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A1584F95-1837-4C02-845F-39C0E6D9C700}" xr6:coauthVersionLast="47" xr6:coauthVersionMax="47" xr10:uidLastSave="{00000000-0000-0000-0000-000000000000}"/>
  <bookViews>
    <workbookView xWindow="-108" yWindow="-108" windowWidth="23256" windowHeight="12720" activeTab="1" xr2:uid="{5464F1E1-7CD8-1548-BCE7-742F9BDBAFDD}"/>
  </bookViews>
  <sheets>
    <sheet name="Employees" sheetId="1" r:id="rId1"/>
    <sheet name="Numeric Employee Data" sheetId="7" r:id="rId2"/>
    <sheet name="Data" sheetId="2" r:id="rId3"/>
    <sheet name="Dashboard 1" sheetId="5" r:id="rId4"/>
    <sheet name="Dashboard 2" sheetId="4" r:id="rId5"/>
    <sheet name="Dashboard 3" sheetId="6" r:id="rId6"/>
  </sheets>
  <definedNames>
    <definedName name="Slicer_Center">#N/A</definedName>
    <definedName name="Slicer_Center2">#N/A</definedName>
    <definedName name="Slicer_Center3">#N/A</definedName>
    <definedName name="Slicer_Country2">#N/A</definedName>
    <definedName name="Slicer_Department">#N/A</definedName>
    <definedName name="Slicer_Years">#N/A</definedName>
  </definedNames>
  <calcPr calcId="191029"/>
  <pivotCaches>
    <pivotCache cacheId="1"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1" i="2" l="1"/>
  <c r="AB20" i="2"/>
  <c r="AA20" i="2"/>
  <c r="Z20" i="2"/>
  <c r="Y20" i="2"/>
  <c r="X20" i="2"/>
  <c r="X21" i="2"/>
  <c r="Y21" i="2"/>
  <c r="Z21" i="2"/>
  <c r="AA21" i="2"/>
  <c r="AB21" i="2"/>
  <c r="AC21" i="2"/>
  <c r="W20" i="2"/>
  <c r="AC20" i="2"/>
  <c r="V21" i="2"/>
  <c r="V20" i="2"/>
  <c r="U21" i="2"/>
  <c r="U20" i="2"/>
  <c r="J2" i="7"/>
  <c r="J3" i="7"/>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J397" i="7"/>
  <c r="J398"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454" i="7"/>
  <c r="J455" i="7"/>
  <c r="J456" i="7"/>
  <c r="J457" i="7"/>
  <c r="J458" i="7"/>
  <c r="J459" i="7"/>
  <c r="J460" i="7"/>
  <c r="J461" i="7"/>
  <c r="J462" i="7"/>
  <c r="J463" i="7"/>
  <c r="J464" i="7"/>
  <c r="J465" i="7"/>
  <c r="J466" i="7"/>
  <c r="J467" i="7"/>
  <c r="J468" i="7"/>
  <c r="J469" i="7"/>
  <c r="J470" i="7"/>
  <c r="J471" i="7"/>
  <c r="J472" i="7"/>
  <c r="J473" i="7"/>
  <c r="J474" i="7"/>
  <c r="J475" i="7"/>
  <c r="J476" i="7"/>
  <c r="J477" i="7"/>
  <c r="J478" i="7"/>
  <c r="J479" i="7"/>
  <c r="J480" i="7"/>
  <c r="J481" i="7"/>
  <c r="J482" i="7"/>
  <c r="J483" i="7"/>
  <c r="J484" i="7"/>
  <c r="J485" i="7"/>
  <c r="J486" i="7"/>
  <c r="J487" i="7"/>
  <c r="J488" i="7"/>
  <c r="J489" i="7"/>
  <c r="J490" i="7"/>
  <c r="J491" i="7"/>
  <c r="J492" i="7"/>
  <c r="J493" i="7"/>
  <c r="J494" i="7"/>
  <c r="J495" i="7"/>
  <c r="J496" i="7"/>
  <c r="J497" i="7"/>
  <c r="J498" i="7"/>
  <c r="J499" i="7"/>
  <c r="J500" i="7"/>
  <c r="J501" i="7"/>
  <c r="J502" i="7"/>
  <c r="J503" i="7"/>
  <c r="J504" i="7"/>
  <c r="J505" i="7"/>
  <c r="J506" i="7"/>
  <c r="J507" i="7"/>
  <c r="J508" i="7"/>
  <c r="J509" i="7"/>
  <c r="J510" i="7"/>
  <c r="J511" i="7"/>
  <c r="J512" i="7"/>
  <c r="J513" i="7"/>
  <c r="J514" i="7"/>
  <c r="J515" i="7"/>
  <c r="J516" i="7"/>
  <c r="J517" i="7"/>
  <c r="J518" i="7"/>
  <c r="J519" i="7"/>
  <c r="J520" i="7"/>
  <c r="J521" i="7"/>
  <c r="J522" i="7"/>
  <c r="J523" i="7"/>
  <c r="J524" i="7"/>
  <c r="J525" i="7"/>
  <c r="J526" i="7"/>
  <c r="J527" i="7"/>
  <c r="J528" i="7"/>
  <c r="J529" i="7"/>
  <c r="J530" i="7"/>
  <c r="J531" i="7"/>
  <c r="J532" i="7"/>
  <c r="J533" i="7"/>
  <c r="J534" i="7"/>
  <c r="J535" i="7"/>
  <c r="J536" i="7"/>
  <c r="J537" i="7"/>
  <c r="J538" i="7"/>
  <c r="J539" i="7"/>
  <c r="J540" i="7"/>
  <c r="J541" i="7"/>
  <c r="J542" i="7"/>
  <c r="J543" i="7"/>
  <c r="J544" i="7"/>
  <c r="J545" i="7"/>
  <c r="J546" i="7"/>
  <c r="J547" i="7"/>
  <c r="J548" i="7"/>
  <c r="J549" i="7"/>
  <c r="J550" i="7"/>
  <c r="J551" i="7"/>
  <c r="J552" i="7"/>
  <c r="J553" i="7"/>
  <c r="J554" i="7"/>
  <c r="J555" i="7"/>
  <c r="J556" i="7"/>
  <c r="J557" i="7"/>
  <c r="J558" i="7"/>
  <c r="J559" i="7"/>
  <c r="J560" i="7"/>
  <c r="J561" i="7"/>
  <c r="J562" i="7"/>
  <c r="J563" i="7"/>
  <c r="J564" i="7"/>
  <c r="J565" i="7"/>
  <c r="J566" i="7"/>
  <c r="J567" i="7"/>
  <c r="J568" i="7"/>
  <c r="J569" i="7"/>
  <c r="J570" i="7"/>
  <c r="J571" i="7"/>
  <c r="J572" i="7"/>
  <c r="J573" i="7"/>
  <c r="J574" i="7"/>
  <c r="J575" i="7"/>
  <c r="J576" i="7"/>
  <c r="J577" i="7"/>
  <c r="J578" i="7"/>
  <c r="J579" i="7"/>
  <c r="J580" i="7"/>
  <c r="J581" i="7"/>
  <c r="J582" i="7"/>
  <c r="J583" i="7"/>
  <c r="J584" i="7"/>
  <c r="J585" i="7"/>
  <c r="J586" i="7"/>
  <c r="J587" i="7"/>
  <c r="J588" i="7"/>
  <c r="J589" i="7"/>
  <c r="J590" i="7"/>
  <c r="J591" i="7"/>
  <c r="J592" i="7"/>
  <c r="J593" i="7"/>
  <c r="J594" i="7"/>
  <c r="J595" i="7"/>
  <c r="J596" i="7"/>
  <c r="J597" i="7"/>
  <c r="J598" i="7"/>
  <c r="J599" i="7"/>
  <c r="J600" i="7"/>
  <c r="J601" i="7"/>
  <c r="J602" i="7"/>
  <c r="J603" i="7"/>
  <c r="J604" i="7"/>
  <c r="J605" i="7"/>
  <c r="J606" i="7"/>
  <c r="J607" i="7"/>
  <c r="J608" i="7"/>
  <c r="J609" i="7"/>
  <c r="J610" i="7"/>
  <c r="J611" i="7"/>
  <c r="J612" i="7"/>
  <c r="J613" i="7"/>
  <c r="J614" i="7"/>
  <c r="J615" i="7"/>
  <c r="J616" i="7"/>
  <c r="J617" i="7"/>
  <c r="J618" i="7"/>
  <c r="J619" i="7"/>
  <c r="J620" i="7"/>
  <c r="J621" i="7"/>
  <c r="J622" i="7"/>
  <c r="J623" i="7"/>
  <c r="J624" i="7"/>
  <c r="J625" i="7"/>
  <c r="J626" i="7"/>
  <c r="J627" i="7"/>
  <c r="J628" i="7"/>
  <c r="J629" i="7"/>
  <c r="J630" i="7"/>
  <c r="J631" i="7"/>
  <c r="J632" i="7"/>
  <c r="J633" i="7"/>
  <c r="J634" i="7"/>
  <c r="J635" i="7"/>
  <c r="J636" i="7"/>
  <c r="J637" i="7"/>
  <c r="J638" i="7"/>
  <c r="J639" i="7"/>
  <c r="J640" i="7"/>
  <c r="J641" i="7"/>
  <c r="J642" i="7"/>
  <c r="J643" i="7"/>
  <c r="J644" i="7"/>
  <c r="J645" i="7"/>
  <c r="J646" i="7"/>
  <c r="J647" i="7"/>
  <c r="J648" i="7"/>
  <c r="J649" i="7"/>
  <c r="J650" i="7"/>
  <c r="J651" i="7"/>
  <c r="J652" i="7"/>
  <c r="J653" i="7"/>
  <c r="J654" i="7"/>
  <c r="J655" i="7"/>
  <c r="J656" i="7"/>
  <c r="J657" i="7"/>
  <c r="J658" i="7"/>
  <c r="J659" i="7"/>
  <c r="J660" i="7"/>
  <c r="J661" i="7"/>
  <c r="J662" i="7"/>
  <c r="J663" i="7"/>
  <c r="J664" i="7"/>
  <c r="J665" i="7"/>
  <c r="J666" i="7"/>
  <c r="J667" i="7"/>
  <c r="J668" i="7"/>
  <c r="J669" i="7"/>
  <c r="J670" i="7"/>
  <c r="J671" i="7"/>
  <c r="J672" i="7"/>
  <c r="J673" i="7"/>
  <c r="J674" i="7"/>
  <c r="J675" i="7"/>
  <c r="J676" i="7"/>
  <c r="J677" i="7"/>
  <c r="J678" i="7"/>
  <c r="J679" i="7"/>
  <c r="J680" i="7"/>
  <c r="J681" i="7"/>
  <c r="J682" i="7"/>
  <c r="J683" i="7"/>
  <c r="J684" i="7"/>
  <c r="J685" i="7"/>
  <c r="J686" i="7"/>
  <c r="J687" i="7"/>
  <c r="J688" i="7"/>
  <c r="J689" i="7"/>
  <c r="J690" i="7"/>
  <c r="C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C557" i="7"/>
  <c r="C558" i="7"/>
  <c r="C559" i="7"/>
  <c r="C560" i="7"/>
  <c r="C561" i="7"/>
  <c r="C562" i="7"/>
  <c r="C563" i="7"/>
  <c r="C564" i="7"/>
  <c r="C565" i="7"/>
  <c r="C566" i="7"/>
  <c r="C567" i="7"/>
  <c r="C568" i="7"/>
  <c r="C569" i="7"/>
  <c r="C570" i="7"/>
  <c r="C571" i="7"/>
  <c r="C572" i="7"/>
  <c r="C573" i="7"/>
  <c r="C574" i="7"/>
  <c r="C575" i="7"/>
  <c r="C576" i="7"/>
  <c r="C577" i="7"/>
  <c r="C578" i="7"/>
  <c r="C579" i="7"/>
  <c r="C580" i="7"/>
  <c r="C581" i="7"/>
  <c r="C582" i="7"/>
  <c r="C583" i="7"/>
  <c r="C584" i="7"/>
  <c r="C585" i="7"/>
  <c r="C586" i="7"/>
  <c r="C587" i="7"/>
  <c r="C588" i="7"/>
  <c r="C589" i="7"/>
  <c r="C590" i="7"/>
  <c r="C591" i="7"/>
  <c r="C592" i="7"/>
  <c r="C593" i="7"/>
  <c r="C594" i="7"/>
  <c r="C595" i="7"/>
  <c r="C596" i="7"/>
  <c r="C597" i="7"/>
  <c r="C598" i="7"/>
  <c r="C599" i="7"/>
  <c r="C600" i="7"/>
  <c r="C601" i="7"/>
  <c r="C602" i="7"/>
  <c r="C603" i="7"/>
  <c r="C604" i="7"/>
  <c r="C605" i="7"/>
  <c r="C606" i="7"/>
  <c r="C607" i="7"/>
  <c r="C608" i="7"/>
  <c r="C609" i="7"/>
  <c r="C610" i="7"/>
  <c r="C611" i="7"/>
  <c r="C612" i="7"/>
  <c r="C613" i="7"/>
  <c r="C614" i="7"/>
  <c r="C615" i="7"/>
  <c r="C616" i="7"/>
  <c r="C617" i="7"/>
  <c r="C618" i="7"/>
  <c r="C619" i="7"/>
  <c r="C620" i="7"/>
  <c r="C621" i="7"/>
  <c r="C622" i="7"/>
  <c r="C623" i="7"/>
  <c r="C624" i="7"/>
  <c r="C625" i="7"/>
  <c r="C626" i="7"/>
  <c r="C627" i="7"/>
  <c r="C628" i="7"/>
  <c r="C629" i="7"/>
  <c r="C630" i="7"/>
  <c r="C631" i="7"/>
  <c r="C632" i="7"/>
  <c r="C633" i="7"/>
  <c r="C634" i="7"/>
  <c r="C635" i="7"/>
  <c r="C636" i="7"/>
  <c r="C637" i="7"/>
  <c r="C638" i="7"/>
  <c r="C639" i="7"/>
  <c r="C640" i="7"/>
  <c r="C641" i="7"/>
  <c r="C642" i="7"/>
  <c r="C643" i="7"/>
  <c r="C644" i="7"/>
  <c r="C645" i="7"/>
  <c r="C646" i="7"/>
  <c r="C647" i="7"/>
  <c r="C648" i="7"/>
  <c r="C649" i="7"/>
  <c r="C650" i="7"/>
  <c r="C651" i="7"/>
  <c r="C652" i="7"/>
  <c r="C653" i="7"/>
  <c r="C654" i="7"/>
  <c r="C655" i="7"/>
  <c r="C656" i="7"/>
  <c r="C657" i="7"/>
  <c r="C658" i="7"/>
  <c r="C659" i="7"/>
  <c r="C660" i="7"/>
  <c r="C661" i="7"/>
  <c r="C662" i="7"/>
  <c r="C663" i="7"/>
  <c r="C664" i="7"/>
  <c r="C665" i="7"/>
  <c r="C666" i="7"/>
  <c r="C667" i="7"/>
  <c r="C668" i="7"/>
  <c r="C669" i="7"/>
  <c r="C670" i="7"/>
  <c r="C671" i="7"/>
  <c r="C672" i="7"/>
  <c r="C673" i="7"/>
  <c r="C674" i="7"/>
  <c r="C675" i="7"/>
  <c r="C676" i="7"/>
  <c r="C677" i="7"/>
  <c r="C678" i="7"/>
  <c r="C679" i="7"/>
  <c r="C680" i="7"/>
  <c r="C681" i="7"/>
  <c r="C682" i="7"/>
  <c r="C683" i="7"/>
  <c r="C684" i="7"/>
  <c r="C685" i="7"/>
  <c r="C686" i="7"/>
  <c r="C687" i="7"/>
  <c r="C688" i="7"/>
  <c r="C689" i="7"/>
  <c r="C690" i="7"/>
  <c r="H2" i="7"/>
  <c r="H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E690" i="7"/>
  <c r="E689" i="7"/>
  <c r="E688" i="7"/>
  <c r="E687" i="7"/>
  <c r="E686" i="7"/>
  <c r="E685" i="7"/>
  <c r="E684" i="7"/>
  <c r="E683" i="7"/>
  <c r="E682" i="7"/>
  <c r="E681" i="7"/>
  <c r="E680" i="7"/>
  <c r="E679" i="7"/>
  <c r="E678" i="7"/>
  <c r="E677" i="7"/>
  <c r="E676" i="7"/>
  <c r="E675" i="7"/>
  <c r="E674" i="7"/>
  <c r="E673" i="7"/>
  <c r="E672" i="7"/>
  <c r="E671" i="7"/>
  <c r="E670" i="7"/>
  <c r="E669" i="7"/>
  <c r="E668" i="7"/>
  <c r="E667" i="7"/>
  <c r="E666" i="7"/>
  <c r="E665" i="7"/>
  <c r="E664" i="7"/>
  <c r="E663" i="7"/>
  <c r="E662" i="7"/>
  <c r="E661" i="7"/>
  <c r="E660" i="7"/>
  <c r="E659" i="7"/>
  <c r="E658" i="7"/>
  <c r="E657" i="7"/>
  <c r="E656" i="7"/>
  <c r="E655" i="7"/>
  <c r="E654" i="7"/>
  <c r="E653" i="7"/>
  <c r="E652" i="7"/>
  <c r="E651" i="7"/>
  <c r="E650" i="7"/>
  <c r="E649" i="7"/>
  <c r="E648" i="7"/>
  <c r="E647" i="7"/>
  <c r="E646" i="7"/>
  <c r="E645" i="7"/>
  <c r="E644" i="7"/>
  <c r="E643" i="7"/>
  <c r="E642" i="7"/>
  <c r="E641" i="7"/>
  <c r="E640" i="7"/>
  <c r="E639" i="7"/>
  <c r="E638" i="7"/>
  <c r="E637" i="7"/>
  <c r="E636" i="7"/>
  <c r="E635" i="7"/>
  <c r="E634" i="7"/>
  <c r="E633" i="7"/>
  <c r="E632" i="7"/>
  <c r="E631" i="7"/>
  <c r="E630" i="7"/>
  <c r="E629" i="7"/>
  <c r="E628" i="7"/>
  <c r="E627" i="7"/>
  <c r="E626" i="7"/>
  <c r="E625" i="7"/>
  <c r="E624" i="7"/>
  <c r="E623" i="7"/>
  <c r="E622" i="7"/>
  <c r="E621" i="7"/>
  <c r="E620" i="7"/>
  <c r="E619" i="7"/>
  <c r="E618" i="7"/>
  <c r="E617" i="7"/>
  <c r="E616" i="7"/>
  <c r="E615" i="7"/>
  <c r="E614" i="7"/>
  <c r="E613" i="7"/>
  <c r="E612" i="7"/>
  <c r="E611" i="7"/>
  <c r="E610" i="7"/>
  <c r="E609" i="7"/>
  <c r="E608" i="7"/>
  <c r="E607" i="7"/>
  <c r="E606" i="7"/>
  <c r="E605" i="7"/>
  <c r="E604" i="7"/>
  <c r="E603" i="7"/>
  <c r="E602" i="7"/>
  <c r="E601" i="7"/>
  <c r="E600" i="7"/>
  <c r="E599" i="7"/>
  <c r="E598" i="7"/>
  <c r="E597" i="7"/>
  <c r="E596" i="7"/>
  <c r="E595" i="7"/>
  <c r="E594" i="7"/>
  <c r="E593" i="7"/>
  <c r="E592" i="7"/>
  <c r="E591" i="7"/>
  <c r="E590" i="7"/>
  <c r="E589" i="7"/>
  <c r="E588" i="7"/>
  <c r="E587" i="7"/>
  <c r="E586" i="7"/>
  <c r="E585" i="7"/>
  <c r="E584" i="7"/>
  <c r="E583" i="7"/>
  <c r="E582" i="7"/>
  <c r="E581" i="7"/>
  <c r="E580" i="7"/>
  <c r="E579" i="7"/>
  <c r="E578" i="7"/>
  <c r="E577" i="7"/>
  <c r="E576" i="7"/>
  <c r="E575" i="7"/>
  <c r="E574" i="7"/>
  <c r="E573" i="7"/>
  <c r="E572" i="7"/>
  <c r="E571" i="7"/>
  <c r="E570" i="7"/>
  <c r="E569" i="7"/>
  <c r="E568" i="7"/>
  <c r="E567" i="7"/>
  <c r="E566" i="7"/>
  <c r="E565" i="7"/>
  <c r="E564" i="7"/>
  <c r="E563" i="7"/>
  <c r="E562" i="7"/>
  <c r="E561" i="7"/>
  <c r="E560" i="7"/>
  <c r="E559" i="7"/>
  <c r="E558" i="7"/>
  <c r="E557" i="7"/>
  <c r="E556" i="7"/>
  <c r="E555" i="7"/>
  <c r="E554" i="7"/>
  <c r="E553" i="7"/>
  <c r="E552" i="7"/>
  <c r="E551" i="7"/>
  <c r="E550" i="7"/>
  <c r="E549" i="7"/>
  <c r="E548" i="7"/>
  <c r="E547" i="7"/>
  <c r="E546" i="7"/>
  <c r="E545" i="7"/>
  <c r="E544" i="7"/>
  <c r="E543" i="7"/>
  <c r="E542" i="7"/>
  <c r="E541" i="7"/>
  <c r="E540" i="7"/>
  <c r="E539" i="7"/>
  <c r="E538" i="7"/>
  <c r="E537" i="7"/>
  <c r="E536" i="7"/>
  <c r="E535" i="7"/>
  <c r="E534" i="7"/>
  <c r="E533" i="7"/>
  <c r="E532" i="7"/>
  <c r="E531" i="7"/>
  <c r="E530" i="7"/>
  <c r="E529" i="7"/>
  <c r="E528" i="7"/>
  <c r="E527" i="7"/>
  <c r="E526" i="7"/>
  <c r="E525" i="7"/>
  <c r="E524" i="7"/>
  <c r="E523" i="7"/>
  <c r="E522" i="7"/>
  <c r="E521" i="7"/>
  <c r="E520" i="7"/>
  <c r="E519" i="7"/>
  <c r="E518" i="7"/>
  <c r="E517" i="7"/>
  <c r="E516" i="7"/>
  <c r="E515" i="7"/>
  <c r="E514" i="7"/>
  <c r="E513" i="7"/>
  <c r="E512" i="7"/>
  <c r="E511" i="7"/>
  <c r="E510" i="7"/>
  <c r="E509" i="7"/>
  <c r="E508" i="7"/>
  <c r="E507" i="7"/>
  <c r="E506" i="7"/>
  <c r="E505" i="7"/>
  <c r="E504" i="7"/>
  <c r="E503" i="7"/>
  <c r="E502" i="7"/>
  <c r="E501" i="7"/>
  <c r="E500" i="7"/>
  <c r="E499" i="7"/>
  <c r="E498" i="7"/>
  <c r="E497" i="7"/>
  <c r="E496" i="7"/>
  <c r="E495" i="7"/>
  <c r="E494" i="7"/>
  <c r="E493" i="7"/>
  <c r="E492" i="7"/>
  <c r="E491" i="7"/>
  <c r="E490" i="7"/>
  <c r="E489" i="7"/>
  <c r="E488" i="7"/>
  <c r="E487" i="7"/>
  <c r="E486" i="7"/>
  <c r="E485" i="7"/>
  <c r="E484" i="7"/>
  <c r="E483" i="7"/>
  <c r="E482" i="7"/>
  <c r="E481" i="7"/>
  <c r="E480" i="7"/>
  <c r="E479" i="7"/>
  <c r="E478" i="7"/>
  <c r="E477" i="7"/>
  <c r="E476" i="7"/>
  <c r="E475" i="7"/>
  <c r="E474" i="7"/>
  <c r="E473" i="7"/>
  <c r="E472" i="7"/>
  <c r="E471" i="7"/>
  <c r="E470" i="7"/>
  <c r="E469" i="7"/>
  <c r="E468" i="7"/>
  <c r="E467" i="7"/>
  <c r="E466" i="7"/>
  <c r="E465" i="7"/>
  <c r="E464" i="7"/>
  <c r="E463" i="7"/>
  <c r="E462" i="7"/>
  <c r="E461" i="7"/>
  <c r="E460" i="7"/>
  <c r="E459" i="7"/>
  <c r="E458" i="7"/>
  <c r="E457" i="7"/>
  <c r="E456" i="7"/>
  <c r="E455" i="7"/>
  <c r="E454" i="7"/>
  <c r="E453" i="7"/>
  <c r="E452" i="7"/>
  <c r="E451" i="7"/>
  <c r="E450" i="7"/>
  <c r="E449" i="7"/>
  <c r="E448" i="7"/>
  <c r="E447" i="7"/>
  <c r="E446" i="7"/>
  <c r="E445" i="7"/>
  <c r="E444" i="7"/>
  <c r="E443" i="7"/>
  <c r="E442" i="7"/>
  <c r="E441" i="7"/>
  <c r="E440" i="7"/>
  <c r="E439" i="7"/>
  <c r="E438" i="7"/>
  <c r="E437" i="7"/>
  <c r="E436" i="7"/>
  <c r="E435" i="7"/>
  <c r="E434" i="7"/>
  <c r="E433" i="7"/>
  <c r="E432" i="7"/>
  <c r="E431" i="7"/>
  <c r="E430" i="7"/>
  <c r="E429" i="7"/>
  <c r="E428" i="7"/>
  <c r="E427" i="7"/>
  <c r="E426" i="7"/>
  <c r="E425" i="7"/>
  <c r="E424" i="7"/>
  <c r="E423" i="7"/>
  <c r="E422" i="7"/>
  <c r="E421" i="7"/>
  <c r="E420" i="7"/>
  <c r="E419" i="7"/>
  <c r="E418" i="7"/>
  <c r="E417" i="7"/>
  <c r="E416" i="7"/>
  <c r="E415" i="7"/>
  <c r="E414" i="7"/>
  <c r="E413" i="7"/>
  <c r="E412" i="7"/>
  <c r="E411" i="7"/>
  <c r="E410" i="7"/>
  <c r="E409" i="7"/>
  <c r="E408" i="7"/>
  <c r="E407" i="7"/>
  <c r="E406" i="7"/>
  <c r="E405" i="7"/>
  <c r="E404" i="7"/>
  <c r="E403" i="7"/>
  <c r="E402" i="7"/>
  <c r="E401" i="7"/>
  <c r="E400" i="7"/>
  <c r="E399" i="7"/>
  <c r="E398" i="7"/>
  <c r="E397" i="7"/>
  <c r="E396" i="7"/>
  <c r="E395" i="7"/>
  <c r="E394" i="7"/>
  <c r="E393" i="7"/>
  <c r="E392" i="7"/>
  <c r="E391" i="7"/>
  <c r="E390" i="7"/>
  <c r="E389" i="7"/>
  <c r="E388" i="7"/>
  <c r="E387" i="7"/>
  <c r="E386" i="7"/>
  <c r="E385" i="7"/>
  <c r="E384" i="7"/>
  <c r="E383" i="7"/>
  <c r="E382" i="7"/>
  <c r="E381" i="7"/>
  <c r="E380" i="7"/>
  <c r="E379" i="7"/>
  <c r="E378" i="7"/>
  <c r="E377" i="7"/>
  <c r="E376" i="7"/>
  <c r="E375" i="7"/>
  <c r="E374" i="7"/>
  <c r="E373" i="7"/>
  <c r="E372" i="7"/>
  <c r="E371" i="7"/>
  <c r="E370" i="7"/>
  <c r="E369" i="7"/>
  <c r="E368" i="7"/>
  <c r="E367" i="7"/>
  <c r="E366" i="7"/>
  <c r="E365" i="7"/>
  <c r="E364" i="7"/>
  <c r="E363" i="7"/>
  <c r="E362" i="7"/>
  <c r="E361" i="7"/>
  <c r="E360" i="7"/>
  <c r="E359" i="7"/>
  <c r="E358" i="7"/>
  <c r="E357" i="7"/>
  <c r="E356" i="7"/>
  <c r="E355" i="7"/>
  <c r="E354" i="7"/>
  <c r="E353" i="7"/>
  <c r="E352" i="7"/>
  <c r="E351" i="7"/>
  <c r="E350" i="7"/>
  <c r="E349" i="7"/>
  <c r="E348" i="7"/>
  <c r="E347" i="7"/>
  <c r="E346" i="7"/>
  <c r="E345" i="7"/>
  <c r="E344" i="7"/>
  <c r="E343" i="7"/>
  <c r="E342" i="7"/>
  <c r="E341" i="7"/>
  <c r="E340" i="7"/>
  <c r="E339" i="7"/>
  <c r="E338" i="7"/>
  <c r="E337" i="7"/>
  <c r="E336" i="7"/>
  <c r="E335" i="7"/>
  <c r="E334" i="7"/>
  <c r="E333" i="7"/>
  <c r="E332" i="7"/>
  <c r="E331" i="7"/>
  <c r="E330" i="7"/>
  <c r="E329" i="7"/>
  <c r="E328" i="7"/>
  <c r="E327" i="7"/>
  <c r="E326" i="7"/>
  <c r="E325" i="7"/>
  <c r="E324" i="7"/>
  <c r="E323" i="7"/>
  <c r="E322" i="7"/>
  <c r="E321" i="7"/>
  <c r="E320" i="7"/>
  <c r="E319" i="7"/>
  <c r="E318" i="7"/>
  <c r="E317" i="7"/>
  <c r="E316" i="7"/>
  <c r="E315" i="7"/>
  <c r="E314" i="7"/>
  <c r="E313" i="7"/>
  <c r="E312" i="7"/>
  <c r="E311" i="7"/>
  <c r="E310" i="7"/>
  <c r="E309" i="7"/>
  <c r="E308" i="7"/>
  <c r="E307" i="7"/>
  <c r="E306" i="7"/>
  <c r="E305" i="7"/>
  <c r="E304" i="7"/>
  <c r="E303" i="7"/>
  <c r="E302" i="7"/>
  <c r="E301" i="7"/>
  <c r="E300" i="7"/>
  <c r="E299" i="7"/>
  <c r="E298" i="7"/>
  <c r="E297" i="7"/>
  <c r="E296" i="7"/>
  <c r="E295" i="7"/>
  <c r="E294" i="7"/>
  <c r="E293" i="7"/>
  <c r="E292" i="7"/>
  <c r="E291" i="7"/>
  <c r="E290" i="7"/>
  <c r="E289" i="7"/>
  <c r="E288" i="7"/>
  <c r="E287" i="7"/>
  <c r="E286" i="7"/>
  <c r="E285" i="7"/>
  <c r="E284" i="7"/>
  <c r="E283" i="7"/>
  <c r="E282" i="7"/>
  <c r="E281" i="7"/>
  <c r="E280" i="7"/>
  <c r="E279" i="7"/>
  <c r="E278" i="7"/>
  <c r="E277" i="7"/>
  <c r="E276" i="7"/>
  <c r="E275" i="7"/>
  <c r="E274" i="7"/>
  <c r="E273" i="7"/>
  <c r="E272" i="7"/>
  <c r="E271" i="7"/>
  <c r="E270" i="7"/>
  <c r="E269" i="7"/>
  <c r="E268" i="7"/>
  <c r="E267" i="7"/>
  <c r="E266" i="7"/>
  <c r="E265" i="7"/>
  <c r="E264" i="7"/>
  <c r="E263" i="7"/>
  <c r="E262" i="7"/>
  <c r="E261" i="7"/>
  <c r="E260" i="7"/>
  <c r="E259" i="7"/>
  <c r="E258" i="7"/>
  <c r="E257" i="7"/>
  <c r="E256" i="7"/>
  <c r="E255" i="7"/>
  <c r="E254" i="7"/>
  <c r="E253" i="7"/>
  <c r="E252" i="7"/>
  <c r="E251" i="7"/>
  <c r="E250" i="7"/>
  <c r="E249" i="7"/>
  <c r="E248" i="7"/>
  <c r="E247" i="7"/>
  <c r="E246" i="7"/>
  <c r="E245" i="7"/>
  <c r="E244" i="7"/>
  <c r="E243" i="7"/>
  <c r="E242" i="7"/>
  <c r="E241" i="7"/>
  <c r="E240" i="7"/>
  <c r="E239" i="7"/>
  <c r="E238" i="7"/>
  <c r="E237" i="7"/>
  <c r="E236" i="7"/>
  <c r="E235" i="7"/>
  <c r="E234" i="7"/>
  <c r="E233" i="7"/>
  <c r="E232" i="7"/>
  <c r="E231" i="7"/>
  <c r="E230" i="7"/>
  <c r="E229" i="7"/>
  <c r="E228" i="7"/>
  <c r="E227" i="7"/>
  <c r="E226" i="7"/>
  <c r="E225" i="7"/>
  <c r="E224" i="7"/>
  <c r="E223" i="7"/>
  <c r="E222" i="7"/>
  <c r="E221" i="7"/>
  <c r="E220" i="7"/>
  <c r="E219" i="7"/>
  <c r="E218" i="7"/>
  <c r="E217" i="7"/>
  <c r="E216" i="7"/>
  <c r="E215" i="7"/>
  <c r="E214" i="7"/>
  <c r="E213" i="7"/>
  <c r="E212" i="7"/>
  <c r="E211" i="7"/>
  <c r="E210" i="7"/>
  <c r="E209" i="7"/>
  <c r="E208" i="7"/>
  <c r="E207" i="7"/>
  <c r="E206" i="7"/>
  <c r="E205" i="7"/>
  <c r="E204" i="7"/>
  <c r="E203" i="7"/>
  <c r="E202" i="7"/>
  <c r="E201" i="7"/>
  <c r="E200" i="7"/>
  <c r="E199" i="7"/>
  <c r="E198" i="7"/>
  <c r="E197" i="7"/>
  <c r="E196" i="7"/>
  <c r="E195" i="7"/>
  <c r="E194" i="7"/>
  <c r="E193" i="7"/>
  <c r="E192" i="7"/>
  <c r="E191" i="7"/>
  <c r="E190" i="7"/>
  <c r="E189" i="7"/>
  <c r="E188" i="7"/>
  <c r="E187" i="7"/>
  <c r="E186" i="7"/>
  <c r="E185" i="7"/>
  <c r="E184" i="7"/>
  <c r="E183" i="7"/>
  <c r="E182" i="7"/>
  <c r="E181" i="7"/>
  <c r="E180" i="7"/>
  <c r="E179" i="7"/>
  <c r="E178" i="7"/>
  <c r="E177" i="7"/>
  <c r="E176" i="7"/>
  <c r="E175" i="7"/>
  <c r="E174" i="7"/>
  <c r="E173" i="7"/>
  <c r="E172" i="7"/>
  <c r="E171" i="7"/>
  <c r="E170" i="7"/>
  <c r="E169" i="7"/>
  <c r="E168" i="7"/>
  <c r="E167" i="7"/>
  <c r="E166" i="7"/>
  <c r="E165" i="7"/>
  <c r="E164" i="7"/>
  <c r="E163" i="7"/>
  <c r="E162" i="7"/>
  <c r="E161" i="7"/>
  <c r="E160" i="7"/>
  <c r="E159" i="7"/>
  <c r="E158" i="7"/>
  <c r="E157" i="7"/>
  <c r="E156" i="7"/>
  <c r="E155" i="7"/>
  <c r="E154" i="7"/>
  <c r="E153" i="7"/>
  <c r="E152" i="7"/>
  <c r="E151" i="7"/>
  <c r="E150" i="7"/>
  <c r="E149" i="7"/>
  <c r="E148" i="7"/>
  <c r="E147" i="7"/>
  <c r="E146" i="7"/>
  <c r="E145" i="7"/>
  <c r="E144" i="7"/>
  <c r="E143" i="7"/>
  <c r="E142" i="7"/>
  <c r="E141" i="7"/>
  <c r="E140" i="7"/>
  <c r="E139" i="7"/>
  <c r="E138" i="7"/>
  <c r="E137" i="7"/>
  <c r="E136" i="7"/>
  <c r="E135" i="7"/>
  <c r="E134" i="7"/>
  <c r="E133" i="7"/>
  <c r="E132" i="7"/>
  <c r="E131" i="7"/>
  <c r="E130" i="7"/>
  <c r="E129" i="7"/>
  <c r="E128" i="7"/>
  <c r="E127" i="7"/>
  <c r="E126" i="7"/>
  <c r="E125" i="7"/>
  <c r="E124" i="7"/>
  <c r="E123" i="7"/>
  <c r="E122" i="7"/>
  <c r="E121" i="7"/>
  <c r="E120" i="7"/>
  <c r="E119" i="7"/>
  <c r="E118" i="7"/>
  <c r="E117" i="7"/>
  <c r="E116" i="7"/>
  <c r="E115" i="7"/>
  <c r="E114" i="7"/>
  <c r="E113" i="7"/>
  <c r="E112" i="7"/>
  <c r="E111" i="7"/>
  <c r="E110" i="7"/>
  <c r="E109" i="7"/>
  <c r="E108" i="7"/>
  <c r="E107" i="7"/>
  <c r="E106" i="7"/>
  <c r="E105" i="7"/>
  <c r="E104" i="7"/>
  <c r="E103" i="7"/>
  <c r="E102" i="7"/>
  <c r="E101" i="7"/>
  <c r="E100" i="7"/>
  <c r="E99" i="7"/>
  <c r="E98" i="7"/>
  <c r="E97" i="7"/>
  <c r="E96" i="7"/>
  <c r="E95" i="7"/>
  <c r="E94" i="7"/>
  <c r="E93" i="7"/>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E64" i="7"/>
  <c r="E63" i="7"/>
  <c r="E62" i="7"/>
  <c r="E61" i="7"/>
  <c r="E60" i="7"/>
  <c r="E59" i="7"/>
  <c r="E58" i="7"/>
  <c r="E57" i="7"/>
  <c r="E56" i="7"/>
  <c r="E55" i="7"/>
  <c r="E54" i="7"/>
  <c r="E53" i="7"/>
  <c r="E52" i="7"/>
  <c r="E51" i="7"/>
  <c r="E50" i="7"/>
  <c r="E49" i="7"/>
  <c r="E48" i="7"/>
  <c r="E47" i="7"/>
  <c r="E46" i="7"/>
  <c r="E45" i="7"/>
  <c r="E44" i="7"/>
  <c r="E43" i="7"/>
  <c r="E42" i="7"/>
  <c r="E41" i="7"/>
  <c r="E40" i="7"/>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E2" i="7"/>
  <c r="R2" i="2" l="1"/>
  <c r="R20" i="2"/>
  <c r="R19" i="2"/>
  <c r="R18" i="2"/>
  <c r="R17" i="2"/>
  <c r="R16" i="2"/>
  <c r="R13" i="2"/>
  <c r="R12" i="2"/>
  <c r="R11" i="2"/>
  <c r="R10" i="2"/>
  <c r="R9" i="2"/>
  <c r="R6" i="2"/>
  <c r="R5" i="2"/>
  <c r="R4" i="2"/>
  <c r="R3" i="2"/>
  <c r="B124" i="2"/>
  <c r="C124" i="2" s="1"/>
  <c r="B126" i="2"/>
  <c r="C126" i="2" s="1"/>
  <c r="B125" i="2"/>
  <c r="C125" i="2" s="1"/>
  <c r="B127" i="2"/>
  <c r="C127" i="2" s="1"/>
  <c r="B128" i="2"/>
  <c r="C128" i="2" s="1"/>
  <c r="B129" i="2"/>
  <c r="C129" i="2" s="1"/>
  <c r="B130" i="2"/>
  <c r="C130" i="2" s="1"/>
  <c r="B131" i="2"/>
  <c r="C131" i="2" s="1"/>
  <c r="B132" i="2"/>
  <c r="C132" i="2" s="1"/>
  <c r="B133" i="2"/>
  <c r="C133" i="2" s="1"/>
  <c r="B134" i="2"/>
  <c r="C134" i="2" s="1"/>
  <c r="B135" i="2"/>
  <c r="C135" i="2" s="1"/>
  <c r="B136" i="2"/>
  <c r="C136" i="2" s="1"/>
  <c r="B137" i="2"/>
  <c r="C137" i="2" s="1"/>
  <c r="B138" i="2"/>
  <c r="C138" i="2" s="1"/>
  <c r="B139" i="2"/>
  <c r="C139" i="2" s="1"/>
  <c r="B140" i="2"/>
  <c r="C140" i="2" s="1"/>
  <c r="B141" i="2"/>
  <c r="C141" i="2" s="1"/>
  <c r="B142" i="2"/>
  <c r="C142" i="2" s="1"/>
  <c r="B143" i="2"/>
  <c r="C143" i="2" s="1"/>
  <c r="C3" i="5"/>
  <c r="A3" i="5"/>
  <c r="U3" i="5"/>
  <c r="S3" i="5"/>
  <c r="Q3" i="5"/>
  <c r="P3" i="5"/>
  <c r="N3" i="5"/>
  <c r="L3" i="5"/>
  <c r="J3" i="5"/>
  <c r="H3" i="5"/>
  <c r="E3" i="5"/>
  <c r="D3" i="5" l="1"/>
  <c r="F3" i="5"/>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<sst xmlns="http://schemas.openxmlformats.org/spreadsheetml/2006/main" count="7205" uniqueCount="941">
  <si>
    <t>No</t>
  </si>
  <si>
    <t>First Name</t>
  </si>
  <si>
    <t>Last Name</t>
  </si>
  <si>
    <t>Gender</t>
  </si>
  <si>
    <t>Start Date</t>
  </si>
  <si>
    <t>Years</t>
  </si>
  <si>
    <t>Department</t>
  </si>
  <si>
    <t>Country</t>
  </si>
  <si>
    <t>Center</t>
  </si>
  <si>
    <t>Monthly Salary</t>
  </si>
  <si>
    <t>Annual Salary</t>
  </si>
  <si>
    <t>Job Rate</t>
  </si>
  <si>
    <t>Sick Leaves</t>
  </si>
  <si>
    <t>Unpaid Leaves</t>
  </si>
  <si>
    <t>Overtime Hours</t>
  </si>
  <si>
    <t>Ghadir</t>
  </si>
  <si>
    <t>Hmshw</t>
  </si>
  <si>
    <t>Quality Control</t>
  </si>
  <si>
    <t>Egypt</t>
  </si>
  <si>
    <t>West</t>
  </si>
  <si>
    <t>Omar</t>
  </si>
  <si>
    <t>Hishan</t>
  </si>
  <si>
    <t>Saudi Arabia</t>
  </si>
  <si>
    <t>Ailya</t>
  </si>
  <si>
    <t>Sharaf</t>
  </si>
  <si>
    <t>Major Mfg Projects</t>
  </si>
  <si>
    <t>Lwiy</t>
  </si>
  <si>
    <t>Qbany</t>
  </si>
  <si>
    <t>Manufacturing</t>
  </si>
  <si>
    <t>United Arab Emirates</t>
  </si>
  <si>
    <t>Ahmad</t>
  </si>
  <si>
    <t>Bikri</t>
  </si>
  <si>
    <t>Male</t>
  </si>
  <si>
    <t>Muhamad</t>
  </si>
  <si>
    <t>Zueitr</t>
  </si>
  <si>
    <t>Product Development</t>
  </si>
  <si>
    <t>North</t>
  </si>
  <si>
    <t>Iin</t>
  </si>
  <si>
    <t>Alhalaliu</t>
  </si>
  <si>
    <t>Sales</t>
  </si>
  <si>
    <t>Alaya</t>
  </si>
  <si>
    <t>Account Management</t>
  </si>
  <si>
    <t>Main</t>
  </si>
  <si>
    <t>Susin</t>
  </si>
  <si>
    <t>Almilat</t>
  </si>
  <si>
    <t>Green Building</t>
  </si>
  <si>
    <t>Alrifaei</t>
  </si>
  <si>
    <t>Alqadah</t>
  </si>
  <si>
    <t>Syria</t>
  </si>
  <si>
    <t>Iad</t>
  </si>
  <si>
    <t>IT</t>
  </si>
  <si>
    <t>Razaan</t>
  </si>
  <si>
    <t>Nasif</t>
  </si>
  <si>
    <t>Facilities/Engineering</t>
  </si>
  <si>
    <t>Iilian</t>
  </si>
  <si>
    <t>Dbs</t>
  </si>
  <si>
    <t>Bayan</t>
  </si>
  <si>
    <t>Qdw</t>
  </si>
  <si>
    <t>Marketing</t>
  </si>
  <si>
    <t>Alaa</t>
  </si>
  <si>
    <t>South</t>
  </si>
  <si>
    <t>Sandra</t>
  </si>
  <si>
    <t>Aljurmqaniu</t>
  </si>
  <si>
    <t>Farahad</t>
  </si>
  <si>
    <t>Husayn</t>
  </si>
  <si>
    <t>Ahed</t>
  </si>
  <si>
    <t>Salim</t>
  </si>
  <si>
    <t>Ayham</t>
  </si>
  <si>
    <t>Tutwnji</t>
  </si>
  <si>
    <t>Samir</t>
  </si>
  <si>
    <t>Alsafdi</t>
  </si>
  <si>
    <t>Bilal</t>
  </si>
  <si>
    <t>Jalal</t>
  </si>
  <si>
    <t>Manufacturing Admin</t>
  </si>
  <si>
    <t>Riad</t>
  </si>
  <si>
    <t>Sahalul</t>
  </si>
  <si>
    <t>Training</t>
  </si>
  <si>
    <t>Quality Assurance</t>
  </si>
  <si>
    <t>Altarah</t>
  </si>
  <si>
    <t>Lwna</t>
  </si>
  <si>
    <t>Abu</t>
  </si>
  <si>
    <t>Almuluhi</t>
  </si>
  <si>
    <t>Rana</t>
  </si>
  <si>
    <t>Mius</t>
  </si>
  <si>
    <t>Lina</t>
  </si>
  <si>
    <t>Aljabaan</t>
  </si>
  <si>
    <t>Rami</t>
  </si>
  <si>
    <t>Shanan</t>
  </si>
  <si>
    <t>Professional Training Group</t>
  </si>
  <si>
    <t>Eala</t>
  </si>
  <si>
    <t>Alhaj</t>
  </si>
  <si>
    <t>Ghalib</t>
  </si>
  <si>
    <t>Zakianiin</t>
  </si>
  <si>
    <t>Environmental Compliance</t>
  </si>
  <si>
    <t>Eurul</t>
  </si>
  <si>
    <t>Eizat</t>
  </si>
  <si>
    <t>Ghanim</t>
  </si>
  <si>
    <t>Swyd</t>
  </si>
  <si>
    <t>Aleass</t>
  </si>
  <si>
    <t>Rima</t>
  </si>
  <si>
    <t>AlAsfar</t>
  </si>
  <si>
    <t>Zayn</t>
  </si>
  <si>
    <t>Aleabdyn Zaetar</t>
  </si>
  <si>
    <t>Hazim</t>
  </si>
  <si>
    <t>Alshshatim</t>
  </si>
  <si>
    <t>Dia</t>
  </si>
  <si>
    <t>Alshahf</t>
  </si>
  <si>
    <t>Almusaa</t>
  </si>
  <si>
    <t>Abd Allatif</t>
  </si>
  <si>
    <t>Mabrukh</t>
  </si>
  <si>
    <t>Abumaeun</t>
  </si>
  <si>
    <t>Rafat</t>
  </si>
  <si>
    <t>Hamza</t>
  </si>
  <si>
    <t>Laylana</t>
  </si>
  <si>
    <t>Lobnaa</t>
  </si>
  <si>
    <t>Khalifih</t>
  </si>
  <si>
    <t>Sami</t>
  </si>
  <si>
    <t>Alkhujih</t>
  </si>
  <si>
    <t>Creative</t>
  </si>
  <si>
    <t>Salam</t>
  </si>
  <si>
    <t>Alealbi</t>
  </si>
  <si>
    <t>Rim</t>
  </si>
  <si>
    <t>Ghada</t>
  </si>
  <si>
    <t>Aleasimii</t>
  </si>
  <si>
    <t>Abd Alwahhab</t>
  </si>
  <si>
    <t>Ayman</t>
  </si>
  <si>
    <t>Eubayd</t>
  </si>
  <si>
    <t>Faras</t>
  </si>
  <si>
    <t>Karim</t>
  </si>
  <si>
    <t>Shadi</t>
  </si>
  <si>
    <t>Salayk</t>
  </si>
  <si>
    <t>Eubay</t>
  </si>
  <si>
    <t>Alttahir</t>
  </si>
  <si>
    <t>Abd Alhadi</t>
  </si>
  <si>
    <t>Alzzahir</t>
  </si>
  <si>
    <t>Majdulin</t>
  </si>
  <si>
    <t>Ashbrh</t>
  </si>
  <si>
    <t>Aylyn</t>
  </si>
  <si>
    <t>Dahadal</t>
  </si>
  <si>
    <t>Tala</t>
  </si>
  <si>
    <t>Tuish</t>
  </si>
  <si>
    <t>Qarh</t>
  </si>
  <si>
    <t>Almisri</t>
  </si>
  <si>
    <t>Alzaybq</t>
  </si>
  <si>
    <t>Research/Development</t>
  </si>
  <si>
    <t>Asamy</t>
  </si>
  <si>
    <t>Ibrahim</t>
  </si>
  <si>
    <t>Almasri</t>
  </si>
  <si>
    <t>Hamdah</t>
  </si>
  <si>
    <t>Alkhalifa</t>
  </si>
  <si>
    <t>Jawish</t>
  </si>
  <si>
    <t>Muwmin</t>
  </si>
  <si>
    <t>Almudhin</t>
  </si>
  <si>
    <t>Zayd</t>
  </si>
  <si>
    <t>Layzaan</t>
  </si>
  <si>
    <t>Nabulsi</t>
  </si>
  <si>
    <t>Sarih</t>
  </si>
  <si>
    <t>Eammar</t>
  </si>
  <si>
    <t>Karam</t>
  </si>
  <si>
    <t>Hutayniun</t>
  </si>
  <si>
    <t>Shahad</t>
  </si>
  <si>
    <t>Salah</t>
  </si>
  <si>
    <t>Ramadan</t>
  </si>
  <si>
    <t>Environmental Health/Safety</t>
  </si>
  <si>
    <t>Alkhayrat</t>
  </si>
  <si>
    <t>Khalid</t>
  </si>
  <si>
    <t>Snan</t>
  </si>
  <si>
    <t>Alkhatib</t>
  </si>
  <si>
    <t>Darar</t>
  </si>
  <si>
    <t>Alshiyraziu</t>
  </si>
  <si>
    <t>Mazin</t>
  </si>
  <si>
    <t>Yusif</t>
  </si>
  <si>
    <t>Rasha</t>
  </si>
  <si>
    <t>Naeim</t>
  </si>
  <si>
    <t>Eamra</t>
  </si>
  <si>
    <t>Alshueranii</t>
  </si>
  <si>
    <t>Amira</t>
  </si>
  <si>
    <t>Akrym</t>
  </si>
  <si>
    <t>Hamzat</t>
  </si>
  <si>
    <t>Khayr</t>
  </si>
  <si>
    <t>Abd Almalik</t>
  </si>
  <si>
    <t>Nazal</t>
  </si>
  <si>
    <t>Rabya</t>
  </si>
  <si>
    <t>Kiwan</t>
  </si>
  <si>
    <t>Samah</t>
  </si>
  <si>
    <t>Almaydanii</t>
  </si>
  <si>
    <t>Ali</t>
  </si>
  <si>
    <t>Watar</t>
  </si>
  <si>
    <t>Darin</t>
  </si>
  <si>
    <t>Ghunum</t>
  </si>
  <si>
    <t>Alhamal</t>
  </si>
  <si>
    <t>Amal</t>
  </si>
  <si>
    <t>Razan</t>
  </si>
  <si>
    <t>AlAhmad</t>
  </si>
  <si>
    <t>Kharasah</t>
  </si>
  <si>
    <t>Tariq</t>
  </si>
  <si>
    <t>Bryghl</t>
  </si>
  <si>
    <t>Fadi</t>
  </si>
  <si>
    <t>Aleid</t>
  </si>
  <si>
    <t>Abuzahir</t>
  </si>
  <si>
    <t>Human Resources</t>
  </si>
  <si>
    <t>Aljabr</t>
  </si>
  <si>
    <t>Abu Eadlh</t>
  </si>
  <si>
    <t>Abu Adhan</t>
  </si>
  <si>
    <t>Ehab</t>
  </si>
  <si>
    <t>Alkhibaz</t>
  </si>
  <si>
    <t>Ranya</t>
  </si>
  <si>
    <t>Salah Aldiyn</t>
  </si>
  <si>
    <t>Juri</t>
  </si>
  <si>
    <t>Zaytun</t>
  </si>
  <si>
    <t>Sahar</t>
  </si>
  <si>
    <t>Almuhamad</t>
  </si>
  <si>
    <t>Mari</t>
  </si>
  <si>
    <t>Ayly</t>
  </si>
  <si>
    <t>Alhuri</t>
  </si>
  <si>
    <t>Dania</t>
  </si>
  <si>
    <t>Almala</t>
  </si>
  <si>
    <t>Rym</t>
  </si>
  <si>
    <t>Alsydawi</t>
  </si>
  <si>
    <t>Mahir</t>
  </si>
  <si>
    <t>Alshear</t>
  </si>
  <si>
    <t>Alhamid</t>
  </si>
  <si>
    <t>Alkhayr</t>
  </si>
  <si>
    <t>Bashshar</t>
  </si>
  <si>
    <t>Jhad</t>
  </si>
  <si>
    <t>Limays</t>
  </si>
  <si>
    <t>Ghrz</t>
  </si>
  <si>
    <t>Zaydun</t>
  </si>
  <si>
    <t>Jabir</t>
  </si>
  <si>
    <t>Fatima</t>
  </si>
  <si>
    <t>Zaetar</t>
  </si>
  <si>
    <t>Shakir</t>
  </si>
  <si>
    <t>Ruyda</t>
  </si>
  <si>
    <t>Alhamadii</t>
  </si>
  <si>
    <t>Anwar</t>
  </si>
  <si>
    <t>Almaseud</t>
  </si>
  <si>
    <t>Fayaruz</t>
  </si>
  <si>
    <t>Sabih</t>
  </si>
  <si>
    <t>Jwny</t>
  </si>
  <si>
    <t>Alrashid</t>
  </si>
  <si>
    <t>Kiali</t>
  </si>
  <si>
    <t>Jamal</t>
  </si>
  <si>
    <t>Alhalib</t>
  </si>
  <si>
    <t>Suzan</t>
  </si>
  <si>
    <t>Alsawis</t>
  </si>
  <si>
    <t>Efan</t>
  </si>
  <si>
    <t>Jihad</t>
  </si>
  <si>
    <t>Aldarawasha</t>
  </si>
  <si>
    <t>Haithim</t>
  </si>
  <si>
    <t>Hujah</t>
  </si>
  <si>
    <t>Duhana</t>
  </si>
  <si>
    <t>Alakhris</t>
  </si>
  <si>
    <t>Eazalidin</t>
  </si>
  <si>
    <t>Habib</t>
  </si>
  <si>
    <t>Klizli</t>
  </si>
  <si>
    <t>Bajubuj</t>
  </si>
  <si>
    <t>Albaghdadi</t>
  </si>
  <si>
    <t>Almunzilijiu</t>
  </si>
  <si>
    <t>Labanaa</t>
  </si>
  <si>
    <t>Qaziyha</t>
  </si>
  <si>
    <t>Fatnh</t>
  </si>
  <si>
    <t>Iilyas</t>
  </si>
  <si>
    <t>Huaydi</t>
  </si>
  <si>
    <t>Abd Alruhmin</t>
  </si>
  <si>
    <t>Almahrus</t>
  </si>
  <si>
    <t>Biaism</t>
  </si>
  <si>
    <t>Tyzry</t>
  </si>
  <si>
    <t>Milatu</t>
  </si>
  <si>
    <t>Alyida</t>
  </si>
  <si>
    <t>Nieamah</t>
  </si>
  <si>
    <t>Kamal</t>
  </si>
  <si>
    <t>Hajl</t>
  </si>
  <si>
    <t>Amjad</t>
  </si>
  <si>
    <t>Naghnagh</t>
  </si>
  <si>
    <t>Qisi</t>
  </si>
  <si>
    <t>Basmah</t>
  </si>
  <si>
    <t>Alhabis</t>
  </si>
  <si>
    <t>Dahbur</t>
  </si>
  <si>
    <t>Rwbyna</t>
  </si>
  <si>
    <t>Iibrahim</t>
  </si>
  <si>
    <t>Basimah</t>
  </si>
  <si>
    <t>Sybea</t>
  </si>
  <si>
    <t>Zunar</t>
  </si>
  <si>
    <t>Eali</t>
  </si>
  <si>
    <t>Mia</t>
  </si>
  <si>
    <t>Lana</t>
  </si>
  <si>
    <t>Alhabash</t>
  </si>
  <si>
    <t>Alshghry</t>
  </si>
  <si>
    <t>Ghazal</t>
  </si>
  <si>
    <t>Hisan</t>
  </si>
  <si>
    <t>Khalil</t>
  </si>
  <si>
    <t>Alzaebii</t>
  </si>
  <si>
    <t>Shalish</t>
  </si>
  <si>
    <t>Abdalmjid</t>
  </si>
  <si>
    <t>Lebanon</t>
  </si>
  <si>
    <t>Emar</t>
  </si>
  <si>
    <t>Abil</t>
  </si>
  <si>
    <t>Lamia</t>
  </si>
  <si>
    <t>Warur</t>
  </si>
  <si>
    <t>Fyfian</t>
  </si>
  <si>
    <t>Majd</t>
  </si>
  <si>
    <t>Yasin</t>
  </si>
  <si>
    <t>Amir</t>
  </si>
  <si>
    <t>Lilas</t>
  </si>
  <si>
    <t>Balatah</t>
  </si>
  <si>
    <t>Ruaa</t>
  </si>
  <si>
    <t>Mukiin</t>
  </si>
  <si>
    <t>Female</t>
  </si>
  <si>
    <t>Shaeban</t>
  </si>
  <si>
    <t>Ewad</t>
  </si>
  <si>
    <t>Rahaf</t>
  </si>
  <si>
    <t>Alaleppoy</t>
  </si>
  <si>
    <t>Samiah</t>
  </si>
  <si>
    <t>Alsaedi</t>
  </si>
  <si>
    <t>Hamdu</t>
  </si>
  <si>
    <t>Aishah</t>
  </si>
  <si>
    <t>Alquatliu</t>
  </si>
  <si>
    <t>Dany</t>
  </si>
  <si>
    <t>Albaba</t>
  </si>
  <si>
    <t>Rinkusi</t>
  </si>
  <si>
    <t>Isam</t>
  </si>
  <si>
    <t>Jadid</t>
  </si>
  <si>
    <t>Bushraa</t>
  </si>
  <si>
    <t>Drwysh</t>
  </si>
  <si>
    <t>Zakarian</t>
  </si>
  <si>
    <t>Rashwani</t>
  </si>
  <si>
    <t>Alqadi</t>
  </si>
  <si>
    <t>Diea</t>
  </si>
  <si>
    <t>Almarstani</t>
  </si>
  <si>
    <t>Siedih</t>
  </si>
  <si>
    <t>Bisam</t>
  </si>
  <si>
    <t>Rghid</t>
  </si>
  <si>
    <t>Aryj</t>
  </si>
  <si>
    <t>Hamada</t>
  </si>
  <si>
    <t>Madlin</t>
  </si>
  <si>
    <t>Saeid</t>
  </si>
  <si>
    <t>Rybal</t>
  </si>
  <si>
    <t>Sabagh</t>
  </si>
  <si>
    <t>Samar</t>
  </si>
  <si>
    <t>Alqutb</t>
  </si>
  <si>
    <t>Murad</t>
  </si>
  <si>
    <t>Salih</t>
  </si>
  <si>
    <t>Alziyat</t>
  </si>
  <si>
    <t>Nhl</t>
  </si>
  <si>
    <t>Saed</t>
  </si>
  <si>
    <t>Alsiyah</t>
  </si>
  <si>
    <t>Majdy</t>
  </si>
  <si>
    <t>Rafaea</t>
  </si>
  <si>
    <t>Ihsan</t>
  </si>
  <si>
    <t>Eazu</t>
  </si>
  <si>
    <t>Alshaykh</t>
  </si>
  <si>
    <t>Bara</t>
  </si>
  <si>
    <t>Alrrashid</t>
  </si>
  <si>
    <t>Research Center</t>
  </si>
  <si>
    <t>Nuna</t>
  </si>
  <si>
    <t>Bima</t>
  </si>
  <si>
    <t>Mustafaa</t>
  </si>
  <si>
    <t>Husam</t>
  </si>
  <si>
    <t>Abu Shwmr</t>
  </si>
  <si>
    <t>Abdalrahmin</t>
  </si>
  <si>
    <t>Turkmany</t>
  </si>
  <si>
    <t>Majdulyn</t>
  </si>
  <si>
    <t>Alhakim</t>
  </si>
  <si>
    <t>Abu Jaysh</t>
  </si>
  <si>
    <t>Majid</t>
  </si>
  <si>
    <t>Aleusud</t>
  </si>
  <si>
    <t>Shakhashiru</t>
  </si>
  <si>
    <t>Malik</t>
  </si>
  <si>
    <t>Zarzur</t>
  </si>
  <si>
    <t>Hasan</t>
  </si>
  <si>
    <t>Iismaeil</t>
  </si>
  <si>
    <t>Abu Nasir</t>
  </si>
  <si>
    <t>Earabi</t>
  </si>
  <si>
    <t>Zahir</t>
  </si>
  <si>
    <t>Eisaa</t>
  </si>
  <si>
    <t>Lama</t>
  </si>
  <si>
    <t>Sabiq</t>
  </si>
  <si>
    <t>Dw</t>
  </si>
  <si>
    <t>Jawaher</t>
  </si>
  <si>
    <t>Shaykhus</t>
  </si>
  <si>
    <t>Emam</t>
  </si>
  <si>
    <t>Mansur</t>
  </si>
  <si>
    <t>Bulta</t>
  </si>
  <si>
    <t>Fatin</t>
  </si>
  <si>
    <t>Hamshu</t>
  </si>
  <si>
    <t>Alnasar</t>
  </si>
  <si>
    <t>Red</t>
  </si>
  <si>
    <t>Dwalyby</t>
  </si>
  <si>
    <t>Basil</t>
  </si>
  <si>
    <t>Musaa</t>
  </si>
  <si>
    <t>Antuan</t>
  </si>
  <si>
    <t>Litansdurfr</t>
  </si>
  <si>
    <t>Rashad</t>
  </si>
  <si>
    <t>Iidris</t>
  </si>
  <si>
    <t>Bidralidin</t>
  </si>
  <si>
    <t>Ahmdghrybw</t>
  </si>
  <si>
    <t>Shaykh</t>
  </si>
  <si>
    <t>Eala Aldiyn</t>
  </si>
  <si>
    <t>Khaldun</t>
  </si>
  <si>
    <t>Suqbani</t>
  </si>
  <si>
    <t>Albahra</t>
  </si>
  <si>
    <t>Ezqul</t>
  </si>
  <si>
    <t>Alhamuwd</t>
  </si>
  <si>
    <t>Abu Zamil</t>
  </si>
  <si>
    <t>Fuad</t>
  </si>
  <si>
    <t>Alsyqly</t>
  </si>
  <si>
    <t>Aldamshqi</t>
  </si>
  <si>
    <t>Sayf Aldiyn</t>
  </si>
  <si>
    <t>Alkmshh</t>
  </si>
  <si>
    <t>Alssati</t>
  </si>
  <si>
    <t>Alem</t>
  </si>
  <si>
    <t>Aleisaa</t>
  </si>
  <si>
    <t>Dulul</t>
  </si>
  <si>
    <t>Ruba</t>
  </si>
  <si>
    <t>Badawiin</t>
  </si>
  <si>
    <t>Sharihan</t>
  </si>
  <si>
    <t>Rihan</t>
  </si>
  <si>
    <t>Alyasin</t>
  </si>
  <si>
    <t>Mulaliyun</t>
  </si>
  <si>
    <t>Danah</t>
  </si>
  <si>
    <t>Almahdi</t>
  </si>
  <si>
    <t>Sakar</t>
  </si>
  <si>
    <t>Asf</t>
  </si>
  <si>
    <t>Abultif</t>
  </si>
  <si>
    <t>Alshalaq</t>
  </si>
  <si>
    <t>Zawal</t>
  </si>
  <si>
    <t>Diana</t>
  </si>
  <si>
    <t>Aleabd</t>
  </si>
  <si>
    <t>Kawkab</t>
  </si>
  <si>
    <t>Qarqazan</t>
  </si>
  <si>
    <t>Thamir</t>
  </si>
  <si>
    <t>Abu Ghazy</t>
  </si>
  <si>
    <t>Alabth</t>
  </si>
  <si>
    <t>Khadijah</t>
  </si>
  <si>
    <t>Abu Taqih</t>
  </si>
  <si>
    <t>Salwaa</t>
  </si>
  <si>
    <t>Alsyd</t>
  </si>
  <si>
    <t>Muayid</t>
  </si>
  <si>
    <t>Shbyb</t>
  </si>
  <si>
    <t>Rannym</t>
  </si>
  <si>
    <t>Tyru</t>
  </si>
  <si>
    <t>Alhaju Bikr</t>
  </si>
  <si>
    <t>Aldukifi</t>
  </si>
  <si>
    <t>Sandurana</t>
  </si>
  <si>
    <t>Antun</t>
  </si>
  <si>
    <t>Darkzifli</t>
  </si>
  <si>
    <t>Alsaeid</t>
  </si>
  <si>
    <t>Alhifar</t>
  </si>
  <si>
    <t>Kalthum</t>
  </si>
  <si>
    <t>Saeadat</t>
  </si>
  <si>
    <t>Eijrush</t>
  </si>
  <si>
    <t>Alkinaya</t>
  </si>
  <si>
    <t>Alrz</t>
  </si>
  <si>
    <t>Daniah</t>
  </si>
  <si>
    <t>Alhariri</t>
  </si>
  <si>
    <t>Quidr</t>
  </si>
  <si>
    <t>Shaykh Janid</t>
  </si>
  <si>
    <t>Esamat</t>
  </si>
  <si>
    <t>Zaza</t>
  </si>
  <si>
    <t>Hububati</t>
  </si>
  <si>
    <t>Adnan</t>
  </si>
  <si>
    <t>Alhusayn</t>
  </si>
  <si>
    <t>Allibad</t>
  </si>
  <si>
    <t>Tana</t>
  </si>
  <si>
    <t>Dahruj</t>
  </si>
  <si>
    <t>Almtlq</t>
  </si>
  <si>
    <t>Sana</t>
  </si>
  <si>
    <t>Bdraldyn</t>
  </si>
  <si>
    <t>Eataya</t>
  </si>
  <si>
    <t>Aljizamati</t>
  </si>
  <si>
    <t>Alqasir</t>
  </si>
  <si>
    <t>Shilan</t>
  </si>
  <si>
    <t>Aljasim</t>
  </si>
  <si>
    <t>Abuhamd</t>
  </si>
  <si>
    <t>Qareush</t>
  </si>
  <si>
    <t>Jaridiun</t>
  </si>
  <si>
    <t>Alhumwi</t>
  </si>
  <si>
    <t>Akthum</t>
  </si>
  <si>
    <t>Eibdalbaqi</t>
  </si>
  <si>
    <t>Almurashihi</t>
  </si>
  <si>
    <t>Batual</t>
  </si>
  <si>
    <t>Abu Fakhar</t>
  </si>
  <si>
    <t>Rinah</t>
  </si>
  <si>
    <t>Alkhuriu</t>
  </si>
  <si>
    <t>Alsaqaraq</t>
  </si>
  <si>
    <t>Sharina</t>
  </si>
  <si>
    <t>Jablah</t>
  </si>
  <si>
    <t>Alsulayman</t>
  </si>
  <si>
    <t>Almaghribiu</t>
  </si>
  <si>
    <t>Kholoud</t>
  </si>
  <si>
    <t>Khayti</t>
  </si>
  <si>
    <t>Jamul</t>
  </si>
  <si>
    <t>Alrahil</t>
  </si>
  <si>
    <t>Abd Alrazzaq</t>
  </si>
  <si>
    <t>Gharah</t>
  </si>
  <si>
    <t>Lylas</t>
  </si>
  <si>
    <t>Shiah</t>
  </si>
  <si>
    <t>Kinda</t>
  </si>
  <si>
    <t>Alaqre</t>
  </si>
  <si>
    <t>Dinana</t>
  </si>
  <si>
    <t>Zaydan</t>
  </si>
  <si>
    <t>Amyrah</t>
  </si>
  <si>
    <t>Mudinih</t>
  </si>
  <si>
    <t>Safa</t>
  </si>
  <si>
    <t>AlAhmar</t>
  </si>
  <si>
    <t>Eurman</t>
  </si>
  <si>
    <t>Abd Allah</t>
  </si>
  <si>
    <t>Almawsiliu</t>
  </si>
  <si>
    <t>Salhany</t>
  </si>
  <si>
    <t>Ashraf</t>
  </si>
  <si>
    <t>Shadi Alghazy</t>
  </si>
  <si>
    <t>Bytar</t>
  </si>
  <si>
    <t>Farahat</t>
  </si>
  <si>
    <t>Albazir</t>
  </si>
  <si>
    <t>Alnisrin</t>
  </si>
  <si>
    <t>Afra</t>
  </si>
  <si>
    <t>Sharabi</t>
  </si>
  <si>
    <t>Hamuwd</t>
  </si>
  <si>
    <t>Ramiz</t>
  </si>
  <si>
    <t>Aleuryan</t>
  </si>
  <si>
    <t>Eaku</t>
  </si>
  <si>
    <t>Euthman</t>
  </si>
  <si>
    <t>Imran</t>
  </si>
  <si>
    <t>Hazruma</t>
  </si>
  <si>
    <t>Rawan</t>
  </si>
  <si>
    <t>Durkzili</t>
  </si>
  <si>
    <t>Shaqir</t>
  </si>
  <si>
    <t>Muanis</t>
  </si>
  <si>
    <t>Alsabagh</t>
  </si>
  <si>
    <t>Dijwar</t>
  </si>
  <si>
    <t>Husu</t>
  </si>
  <si>
    <t>Asama</t>
  </si>
  <si>
    <t>Eilwan</t>
  </si>
  <si>
    <t>Alhidad</t>
  </si>
  <si>
    <t>Zaeur</t>
  </si>
  <si>
    <t>Rasul</t>
  </si>
  <si>
    <t>Aleumurii</t>
  </si>
  <si>
    <t>Albaytar</t>
  </si>
  <si>
    <t>Altuean</t>
  </si>
  <si>
    <t>Dalia</t>
  </si>
  <si>
    <t>Hamdan</t>
  </si>
  <si>
    <t>Alhindi</t>
  </si>
  <si>
    <t>Zyny</t>
  </si>
  <si>
    <t>Almuetaz</t>
  </si>
  <si>
    <t>Biallah</t>
  </si>
  <si>
    <t>Rabana</t>
  </si>
  <si>
    <t>Alsaman</t>
  </si>
  <si>
    <t>Alriys</t>
  </si>
  <si>
    <t>Samirah</t>
  </si>
  <si>
    <t>Jumea</t>
  </si>
  <si>
    <t>Alhaj Ali</t>
  </si>
  <si>
    <t>Farial</t>
  </si>
  <si>
    <t>Qulumih</t>
  </si>
  <si>
    <t>Dawara</t>
  </si>
  <si>
    <t>Abdalhadi</t>
  </si>
  <si>
    <t>Qahraman</t>
  </si>
  <si>
    <t>Mshati</t>
  </si>
  <si>
    <t>Altibae</t>
  </si>
  <si>
    <t>Iidlibi</t>
  </si>
  <si>
    <t>Ghazzawi</t>
  </si>
  <si>
    <t>Eabd Aleal</t>
  </si>
  <si>
    <t>Sali</t>
  </si>
  <si>
    <t>Musuh</t>
  </si>
  <si>
    <t>Maria</t>
  </si>
  <si>
    <t>Alhizae</t>
  </si>
  <si>
    <t>Alghan</t>
  </si>
  <si>
    <t>Mitri</t>
  </si>
  <si>
    <t>Aleliwi</t>
  </si>
  <si>
    <t>Aldwltali</t>
  </si>
  <si>
    <t>Udib</t>
  </si>
  <si>
    <t>Yuzbik</t>
  </si>
  <si>
    <t>Zaerur</t>
  </si>
  <si>
    <t>Mazlum</t>
  </si>
  <si>
    <t>Alghurani</t>
  </si>
  <si>
    <t>Abd Alsamad</t>
  </si>
  <si>
    <t>Alhasan</t>
  </si>
  <si>
    <t>Altahhan</t>
  </si>
  <si>
    <t>Mahfud</t>
  </si>
  <si>
    <t>Sarah</t>
  </si>
  <si>
    <t>Damrani</t>
  </si>
  <si>
    <t>Aldubus</t>
  </si>
  <si>
    <t>Zynu</t>
  </si>
  <si>
    <t>Lwy</t>
  </si>
  <si>
    <t>Shams</t>
  </si>
  <si>
    <t>Shakur</t>
  </si>
  <si>
    <t>Abdalhai</t>
  </si>
  <si>
    <t>Sarhan</t>
  </si>
  <si>
    <t>Albush</t>
  </si>
  <si>
    <t>Anas</t>
  </si>
  <si>
    <t>Eabidin</t>
  </si>
  <si>
    <t>Ebdalwahd</t>
  </si>
  <si>
    <t>Aleazm</t>
  </si>
  <si>
    <t>Maya</t>
  </si>
  <si>
    <t>Alhmwi</t>
  </si>
  <si>
    <t>Khiat</t>
  </si>
  <si>
    <t>Randa</t>
  </si>
  <si>
    <t>Alajw</t>
  </si>
  <si>
    <t>Alghazi</t>
  </si>
  <si>
    <t>Eijluni</t>
  </si>
  <si>
    <t>Sultan</t>
  </si>
  <si>
    <t>Alhijar</t>
  </si>
  <si>
    <t>Asma</t>
  </si>
  <si>
    <t>Sadqawi</t>
  </si>
  <si>
    <t>Fulla</t>
  </si>
  <si>
    <t>Alkhalid</t>
  </si>
  <si>
    <t>Lujin</t>
  </si>
  <si>
    <t>Jihan</t>
  </si>
  <si>
    <t>Alqudmani</t>
  </si>
  <si>
    <t>Alkhayran</t>
  </si>
  <si>
    <t>Qasim</t>
  </si>
  <si>
    <t>Altaynawi</t>
  </si>
  <si>
    <t>Hafiz</t>
  </si>
  <si>
    <t>Kamilia</t>
  </si>
  <si>
    <t>Sydu</t>
  </si>
  <si>
    <t>Marwan</t>
  </si>
  <si>
    <t>Rwad</t>
  </si>
  <si>
    <t>Alddahir</t>
  </si>
  <si>
    <t>Jury</t>
  </si>
  <si>
    <t>Eabuwd</t>
  </si>
  <si>
    <t>Sayban</t>
  </si>
  <si>
    <t>Musur</t>
  </si>
  <si>
    <t>Lbyb</t>
  </si>
  <si>
    <t>Fahd</t>
  </si>
  <si>
    <t>Bilul</t>
  </si>
  <si>
    <t>Alnuwri</t>
  </si>
  <si>
    <t>Allaham</t>
  </si>
  <si>
    <t>Raft</t>
  </si>
  <si>
    <t>Asead</t>
  </si>
  <si>
    <t>Alwurhani</t>
  </si>
  <si>
    <t>Kharbutli</t>
  </si>
  <si>
    <t>Tamur</t>
  </si>
  <si>
    <t>Alkhlf</t>
  </si>
  <si>
    <t>Eisaf</t>
  </si>
  <si>
    <t>Bitahish</t>
  </si>
  <si>
    <t>Abdalrhim</t>
  </si>
  <si>
    <t>Eimaruh</t>
  </si>
  <si>
    <t>Bashaer</t>
  </si>
  <si>
    <t>Hadalah</t>
  </si>
  <si>
    <t>Maeruf</t>
  </si>
  <si>
    <t>Alnuwnu</t>
  </si>
  <si>
    <t>Albarghali</t>
  </si>
  <si>
    <t>Baha Aldiyn</t>
  </si>
  <si>
    <t>Marzuq</t>
  </si>
  <si>
    <t>Hamj</t>
  </si>
  <si>
    <t>Bradey</t>
  </si>
  <si>
    <t>Sabah</t>
  </si>
  <si>
    <t>Qadish</t>
  </si>
  <si>
    <t>Asra</t>
  </si>
  <si>
    <t>Kawaara</t>
  </si>
  <si>
    <t>Abunfis</t>
  </si>
  <si>
    <t>Lawiy</t>
  </si>
  <si>
    <t>Rama</t>
  </si>
  <si>
    <t>Alsaghir</t>
  </si>
  <si>
    <t>Qadimati</t>
  </si>
  <si>
    <t>Qays</t>
  </si>
  <si>
    <t>Dahna</t>
  </si>
  <si>
    <t>Raja</t>
  </si>
  <si>
    <t>Eaziza</t>
  </si>
  <si>
    <t>Nakaash</t>
  </si>
  <si>
    <t>Khuluf</t>
  </si>
  <si>
    <t>Zaki</t>
  </si>
  <si>
    <t>Asamh Tubae</t>
  </si>
  <si>
    <t>Daeas</t>
  </si>
  <si>
    <t>Shadi Alkhiat</t>
  </si>
  <si>
    <t>Omaimah</t>
  </si>
  <si>
    <t>Tqi Aldiyn</t>
  </si>
  <si>
    <t>Tahani</t>
  </si>
  <si>
    <t>Yasir</t>
  </si>
  <si>
    <t>Alfywmi</t>
  </si>
  <si>
    <t>Zarie</t>
  </si>
  <si>
    <t>Eaqad</t>
  </si>
  <si>
    <t>Ismaeil</t>
  </si>
  <si>
    <t>Jdwe</t>
  </si>
  <si>
    <t>Saeid Alzarey</t>
  </si>
  <si>
    <t>Bakr</t>
  </si>
  <si>
    <t>Eubdallah</t>
  </si>
  <si>
    <t>Alnajar</t>
  </si>
  <si>
    <t>Wayly</t>
  </si>
  <si>
    <t>Raghid</t>
  </si>
  <si>
    <t>Alsiraj</t>
  </si>
  <si>
    <t>Allaadhiqanii</t>
  </si>
  <si>
    <t>Ghyath</t>
  </si>
  <si>
    <t>Siriul</t>
  </si>
  <si>
    <t>Einziin</t>
  </si>
  <si>
    <t>Abdalrhmin</t>
  </si>
  <si>
    <t>Aljuju</t>
  </si>
  <si>
    <t>Lawy</t>
  </si>
  <si>
    <t>Nadaf</t>
  </si>
  <si>
    <t>Bikar</t>
  </si>
  <si>
    <t>Ziada</t>
  </si>
  <si>
    <t>Eashur</t>
  </si>
  <si>
    <t>Naqawuh</t>
  </si>
  <si>
    <t>Tamadur</t>
  </si>
  <si>
    <t>Barghuth</t>
  </si>
  <si>
    <t>Jazar</t>
  </si>
  <si>
    <t>Mareiun</t>
  </si>
  <si>
    <t>Abdaleziz</t>
  </si>
  <si>
    <t>Eiwad</t>
  </si>
  <si>
    <t>Alkhawam</t>
  </si>
  <si>
    <t>Alia</t>
  </si>
  <si>
    <t>Maseud</t>
  </si>
  <si>
    <t>Abuhani</t>
  </si>
  <si>
    <t>Alshamy</t>
  </si>
  <si>
    <t>Baha</t>
  </si>
  <si>
    <t>Eusqul</t>
  </si>
  <si>
    <t>Hylmyh</t>
  </si>
  <si>
    <t>Turkamani</t>
  </si>
  <si>
    <t>Jameah</t>
  </si>
  <si>
    <t>Akram</t>
  </si>
  <si>
    <t>Alhulwanii</t>
  </si>
  <si>
    <t>Khawla</t>
  </si>
  <si>
    <t>Dawi</t>
  </si>
  <si>
    <t>Rayid</t>
  </si>
  <si>
    <t>Zazana</t>
  </si>
  <si>
    <t>Iybw</t>
  </si>
  <si>
    <t>Jamil</t>
  </si>
  <si>
    <t>Ghabur</t>
  </si>
  <si>
    <t>Taysir</t>
  </si>
  <si>
    <t>Hanan</t>
  </si>
  <si>
    <t>Kurdiun</t>
  </si>
  <si>
    <t>Rita</t>
  </si>
  <si>
    <t>Dib</t>
  </si>
  <si>
    <t>Alghush</t>
  </si>
  <si>
    <t>Ghaliah</t>
  </si>
  <si>
    <t>Eibad</t>
  </si>
  <si>
    <t>Zaniqa</t>
  </si>
  <si>
    <t>Sharfah</t>
  </si>
  <si>
    <t>Kazeur</t>
  </si>
  <si>
    <t>Mujdi</t>
  </si>
  <si>
    <t>Altynawi</t>
  </si>
  <si>
    <t>Thayir</t>
  </si>
  <si>
    <t>Hamuwda</t>
  </si>
  <si>
    <t>Abdallah</t>
  </si>
  <si>
    <t>Zakariaa</t>
  </si>
  <si>
    <t>Ikhlas</t>
  </si>
  <si>
    <t>Jzayrly</t>
  </si>
  <si>
    <t>Badr</t>
  </si>
  <si>
    <t>Hunun</t>
  </si>
  <si>
    <t>Sariji</t>
  </si>
  <si>
    <t>Albieli</t>
  </si>
  <si>
    <t>Eyd Bndqjy</t>
  </si>
  <si>
    <t>Lulu</t>
  </si>
  <si>
    <t>Shhybr</t>
  </si>
  <si>
    <t>Abdalbasit</t>
  </si>
  <si>
    <t>Aljazayiriu</t>
  </si>
  <si>
    <t>Aywbi</t>
  </si>
  <si>
    <t>Dabana</t>
  </si>
  <si>
    <t>Fawaz</t>
  </si>
  <si>
    <t>Nafae</t>
  </si>
  <si>
    <t>Ranim</t>
  </si>
  <si>
    <t>Amani</t>
  </si>
  <si>
    <t>Altujjar</t>
  </si>
  <si>
    <t>Rashid</t>
  </si>
  <si>
    <t>Amin</t>
  </si>
  <si>
    <t>Hamid</t>
  </si>
  <si>
    <t>Kashik</t>
  </si>
  <si>
    <t>Dakhal</t>
  </si>
  <si>
    <t>Karishati</t>
  </si>
  <si>
    <t>Alsaed</t>
  </si>
  <si>
    <t>Aleaqla</t>
  </si>
  <si>
    <t>Eursaly</t>
  </si>
  <si>
    <t>Alaishhab</t>
  </si>
  <si>
    <t>Rulaa</t>
  </si>
  <si>
    <t>Shannar</t>
  </si>
  <si>
    <t>Aynas</t>
  </si>
  <si>
    <t>Alhiwat</t>
  </si>
  <si>
    <t>Sara</t>
  </si>
  <si>
    <t>Tabanaj</t>
  </si>
  <si>
    <t>Aldahan</t>
  </si>
  <si>
    <t>Ramzi</t>
  </si>
  <si>
    <t>Jan</t>
  </si>
  <si>
    <t>Mikayiylian</t>
  </si>
  <si>
    <t>Almuthanaa</t>
  </si>
  <si>
    <t>Alsaediu</t>
  </si>
  <si>
    <t>Emad</t>
  </si>
  <si>
    <t>Haydar</t>
  </si>
  <si>
    <t>Abdalkarim</t>
  </si>
  <si>
    <t>Shueayb</t>
  </si>
  <si>
    <t>Qitan</t>
  </si>
  <si>
    <t>Rajab</t>
  </si>
  <si>
    <t>Asamh</t>
  </si>
  <si>
    <t>Alyusif</t>
  </si>
  <si>
    <t>Asym</t>
  </si>
  <si>
    <t>Aleaqqad</t>
  </si>
  <si>
    <t>Dahman</t>
  </si>
  <si>
    <t>Oqba</t>
  </si>
  <si>
    <t>Alqintar</t>
  </si>
  <si>
    <t>Laylanaan</t>
  </si>
  <si>
    <t>Muhii Aldiyn</t>
  </si>
  <si>
    <t>Zaynab</t>
  </si>
  <si>
    <t>Eirat</t>
  </si>
  <si>
    <t>Alghandur</t>
  </si>
  <si>
    <t>Tamim</t>
  </si>
  <si>
    <t>Ayat</t>
  </si>
  <si>
    <t>Byd</t>
  </si>
  <si>
    <t>Daly</t>
  </si>
  <si>
    <t>Almunajid</t>
  </si>
  <si>
    <t>Eynas</t>
  </si>
  <si>
    <t>Ahmid</t>
  </si>
  <si>
    <t>Aljabaei</t>
  </si>
  <si>
    <t>Alqadri</t>
  </si>
  <si>
    <t>Bradiei</t>
  </si>
  <si>
    <t>Suirkili</t>
  </si>
  <si>
    <t>Darakal</t>
  </si>
  <si>
    <t>Bihtiti</t>
  </si>
  <si>
    <t>Ridwan</t>
  </si>
  <si>
    <t>Alshulyan</t>
  </si>
  <si>
    <t>Barghaly</t>
  </si>
  <si>
    <t>Badran</t>
  </si>
  <si>
    <t>Shwk</t>
  </si>
  <si>
    <t>Aldiyn</t>
  </si>
  <si>
    <t>Hamuwdatan</t>
  </si>
  <si>
    <t>Shuruq</t>
  </si>
  <si>
    <t>Alshahrur</t>
  </si>
  <si>
    <t>Rafif</t>
  </si>
  <si>
    <t>Khalf</t>
  </si>
  <si>
    <t>Albarnawi</t>
  </si>
  <si>
    <t>Almiqdad</t>
  </si>
  <si>
    <t>Faris</t>
  </si>
  <si>
    <t>Kafa</t>
  </si>
  <si>
    <t>Almaghribi</t>
  </si>
  <si>
    <t>Aldrwysh</t>
  </si>
  <si>
    <t>Hatim</t>
  </si>
  <si>
    <t>Nahlawi</t>
  </si>
  <si>
    <t>Rabye'</t>
  </si>
  <si>
    <t>Alzrqawy</t>
  </si>
  <si>
    <t>Huquq</t>
  </si>
  <si>
    <t>Alqatish</t>
  </si>
  <si>
    <t>Altawil</t>
  </si>
  <si>
    <t>Alsyd Ahmad</t>
  </si>
  <si>
    <t>Aleitar</t>
  </si>
  <si>
    <t>Fatir</t>
  </si>
  <si>
    <t>Alealiu</t>
  </si>
  <si>
    <t>Sulayman</t>
  </si>
  <si>
    <t>Suqabani</t>
  </si>
  <si>
    <t>Aldubbas</t>
  </si>
  <si>
    <t>Hamzaa</t>
  </si>
  <si>
    <t>Astitih</t>
  </si>
  <si>
    <t>Zinu</t>
  </si>
  <si>
    <t>Darbika</t>
  </si>
  <si>
    <t>Aldhiyab</t>
  </si>
  <si>
    <t>Salahi</t>
  </si>
  <si>
    <t>Ayuwb</t>
  </si>
  <si>
    <t>Shawqi</t>
  </si>
  <si>
    <t>Aldhahabi</t>
  </si>
  <si>
    <t>Ghayth</t>
  </si>
  <si>
    <t>Almujahid</t>
  </si>
  <si>
    <t>Dima</t>
  </si>
  <si>
    <t>Filyun</t>
  </si>
  <si>
    <t>Tasbihji</t>
  </si>
  <si>
    <t>Shumut</t>
  </si>
  <si>
    <t>Zaqzuq</t>
  </si>
  <si>
    <t>Yasmin</t>
  </si>
  <si>
    <t>Eamir</t>
  </si>
  <si>
    <t>Ratib</t>
  </si>
  <si>
    <t>Alhamd</t>
  </si>
  <si>
    <t>Abdalkrim</t>
  </si>
  <si>
    <t>Fadal</t>
  </si>
  <si>
    <t>Eurnus</t>
  </si>
  <si>
    <t>Abd Almueiyn</t>
  </si>
  <si>
    <t>Eitaya</t>
  </si>
  <si>
    <t>Qisam</t>
  </si>
  <si>
    <t>Shafiq</t>
  </si>
  <si>
    <t>Almalih</t>
  </si>
  <si>
    <t>Raghad</t>
  </si>
  <si>
    <t>Aghasi</t>
  </si>
  <si>
    <t>Alqalish</t>
  </si>
  <si>
    <t>Hawria</t>
  </si>
  <si>
    <t>Alshahadat</t>
  </si>
  <si>
    <t>Aldiyk</t>
  </si>
  <si>
    <t>Hind</t>
  </si>
  <si>
    <t>Almueasaeas</t>
  </si>
  <si>
    <t>Earmush</t>
  </si>
  <si>
    <t>Bahriin</t>
  </si>
  <si>
    <t>Nadir</t>
  </si>
  <si>
    <t>Sharif Aldaghly</t>
  </si>
  <si>
    <t>Emara</t>
  </si>
  <si>
    <t>bwalsibae</t>
  </si>
  <si>
    <t>Razzan</t>
  </si>
  <si>
    <t>Alhusayni</t>
  </si>
  <si>
    <t>Ghassan</t>
  </si>
  <si>
    <t>Aljamal</t>
  </si>
  <si>
    <t>Kahulus</t>
  </si>
  <si>
    <t>Nasir</t>
  </si>
  <si>
    <t>Iman</t>
  </si>
  <si>
    <t>Ghrz Aldiyn</t>
  </si>
  <si>
    <t>Alysia</t>
  </si>
  <si>
    <t>Alyaghshiu</t>
  </si>
  <si>
    <t>Shuelan</t>
  </si>
  <si>
    <t>Asd</t>
  </si>
  <si>
    <t>Bwfaeur</t>
  </si>
  <si>
    <t>Sari</t>
  </si>
  <si>
    <t>Hanna</t>
  </si>
  <si>
    <t>Eubayda</t>
  </si>
  <si>
    <t>Kayd</t>
  </si>
  <si>
    <t>Alkalu</t>
  </si>
  <si>
    <t>Shrbjy</t>
  </si>
  <si>
    <t>Abd Albasit</t>
  </si>
  <si>
    <t>East</t>
  </si>
  <si>
    <t>Grand Total</t>
  </si>
  <si>
    <t>Average of Monthly Salary</t>
  </si>
  <si>
    <t>Average of Years</t>
  </si>
  <si>
    <t>2016</t>
  </si>
  <si>
    <t>2017</t>
  </si>
  <si>
    <t>2018</t>
  </si>
  <si>
    <t>2019</t>
  </si>
  <si>
    <t>2020</t>
  </si>
  <si>
    <t>Total Hire</t>
  </si>
  <si>
    <t>Year</t>
  </si>
  <si>
    <t>Average of Job Rate</t>
  </si>
  <si>
    <t>Average of Overtime Hours</t>
  </si>
  <si>
    <t>EMPLOYEE DATA DASHBOARD</t>
  </si>
  <si>
    <t>Total Employee</t>
  </si>
  <si>
    <t>Total Annual Salary</t>
  </si>
  <si>
    <t>Average Annual Salary</t>
  </si>
  <si>
    <t xml:space="preserve"> </t>
  </si>
  <si>
    <t>Row Labels</t>
  </si>
  <si>
    <t>Total Overtime Hours</t>
  </si>
  <si>
    <t>Max Unpaid Leaves</t>
  </si>
  <si>
    <t>Feb</t>
  </si>
  <si>
    <t>Mar</t>
  </si>
  <si>
    <t>Apr</t>
  </si>
  <si>
    <t>May</t>
  </si>
  <si>
    <t>Jun</t>
  </si>
  <si>
    <t>Jul</t>
  </si>
  <si>
    <t>Aug</t>
  </si>
  <si>
    <t>Sep</t>
  </si>
  <si>
    <t>Oct</t>
  </si>
  <si>
    <t>Nov</t>
  </si>
  <si>
    <t>Dec</t>
  </si>
  <si>
    <t>Month</t>
  </si>
  <si>
    <t>Average of Sick Leaves</t>
  </si>
  <si>
    <t>Average of Unpaid Leaves</t>
  </si>
  <si>
    <t>Average Overtime Hours</t>
  </si>
  <si>
    <t>Average Sick Leaves</t>
  </si>
  <si>
    <t>Average Unpaid Leaves</t>
  </si>
  <si>
    <t>Country Code</t>
  </si>
  <si>
    <t>Gender Code</t>
  </si>
  <si>
    <t>Center Code</t>
  </si>
  <si>
    <t>MAX</t>
  </si>
  <si>
    <t>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</si>
</sst>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0.0%"/>
  </numFmts>
  <fonts count="6" x14ac:knownFonts="1">
    <font>
      <sz val="12"/>
      <color theme="1"/>
      <name val="Calibri"/>
      <family val="2"/>
      <scheme val="minor"/>
    </font>
    <font>
      <sz val="12"/>
      <color theme="1"/>
      <name val="Calibri"/>
      <family val="2"/>
      <scheme val="minor"/>
    </font>
    <font>
      <b/>
      <sz val="12"/>
      <color theme="1"/>
      <name val="Calibri"/>
      <family val="2"/>
      <scheme val="minor"/>
    </font>
    <font>
      <b/>
      <sz val="14"/>
      <color theme="0"/>
      <name val="Calibri"/>
      <family val="2"/>
      <scheme val="minor"/>
    </font>
    <font>
      <i/>
      <sz val="12"/>
      <color theme="1"/>
      <name val="Calibri"/>
      <family val="2"/>
      <scheme val="minor"/>
    </font>
    <font>
      <sz val="12"/>
      <color theme="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0070C0"/>
        <bgColor indexed="64"/>
      </patternFill>
    </fill>
    <fill>
      <patternFill patternType="solid">
        <fgColor rgb="FF00B0F0"/>
        <bgColor indexed="64"/>
      </patternFill>
    </fill>
    <fill>
      <patternFill patternType="solid">
        <fgColor rgb="FFFF99CC"/>
        <bgColor indexed="64"/>
      </patternFill>
    </fill>
    <fill>
      <patternFill patternType="solid">
        <fgColor rgb="FF66FF66"/>
        <bgColor indexed="64"/>
      </patternFill>
    </fill>
    <fill>
      <patternFill patternType="solid">
        <fgColor rgb="FF00FFFF"/>
        <bgColor indexed="64"/>
      </patternFill>
    </fill>
    <fill>
      <patternFill patternType="solid">
        <fgColor rgb="FF002060"/>
        <bgColor indexed="64"/>
      </patternFill>
    </fill>
    <fill>
      <patternFill patternType="solid">
        <fgColor theme="0" tint="-0.24997711111789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theme="0"/>
      </left>
      <right/>
      <top/>
      <bottom style="thin">
        <color indexed="64"/>
      </bottom>
      <diagonal/>
    </border>
    <border>
      <left/>
      <right style="thin">
        <color theme="0"/>
      </right>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36">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left"/>
    </xf>
    <xf numFmtId="0" fontId="2" fillId="0" borderId="1" xfId="0" applyFont="1" applyBorder="1" applyAlignment="1">
      <alignment horizontal="left"/>
    </xf>
    <xf numFmtId="0" fontId="2" fillId="0" borderId="1" xfId="0" applyFont="1" applyBorder="1"/>
    <xf numFmtId="0" fontId="0" fillId="0" borderId="1" xfId="0" applyBorder="1"/>
    <xf numFmtId="0" fontId="2" fillId="0" borderId="1" xfId="0" applyFont="1" applyBorder="1" applyAlignment="1">
      <alignment vertical="center"/>
    </xf>
    <xf numFmtId="0" fontId="0" fillId="0" borderId="8" xfId="0" applyBorder="1"/>
    <xf numFmtId="0" fontId="4" fillId="0" borderId="9" xfId="0" applyFont="1" applyBorder="1" applyAlignment="1">
      <alignment horizontal="center"/>
    </xf>
    <xf numFmtId="0" fontId="0" fillId="0" borderId="0" xfId="0" applyAlignment="1">
      <alignment horizontal="center"/>
    </xf>
    <xf numFmtId="0" fontId="2" fillId="6" borderId="2" xfId="0" applyFont="1" applyFill="1" applyBorder="1" applyAlignment="1">
      <alignment horizontal="center" vertical="center"/>
    </xf>
    <xf numFmtId="0" fontId="2" fillId="6" borderId="6" xfId="0" applyFont="1" applyFill="1" applyBorder="1" applyAlignment="1">
      <alignment horizontal="center" vertical="center"/>
    </xf>
    <xf numFmtId="0" fontId="2" fillId="6" borderId="3" xfId="0" applyFont="1" applyFill="1" applyBorder="1" applyAlignment="1">
      <alignment horizontal="center" vertical="center"/>
    </xf>
    <xf numFmtId="0" fontId="0" fillId="7" borderId="2" xfId="0" applyFill="1" applyBorder="1" applyAlignment="1">
      <alignment horizontal="center"/>
    </xf>
    <xf numFmtId="0" fontId="0" fillId="7" borderId="3" xfId="0" applyFill="1" applyBorder="1" applyAlignment="1">
      <alignment horizontal="center"/>
    </xf>
    <xf numFmtId="0" fontId="3" fillId="3" borderId="0" xfId="0" applyFont="1" applyFill="1" applyAlignment="1">
      <alignment horizont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3" xfId="0" applyFont="1" applyFill="1" applyBorder="1" applyAlignment="1">
      <alignment horizontal="center" vertical="center"/>
    </xf>
    <xf numFmtId="0" fontId="2" fillId="5" borderId="2" xfId="0" applyFont="1" applyFill="1" applyBorder="1" applyAlignment="1">
      <alignment horizontal="center" vertical="center"/>
    </xf>
    <xf numFmtId="0" fontId="2" fillId="5" borderId="3" xfId="0" applyFont="1" applyFill="1" applyBorder="1" applyAlignment="1">
      <alignment horizontal="center" vertical="center"/>
    </xf>
    <xf numFmtId="0" fontId="0" fillId="0" borderId="0" xfId="0" applyNumberFormat="1"/>
    <xf numFmtId="0" fontId="3" fillId="8" borderId="0" xfId="0" applyFont="1" applyFill="1" applyAlignment="1">
      <alignment horizont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164" fontId="5" fillId="3" borderId="11" xfId="2" applyNumberFormat="1" applyFont="1" applyFill="1" applyBorder="1" applyAlignment="1">
      <alignment horizontal="center" vertical="center"/>
    </xf>
    <xf numFmtId="0" fontId="5" fillId="3" borderId="11" xfId="0" applyFont="1" applyFill="1" applyBorder="1" applyAlignment="1">
      <alignment horizontal="center" vertical="center"/>
    </xf>
    <xf numFmtId="44" fontId="5" fillId="3" borderId="10" xfId="1" applyFont="1" applyFill="1" applyBorder="1" applyAlignment="1">
      <alignment horizontal="center"/>
    </xf>
    <xf numFmtId="44" fontId="5" fillId="3" borderId="7" xfId="1" applyFont="1" applyFill="1" applyBorder="1" applyAlignment="1">
      <alignment horizontal="center"/>
    </xf>
    <xf numFmtId="0" fontId="5" fillId="3" borderId="10" xfId="1" applyNumberFormat="1" applyFont="1" applyFill="1" applyBorder="1" applyAlignment="1">
      <alignment horizontal="center"/>
    </xf>
    <xf numFmtId="0" fontId="5" fillId="3" borderId="5" xfId="1" applyNumberFormat="1" applyFont="1" applyFill="1" applyBorder="1" applyAlignment="1">
      <alignment horizontal="center"/>
    </xf>
    <xf numFmtId="0" fontId="0" fillId="9" borderId="7" xfId="0" applyFill="1" applyBorder="1" applyAlignment="1">
      <alignment horizontal="center" vertical="center"/>
    </xf>
  </cellXfs>
  <cellStyles count="3">
    <cellStyle name="Currency" xfId="1" builtinId="4"/>
    <cellStyle name="Normal" xfId="0" builtinId="0"/>
    <cellStyle name="Percent" xfId="2" builtinId="5"/>
  </cellStyles>
  <dxfs count="25">
    <dxf>
      <font>
        <color theme="0"/>
      </font>
      <border>
        <bottom style="thin">
          <color theme="4"/>
        </bottom>
        <vertical/>
        <horizontal/>
      </border>
    </dxf>
    <dxf>
      <font>
        <color theme="1"/>
      </font>
      <fill>
        <patternFill>
          <bgColor theme="1" tint="0.24994659260841701"/>
        </patternFill>
      </fill>
      <border>
        <left style="thin">
          <color theme="4"/>
        </left>
        <right style="thin">
          <color theme="4"/>
        </right>
        <top style="thin">
          <color theme="4"/>
        </top>
        <bottom style="thin">
          <color theme="4"/>
        </bottom>
        <vertical/>
        <horizontal/>
      </border>
    </dxf>
    <dxf>
      <font>
        <color theme="0"/>
      </font>
      <fill>
        <patternFill>
          <bgColor theme="0" tint="-0.14996795556505021"/>
        </patternFill>
      </fill>
    </dxf>
    <dxf>
      <fill>
        <patternFill>
          <bgColor theme="1" tint="0.499984740745262"/>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165" formatCode="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165" formatCode="d/mm/yyyy"/>
    </dxf>
  </dxfs>
  <tableStyles count="2" defaultTableStyle="TableStyleMedium2" defaultPivotStyle="PivotStyleLight16">
    <tableStyle name="Slicer Style 1" pivot="0" table="0" count="3" xr9:uid="{E7C09B78-B85B-46BF-82AB-88B5AE60DEB4}">
      <tableStyleElement type="wholeTable" dxfId="3"/>
      <tableStyleElement type="headerRow" dxfId="2"/>
    </tableStyle>
    <tableStyle name="SlicerStyleDark1 2" pivot="0" table="0" count="10" xr9:uid="{99A3BF0F-3666-4A20-82FA-623ED794863F}">
      <tableStyleElement type="wholeTable" dxfId="1"/>
      <tableStyleElement type="headerRow" dxfId="0"/>
    </tableStyle>
  </tableStyles>
  <colors>
    <mruColors>
      <color rgb="FF00FFFF"/>
      <color rgb="FFFF6600"/>
      <color rgb="FFFF5050"/>
      <color rgb="FF66FF66"/>
      <color rgb="FFFF99CC"/>
    </mruColors>
  </colors>
  <extLst>
    <ext xmlns:x14="http://schemas.microsoft.com/office/spreadsheetml/2009/9/main" uri="{46F421CA-312F-682f-3DD2-61675219B42D}">
      <x14:dxfs count="9">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gradientFill degree="90">
              <stop position="0">
                <color theme="0"/>
              </stop>
              <stop position="0.5">
                <color rgb="FF00B0F0"/>
              </stop>
              <stop position="1">
                <color theme="0"/>
              </stop>
            </gradient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8"/>
          </x14:slicerStyleElements>
        </x14:slicerStyle>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[Employees.xlsx]Data!PivotTable5</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Data!$O$10</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Data!$N$11:$N$16</c:f>
              <c:strCache>
                <c:ptCount val="5"/>
                <c:pt idx="0">
                  <c:v>2016</c:v>
                </c:pt>
                <c:pt idx="1">
                  <c:v>2017</c:v>
                </c:pt>
                <c:pt idx="2">
                  <c:v>2018</c:v>
                </c:pt>
                <c:pt idx="3">
                  <c:v>2019</c:v>
                </c:pt>
                <c:pt idx="4">
                  <c:v>2020</c:v>
                </c:pt>
              </c:strCache>
            </c:strRef>
          </c:cat>
          <c:val>
            <c:numRef>
              <c:f>Data!$O$11:$O$16</c:f>
              <c:numCache>
                <c:formatCode>General</c:formatCode>
                <c:ptCount val="5"/>
                <c:pt idx="0">
                  <c:v>51</c:v>
                </c:pt>
                <c:pt idx="1">
                  <c:v>77</c:v>
                </c:pt>
                <c:pt idx="2">
                  <c:v>151</c:v>
                </c:pt>
                <c:pt idx="3">
                  <c:v>248</c:v>
                </c:pt>
                <c:pt idx="4">
                  <c:v>162</c:v>
                </c:pt>
              </c:numCache>
            </c:numRef>
          </c:val>
          <c:smooth val="0"/>
          <c:extLst>
            <c:ext xmlns:c16="http://schemas.microsoft.com/office/drawing/2014/chart" uri="{C3380CC4-5D6E-409C-BE32-E72D297353CC}">
              <c16:uniqueId val="{00000001-6D40-44DD-B47F-3811FDBEFDC9}"/>
            </c:ext>
          </c:extLst>
        </c:ser>
        <c:dLbls>
          <c:showLegendKey val="0"/>
          <c:showVal val="0"/>
          <c:showCatName val="0"/>
          <c:showSerName val="0"/>
          <c:showPercent val="0"/>
          <c:showBubbleSize val="0"/>
        </c:dLbls>
        <c:marker val="1"/>
        <c:smooth val="0"/>
        <c:axId val="1204569584"/>
        <c:axId val="1204567184"/>
      </c:lineChart>
      <c:catAx>
        <c:axId val="12045695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04567184"/>
        <c:crosses val="autoZero"/>
        <c:auto val="1"/>
        <c:lblAlgn val="ctr"/>
        <c:lblOffset val="100"/>
        <c:noMultiLvlLbl val="0"/>
      </c:catAx>
      <c:valAx>
        <c:axId val="12045671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04569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[Employees.xlsx]Data!PivotTable17</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Data!$K$25</c:f>
              <c:strCache>
                <c:ptCount val="1"/>
                <c:pt idx="0">
                  <c:v>Average of Sick Leaves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Data!$J$26:$J$31</c:f>
              <c:strCache>
                <c:ptCount val="5"/>
                <c:pt idx="0">
                  <c:v>East</c:v>
                </c:pt>
                <c:pt idx="1">
                  <c:v>Main</c:v>
                </c:pt>
                <c:pt idx="2">
                  <c:v>North</c:v>
                </c:pt>
                <c:pt idx="3">
                  <c:v>South</c:v>
                </c:pt>
                <c:pt idx="4">
                  <c:v>West</c:v>
                </c:pt>
              </c:strCache>
            </c:strRef>
          </c:cat>
          <c:val>
            <c:numRef>
              <c:f>Data!$K$26:$K$31</c:f>
              <c:numCache>
                <c:formatCode>General</c:formatCode>
                <c:ptCount val="5"/>
                <c:pt idx="0">
                  <c:v>1.8723404255319149</c:v>
                </c:pt>
                <c:pt idx="1">
                  <c:v>1.4741035856573705</c:v>
                </c:pt>
                <c:pt idx="2">
                  <c:v>1.6231884057971016</c:v>
                </c:pt>
                <c:pt idx="3">
                  <c:v>1.6307692307692307</c:v>
                </c:pt>
                <c:pt idx="4">
                  <c:v>1.7563025210084033</c:v>
                </c:pt>
              </c:numCache>
            </c:numRef>
          </c:val>
          <c:extLst>
            <c:ext xmlns:c16="http://schemas.microsoft.com/office/drawing/2014/chart" uri="{C3380CC4-5D6E-409C-BE32-E72D297353CC}">
              <c16:uniqueId val="{00000000-AE7A-44A3-8A40-1C26C777B064}"/>
            </c:ext>
          </c:extLst>
        </c:ser>
        <c:ser>
          <c:idx val="1"/>
          <c:order val="1"/>
          <c:tx>
            <c:strRef>
              <c:f>Data!$L$25</c:f>
              <c:strCache>
                <c:ptCount val="1"/>
                <c:pt idx="0">
                  <c:v>Average of Unpaid Leaves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Data!$J$26:$J$31</c:f>
              <c:strCache>
                <c:ptCount val="5"/>
                <c:pt idx="0">
                  <c:v>East</c:v>
                </c:pt>
                <c:pt idx="1">
                  <c:v>Main</c:v>
                </c:pt>
                <c:pt idx="2">
                  <c:v>North</c:v>
                </c:pt>
                <c:pt idx="3">
                  <c:v>South</c:v>
                </c:pt>
                <c:pt idx="4">
                  <c:v>West</c:v>
                </c:pt>
              </c:strCache>
            </c:strRef>
          </c:cat>
          <c:val>
            <c:numRef>
              <c:f>Data!$L$26:$L$31</c:f>
              <c:numCache>
                <c:formatCode>General</c:formatCode>
                <c:ptCount val="5"/>
                <c:pt idx="0">
                  <c:v>0.78723404255319152</c:v>
                </c:pt>
                <c:pt idx="1">
                  <c:v>0.72908366533864544</c:v>
                </c:pt>
                <c:pt idx="2">
                  <c:v>0.85507246376811596</c:v>
                </c:pt>
                <c:pt idx="3">
                  <c:v>0.76923076923076927</c:v>
                </c:pt>
                <c:pt idx="4">
                  <c:v>0.6386554621848739</c:v>
                </c:pt>
              </c:numCache>
            </c:numRef>
          </c:val>
          <c:extLst>
            <c:ext xmlns:c16="http://schemas.microsoft.com/office/drawing/2014/chart" uri="{C3380CC4-5D6E-409C-BE32-E72D297353CC}">
              <c16:uniqueId val="{00000001-AE7A-44A3-8A40-1C26C777B064}"/>
            </c:ext>
          </c:extLst>
        </c:ser>
        <c:dLbls>
          <c:showLegendKey val="0"/>
          <c:showVal val="0"/>
          <c:showCatName val="0"/>
          <c:showSerName val="0"/>
          <c:showPercent val="0"/>
          <c:showBubbleSize val="0"/>
        </c:dLbls>
        <c:axId val="270784608"/>
        <c:axId val="270785088"/>
      </c:areaChart>
      <c:catAx>
        <c:axId val="27078460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0785088"/>
        <c:crosses val="autoZero"/>
        <c:auto val="1"/>
        <c:lblAlgn val="ctr"/>
        <c:lblOffset val="100"/>
        <c:noMultiLvlLbl val="0"/>
      </c:catAx>
      <c:valAx>
        <c:axId val="2707850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0784608"/>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[Employees.xlsx]Data!PivotTable12</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Data!$B$100</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Data!$A$101:$A$121</c:f>
              <c:strCache>
                <c:ptCount val="20"/>
                <c:pt idx="0">
                  <c:v>Account Management</c:v>
                </c:pt>
                <c:pt idx="1">
                  <c:v>Creative</c:v>
                </c:pt>
                <c:pt idx="2">
                  <c:v>Environmental Compliance</c:v>
                </c:pt>
                <c:pt idx="3">
                  <c:v>Environmental Health/Safety</c:v>
                </c:pt>
                <c:pt idx="4">
                  <c:v>Facilities/Engineering</c:v>
                </c:pt>
                <c:pt idx="5">
                  <c:v>Green Building</c:v>
                </c:pt>
                <c:pt idx="6">
                  <c:v>Human Resources</c:v>
                </c:pt>
                <c:pt idx="7">
                  <c:v>IT</c:v>
                </c:pt>
                <c:pt idx="8">
                  <c:v>Major Mfg Projects</c:v>
                </c:pt>
                <c:pt idx="9">
                  <c:v>Manufacturing</c:v>
                </c:pt>
                <c:pt idx="10">
                  <c:v>Manufacturing Admin</c:v>
                </c:pt>
                <c:pt idx="11">
                  <c:v>Marketing</c:v>
                </c:pt>
                <c:pt idx="12">
                  <c:v>Product Development</c:v>
                </c:pt>
                <c:pt idx="13">
                  <c:v>Professional Training Group</c:v>
                </c:pt>
                <c:pt idx="14">
                  <c:v>Quality Assurance</c:v>
                </c:pt>
                <c:pt idx="15">
                  <c:v>Quality Control</c:v>
                </c:pt>
                <c:pt idx="16">
                  <c:v>Research Center</c:v>
                </c:pt>
                <c:pt idx="17">
                  <c:v>Research/Development</c:v>
                </c:pt>
                <c:pt idx="18">
                  <c:v>Sales</c:v>
                </c:pt>
                <c:pt idx="19">
                  <c:v>Training</c:v>
                </c:pt>
              </c:strCache>
            </c:strRef>
          </c:cat>
          <c:val>
            <c:numRef>
              <c:f>Data!$B$101:$B$121</c:f>
              <c:numCache>
                <c:formatCode>General</c:formatCode>
                <c:ptCount val="20"/>
                <c:pt idx="0">
                  <c:v>15.047619047619047</c:v>
                </c:pt>
                <c:pt idx="1">
                  <c:v>17.473684210526315</c:v>
                </c:pt>
                <c:pt idx="2">
                  <c:v>11.153846153846153</c:v>
                </c:pt>
                <c:pt idx="3">
                  <c:v>3.6666666666666665</c:v>
                </c:pt>
                <c:pt idx="4">
                  <c:v>10.431034482758621</c:v>
                </c:pt>
                <c:pt idx="5">
                  <c:v>18.375</c:v>
                </c:pt>
                <c:pt idx="6">
                  <c:v>17</c:v>
                </c:pt>
                <c:pt idx="7">
                  <c:v>13.074999999999999</c:v>
                </c:pt>
                <c:pt idx="8">
                  <c:v>38.625</c:v>
                </c:pt>
                <c:pt idx="9">
                  <c:v>12.135714285714286</c:v>
                </c:pt>
                <c:pt idx="10">
                  <c:v>26</c:v>
                </c:pt>
                <c:pt idx="11">
                  <c:v>6.916666666666667</c:v>
                </c:pt>
                <c:pt idx="12">
                  <c:v>6.4411764705882355</c:v>
                </c:pt>
                <c:pt idx="13">
                  <c:v>15.642857142857142</c:v>
                </c:pt>
                <c:pt idx="14">
                  <c:v>11.507462686567164</c:v>
                </c:pt>
                <c:pt idx="15">
                  <c:v>19.101123595505619</c:v>
                </c:pt>
                <c:pt idx="16">
                  <c:v>5.4</c:v>
                </c:pt>
                <c:pt idx="17">
                  <c:v>3</c:v>
                </c:pt>
                <c:pt idx="18">
                  <c:v>23.3</c:v>
                </c:pt>
                <c:pt idx="19">
                  <c:v>24.125</c:v>
                </c:pt>
              </c:numCache>
            </c:numRef>
          </c:val>
          <c:smooth val="0"/>
          <c:extLst>
            <c:ext xmlns:c16="http://schemas.microsoft.com/office/drawing/2014/chart" uri="{C3380CC4-5D6E-409C-BE32-E72D297353CC}">
              <c16:uniqueId val="{00000000-1147-4A34-A7DF-724FD337089E}"/>
            </c:ext>
          </c:extLst>
        </c:ser>
        <c:dLbls>
          <c:showLegendKey val="0"/>
          <c:showVal val="0"/>
          <c:showCatName val="0"/>
          <c:showSerName val="0"/>
          <c:showPercent val="0"/>
          <c:showBubbleSize val="0"/>
        </c:dLbls>
        <c:marker val="1"/>
        <c:smooth val="0"/>
        <c:axId val="1136985088"/>
        <c:axId val="1136963968"/>
      </c:lineChart>
      <c:catAx>
        <c:axId val="11369850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36963968"/>
        <c:crosses val="autoZero"/>
        <c:auto val="1"/>
        <c:lblAlgn val="ctr"/>
        <c:lblOffset val="100"/>
        <c:noMultiLvlLbl val="0"/>
      </c:catAx>
      <c:valAx>
        <c:axId val="11369639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36985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Job Rate by Overtime Hours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1"/>
          <c:order val="0"/>
          <c:tx>
            <c:strRef>
              <c:f>Data!$R$1</c:f>
              <c:strCache>
                <c:ptCount val="1"/>
                <c:pt idx="0">
                  <c:v>Average Overtime Hours</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val>
            <c:numRef>
              <c:f>Data!$R$2:$R$6</c:f>
              <c:numCache>
                <c:formatCode>General</c:formatCode>
                <c:ptCount val="5"/>
                <c:pt idx="0">
                  <c:v>14.185714285714285</c:v>
                </c:pt>
                <c:pt idx="1">
                  <c:v>12.402777777777779</c:v>
                </c:pt>
                <c:pt idx="2">
                  <c:v>14.235576923076923</c:v>
                </c:pt>
                <c:pt idx="3">
                  <c:v>15.71774193548387</c:v>
                </c:pt>
                <c:pt idx="4">
                  <c:v>12.302325581395349</c:v>
                </c:pt>
              </c:numCache>
            </c:numRef>
          </c:val>
          <c:extLst>
            <c:ext xmlns:c16="http://schemas.microsoft.com/office/drawing/2014/chart" uri="{C3380CC4-5D6E-409C-BE32-E72D297353CC}">
              <c16:uniqueId val="{00000000-DDBE-480B-BE50-1EDDB9AA56FD}"/>
            </c:ext>
          </c:extLst>
        </c:ser>
        <c:dLbls>
          <c:showLegendKey val="0"/>
          <c:showVal val="0"/>
          <c:showCatName val="0"/>
          <c:showSerName val="0"/>
          <c:showPercent val="0"/>
          <c:showBubbleSize val="0"/>
        </c:dLbls>
        <c:gapWidth val="315"/>
        <c:overlap val="-40"/>
        <c:axId val="2024245248"/>
        <c:axId val="2024246208"/>
      </c:barChart>
      <c:catAx>
        <c:axId val="20242452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24246208"/>
        <c:crosses val="autoZero"/>
        <c:auto val="1"/>
        <c:lblAlgn val="ctr"/>
        <c:lblOffset val="100"/>
        <c:noMultiLvlLbl val="0"/>
      </c:catAx>
      <c:valAx>
        <c:axId val="20242462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24245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Job Rate by</a:t>
            </a:r>
            <a:r>
              <a:rPr lang="en-US" baseline="0"/>
              <a:t> Sick Leaves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1"/>
          <c:order val="0"/>
          <c:tx>
            <c:strRef>
              <c:f>Data!$R$8</c:f>
              <c:strCache>
                <c:ptCount val="1"/>
                <c:pt idx="0">
                  <c:v>Average Sick Leaves</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val>
            <c:numRef>
              <c:f>Data!$R$9:$R$13</c:f>
              <c:numCache>
                <c:formatCode>General</c:formatCode>
                <c:ptCount val="5"/>
                <c:pt idx="0">
                  <c:v>2.0428571428571427</c:v>
                </c:pt>
                <c:pt idx="1">
                  <c:v>1.7222222222222223</c:v>
                </c:pt>
                <c:pt idx="2">
                  <c:v>1.7307692307692308</c:v>
                </c:pt>
                <c:pt idx="3">
                  <c:v>1.5483870967741935</c:v>
                </c:pt>
                <c:pt idx="4">
                  <c:v>1.3488372093023255</c:v>
                </c:pt>
              </c:numCache>
            </c:numRef>
          </c:val>
          <c:extLst>
            <c:ext xmlns:c16="http://schemas.microsoft.com/office/drawing/2014/chart" uri="{C3380CC4-5D6E-409C-BE32-E72D297353CC}">
              <c16:uniqueId val="{00000000-CD4C-4058-BA6F-BB8AB78BE631}"/>
            </c:ext>
          </c:extLst>
        </c:ser>
        <c:dLbls>
          <c:showLegendKey val="0"/>
          <c:showVal val="0"/>
          <c:showCatName val="0"/>
          <c:showSerName val="0"/>
          <c:showPercent val="0"/>
          <c:showBubbleSize val="0"/>
        </c:dLbls>
        <c:gapWidth val="315"/>
        <c:overlap val="-40"/>
        <c:axId val="924686944"/>
        <c:axId val="924685984"/>
      </c:barChart>
      <c:catAx>
        <c:axId val="9246869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24685984"/>
        <c:crosses val="autoZero"/>
        <c:auto val="1"/>
        <c:lblAlgn val="ctr"/>
        <c:lblOffset val="100"/>
        <c:noMultiLvlLbl val="0"/>
      </c:catAx>
      <c:valAx>
        <c:axId val="9246859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24686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Job Rate by Unpaid Leaves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Data!$R$15</c:f>
              <c:strCache>
                <c:ptCount val="1"/>
                <c:pt idx="0">
                  <c:v>Average Unpaid Leaves</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val>
            <c:numRef>
              <c:f>Data!$R$16:$R$20</c:f>
              <c:numCache>
                <c:formatCode>General</c:formatCode>
                <c:ptCount val="5"/>
                <c:pt idx="0">
                  <c:v>0.87142857142857144</c:v>
                </c:pt>
                <c:pt idx="1">
                  <c:v>0.69444444444444442</c:v>
                </c:pt>
                <c:pt idx="2">
                  <c:v>0.67788461538461542</c:v>
                </c:pt>
                <c:pt idx="3">
                  <c:v>0.74193548387096775</c:v>
                </c:pt>
                <c:pt idx="4">
                  <c:v>0.83255813953488367</c:v>
                </c:pt>
              </c:numCache>
            </c:numRef>
          </c:val>
          <c:extLst>
            <c:ext xmlns:c16="http://schemas.microsoft.com/office/drawing/2014/chart" uri="{C3380CC4-5D6E-409C-BE32-E72D297353CC}">
              <c16:uniqueId val="{00000000-24F0-4850-AB12-C98FDA853E3A}"/>
            </c:ext>
          </c:extLst>
        </c:ser>
        <c:dLbls>
          <c:showLegendKey val="0"/>
          <c:showVal val="0"/>
          <c:showCatName val="0"/>
          <c:showSerName val="0"/>
          <c:showPercent val="0"/>
          <c:showBubbleSize val="0"/>
        </c:dLbls>
        <c:gapWidth val="315"/>
        <c:overlap val="-40"/>
        <c:axId val="1874534768"/>
        <c:axId val="2019699984"/>
      </c:barChart>
      <c:catAx>
        <c:axId val="187453476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19699984"/>
        <c:crosses val="autoZero"/>
        <c:auto val="1"/>
        <c:lblAlgn val="ctr"/>
        <c:lblOffset val="100"/>
        <c:noMultiLvlLbl val="0"/>
      </c:catAx>
      <c:valAx>
        <c:axId val="20196999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74534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[Employees.xlsx]Data!PivotTable9</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Data!$K$9</c:f>
              <c:strCache>
                <c:ptCount val="1"/>
                <c:pt idx="0">
                  <c:v>Total</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Data!$J$10:$J$15</c:f>
              <c:strCache>
                <c:ptCount val="5"/>
                <c:pt idx="0">
                  <c:v>East</c:v>
                </c:pt>
                <c:pt idx="1">
                  <c:v>Main</c:v>
                </c:pt>
                <c:pt idx="2">
                  <c:v>South</c:v>
                </c:pt>
                <c:pt idx="3">
                  <c:v>West</c:v>
                </c:pt>
                <c:pt idx="4">
                  <c:v>North</c:v>
                </c:pt>
              </c:strCache>
            </c:strRef>
          </c:cat>
          <c:val>
            <c:numRef>
              <c:f>Data!$K$10:$K$15</c:f>
              <c:numCache>
                <c:formatCode>General</c:formatCode>
                <c:ptCount val="5"/>
                <c:pt idx="0">
                  <c:v>3.8297872340425534</c:v>
                </c:pt>
                <c:pt idx="1">
                  <c:v>3.6274900398406373</c:v>
                </c:pt>
                <c:pt idx="2">
                  <c:v>3.6230769230769231</c:v>
                </c:pt>
                <c:pt idx="3">
                  <c:v>3.5504201680672267</c:v>
                </c:pt>
                <c:pt idx="4">
                  <c:v>3.4903381642512077</c:v>
                </c:pt>
              </c:numCache>
            </c:numRef>
          </c:val>
          <c:smooth val="0"/>
          <c:extLst>
            <c:ext xmlns:c16="http://schemas.microsoft.com/office/drawing/2014/chart" uri="{C3380CC4-5D6E-409C-BE32-E72D297353CC}">
              <c16:uniqueId val="{00000000-7CD1-4B5B-A094-690713B2C0C3}"/>
            </c:ext>
          </c:extLst>
        </c:ser>
        <c:dLbls>
          <c:showLegendKey val="0"/>
          <c:showVal val="0"/>
          <c:showCatName val="0"/>
          <c:showSerName val="0"/>
          <c:showPercent val="0"/>
          <c:showBubbleSize val="0"/>
        </c:dLbls>
        <c:marker val="1"/>
        <c:smooth val="0"/>
        <c:axId val="763500751"/>
        <c:axId val="763502191"/>
      </c:lineChart>
      <c:catAx>
        <c:axId val="7635007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3502191"/>
        <c:crosses val="autoZero"/>
        <c:auto val="1"/>
        <c:lblAlgn val="ctr"/>
        <c:lblOffset val="100"/>
        <c:noMultiLvlLbl val="0"/>
      </c:catAx>
      <c:valAx>
        <c:axId val="7635021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3500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[Employees.xlsx]Data!PivotTable1</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Data!$E$9</c:f>
              <c:strCache>
                <c:ptCount val="1"/>
                <c:pt idx="0">
                  <c:v>Total</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Data!$D$10:$D$15</c:f>
              <c:strCache>
                <c:ptCount val="5"/>
                <c:pt idx="0">
                  <c:v>Saudi Arabia</c:v>
                </c:pt>
                <c:pt idx="1">
                  <c:v>United Arab Emirates</c:v>
                </c:pt>
                <c:pt idx="2">
                  <c:v>Egypt</c:v>
                </c:pt>
                <c:pt idx="3">
                  <c:v>Syria</c:v>
                </c:pt>
                <c:pt idx="4">
                  <c:v>Lebanon</c:v>
                </c:pt>
              </c:strCache>
            </c:strRef>
          </c:cat>
          <c:val>
            <c:numRef>
              <c:f>Data!$E$10:$E$15</c:f>
              <c:numCache>
                <c:formatCode>General</c:formatCode>
                <c:ptCount val="5"/>
                <c:pt idx="0">
                  <c:v>3.7833333333333332</c:v>
                </c:pt>
                <c:pt idx="1">
                  <c:v>3.625</c:v>
                </c:pt>
                <c:pt idx="2">
                  <c:v>3.5474934036939314</c:v>
                </c:pt>
                <c:pt idx="3">
                  <c:v>3.4811320754716979</c:v>
                </c:pt>
                <c:pt idx="4">
                  <c:v>3.2727272727272729</c:v>
                </c:pt>
              </c:numCache>
            </c:numRef>
          </c:val>
          <c:smooth val="0"/>
          <c:extLst>
            <c:ext xmlns:c16="http://schemas.microsoft.com/office/drawing/2014/chart" uri="{C3380CC4-5D6E-409C-BE32-E72D297353CC}">
              <c16:uniqueId val="{00000000-2B17-4534-9D3B-194FD71FD807}"/>
            </c:ext>
          </c:extLst>
        </c:ser>
        <c:dLbls>
          <c:showLegendKey val="0"/>
          <c:showVal val="0"/>
          <c:showCatName val="0"/>
          <c:showSerName val="0"/>
          <c:showPercent val="0"/>
          <c:showBubbleSize val="0"/>
        </c:dLbls>
        <c:marker val="1"/>
        <c:smooth val="0"/>
        <c:axId val="838070047"/>
        <c:axId val="838071967"/>
      </c:lineChart>
      <c:catAx>
        <c:axId val="8380700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38071967"/>
        <c:crosses val="autoZero"/>
        <c:auto val="1"/>
        <c:lblAlgn val="ctr"/>
        <c:lblOffset val="100"/>
        <c:noMultiLvlLbl val="0"/>
      </c:catAx>
      <c:valAx>
        <c:axId val="8380719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38070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[Employees.xlsx]Data!PivotTable10</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Data!$B$77</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Data!$A$78:$A$98</c:f>
              <c:strCache>
                <c:ptCount val="20"/>
                <c:pt idx="0">
                  <c:v>Green Building</c:v>
                </c:pt>
                <c:pt idx="1">
                  <c:v>Training</c:v>
                </c:pt>
                <c:pt idx="2">
                  <c:v>Research/Development</c:v>
                </c:pt>
                <c:pt idx="3">
                  <c:v>Environmental Compliance</c:v>
                </c:pt>
                <c:pt idx="4">
                  <c:v>Sales</c:v>
                </c:pt>
                <c:pt idx="5">
                  <c:v>Research Center</c:v>
                </c:pt>
                <c:pt idx="6">
                  <c:v>Marketing</c:v>
                </c:pt>
                <c:pt idx="7">
                  <c:v>Product Development</c:v>
                </c:pt>
                <c:pt idx="8">
                  <c:v>Manufacturing</c:v>
                </c:pt>
                <c:pt idx="9">
                  <c:v>Quality Assurance</c:v>
                </c:pt>
                <c:pt idx="10">
                  <c:v>IT</c:v>
                </c:pt>
                <c:pt idx="11">
                  <c:v>Facilities/Engineering</c:v>
                </c:pt>
                <c:pt idx="12">
                  <c:v>Account Management</c:v>
                </c:pt>
                <c:pt idx="13">
                  <c:v>Quality Control</c:v>
                </c:pt>
                <c:pt idx="14">
                  <c:v>Professional Training Group</c:v>
                </c:pt>
                <c:pt idx="15">
                  <c:v>Creative</c:v>
                </c:pt>
                <c:pt idx="16">
                  <c:v>Manufacturing Admin</c:v>
                </c:pt>
                <c:pt idx="17">
                  <c:v>Environmental Health/Safety</c:v>
                </c:pt>
                <c:pt idx="18">
                  <c:v>Major Mfg Projects</c:v>
                </c:pt>
                <c:pt idx="19">
                  <c:v>Human Resources</c:v>
                </c:pt>
              </c:strCache>
            </c:strRef>
          </c:cat>
          <c:val>
            <c:numRef>
              <c:f>Data!$B$78:$B$98</c:f>
              <c:numCache>
                <c:formatCode>General</c:formatCode>
                <c:ptCount val="20"/>
                <c:pt idx="0">
                  <c:v>2.875</c:v>
                </c:pt>
                <c:pt idx="1">
                  <c:v>2.90625</c:v>
                </c:pt>
                <c:pt idx="2">
                  <c:v>3</c:v>
                </c:pt>
                <c:pt idx="3">
                  <c:v>3.0769230769230771</c:v>
                </c:pt>
                <c:pt idx="4">
                  <c:v>3.2749999999999999</c:v>
                </c:pt>
                <c:pt idx="5">
                  <c:v>3.3</c:v>
                </c:pt>
                <c:pt idx="6">
                  <c:v>3.4270833333333335</c:v>
                </c:pt>
                <c:pt idx="7">
                  <c:v>3.4852941176470589</c:v>
                </c:pt>
                <c:pt idx="8">
                  <c:v>3.5357142857142856</c:v>
                </c:pt>
                <c:pt idx="9">
                  <c:v>3.5746268656716418</c:v>
                </c:pt>
                <c:pt idx="10">
                  <c:v>3.6</c:v>
                </c:pt>
                <c:pt idx="11">
                  <c:v>3.6206896551724137</c:v>
                </c:pt>
                <c:pt idx="12">
                  <c:v>3.6904761904761907</c:v>
                </c:pt>
                <c:pt idx="13">
                  <c:v>3.7640449438202248</c:v>
                </c:pt>
                <c:pt idx="14">
                  <c:v>3.7857142857142856</c:v>
                </c:pt>
                <c:pt idx="15">
                  <c:v>3.7894736842105261</c:v>
                </c:pt>
                <c:pt idx="16">
                  <c:v>4.0999999999999996</c:v>
                </c:pt>
                <c:pt idx="17">
                  <c:v>4.2222222222222223</c:v>
                </c:pt>
                <c:pt idx="18">
                  <c:v>4.25</c:v>
                </c:pt>
                <c:pt idx="19">
                  <c:v>4.3571428571428568</c:v>
                </c:pt>
              </c:numCache>
            </c:numRef>
          </c:val>
          <c:extLst>
            <c:ext xmlns:c16="http://schemas.microsoft.com/office/drawing/2014/chart" uri="{C3380CC4-5D6E-409C-BE32-E72D297353CC}">
              <c16:uniqueId val="{00000000-AE5B-4564-860A-4BB568DA8B94}"/>
            </c:ext>
          </c:extLst>
        </c:ser>
        <c:dLbls>
          <c:showLegendKey val="0"/>
          <c:showVal val="0"/>
          <c:showCatName val="0"/>
          <c:showSerName val="0"/>
          <c:showPercent val="0"/>
          <c:showBubbleSize val="0"/>
        </c:dLbls>
        <c:gapWidth val="182"/>
        <c:overlap val="-50"/>
        <c:axId val="744204448"/>
        <c:axId val="744205408"/>
      </c:barChart>
      <c:catAx>
        <c:axId val="744204448"/>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4205408"/>
        <c:crosses val="autoZero"/>
        <c:auto val="1"/>
        <c:lblAlgn val="ctr"/>
        <c:lblOffset val="100"/>
        <c:noMultiLvlLbl val="0"/>
      </c:catAx>
      <c:valAx>
        <c:axId val="74420540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420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[Employees.xlsx]Data!PivotTable2</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Data!$B$24</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Data!$A$25:$A$45</c:f>
              <c:strCache>
                <c:ptCount val="20"/>
                <c:pt idx="0">
                  <c:v>Environmental Health/Safety</c:v>
                </c:pt>
                <c:pt idx="1">
                  <c:v>Sales</c:v>
                </c:pt>
                <c:pt idx="2">
                  <c:v>Creative</c:v>
                </c:pt>
                <c:pt idx="3">
                  <c:v>Manufacturing Admin</c:v>
                </c:pt>
                <c:pt idx="4">
                  <c:v>Research Center</c:v>
                </c:pt>
                <c:pt idx="5">
                  <c:v>Professional Training Group</c:v>
                </c:pt>
                <c:pt idx="6">
                  <c:v>Human Resources</c:v>
                </c:pt>
                <c:pt idx="7">
                  <c:v>Manufacturing</c:v>
                </c:pt>
                <c:pt idx="8">
                  <c:v>Marketing</c:v>
                </c:pt>
                <c:pt idx="9">
                  <c:v>Account Management</c:v>
                </c:pt>
                <c:pt idx="10">
                  <c:v>Quality Control</c:v>
                </c:pt>
                <c:pt idx="11">
                  <c:v>Environmental Compliance</c:v>
                </c:pt>
                <c:pt idx="12">
                  <c:v>Facilities/Engineering</c:v>
                </c:pt>
                <c:pt idx="13">
                  <c:v>Product Development</c:v>
                </c:pt>
                <c:pt idx="14">
                  <c:v>Quality Assurance</c:v>
                </c:pt>
                <c:pt idx="15">
                  <c:v>IT</c:v>
                </c:pt>
                <c:pt idx="16">
                  <c:v>Green Building</c:v>
                </c:pt>
                <c:pt idx="17">
                  <c:v>Training</c:v>
                </c:pt>
                <c:pt idx="18">
                  <c:v>Research/Development</c:v>
                </c:pt>
                <c:pt idx="19">
                  <c:v>Major Mfg Projects</c:v>
                </c:pt>
              </c:strCache>
            </c:strRef>
          </c:cat>
          <c:val>
            <c:numRef>
              <c:f>Data!$B$25:$B$45</c:f>
              <c:numCache>
                <c:formatCode>General</c:formatCode>
                <c:ptCount val="20"/>
                <c:pt idx="0">
                  <c:v>6</c:v>
                </c:pt>
                <c:pt idx="1">
                  <c:v>5.45</c:v>
                </c:pt>
                <c:pt idx="2">
                  <c:v>5.4210526315789478</c:v>
                </c:pt>
                <c:pt idx="3">
                  <c:v>5.4</c:v>
                </c:pt>
                <c:pt idx="4">
                  <c:v>5.2</c:v>
                </c:pt>
                <c:pt idx="5">
                  <c:v>5.1428571428571432</c:v>
                </c:pt>
                <c:pt idx="6">
                  <c:v>5.1428571428571432</c:v>
                </c:pt>
                <c:pt idx="7">
                  <c:v>5.0857142857142854</c:v>
                </c:pt>
                <c:pt idx="8">
                  <c:v>5.083333333333333</c:v>
                </c:pt>
                <c:pt idx="9">
                  <c:v>5.0357142857142856</c:v>
                </c:pt>
                <c:pt idx="10">
                  <c:v>5.01123595505618</c:v>
                </c:pt>
                <c:pt idx="11">
                  <c:v>5</c:v>
                </c:pt>
                <c:pt idx="12">
                  <c:v>5</c:v>
                </c:pt>
                <c:pt idx="13">
                  <c:v>4.9705882352941178</c:v>
                </c:pt>
                <c:pt idx="14">
                  <c:v>4.9701492537313436</c:v>
                </c:pt>
                <c:pt idx="15">
                  <c:v>4.9000000000000004</c:v>
                </c:pt>
                <c:pt idx="16">
                  <c:v>4.875</c:v>
                </c:pt>
                <c:pt idx="17">
                  <c:v>4.8125</c:v>
                </c:pt>
                <c:pt idx="18">
                  <c:v>4.8</c:v>
                </c:pt>
                <c:pt idx="19">
                  <c:v>4.75</c:v>
                </c:pt>
              </c:numCache>
            </c:numRef>
          </c:val>
          <c:extLst>
            <c:ext xmlns:c16="http://schemas.microsoft.com/office/drawing/2014/chart" uri="{C3380CC4-5D6E-409C-BE32-E72D297353CC}">
              <c16:uniqueId val="{00000000-EF10-404A-A7A5-D66C7EC2EFA7}"/>
            </c:ext>
          </c:extLst>
        </c:ser>
        <c:dLbls>
          <c:showLegendKey val="0"/>
          <c:showVal val="0"/>
          <c:showCatName val="0"/>
          <c:showSerName val="0"/>
          <c:showPercent val="0"/>
          <c:showBubbleSize val="0"/>
        </c:dLbls>
        <c:gapWidth val="315"/>
        <c:overlap val="-40"/>
        <c:axId val="1169068640"/>
        <c:axId val="1169070080"/>
      </c:barChart>
      <c:catAx>
        <c:axId val="11690686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69070080"/>
        <c:crosses val="autoZero"/>
        <c:auto val="1"/>
        <c:lblAlgn val="ctr"/>
        <c:lblOffset val="100"/>
        <c:noMultiLvlLbl val="0"/>
      </c:catAx>
      <c:valAx>
        <c:axId val="11690700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6906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[Employees.xlsx]Data!PivotTable8</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Data!$H$1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Data!$G$2:$G$4</c:f>
              <c:strCache>
                <c:ptCount val="2"/>
                <c:pt idx="0">
                  <c:v>Female</c:v>
                </c:pt>
                <c:pt idx="1">
                  <c:v>Male</c:v>
                </c:pt>
              </c:strCache>
            </c:strRef>
          </c:cat>
          <c:val>
            <c:numRef>
              <c:f>Data!$H$2:$H$4</c:f>
              <c:numCache>
                <c:formatCode>General</c:formatCode>
                <c:ptCount val="2"/>
                <c:pt idx="0">
                  <c:v>2059.0749999999998</c:v>
                </c:pt>
                <c:pt idx="1">
                  <c:v>2073.0801781737196</c:v>
                </c:pt>
              </c:numCache>
            </c:numRef>
          </c:val>
          <c:extLst>
            <c:ext xmlns:c16="http://schemas.microsoft.com/office/drawing/2014/chart" uri="{C3380CC4-5D6E-409C-BE32-E72D297353CC}">
              <c16:uniqueId val="{00000000-10E1-4C76-A785-EF6EF775F692}"/>
            </c:ext>
          </c:extLst>
        </c:ser>
        <c:dLbls>
          <c:showLegendKey val="0"/>
          <c:showVal val="0"/>
          <c:showCatName val="0"/>
          <c:showSerName val="0"/>
          <c:showPercent val="0"/>
          <c:showBubbleSize val="0"/>
        </c:dLbls>
        <c:gapWidth val="315"/>
        <c:overlap val="-40"/>
        <c:axId val="494921871"/>
        <c:axId val="494918991"/>
      </c:barChart>
      <c:catAx>
        <c:axId val="4949218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4918991"/>
        <c:crosses val="autoZero"/>
        <c:auto val="1"/>
        <c:lblAlgn val="ctr"/>
        <c:lblOffset val="100"/>
        <c:noMultiLvlLbl val="0"/>
      </c:catAx>
      <c:valAx>
        <c:axId val="4949189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4921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[Employees.xlsx]Data!PivotTable4</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Data!$K$1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Data!$J$2:$J$7</c:f>
              <c:strCache>
                <c:ptCount val="5"/>
                <c:pt idx="0">
                  <c:v>East</c:v>
                </c:pt>
                <c:pt idx="1">
                  <c:v>West</c:v>
                </c:pt>
                <c:pt idx="2">
                  <c:v>North</c:v>
                </c:pt>
                <c:pt idx="3">
                  <c:v>Main</c:v>
                </c:pt>
                <c:pt idx="4">
                  <c:v>South</c:v>
                </c:pt>
              </c:strCache>
            </c:strRef>
          </c:cat>
          <c:val>
            <c:numRef>
              <c:f>Data!$K$2:$K$7</c:f>
              <c:numCache>
                <c:formatCode>General</c:formatCode>
                <c:ptCount val="5"/>
                <c:pt idx="0">
                  <c:v>2274.0212765957449</c:v>
                </c:pt>
                <c:pt idx="1">
                  <c:v>2068.6722689075632</c:v>
                </c:pt>
                <c:pt idx="2">
                  <c:v>2064.8115942028985</c:v>
                </c:pt>
                <c:pt idx="3">
                  <c:v>2054.7768924302791</c:v>
                </c:pt>
                <c:pt idx="4">
                  <c:v>1981.1538461538462</c:v>
                </c:pt>
              </c:numCache>
            </c:numRef>
          </c:val>
          <c:extLst>
            <c:ext xmlns:c16="http://schemas.microsoft.com/office/drawing/2014/chart" uri="{C3380CC4-5D6E-409C-BE32-E72D297353CC}">
              <c16:uniqueId val="{00000000-D52B-4400-90E3-D4155D88BC4A}"/>
            </c:ext>
          </c:extLst>
        </c:ser>
        <c:dLbls>
          <c:showLegendKey val="0"/>
          <c:showVal val="0"/>
          <c:showCatName val="0"/>
          <c:showSerName val="0"/>
          <c:showPercent val="0"/>
          <c:showBubbleSize val="0"/>
        </c:dLbls>
        <c:gapWidth val="315"/>
        <c:overlap val="-40"/>
        <c:axId val="763484911"/>
        <c:axId val="763480591"/>
      </c:barChart>
      <c:catAx>
        <c:axId val="76348491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3480591"/>
        <c:crosses val="autoZero"/>
        <c:auto val="1"/>
        <c:lblAlgn val="ctr"/>
        <c:lblOffset val="100"/>
        <c:noMultiLvlLbl val="0"/>
      </c:catAx>
      <c:valAx>
        <c:axId val="7634805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3484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[Employees.xlsx]Data!PivotTable15</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Data!$E$17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E6F-4555-A97F-116B91E53A5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E6F-4555-A97F-116B91E53A5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E6F-4555-A97F-116B91E53A5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E6F-4555-A97F-116B91E53A5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E6F-4555-A97F-116B91E53A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extLst>
          </c:dLbls>
          <c:cat>
            <c:strRef>
              <c:f>Data!$D$18:$D$23</c:f>
              <c:strCache>
                <c:ptCount val="5"/>
                <c:pt idx="0">
                  <c:v>Egypt</c:v>
                </c:pt>
                <c:pt idx="1">
                  <c:v>Lebanon</c:v>
                </c:pt>
                <c:pt idx="2">
                  <c:v>Saudi Arabia</c:v>
                </c:pt>
                <c:pt idx="3">
                  <c:v>Syria</c:v>
                </c:pt>
                <c:pt idx="4">
                  <c:v>United Arab Emirates</c:v>
                </c:pt>
              </c:strCache>
            </c:strRef>
          </c:cat>
          <c:val>
            <c:numRef>
              <c:f>Data!$E$18:$E$23</c:f>
              <c:numCache>
                <c:formatCode>General</c:formatCode>
                <c:ptCount val="5"/>
                <c:pt idx="0">
                  <c:v>379</c:v>
                </c:pt>
                <c:pt idx="1">
                  <c:v>11</c:v>
                </c:pt>
                <c:pt idx="2">
                  <c:v>90</c:v>
                </c:pt>
                <c:pt idx="3">
                  <c:v>53</c:v>
                </c:pt>
                <c:pt idx="4">
                  <c:v>156</c:v>
                </c:pt>
              </c:numCache>
            </c:numRef>
          </c:val>
          <c:extLst>
            <c:ext xmlns:c16="http://schemas.microsoft.com/office/drawing/2014/chart" uri="{C3380CC4-5D6E-409C-BE32-E72D297353CC}">
              <c16:uniqueId val="{0000000A-BE6F-4555-A97F-116B91E53A59}"/>
            </c:ext>
          </c:extLst>
        </c:ser>
        <c:dLbls>
          <c:dLblPos val="ctr"/>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[Employees.xlsx]Data!PivotTable13</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Data!$B$47</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Data!$A$48:$A$68</c:f>
              <c:strCache>
                <c:ptCount val="20"/>
                <c:pt idx="0">
                  <c:v>Account Management</c:v>
                </c:pt>
                <c:pt idx="1">
                  <c:v>Creative</c:v>
                </c:pt>
                <c:pt idx="2">
                  <c:v>Environmental Compliance</c:v>
                </c:pt>
                <c:pt idx="3">
                  <c:v>Environmental Health/Safety</c:v>
                </c:pt>
                <c:pt idx="4">
                  <c:v>Facilities/Engineering</c:v>
                </c:pt>
                <c:pt idx="5">
                  <c:v>Green Building</c:v>
                </c:pt>
                <c:pt idx="6">
                  <c:v>Human Resources</c:v>
                </c:pt>
                <c:pt idx="7">
                  <c:v>IT</c:v>
                </c:pt>
                <c:pt idx="8">
                  <c:v>Major Mfg Projects</c:v>
                </c:pt>
                <c:pt idx="9">
                  <c:v>Manufacturing</c:v>
                </c:pt>
                <c:pt idx="10">
                  <c:v>Manufacturing Admin</c:v>
                </c:pt>
                <c:pt idx="11">
                  <c:v>Marketing</c:v>
                </c:pt>
                <c:pt idx="12">
                  <c:v>Product Development</c:v>
                </c:pt>
                <c:pt idx="13">
                  <c:v>Professional Training Group</c:v>
                </c:pt>
                <c:pt idx="14">
                  <c:v>Quality Assurance</c:v>
                </c:pt>
                <c:pt idx="15">
                  <c:v>Quality Control</c:v>
                </c:pt>
                <c:pt idx="16">
                  <c:v>Research Center</c:v>
                </c:pt>
                <c:pt idx="17">
                  <c:v>Research/Development</c:v>
                </c:pt>
                <c:pt idx="18">
                  <c:v>Sales</c:v>
                </c:pt>
                <c:pt idx="19">
                  <c:v>Training</c:v>
                </c:pt>
              </c:strCache>
            </c:strRef>
          </c:cat>
          <c:val>
            <c:numRef>
              <c:f>Data!$B$48:$B$68</c:f>
              <c:numCache>
                <c:formatCode>General</c:formatCode>
                <c:ptCount val="20"/>
                <c:pt idx="0">
                  <c:v>84</c:v>
                </c:pt>
                <c:pt idx="1">
                  <c:v>19</c:v>
                </c:pt>
                <c:pt idx="2">
                  <c:v>13</c:v>
                </c:pt>
                <c:pt idx="3">
                  <c:v>9</c:v>
                </c:pt>
                <c:pt idx="4">
                  <c:v>58</c:v>
                </c:pt>
                <c:pt idx="5">
                  <c:v>8</c:v>
                </c:pt>
                <c:pt idx="6">
                  <c:v>7</c:v>
                </c:pt>
                <c:pt idx="7">
                  <c:v>40</c:v>
                </c:pt>
                <c:pt idx="8">
                  <c:v>8</c:v>
                </c:pt>
                <c:pt idx="9">
                  <c:v>140</c:v>
                </c:pt>
                <c:pt idx="10">
                  <c:v>5</c:v>
                </c:pt>
                <c:pt idx="11">
                  <c:v>48</c:v>
                </c:pt>
                <c:pt idx="12">
                  <c:v>34</c:v>
                </c:pt>
                <c:pt idx="13">
                  <c:v>14</c:v>
                </c:pt>
                <c:pt idx="14">
                  <c:v>67</c:v>
                </c:pt>
                <c:pt idx="15">
                  <c:v>89</c:v>
                </c:pt>
                <c:pt idx="16">
                  <c:v>5</c:v>
                </c:pt>
                <c:pt idx="17">
                  <c:v>5</c:v>
                </c:pt>
                <c:pt idx="18">
                  <c:v>20</c:v>
                </c:pt>
                <c:pt idx="19">
                  <c:v>16</c:v>
                </c:pt>
              </c:numCache>
            </c:numRef>
          </c:val>
          <c:extLst>
            <c:ext xmlns:c16="http://schemas.microsoft.com/office/drawing/2014/chart" uri="{C3380CC4-5D6E-409C-BE32-E72D297353CC}">
              <c16:uniqueId val="{00000000-129E-4A24-B671-F355E67ADE05}"/>
            </c:ext>
          </c:extLst>
        </c:ser>
        <c:dLbls>
          <c:showLegendKey val="0"/>
          <c:showVal val="0"/>
          <c:showCatName val="0"/>
          <c:showSerName val="0"/>
          <c:showPercent val="0"/>
          <c:showBubbleSize val="0"/>
        </c:dLbls>
        <c:gapWidth val="315"/>
        <c:overlap val="-40"/>
        <c:axId val="681968928"/>
        <c:axId val="681972288"/>
      </c:barChart>
      <c:catAx>
        <c:axId val="6819689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1972288"/>
        <c:crosses val="autoZero"/>
        <c:auto val="1"/>
        <c:lblAlgn val="ctr"/>
        <c:lblOffset val="100"/>
        <c:noMultiLvlLbl val="0"/>
      </c:catAx>
      <c:valAx>
        <c:axId val="6819722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196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[Employees.xlsx]Data!PivotTable6</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Data!$A$2:$A$22</c:f>
              <c:strCache>
                <c:ptCount val="20"/>
                <c:pt idx="0">
                  <c:v>Research Center</c:v>
                </c:pt>
                <c:pt idx="1">
                  <c:v>Manufacturing Admin</c:v>
                </c:pt>
                <c:pt idx="2">
                  <c:v>Account Management</c:v>
                </c:pt>
                <c:pt idx="3">
                  <c:v>Sales</c:v>
                </c:pt>
                <c:pt idx="4">
                  <c:v>Product Development</c:v>
                </c:pt>
                <c:pt idx="5">
                  <c:v>Environmental Health/Safety</c:v>
                </c:pt>
                <c:pt idx="6">
                  <c:v>Manufacturing</c:v>
                </c:pt>
                <c:pt idx="7">
                  <c:v>Creative</c:v>
                </c:pt>
                <c:pt idx="8">
                  <c:v>Professional Training Group</c:v>
                </c:pt>
                <c:pt idx="9">
                  <c:v>Quality Control</c:v>
                </c:pt>
                <c:pt idx="10">
                  <c:v>Marketing</c:v>
                </c:pt>
                <c:pt idx="11">
                  <c:v>Green Building</c:v>
                </c:pt>
                <c:pt idx="12">
                  <c:v>Quality Assurance</c:v>
                </c:pt>
                <c:pt idx="13">
                  <c:v>Research/Development</c:v>
                </c:pt>
                <c:pt idx="14">
                  <c:v>IT</c:v>
                </c:pt>
                <c:pt idx="15">
                  <c:v>Major Mfg Projects</c:v>
                </c:pt>
                <c:pt idx="16">
                  <c:v>Facilities/Engineering</c:v>
                </c:pt>
                <c:pt idx="17">
                  <c:v>Training</c:v>
                </c:pt>
                <c:pt idx="18">
                  <c:v>Environmental Compliance</c:v>
                </c:pt>
                <c:pt idx="19">
                  <c:v>Human Resources</c:v>
                </c:pt>
              </c:strCache>
            </c:strRef>
          </c:cat>
          <c:val>
            <c:numRef>
              <c:f>Data!$B$2:$B$22</c:f>
              <c:numCache>
                <c:formatCode>General</c:formatCode>
                <c:ptCount val="20"/>
                <c:pt idx="0">
                  <c:v>1887</c:v>
                </c:pt>
                <c:pt idx="1">
                  <c:v>1921</c:v>
                </c:pt>
                <c:pt idx="2">
                  <c:v>1937.1666666666667</c:v>
                </c:pt>
                <c:pt idx="3">
                  <c:v>1956.45</c:v>
                </c:pt>
                <c:pt idx="4">
                  <c:v>1964.7058823529412</c:v>
                </c:pt>
                <c:pt idx="5">
                  <c:v>2000.4444444444443</c:v>
                </c:pt>
                <c:pt idx="6">
                  <c:v>2004.6357142857144</c:v>
                </c:pt>
                <c:pt idx="7">
                  <c:v>2011.3157894736842</c:v>
                </c:pt>
                <c:pt idx="8">
                  <c:v>2040.4285714285713</c:v>
                </c:pt>
                <c:pt idx="9">
                  <c:v>2053.9550561797751</c:v>
                </c:pt>
                <c:pt idx="10">
                  <c:v>2061.125</c:v>
                </c:pt>
                <c:pt idx="11">
                  <c:v>2082.875</c:v>
                </c:pt>
                <c:pt idx="12">
                  <c:v>2083.9253731343283</c:v>
                </c:pt>
                <c:pt idx="13">
                  <c:v>2098.6</c:v>
                </c:pt>
                <c:pt idx="14">
                  <c:v>2114.5250000000001</c:v>
                </c:pt>
                <c:pt idx="15">
                  <c:v>2242.375</c:v>
                </c:pt>
                <c:pt idx="16">
                  <c:v>2285.2758620689656</c:v>
                </c:pt>
                <c:pt idx="17">
                  <c:v>2361.75</c:v>
                </c:pt>
                <c:pt idx="18">
                  <c:v>2508.1538461538462</c:v>
                </c:pt>
                <c:pt idx="19">
                  <c:v>2555.8571428571427</c:v>
                </c:pt>
              </c:numCache>
            </c:numRef>
          </c:val>
          <c:extLst>
            <c:ext xmlns:c16="http://schemas.microsoft.com/office/drawing/2014/chart" uri="{C3380CC4-5D6E-409C-BE32-E72D297353CC}">
              <c16:uniqueId val="{00000000-7267-429A-9CA2-0E37E2AC14B1}"/>
            </c:ext>
          </c:extLst>
        </c:ser>
        <c:dLbls>
          <c:showLegendKey val="0"/>
          <c:showVal val="0"/>
          <c:showCatName val="0"/>
          <c:showSerName val="0"/>
          <c:showPercent val="0"/>
          <c:showBubbleSize val="0"/>
        </c:dLbls>
        <c:gapWidth val="182"/>
        <c:overlap val="-50"/>
        <c:axId val="928663776"/>
        <c:axId val="928664736"/>
      </c:barChart>
      <c:catAx>
        <c:axId val="92866377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28664736"/>
        <c:crosses val="autoZero"/>
        <c:auto val="1"/>
        <c:lblAlgn val="ctr"/>
        <c:lblOffset val="100"/>
        <c:noMultiLvlLbl val="0"/>
      </c:catAx>
      <c:valAx>
        <c:axId val="928664736"/>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28663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Employee by Max Unpaid Leaves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Data!$B$123</c:f>
              <c:strCache>
                <c:ptCount val="1"/>
                <c:pt idx="0">
                  <c:v>Max Unpaid Leaves</c:v>
                </c:pt>
              </c:strCache>
            </c:strRef>
          </c:tx>
          <c:spPr>
            <a:ln w="22225" cap="rnd">
              <a:solidFill>
                <a:schemeClr val="accent1"/>
              </a:solidFill>
            </a:ln>
            <a:effectLst>
              <a:glow rad="139700">
                <a:schemeClr val="accent1">
                  <a:satMod val="175000"/>
                  <a:alpha val="14000"/>
                </a:schemeClr>
              </a:glow>
            </a:effectLst>
          </c:spPr>
          <c:marker>
            <c:symbol val="none"/>
          </c:marker>
          <c:cat>
            <c:strRef>
              <c:f>Data!$A$124:$A$143</c:f>
              <c:strCache>
                <c:ptCount val="20"/>
                <c:pt idx="0">
                  <c:v>Account Management</c:v>
                </c:pt>
                <c:pt idx="1">
                  <c:v>Creative</c:v>
                </c:pt>
                <c:pt idx="2">
                  <c:v>Environmental Compliance</c:v>
                </c:pt>
                <c:pt idx="3">
                  <c:v>Environmental Health/Safety</c:v>
                </c:pt>
                <c:pt idx="4">
                  <c:v>Facilities/Engineering</c:v>
                </c:pt>
                <c:pt idx="5">
                  <c:v>Green Building</c:v>
                </c:pt>
                <c:pt idx="6">
                  <c:v>Human Resources</c:v>
                </c:pt>
                <c:pt idx="7">
                  <c:v>IT</c:v>
                </c:pt>
                <c:pt idx="8">
                  <c:v>Major Mfg Projects</c:v>
                </c:pt>
                <c:pt idx="9">
                  <c:v>Manufacturing</c:v>
                </c:pt>
                <c:pt idx="10">
                  <c:v>Manufacturing Admin</c:v>
                </c:pt>
                <c:pt idx="11">
                  <c:v>Marketing</c:v>
                </c:pt>
                <c:pt idx="12">
                  <c:v>Product Development</c:v>
                </c:pt>
                <c:pt idx="13">
                  <c:v>Professional Training Group</c:v>
                </c:pt>
                <c:pt idx="14">
                  <c:v>Quality Assurance</c:v>
                </c:pt>
                <c:pt idx="15">
                  <c:v>Quality Control</c:v>
                </c:pt>
                <c:pt idx="16">
                  <c:v>Research Center</c:v>
                </c:pt>
                <c:pt idx="17">
                  <c:v>Research/Development</c:v>
                </c:pt>
                <c:pt idx="18">
                  <c:v>Sales</c:v>
                </c:pt>
                <c:pt idx="19">
                  <c:v>Training</c:v>
                </c:pt>
              </c:strCache>
            </c:strRef>
          </c:cat>
          <c:val>
            <c:numRef>
              <c:f>Data!$B$124:$B$143</c:f>
              <c:numCache>
                <c:formatCode>General</c:formatCode>
                <c:ptCount val="20"/>
                <c:pt idx="0">
                  <c:v>6</c:v>
                </c:pt>
                <c:pt idx="1">
                  <c:v>4</c:v>
                </c:pt>
                <c:pt idx="2">
                  <c:v>5</c:v>
                </c:pt>
                <c:pt idx="3">
                  <c:v>5</c:v>
                </c:pt>
                <c:pt idx="4">
                  <c:v>6</c:v>
                </c:pt>
                <c:pt idx="5">
                  <c:v>3</c:v>
                </c:pt>
                <c:pt idx="6">
                  <c:v>0</c:v>
                </c:pt>
                <c:pt idx="7">
                  <c:v>5</c:v>
                </c:pt>
                <c:pt idx="8">
                  <c:v>3</c:v>
                </c:pt>
                <c:pt idx="9">
                  <c:v>6</c:v>
                </c:pt>
                <c:pt idx="10">
                  <c:v>0</c:v>
                </c:pt>
                <c:pt idx="11">
                  <c:v>4</c:v>
                </c:pt>
                <c:pt idx="12">
                  <c:v>6</c:v>
                </c:pt>
                <c:pt idx="13">
                  <c:v>4</c:v>
                </c:pt>
                <c:pt idx="14">
                  <c:v>6</c:v>
                </c:pt>
                <c:pt idx="15">
                  <c:v>6</c:v>
                </c:pt>
                <c:pt idx="16">
                  <c:v>6</c:v>
                </c:pt>
                <c:pt idx="17">
                  <c:v>0</c:v>
                </c:pt>
                <c:pt idx="18">
                  <c:v>6</c:v>
                </c:pt>
                <c:pt idx="19">
                  <c:v>6</c:v>
                </c:pt>
              </c:numCache>
            </c:numRef>
          </c:val>
          <c:smooth val="0"/>
          <c:extLst>
            <c:ext xmlns:c16="http://schemas.microsoft.com/office/drawing/2014/chart" uri="{C3380CC4-5D6E-409C-BE32-E72D297353CC}">
              <c16:uniqueId val="{00000000-6E15-4486-B4EC-89B1A14E1792}"/>
            </c:ext>
          </c:extLst>
        </c:ser>
        <c:ser>
          <c:idx val="1"/>
          <c:order val="1"/>
          <c:tx>
            <c:strRef>
              <c:f>Data!$C$123</c:f>
              <c:strCache>
                <c:ptCount val="1"/>
                <c:pt idx="0">
                  <c:v>Total Employee</c:v>
                </c:pt>
              </c:strCache>
            </c:strRef>
          </c:tx>
          <c:spPr>
            <a:ln w="22225" cap="rnd">
              <a:solidFill>
                <a:schemeClr val="accent2"/>
              </a:solidFill>
            </a:ln>
            <a:effectLst>
              <a:glow rad="139700">
                <a:schemeClr val="accent2">
                  <a:satMod val="175000"/>
                  <a:alpha val="14000"/>
                </a:schemeClr>
              </a:glow>
            </a:effectLst>
          </c:spPr>
          <c:marker>
            <c:symbol val="none"/>
          </c:marker>
          <c:cat>
            <c:strRef>
              <c:f>Data!$A$124:$A$143</c:f>
              <c:strCache>
                <c:ptCount val="20"/>
                <c:pt idx="0">
                  <c:v>Account Management</c:v>
                </c:pt>
                <c:pt idx="1">
                  <c:v>Creative</c:v>
                </c:pt>
                <c:pt idx="2">
                  <c:v>Environmental Compliance</c:v>
                </c:pt>
                <c:pt idx="3">
                  <c:v>Environmental Health/Safety</c:v>
                </c:pt>
                <c:pt idx="4">
                  <c:v>Facilities/Engineering</c:v>
                </c:pt>
                <c:pt idx="5">
                  <c:v>Green Building</c:v>
                </c:pt>
                <c:pt idx="6">
                  <c:v>Human Resources</c:v>
                </c:pt>
                <c:pt idx="7">
                  <c:v>IT</c:v>
                </c:pt>
                <c:pt idx="8">
                  <c:v>Major Mfg Projects</c:v>
                </c:pt>
                <c:pt idx="9">
                  <c:v>Manufacturing</c:v>
                </c:pt>
                <c:pt idx="10">
                  <c:v>Manufacturing Admin</c:v>
                </c:pt>
                <c:pt idx="11">
                  <c:v>Marketing</c:v>
                </c:pt>
                <c:pt idx="12">
                  <c:v>Product Development</c:v>
                </c:pt>
                <c:pt idx="13">
                  <c:v>Professional Training Group</c:v>
                </c:pt>
                <c:pt idx="14">
                  <c:v>Quality Assurance</c:v>
                </c:pt>
                <c:pt idx="15">
                  <c:v>Quality Control</c:v>
                </c:pt>
                <c:pt idx="16">
                  <c:v>Research Center</c:v>
                </c:pt>
                <c:pt idx="17">
                  <c:v>Research/Development</c:v>
                </c:pt>
                <c:pt idx="18">
                  <c:v>Sales</c:v>
                </c:pt>
                <c:pt idx="19">
                  <c:v>Training</c:v>
                </c:pt>
              </c:strCache>
            </c:strRef>
          </c:cat>
          <c:val>
            <c:numRef>
              <c:f>Data!$C$124:$C$143</c:f>
              <c:numCache>
                <c:formatCode>General</c:formatCode>
                <c:ptCount val="20"/>
                <c:pt idx="0">
                  <c:v>4</c:v>
                </c:pt>
                <c:pt idx="1">
                  <c:v>2</c:v>
                </c:pt>
                <c:pt idx="2">
                  <c:v>1</c:v>
                </c:pt>
                <c:pt idx="3">
                  <c:v>1</c:v>
                </c:pt>
                <c:pt idx="4">
                  <c:v>5</c:v>
                </c:pt>
                <c:pt idx="5">
                  <c:v>1</c:v>
                </c:pt>
                <c:pt idx="6">
                  <c:v>7</c:v>
                </c:pt>
                <c:pt idx="7">
                  <c:v>2</c:v>
                </c:pt>
                <c:pt idx="8">
                  <c:v>1</c:v>
                </c:pt>
                <c:pt idx="9">
                  <c:v>2</c:v>
                </c:pt>
                <c:pt idx="10">
                  <c:v>5</c:v>
                </c:pt>
                <c:pt idx="11">
                  <c:v>3</c:v>
                </c:pt>
                <c:pt idx="12">
                  <c:v>1</c:v>
                </c:pt>
                <c:pt idx="13">
                  <c:v>2</c:v>
                </c:pt>
                <c:pt idx="14">
                  <c:v>5</c:v>
                </c:pt>
                <c:pt idx="15">
                  <c:v>1</c:v>
                </c:pt>
                <c:pt idx="16">
                  <c:v>1</c:v>
                </c:pt>
                <c:pt idx="17">
                  <c:v>5</c:v>
                </c:pt>
                <c:pt idx="18">
                  <c:v>1</c:v>
                </c:pt>
                <c:pt idx="19">
                  <c:v>1</c:v>
                </c:pt>
              </c:numCache>
            </c:numRef>
          </c:val>
          <c:smooth val="0"/>
          <c:extLst>
            <c:ext xmlns:c16="http://schemas.microsoft.com/office/drawing/2014/chart" uri="{C3380CC4-5D6E-409C-BE32-E72D297353CC}">
              <c16:uniqueId val="{00000001-6E15-4486-B4EC-89B1A14E1792}"/>
            </c:ext>
          </c:extLst>
        </c:ser>
        <c:dLbls>
          <c:showLegendKey val="0"/>
          <c:showVal val="0"/>
          <c:showCatName val="0"/>
          <c:showSerName val="0"/>
          <c:showPercent val="0"/>
          <c:showBubbleSize val="0"/>
        </c:dLbls>
        <c:smooth val="0"/>
        <c:axId val="1136988928"/>
        <c:axId val="1136986528"/>
      </c:lineChart>
      <c:catAx>
        <c:axId val="11369889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36986528"/>
        <c:crosses val="autoZero"/>
        <c:auto val="1"/>
        <c:lblAlgn val="ctr"/>
        <c:lblOffset val="100"/>
        <c:noMultiLvlLbl val="0"/>
      </c:catAx>
      <c:valAx>
        <c:axId val="11369865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369889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[Employees.xlsx]Data!PivotTable7</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Data!$E$1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Data!$D$2:$D$7</c:f>
              <c:strCache>
                <c:ptCount val="5"/>
                <c:pt idx="0">
                  <c:v>Egypt</c:v>
                </c:pt>
                <c:pt idx="1">
                  <c:v>United Arab Emirates</c:v>
                </c:pt>
                <c:pt idx="2">
                  <c:v>Saudi Arabia</c:v>
                </c:pt>
                <c:pt idx="3">
                  <c:v>Syria</c:v>
                </c:pt>
                <c:pt idx="4">
                  <c:v>Lebanon</c:v>
                </c:pt>
              </c:strCache>
            </c:strRef>
          </c:cat>
          <c:val>
            <c:numRef>
              <c:f>Data!$E$2:$E$7</c:f>
              <c:numCache>
                <c:formatCode>General</c:formatCode>
                <c:ptCount val="5"/>
                <c:pt idx="0">
                  <c:v>2089.8997361477573</c:v>
                </c:pt>
                <c:pt idx="1">
                  <c:v>2062.1153846153848</c:v>
                </c:pt>
                <c:pt idx="2">
                  <c:v>2028.2888888888888</c:v>
                </c:pt>
                <c:pt idx="3">
                  <c:v>2015.0377358490566</c:v>
                </c:pt>
                <c:pt idx="4">
                  <c:v>1989.6363636363637</c:v>
                </c:pt>
              </c:numCache>
            </c:numRef>
          </c:val>
          <c:extLst>
            <c:ext xmlns:c16="http://schemas.microsoft.com/office/drawing/2014/chart" uri="{C3380CC4-5D6E-409C-BE32-E72D297353CC}">
              <c16:uniqueId val="{00000000-C752-40AC-A2F1-05ACD6B27BFD}"/>
            </c:ext>
          </c:extLst>
        </c:ser>
        <c:dLbls>
          <c:showLegendKey val="0"/>
          <c:showVal val="0"/>
          <c:showCatName val="0"/>
          <c:showSerName val="0"/>
          <c:showPercent val="0"/>
          <c:showBubbleSize val="0"/>
        </c:dLbls>
        <c:gapWidth val="315"/>
        <c:overlap val="-40"/>
        <c:axId val="498943919"/>
        <c:axId val="498945359"/>
      </c:barChart>
      <c:catAx>
        <c:axId val="49894391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8945359"/>
        <c:crosses val="autoZero"/>
        <c:auto val="1"/>
        <c:lblAlgn val="ctr"/>
        <c:lblOffset val="100"/>
        <c:noMultiLvlLbl val="0"/>
      </c:catAx>
      <c:valAx>
        <c:axId val="49894535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8943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7">
  <a:schemeClr val="accent4"/>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14</xdr:col>
      <xdr:colOff>347756</xdr:colOff>
      <xdr:row>3</xdr:row>
      <xdr:rowOff>12924</xdr:rowOff>
    </xdr:from>
    <xdr:to>
      <xdr:col>19</xdr:col>
      <xdr:colOff>887882</xdr:colOff>
      <xdr:row>16</xdr:row>
      <xdr:rowOff>14310</xdr:rowOff>
    </xdr:to>
    <xdr:graphicFrame macro="">
      <xdr:nvGraphicFramePr>
        <xdr:cNvPr id="13" name="Chart 12">
          <a:extLst>
            <a:ext uri="{FF2B5EF4-FFF2-40B4-BE49-F238E27FC236}">
              <a16:creationId xmlns:a16="http://schemas.microsoft.com/office/drawing/2014/main" id="{4163661A-93D3-4709-8E41-8AE0F0D3B2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12592</xdr:colOff>
      <xdr:row>9</xdr:row>
      <xdr:rowOff>128933</xdr:rowOff>
    </xdr:from>
    <xdr:to>
      <xdr:col>21</xdr:col>
      <xdr:colOff>866032</xdr:colOff>
      <xdr:row>16</xdr:row>
      <xdr:rowOff>15240</xdr:rowOff>
    </xdr:to>
    <mc:AlternateContent xmlns:mc="http://schemas.openxmlformats.org/markup-compatibility/2006">
      <mc:Choice xmlns:a14="http://schemas.microsoft.com/office/drawing/2010/main" Requires="a14">
        <xdr:graphicFrame macro="">
          <xdr:nvGraphicFramePr>
            <xdr:cNvPr id="14" name="Department 1">
              <a:extLst>
                <a:ext uri="{FF2B5EF4-FFF2-40B4-BE49-F238E27FC236}">
                  <a16:creationId xmlns:a16="http://schemas.microsoft.com/office/drawing/2014/main" id="{F3E29C6B-CE86-4212-BD88-BB821A3EF8CB}"/>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12890392" y="1942493"/>
              <a:ext cx="1524000" cy="12731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7785</xdr:colOff>
      <xdr:row>3</xdr:row>
      <xdr:rowOff>28271</xdr:rowOff>
    </xdr:from>
    <xdr:to>
      <xdr:col>22</xdr:col>
      <xdr:colOff>4141</xdr:colOff>
      <xdr:row>9</xdr:row>
      <xdr:rowOff>106680</xdr:rowOff>
    </xdr:to>
    <mc:AlternateContent xmlns:mc="http://schemas.openxmlformats.org/markup-compatibility/2006" xmlns:a14="http://schemas.microsoft.com/office/drawing/2010/main">
      <mc:Choice Requires="a14">
        <xdr:graphicFrame macro="">
          <xdr:nvGraphicFramePr>
            <xdr:cNvPr id="15" name="Center 5">
              <a:extLst>
                <a:ext uri="{FF2B5EF4-FFF2-40B4-BE49-F238E27FC236}">
                  <a16:creationId xmlns:a16="http://schemas.microsoft.com/office/drawing/2014/main" id="{A1A19631-7C3E-4F83-A9A7-4ECECCE45ECE}"/>
                </a:ext>
              </a:extLst>
            </xdr:cNvPr>
            <xdr:cNvGraphicFramePr/>
          </xdr:nvGraphicFramePr>
          <xdr:xfrm>
            <a:off x="0" y="0"/>
            <a:ext cx="0" cy="0"/>
          </xdr:xfrm>
          <a:graphic>
            <a:graphicData uri="http://schemas.microsoft.com/office/drawing/2010/slicer">
              <sle:slicer xmlns:sle="http://schemas.microsoft.com/office/drawing/2010/slicer" name="Center 5"/>
            </a:graphicData>
          </a:graphic>
        </xdr:graphicFrame>
      </mc:Choice>
      <mc:Fallback xmlns="">
        <xdr:sp macro="" textlink="">
          <xdr:nvSpPr>
            <xdr:cNvPr id="0" name=""/>
            <xdr:cNvSpPr>
              <a:spLocks noTextEdit="1"/>
            </xdr:cNvSpPr>
          </xdr:nvSpPr>
          <xdr:spPr>
            <a:xfrm>
              <a:off x="12885585" y="653111"/>
              <a:ext cx="1535596" cy="9623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662940</xdr:colOff>
      <xdr:row>3</xdr:row>
      <xdr:rowOff>12700</xdr:rowOff>
    </xdr:from>
    <xdr:to>
      <xdr:col>8</xdr:col>
      <xdr:colOff>478790</xdr:colOff>
      <xdr:row>16</xdr:row>
      <xdr:rowOff>14310</xdr:rowOff>
    </xdr:to>
    <xdr:graphicFrame macro="">
      <xdr:nvGraphicFramePr>
        <xdr:cNvPr id="16" name="Chart 15">
          <a:extLst>
            <a:ext uri="{FF2B5EF4-FFF2-40B4-BE49-F238E27FC236}">
              <a16:creationId xmlns:a16="http://schemas.microsoft.com/office/drawing/2014/main" id="{27C68A1F-3A19-4D25-BB04-ACCEC2D5FD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9</xdr:row>
      <xdr:rowOff>99060</xdr:rowOff>
    </xdr:from>
    <xdr:to>
      <xdr:col>1</xdr:col>
      <xdr:colOff>655320</xdr:colOff>
      <xdr:row>16</xdr:row>
      <xdr:rowOff>15241</xdr:rowOff>
    </xdr:to>
    <mc:AlternateContent xmlns:mc="http://schemas.openxmlformats.org/markup-compatibility/2006" xmlns:a14="http://schemas.microsoft.com/office/drawing/2010/main">
      <mc:Choice Requires="a14">
        <xdr:graphicFrame macro="">
          <xdr:nvGraphicFramePr>
            <xdr:cNvPr id="2" name="Country 2">
              <a:extLst>
                <a:ext uri="{FF2B5EF4-FFF2-40B4-BE49-F238E27FC236}">
                  <a16:creationId xmlns:a16="http://schemas.microsoft.com/office/drawing/2014/main" id="{30DD7A05-B347-6867-B701-D72837BB685D}"/>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0" y="1912620"/>
              <a:ext cx="1325880" cy="13030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3</xdr:row>
      <xdr:rowOff>15240</xdr:rowOff>
    </xdr:from>
    <xdr:to>
      <xdr:col>1</xdr:col>
      <xdr:colOff>655320</xdr:colOff>
      <xdr:row>9</xdr:row>
      <xdr:rowOff>83819</xdr:rowOff>
    </xdr:to>
    <mc:AlternateContent xmlns:mc="http://schemas.openxmlformats.org/markup-compatibility/2006" xmlns:a14="http://schemas.microsoft.com/office/drawing/2010/main">
      <mc:Choice Requires="a14">
        <xdr:graphicFrame macro="">
          <xdr:nvGraphicFramePr>
            <xdr:cNvPr id="3" name="Center 3">
              <a:extLst>
                <a:ext uri="{FF2B5EF4-FFF2-40B4-BE49-F238E27FC236}">
                  <a16:creationId xmlns:a16="http://schemas.microsoft.com/office/drawing/2014/main" id="{AE08E6E2-7C6C-3EA2-EDB4-79184EEB2B60}"/>
                </a:ext>
              </a:extLst>
            </xdr:cNvPr>
            <xdr:cNvGraphicFramePr/>
          </xdr:nvGraphicFramePr>
          <xdr:xfrm>
            <a:off x="0" y="0"/>
            <a:ext cx="0" cy="0"/>
          </xdr:xfrm>
          <a:graphic>
            <a:graphicData uri="http://schemas.microsoft.com/office/drawing/2010/slicer">
              <sle:slicer xmlns:sle="http://schemas.microsoft.com/office/drawing/2010/slicer" name="Center 3"/>
            </a:graphicData>
          </a:graphic>
        </xdr:graphicFrame>
      </mc:Choice>
      <mc:Fallback xmlns="">
        <xdr:sp macro="" textlink="">
          <xdr:nvSpPr>
            <xdr:cNvPr id="0" name=""/>
            <xdr:cNvSpPr>
              <a:spLocks noTextEdit="1"/>
            </xdr:cNvSpPr>
          </xdr:nvSpPr>
          <xdr:spPr>
            <a:xfrm>
              <a:off x="7620" y="640080"/>
              <a:ext cx="1318260" cy="1257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502920</xdr:colOff>
      <xdr:row>3</xdr:row>
      <xdr:rowOff>15239</xdr:rowOff>
    </xdr:from>
    <xdr:to>
      <xdr:col>14</xdr:col>
      <xdr:colOff>335280</xdr:colOff>
      <xdr:row>16</xdr:row>
      <xdr:rowOff>17887</xdr:rowOff>
    </xdr:to>
    <xdr:graphicFrame macro="">
      <xdr:nvGraphicFramePr>
        <xdr:cNvPr id="4" name="Chart 3">
          <a:extLst>
            <a:ext uri="{FF2B5EF4-FFF2-40B4-BE49-F238E27FC236}">
              <a16:creationId xmlns:a16="http://schemas.microsoft.com/office/drawing/2014/main" id="{433131D5-DC3A-40F9-9D98-5364842C73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30480</xdr:rowOff>
    </xdr:from>
    <xdr:to>
      <xdr:col>6</xdr:col>
      <xdr:colOff>472440</xdr:colOff>
      <xdr:row>30</xdr:row>
      <xdr:rowOff>0</xdr:rowOff>
    </xdr:to>
    <xdr:graphicFrame macro="">
      <xdr:nvGraphicFramePr>
        <xdr:cNvPr id="5" name="Chart 4">
          <a:extLst>
            <a:ext uri="{FF2B5EF4-FFF2-40B4-BE49-F238E27FC236}">
              <a16:creationId xmlns:a16="http://schemas.microsoft.com/office/drawing/2014/main" id="{2A40ACA8-904C-46FE-8CCA-A9883D4838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487680</xdr:colOff>
      <xdr:row>16</xdr:row>
      <xdr:rowOff>30480</xdr:rowOff>
    </xdr:from>
    <xdr:to>
      <xdr:col>14</xdr:col>
      <xdr:colOff>350520</xdr:colOff>
      <xdr:row>30</xdr:row>
      <xdr:rowOff>0</xdr:rowOff>
    </xdr:to>
    <xdr:graphicFrame macro="">
      <xdr:nvGraphicFramePr>
        <xdr:cNvPr id="9" name="Chart 8">
          <a:extLst>
            <a:ext uri="{FF2B5EF4-FFF2-40B4-BE49-F238E27FC236}">
              <a16:creationId xmlns:a16="http://schemas.microsoft.com/office/drawing/2014/main" id="{D6BD81EB-73DB-4A4B-8251-AC584801A1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365760</xdr:colOff>
      <xdr:row>16</xdr:row>
      <xdr:rowOff>30481</xdr:rowOff>
    </xdr:from>
    <xdr:to>
      <xdr:col>21</xdr:col>
      <xdr:colOff>861060</xdr:colOff>
      <xdr:row>30</xdr:row>
      <xdr:rowOff>1</xdr:rowOff>
    </xdr:to>
    <xdr:graphicFrame macro="">
      <xdr:nvGraphicFramePr>
        <xdr:cNvPr id="10" name="Chart 9">
          <a:extLst>
            <a:ext uri="{FF2B5EF4-FFF2-40B4-BE49-F238E27FC236}">
              <a16:creationId xmlns:a16="http://schemas.microsoft.com/office/drawing/2014/main" id="{FAA08848-B97C-4AF9-AC3A-8B186D4F3D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563880</xdr:colOff>
      <xdr:row>1</xdr:row>
      <xdr:rowOff>7620</xdr:rowOff>
    </xdr:from>
    <xdr:to>
      <xdr:col>10</xdr:col>
      <xdr:colOff>457200</xdr:colOff>
      <xdr:row>18</xdr:row>
      <xdr:rowOff>121920</xdr:rowOff>
    </xdr:to>
    <xdr:graphicFrame macro="">
      <xdr:nvGraphicFramePr>
        <xdr:cNvPr id="2" name="Chart 1">
          <a:extLst>
            <a:ext uri="{FF2B5EF4-FFF2-40B4-BE49-F238E27FC236}">
              <a16:creationId xmlns:a16="http://schemas.microsoft.com/office/drawing/2014/main" id="{D502DD14-FA84-4653-977B-6B5434A2E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15240</xdr:colOff>
      <xdr:row>1</xdr:row>
      <xdr:rowOff>15240</xdr:rowOff>
    </xdr:from>
    <xdr:to>
      <xdr:col>1</xdr:col>
      <xdr:colOff>556260</xdr:colOff>
      <xdr:row>10</xdr:row>
      <xdr:rowOff>83820</xdr:rowOff>
    </xdr:to>
    <mc:AlternateContent xmlns:mc="http://schemas.openxmlformats.org/markup-compatibility/2006">
      <mc:Choice xmlns:a14="http://schemas.microsoft.com/office/drawing/2010/main" Requires="a14">
        <xdr:graphicFrame macro="">
          <xdr:nvGraphicFramePr>
            <xdr:cNvPr id="3" name="Center">
              <a:extLst>
                <a:ext uri="{FF2B5EF4-FFF2-40B4-BE49-F238E27FC236}">
                  <a16:creationId xmlns:a16="http://schemas.microsoft.com/office/drawing/2014/main" id="{366467A1-01C2-12FD-014A-D4F9299FD8E3}"/>
                </a:ext>
              </a:extLst>
            </xdr:cNvPr>
            <xdr:cNvGraphicFramePr/>
          </xdr:nvGraphicFramePr>
          <xdr:xfrm>
            <a:off x="0" y="0"/>
            <a:ext cx="0" cy="0"/>
          </xdr:xfrm>
          <a:graphic>
            <a:graphicData uri="http://schemas.microsoft.com/office/drawing/2010/slicer">
              <sle:slicer xmlns:sle="http://schemas.microsoft.com/office/drawing/2010/slicer" name="Center"/>
            </a:graphicData>
          </a:graphic>
        </xdr:graphicFrame>
      </mc:Choice>
      <mc:Fallback>
        <xdr:sp macro="" textlink="">
          <xdr:nvSpPr>
            <xdr:cNvPr id="0" name=""/>
            <xdr:cNvSpPr>
              <a:spLocks noTextEdit="1"/>
            </xdr:cNvSpPr>
          </xdr:nvSpPr>
          <xdr:spPr>
            <a:xfrm>
              <a:off x="15240" y="243840"/>
              <a:ext cx="1211580" cy="1851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10</xdr:row>
      <xdr:rowOff>91441</xdr:rowOff>
    </xdr:from>
    <xdr:to>
      <xdr:col>1</xdr:col>
      <xdr:colOff>556260</xdr:colOff>
      <xdr:row>18</xdr:row>
      <xdr:rowOff>129540</xdr:rowOff>
    </xdr:to>
    <mc:AlternateContent xmlns:mc="http://schemas.openxmlformats.org/markup-compatibility/2006">
      <mc:Choice xmlns:a14="http://schemas.microsoft.com/office/drawing/2010/main" Requires="a14">
        <xdr:graphicFrame macro="">
          <xdr:nvGraphicFramePr>
            <xdr:cNvPr id="8" name="Years">
              <a:extLst>
                <a:ext uri="{FF2B5EF4-FFF2-40B4-BE49-F238E27FC236}">
                  <a16:creationId xmlns:a16="http://schemas.microsoft.com/office/drawing/2014/main" id="{DFADC178-6375-E90D-F1F1-BDF0DC8B092A}"/>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5240" y="2103121"/>
              <a:ext cx="1211580" cy="1623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472440</xdr:colOff>
      <xdr:row>16</xdr:row>
      <xdr:rowOff>144780</xdr:rowOff>
    </xdr:from>
    <xdr:to>
      <xdr:col>21</xdr:col>
      <xdr:colOff>327660</xdr:colOff>
      <xdr:row>30</xdr:row>
      <xdr:rowOff>22860</xdr:rowOff>
    </xdr:to>
    <xdr:graphicFrame macro="">
      <xdr:nvGraphicFramePr>
        <xdr:cNvPr id="7" name="Chart 6">
          <a:extLst>
            <a:ext uri="{FF2B5EF4-FFF2-40B4-BE49-F238E27FC236}">
              <a16:creationId xmlns:a16="http://schemas.microsoft.com/office/drawing/2014/main" id="{5E1FE84C-FA4E-4160-8786-A521D14615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xdr:colOff>
      <xdr:row>18</xdr:row>
      <xdr:rowOff>144780</xdr:rowOff>
    </xdr:from>
    <xdr:to>
      <xdr:col>3</xdr:col>
      <xdr:colOff>434340</xdr:colOff>
      <xdr:row>30</xdr:row>
      <xdr:rowOff>30480</xdr:rowOff>
    </xdr:to>
    <xdr:graphicFrame macro="">
      <xdr:nvGraphicFramePr>
        <xdr:cNvPr id="14" name="Chart 13">
          <a:extLst>
            <a:ext uri="{FF2B5EF4-FFF2-40B4-BE49-F238E27FC236}">
              <a16:creationId xmlns:a16="http://schemas.microsoft.com/office/drawing/2014/main" id="{39CDDFE4-E9F6-4E53-ABCC-34053C82CE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457200</xdr:colOff>
      <xdr:row>18</xdr:row>
      <xdr:rowOff>144780</xdr:rowOff>
    </xdr:from>
    <xdr:to>
      <xdr:col>10</xdr:col>
      <xdr:colOff>457200</xdr:colOff>
      <xdr:row>30</xdr:row>
      <xdr:rowOff>22860</xdr:rowOff>
    </xdr:to>
    <xdr:graphicFrame macro="">
      <xdr:nvGraphicFramePr>
        <xdr:cNvPr id="19" name="Chart 18">
          <a:extLst>
            <a:ext uri="{FF2B5EF4-FFF2-40B4-BE49-F238E27FC236}">
              <a16:creationId xmlns:a16="http://schemas.microsoft.com/office/drawing/2014/main" id="{61989C7D-6E09-4256-B3F5-27423FF8A7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464820</xdr:colOff>
      <xdr:row>1</xdr:row>
      <xdr:rowOff>7620</xdr:rowOff>
    </xdr:from>
    <xdr:to>
      <xdr:col>21</xdr:col>
      <xdr:colOff>327660</xdr:colOff>
      <xdr:row>16</xdr:row>
      <xdr:rowOff>121920</xdr:rowOff>
    </xdr:to>
    <xdr:graphicFrame macro="">
      <xdr:nvGraphicFramePr>
        <xdr:cNvPr id="4" name="Chart 3">
          <a:extLst>
            <a:ext uri="{FF2B5EF4-FFF2-40B4-BE49-F238E27FC236}">
              <a16:creationId xmlns:a16="http://schemas.microsoft.com/office/drawing/2014/main" id="{2EE06ABD-D779-4A3C-B7FF-DBC67F13EC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297180</xdr:colOff>
      <xdr:row>13</xdr:row>
      <xdr:rowOff>35922</xdr:rowOff>
    </xdr:from>
    <xdr:to>
      <xdr:col>16</xdr:col>
      <xdr:colOff>650748</xdr:colOff>
      <xdr:row>30</xdr:row>
      <xdr:rowOff>32656</xdr:rowOff>
    </xdr:to>
    <xdr:graphicFrame macro="">
      <xdr:nvGraphicFramePr>
        <xdr:cNvPr id="12" name="Chart 11">
          <a:extLst>
            <a:ext uri="{FF2B5EF4-FFF2-40B4-BE49-F238E27FC236}">
              <a16:creationId xmlns:a16="http://schemas.microsoft.com/office/drawing/2014/main" id="{52CB9A70-24B1-43DE-BFE0-A666A99B50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601980</xdr:colOff>
      <xdr:row>13</xdr:row>
      <xdr:rowOff>39190</xdr:rowOff>
    </xdr:from>
    <xdr:to>
      <xdr:col>12</xdr:col>
      <xdr:colOff>281940</xdr:colOff>
      <xdr:row>30</xdr:row>
      <xdr:rowOff>38100</xdr:rowOff>
    </xdr:to>
    <xdr:graphicFrame macro="">
      <xdr:nvGraphicFramePr>
        <xdr:cNvPr id="13" name="Chart 12">
          <a:extLst>
            <a:ext uri="{FF2B5EF4-FFF2-40B4-BE49-F238E27FC236}">
              <a16:creationId xmlns:a16="http://schemas.microsoft.com/office/drawing/2014/main" id="{74D875E6-E432-486C-86D5-E6741B7ADD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662940</xdr:colOff>
      <xdr:row>13</xdr:row>
      <xdr:rowOff>38100</xdr:rowOff>
    </xdr:from>
    <xdr:to>
      <xdr:col>21</xdr:col>
      <xdr:colOff>345948</xdr:colOff>
      <xdr:row>30</xdr:row>
      <xdr:rowOff>29799</xdr:rowOff>
    </xdr:to>
    <xdr:graphicFrame macro="">
      <xdr:nvGraphicFramePr>
        <xdr:cNvPr id="14" name="Chart 13">
          <a:extLst>
            <a:ext uri="{FF2B5EF4-FFF2-40B4-BE49-F238E27FC236}">
              <a16:creationId xmlns:a16="http://schemas.microsoft.com/office/drawing/2014/main" id="{AB965CBA-92EC-464F-A4E2-8A6DAC3B00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601980</xdr:colOff>
      <xdr:row>1</xdr:row>
      <xdr:rowOff>7620</xdr:rowOff>
    </xdr:from>
    <xdr:to>
      <xdr:col>14</xdr:col>
      <xdr:colOff>472440</xdr:colOff>
      <xdr:row>13</xdr:row>
      <xdr:rowOff>15240</xdr:rowOff>
    </xdr:to>
    <xdr:graphicFrame macro="">
      <xdr:nvGraphicFramePr>
        <xdr:cNvPr id="2" name="Chart 1">
          <a:extLst>
            <a:ext uri="{FF2B5EF4-FFF2-40B4-BE49-F238E27FC236}">
              <a16:creationId xmlns:a16="http://schemas.microsoft.com/office/drawing/2014/main" id="{051FF66D-A3E7-4E0A-A30A-809F3034D2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487680</xdr:colOff>
      <xdr:row>1</xdr:row>
      <xdr:rowOff>2177</xdr:rowOff>
    </xdr:from>
    <xdr:to>
      <xdr:col>21</xdr:col>
      <xdr:colOff>335280</xdr:colOff>
      <xdr:row>13</xdr:row>
      <xdr:rowOff>16329</xdr:rowOff>
    </xdr:to>
    <xdr:graphicFrame macro="">
      <xdr:nvGraphicFramePr>
        <xdr:cNvPr id="3" name="Chart 2">
          <a:extLst>
            <a:ext uri="{FF2B5EF4-FFF2-40B4-BE49-F238E27FC236}">
              <a16:creationId xmlns:a16="http://schemas.microsoft.com/office/drawing/2014/main" id="{354AB27B-8BE5-4ACC-9F45-0DE21F440C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15240</xdr:colOff>
      <xdr:row>1</xdr:row>
      <xdr:rowOff>7620</xdr:rowOff>
    </xdr:from>
    <xdr:to>
      <xdr:col>7</xdr:col>
      <xdr:colOff>586740</xdr:colOff>
      <xdr:row>30</xdr:row>
      <xdr:rowOff>38100</xdr:rowOff>
    </xdr:to>
    <xdr:graphicFrame macro="">
      <xdr:nvGraphicFramePr>
        <xdr:cNvPr id="4" name="Chart 3">
          <a:extLst>
            <a:ext uri="{FF2B5EF4-FFF2-40B4-BE49-F238E27FC236}">
              <a16:creationId xmlns:a16="http://schemas.microsoft.com/office/drawing/2014/main" id="{10E2B3CB-C87A-430B-A2AE-583527AE0B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17.466663194442" createdVersion="8" refreshedVersion="8" minRefreshableVersion="3" recordCount="689" xr:uid="{2BFADA30-2EB1-4822-8AED-AF6F2FDE9E56}">
  <cacheSource type="worksheet">
    <worksheetSource name="EmpTable"/>
  </cacheSource>
  <cacheFields count="18">
    <cacheField name="No" numFmtId="0">
      <sharedItems containsSemiMixedTypes="0" containsString="0" containsNumber="1" containsInteger="1" minValue="1" maxValue="689" count="689">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sharedItems>
    </cacheField>
    <cacheField name="First Name" numFmtId="0">
      <sharedItems/>
    </cacheField>
    <cacheField name="Last Name" numFmtId="0">
      <sharedItems/>
    </cacheField>
    <cacheField name="Gender" numFmtId="0">
      <sharedItems count="2">
        <s v="Male"/>
        <s v="Female"/>
      </sharedItems>
    </cacheField>
    <cacheField name="Start Date" numFmtId="14">
      <sharedItems containsSemiMixedTypes="0" containsNonDate="0" containsDate="1" containsString="0" minDate="2016-01-08T00:00:00" maxDate="2020-12-30T00:00:00" count="539">
        <d v="2018-04-04T00:00:00"/>
        <d v="2020-05-21T00:00:00"/>
        <d v="2017-09-28T00:00:00"/>
        <d v="2018-08-14T00:00:00"/>
        <d v="2020-03-11T00:00:00"/>
        <d v="2016-02-02T00:00:00"/>
        <d v="2020-05-08T00:00:00"/>
        <d v="2018-02-10T00:00:00"/>
        <d v="2018-03-11T00:00:00"/>
        <d v="2020-01-03T00:00:00"/>
        <d v="2018-01-16T00:00:00"/>
        <d v="2018-07-19T00:00:00"/>
        <d v="2018-11-11T00:00:00"/>
        <d v="2016-03-01T00:00:00"/>
        <d v="2018-12-04T00:00:00"/>
        <d v="2019-10-07T00:00:00"/>
        <d v="2016-05-27T00:00:00"/>
        <d v="2018-05-12T00:00:00"/>
        <d v="2018-04-24T00:00:00"/>
        <d v="2019-10-02T00:00:00"/>
        <d v="2020-12-03T00:00:00"/>
        <d v="2019-01-08T00:00:00"/>
        <d v="2019-11-14T00:00:00"/>
        <d v="2019-10-17T00:00:00"/>
        <d v="2020-12-13T00:00:00"/>
        <d v="2020-08-02T00:00:00"/>
        <d v="2018-12-03T00:00:00"/>
        <d v="2019-03-06T00:00:00"/>
        <d v="2019-12-16T00:00:00"/>
        <d v="2019-08-13T00:00:00"/>
        <d v="2020-06-09T00:00:00"/>
        <d v="2019-05-19T00:00:00"/>
        <d v="2017-05-03T00:00:00"/>
        <d v="2017-06-21T00:00:00"/>
        <d v="2017-02-01T00:00:00"/>
        <d v="2019-09-23T00:00:00"/>
        <d v="2016-01-27T00:00:00"/>
        <d v="2020-11-29T00:00:00"/>
        <d v="2018-06-17T00:00:00"/>
        <d v="2019-09-14T00:00:00"/>
        <d v="2019-04-26T00:00:00"/>
        <d v="2020-12-10T00:00:00"/>
        <d v="2017-06-30T00:00:00"/>
        <d v="2020-05-03T00:00:00"/>
        <d v="2016-11-27T00:00:00"/>
        <d v="2019-12-18T00:00:00"/>
        <d v="2019-04-17T00:00:00"/>
        <d v="2016-03-09T00:00:00"/>
        <d v="2020-05-06T00:00:00"/>
        <d v="2019-10-21T00:00:00"/>
        <d v="2018-10-30T00:00:00"/>
        <d v="2019-08-22T00:00:00"/>
        <d v="2020-10-23T00:00:00"/>
        <d v="2019-02-02T00:00:00"/>
        <d v="2016-09-16T00:00:00"/>
        <d v="2018-03-14T00:00:00"/>
        <d v="2019-03-16T00:00:00"/>
        <d v="2020-01-19T00:00:00"/>
        <d v="2019-04-21T00:00:00"/>
        <d v="2019-07-19T00:00:00"/>
        <d v="2019-04-27T00:00:00"/>
        <d v="2018-12-05T00:00:00"/>
        <d v="2017-03-25T00:00:00"/>
        <d v="2016-01-20T00:00:00"/>
        <d v="2018-06-29T00:00:00"/>
        <d v="2019-09-07T00:00:00"/>
        <d v="2019-11-25T00:00:00"/>
        <d v="2020-06-28T00:00:00"/>
        <d v="2019-12-03T00:00:00"/>
        <d v="2018-07-03T00:00:00"/>
        <d v="2016-11-17T00:00:00"/>
        <d v="2018-08-27T00:00:00"/>
        <d v="2020-11-14T00:00:00"/>
        <d v="2019-11-28T00:00:00"/>
        <d v="2018-04-20T00:00:00"/>
        <d v="2020-01-10T00:00:00"/>
        <d v="2018-11-07T00:00:00"/>
        <d v="2019-05-06T00:00:00"/>
        <d v="2016-08-27T00:00:00"/>
        <d v="2016-06-23T00:00:00"/>
        <d v="2020-08-26T00:00:00"/>
        <d v="2018-07-05T00:00:00"/>
        <d v="2019-01-16T00:00:00"/>
        <d v="2019-06-19T00:00:00"/>
        <d v="2017-10-01T00:00:00"/>
        <d v="2020-01-26T00:00:00"/>
        <d v="2019-07-20T00:00:00"/>
        <d v="2020-07-27T00:00:00"/>
        <d v="2018-10-11T00:00:00"/>
        <d v="2019-07-11T00:00:00"/>
        <d v="2019-08-17T00:00:00"/>
        <d v="2020-11-04T00:00:00"/>
        <d v="2017-07-21T00:00:00"/>
        <d v="2018-04-10T00:00:00"/>
        <d v="2018-11-29T00:00:00"/>
        <d v="2019-11-17T00:00:00"/>
        <d v="2019-11-24T00:00:00"/>
        <d v="2020-02-06T00:00:00"/>
        <d v="2018-10-24T00:00:00"/>
        <d v="2020-05-28T00:00:00"/>
        <d v="2016-05-17T00:00:00"/>
        <d v="2019-01-22T00:00:00"/>
        <d v="2020-09-11T00:00:00"/>
        <d v="2018-09-19T00:00:00"/>
        <d v="2016-04-20T00:00:00"/>
        <d v="2019-10-04T00:00:00"/>
        <d v="2016-10-16T00:00:00"/>
        <d v="2017-02-04T00:00:00"/>
        <d v="2019-06-02T00:00:00"/>
        <d v="2019-03-03T00:00:00"/>
        <d v="2019-10-06T00:00:00"/>
        <d v="2018-02-15T00:00:00"/>
        <d v="2019-04-03T00:00:00"/>
        <d v="2016-11-13T00:00:00"/>
        <d v="2019-10-24T00:00:00"/>
        <d v="2019-07-28T00:00:00"/>
        <d v="2020-10-30T00:00:00"/>
        <d v="2018-01-25T00:00:00"/>
        <d v="2017-06-28T00:00:00"/>
        <d v="2019-08-11T00:00:00"/>
        <d v="2017-07-27T00:00:00"/>
        <d v="2018-07-28T00:00:00"/>
        <d v="2020-07-18T00:00:00"/>
        <d v="2019-07-29T00:00:00"/>
        <d v="2019-09-18T00:00:00"/>
        <d v="2017-01-30T00:00:00"/>
        <d v="2018-01-03T00:00:00"/>
        <d v="2017-09-04T00:00:00"/>
        <d v="2018-06-14T00:00:00"/>
        <d v="2020-02-09T00:00:00"/>
        <d v="2020-05-12T00:00:00"/>
        <d v="2018-05-29T00:00:00"/>
        <d v="2019-03-22T00:00:00"/>
        <d v="2019-08-21T00:00:00"/>
        <d v="2020-11-30T00:00:00"/>
        <d v="2019-04-16T00:00:00"/>
        <d v="2019-03-27T00:00:00"/>
        <d v="2020-01-20T00:00:00"/>
        <d v="2019-02-24T00:00:00"/>
        <d v="2020-08-28T00:00:00"/>
        <d v="2017-09-29T00:00:00"/>
        <d v="2017-02-07T00:00:00"/>
        <d v="2020-10-14T00:00:00"/>
        <d v="2019-11-11T00:00:00"/>
        <d v="2017-02-26T00:00:00"/>
        <d v="2019-03-05T00:00:00"/>
        <d v="2019-08-06T00:00:00"/>
        <d v="2020-03-18T00:00:00"/>
        <d v="2019-07-07T00:00:00"/>
        <d v="2016-02-05T00:00:00"/>
        <d v="2020-05-16T00:00:00"/>
        <d v="2020-09-28T00:00:00"/>
        <d v="2017-04-15T00:00:00"/>
        <d v="2018-10-12T00:00:00"/>
        <d v="2019-06-22T00:00:00"/>
        <d v="2019-09-17T00:00:00"/>
        <d v="2017-07-11T00:00:00"/>
        <d v="2019-08-03T00:00:00"/>
        <d v="2020-01-16T00:00:00"/>
        <d v="2017-07-26T00:00:00"/>
        <d v="2019-11-18T00:00:00"/>
        <d v="2017-09-16T00:00:00"/>
        <d v="2018-02-17T00:00:00"/>
        <d v="2017-06-06T00:00:00"/>
        <d v="2020-04-18T00:00:00"/>
        <d v="2018-03-16T00:00:00"/>
        <d v="2018-12-24T00:00:00"/>
        <d v="2020-03-07T00:00:00"/>
        <d v="2018-10-25T00:00:00"/>
        <d v="2018-05-30T00:00:00"/>
        <d v="2020-12-04T00:00:00"/>
        <d v="2018-09-08T00:00:00"/>
        <d v="2019-02-28T00:00:00"/>
        <d v="2020-12-17T00:00:00"/>
        <d v="2019-05-07T00:00:00"/>
        <d v="2018-08-03T00:00:00"/>
        <d v="2018-02-02T00:00:00"/>
        <d v="2019-12-27T00:00:00"/>
        <d v="2019-04-07T00:00:00"/>
        <d v="2020-05-27T00:00:00"/>
        <d v="2019-12-07T00:00:00"/>
        <d v="2019-11-06T00:00:00"/>
        <d v="2018-08-17T00:00:00"/>
        <d v="2016-01-18T00:00:00"/>
        <d v="2020-11-06T00:00:00"/>
        <d v="2019-08-28T00:00:00"/>
        <d v="2019-09-03T00:00:00"/>
        <d v="2020-05-31T00:00:00"/>
        <d v="2019-05-18T00:00:00"/>
        <d v="2018-05-17T00:00:00"/>
        <d v="2017-04-17T00:00:00"/>
        <d v="2019-07-08T00:00:00"/>
        <d v="2020-11-03T00:00:00"/>
        <d v="2018-06-11T00:00:00"/>
        <d v="2019-02-12T00:00:00"/>
        <d v="2018-10-03T00:00:00"/>
        <d v="2017-08-10T00:00:00"/>
        <d v="2019-11-23T00:00:00"/>
        <d v="2017-06-13T00:00:00"/>
        <d v="2020-11-28T00:00:00"/>
        <d v="2016-11-06T00:00:00"/>
        <d v="2020-05-05T00:00:00"/>
        <d v="2018-03-25T00:00:00"/>
        <d v="2016-09-13T00:00:00"/>
        <d v="2019-03-29T00:00:00"/>
        <d v="2020-04-24T00:00:00"/>
        <d v="2018-04-25T00:00:00"/>
        <d v="2018-12-09T00:00:00"/>
        <d v="2019-08-10T00:00:00"/>
        <d v="2019-07-17T00:00:00"/>
        <d v="2018-06-05T00:00:00"/>
        <d v="2020-10-02T00:00:00"/>
        <d v="2018-05-24T00:00:00"/>
        <d v="2019-01-09T00:00:00"/>
        <d v="2019-11-26T00:00:00"/>
        <d v="2020-09-29T00:00:00"/>
        <d v="2019-03-23T00:00:00"/>
        <d v="2020-04-10T00:00:00"/>
        <d v="2018-06-21T00:00:00"/>
        <d v="2018-11-27T00:00:00"/>
        <d v="2016-07-05T00:00:00"/>
        <d v="2019-10-27T00:00:00"/>
        <d v="2019-05-27T00:00:00"/>
        <d v="2020-10-22T00:00:00"/>
        <d v="2020-12-16T00:00:00"/>
        <d v="2020-12-02T00:00:00"/>
        <d v="2018-06-24T00:00:00"/>
        <d v="2018-02-06T00:00:00"/>
        <d v="2020-11-27T00:00:00"/>
        <d v="2020-02-08T00:00:00"/>
        <d v="2020-02-04T00:00:00"/>
        <d v="2020-04-15T00:00:00"/>
        <d v="2016-07-06T00:00:00"/>
        <d v="2019-09-21T00:00:00"/>
        <d v="2019-01-01T00:00:00"/>
        <d v="2019-04-05T00:00:00"/>
        <d v="2020-04-20T00:00:00"/>
        <d v="2020-07-13T00:00:00"/>
        <d v="2018-05-10T00:00:00"/>
        <d v="2018-03-12T00:00:00"/>
        <d v="2019-07-01T00:00:00"/>
        <d v="2018-06-15T00:00:00"/>
        <d v="2019-02-16T00:00:00"/>
        <d v="2020-10-15T00:00:00"/>
        <d v="2020-01-07T00:00:00"/>
        <d v="2020-07-16T00:00:00"/>
        <d v="2019-03-31T00:00:00"/>
        <d v="2019-01-06T00:00:00"/>
        <d v="2019-08-07T00:00:00"/>
        <d v="2018-12-20T00:00:00"/>
        <d v="2019-07-06T00:00:00"/>
        <d v="2018-09-05T00:00:00"/>
        <d v="2019-10-26T00:00:00"/>
        <d v="2020-04-12T00:00:00"/>
        <d v="2019-10-15T00:00:00"/>
        <d v="2020-04-30T00:00:00"/>
        <d v="2018-04-09T00:00:00"/>
        <d v="2018-07-26T00:00:00"/>
        <d v="2019-12-01T00:00:00"/>
        <d v="2016-11-10T00:00:00"/>
        <d v="2019-12-23T00:00:00"/>
        <d v="2017-12-27T00:00:00"/>
        <d v="2016-04-13T00:00:00"/>
        <d v="2017-08-26T00:00:00"/>
        <d v="2017-04-27T00:00:00"/>
        <d v="2017-05-24T00:00:00"/>
        <d v="2016-08-23T00:00:00"/>
        <d v="2020-03-15T00:00:00"/>
        <d v="2016-05-02T00:00:00"/>
        <d v="2017-05-05T00:00:00"/>
        <d v="2020-07-04T00:00:00"/>
        <d v="2019-12-11T00:00:00"/>
        <d v="2018-02-05T00:00:00"/>
        <d v="2019-05-22T00:00:00"/>
        <d v="2019-04-10T00:00:00"/>
        <d v="2019-03-13T00:00:00"/>
        <d v="2016-11-18T00:00:00"/>
        <d v="2019-12-24T00:00:00"/>
        <d v="2017-02-06T00:00:00"/>
        <d v="2020-06-16T00:00:00"/>
        <d v="2019-07-02T00:00:00"/>
        <d v="2016-12-22T00:00:00"/>
        <d v="2020-10-11T00:00:00"/>
        <d v="2018-03-23T00:00:00"/>
        <d v="2019-03-04T00:00:00"/>
        <d v="2018-01-06T00:00:00"/>
        <d v="2016-08-19T00:00:00"/>
        <d v="2018-08-10T00:00:00"/>
        <d v="2020-06-11T00:00:00"/>
        <d v="2019-08-30T00:00:00"/>
        <d v="2019-04-19T00:00:00"/>
        <d v="2019-01-18T00:00:00"/>
        <d v="2018-05-28T00:00:00"/>
        <d v="2019-06-07T00:00:00"/>
        <d v="2017-11-19T00:00:00"/>
        <d v="2018-10-05T00:00:00"/>
        <d v="2018-05-04T00:00:00"/>
        <d v="2020-10-19T00:00:00"/>
        <d v="2018-11-26T00:00:00"/>
        <d v="2019-03-17T00:00:00"/>
        <d v="2016-12-20T00:00:00"/>
        <d v="2017-07-29T00:00:00"/>
        <d v="2019-11-16T00:00:00"/>
        <d v="2018-07-20T00:00:00"/>
        <d v="2019-01-27T00:00:00"/>
        <d v="2019-02-11T00:00:00"/>
        <d v="2019-01-11T00:00:00"/>
        <d v="2020-08-01T00:00:00"/>
        <d v="2020-08-21T00:00:00"/>
        <d v="2017-01-12T00:00:00"/>
        <d v="2020-11-11T00:00:00"/>
        <d v="2017-08-27T00:00:00"/>
        <d v="2019-01-15T00:00:00"/>
        <d v="2016-05-14T00:00:00"/>
        <d v="2017-06-18T00:00:00"/>
        <d v="2020-07-11T00:00:00"/>
        <d v="2018-04-14T00:00:00"/>
        <d v="2019-10-14T00:00:00"/>
        <d v="2019-06-06T00:00:00"/>
        <d v="2019-01-31T00:00:00"/>
        <d v="2019-11-15T00:00:00"/>
        <d v="2020-12-27T00:00:00"/>
        <d v="2019-12-04T00:00:00"/>
        <d v="2018-03-24T00:00:00"/>
        <d v="2020-02-25T00:00:00"/>
        <d v="2018-11-09T00:00:00"/>
        <d v="2019-11-08T00:00:00"/>
        <d v="2019-10-12T00:00:00"/>
        <d v="2019-10-03T00:00:00"/>
        <d v="2020-09-18T00:00:00"/>
        <d v="2017-02-12T00:00:00"/>
        <d v="2019-01-03T00:00:00"/>
        <d v="2019-08-27T00:00:00"/>
        <d v="2017-07-24T00:00:00"/>
        <d v="2020-07-24T00:00:00"/>
        <d v="2019-04-08T00:00:00"/>
        <d v="2019-04-11T00:00:00"/>
        <d v="2020-07-20T00:00:00"/>
        <d v="2020-03-05T00:00:00"/>
        <d v="2020-05-07T00:00:00"/>
        <d v="2017-03-29T00:00:00"/>
        <d v="2017-02-22T00:00:00"/>
        <d v="2018-05-20T00:00:00"/>
        <d v="2020-04-23T00:00:00"/>
        <d v="2020-10-26T00:00:00"/>
        <d v="2019-02-04T00:00:00"/>
        <d v="2017-02-15T00:00:00"/>
        <d v="2018-04-07T00:00:00"/>
        <d v="2018-12-10T00:00:00"/>
        <d v="2020-12-14T00:00:00"/>
        <d v="2020-12-26T00:00:00"/>
        <d v="2018-12-27T00:00:00"/>
        <d v="2018-07-09T00:00:00"/>
        <d v="2018-04-05T00:00:00"/>
        <d v="2019-04-24T00:00:00"/>
        <d v="2017-09-20T00:00:00"/>
        <d v="2016-07-23T00:00:00"/>
        <d v="2019-02-10T00:00:00"/>
        <d v="2017-07-18T00:00:00"/>
        <d v="2020-06-26T00:00:00"/>
        <d v="2019-01-25T00:00:00"/>
        <d v="2019-08-20T00:00:00"/>
        <d v="2020-03-09T00:00:00"/>
        <d v="2017-09-26T00:00:00"/>
        <d v="2019-01-02T00:00:00"/>
        <d v="2019-11-12T00:00:00"/>
        <d v="2018-08-02T00:00:00"/>
        <d v="2017-11-23T00:00:00"/>
        <d v="2020-07-15T00:00:00"/>
        <d v="2016-07-11T00:00:00"/>
        <d v="2019-05-30T00:00:00"/>
        <d v="2019-12-22T00:00:00"/>
        <d v="2019-02-03T00:00:00"/>
        <d v="2019-07-15T00:00:00"/>
        <d v="2016-10-11T00:00:00"/>
        <d v="2017-11-04T00:00:00"/>
        <d v="2020-09-08T00:00:00"/>
        <d v="2020-10-18T00:00:00"/>
        <d v="2019-12-14T00:00:00"/>
        <d v="2020-05-15T00:00:00"/>
        <d v="2019-11-01T00:00:00"/>
        <d v="2017-08-30T00:00:00"/>
        <d v="2020-03-10T00:00:00"/>
        <d v="2019-03-18T00:00:00"/>
        <d v="2018-06-28T00:00:00"/>
        <d v="2017-02-21T00:00:00"/>
        <d v="2018-06-18T00:00:00"/>
        <d v="2017-04-10T00:00:00"/>
        <d v="2017-09-18T00:00:00"/>
        <d v="2020-11-09T00:00:00"/>
        <d v="2019-02-01T00:00:00"/>
        <d v="2018-06-09T00:00:00"/>
        <d v="2020-08-20T00:00:00"/>
        <d v="2017-02-20T00:00:00"/>
        <d v="2017-08-31T00:00:00"/>
        <d v="2019-01-10T00:00:00"/>
        <d v="2019-01-07T00:00:00"/>
        <d v="2019-04-02T00:00:00"/>
        <d v="2020-10-05T00:00:00"/>
        <d v="2018-12-01T00:00:00"/>
        <d v="2018-02-28T00:00:00"/>
        <d v="2019-06-01T00:00:00"/>
        <d v="2019-09-12T00:00:00"/>
        <d v="2019-05-09T00:00:00"/>
        <d v="2016-08-21T00:00:00"/>
        <d v="2020-01-02T00:00:00"/>
        <d v="2016-06-09T00:00:00"/>
        <d v="2019-12-26T00:00:00"/>
        <d v="2019-10-23T00:00:00"/>
        <d v="2018-03-09T00:00:00"/>
        <d v="2018-09-15T00:00:00"/>
        <d v="2020-09-23T00:00:00"/>
        <d v="2020-09-17T00:00:00"/>
        <d v="2018-02-25T00:00:00"/>
        <d v="2020-05-23T00:00:00"/>
        <d v="2017-10-30T00:00:00"/>
        <d v="2020-01-08T00:00:00"/>
        <d v="2019-01-28T00:00:00"/>
        <d v="2019-01-17T00:00:00"/>
        <d v="2019-05-15T00:00:00"/>
        <d v="2019-06-26T00:00:00"/>
        <d v="2016-01-12T00:00:00"/>
        <d v="2019-08-16T00:00:00"/>
        <d v="2018-07-08T00:00:00"/>
        <d v="2017-06-17T00:00:00"/>
        <d v="2020-06-14T00:00:00"/>
        <d v="2016-10-06T00:00:00"/>
        <d v="2019-05-01T00:00:00"/>
        <d v="2020-11-15T00:00:00"/>
        <d v="2019-12-10T00:00:00"/>
        <d v="2017-09-15T00:00:00"/>
        <d v="2018-01-13T00:00:00"/>
        <d v="2019-06-27T00:00:00"/>
        <d v="2017-12-17T00:00:00"/>
        <d v="2020-05-09T00:00:00"/>
        <d v="2019-05-08T00:00:00"/>
        <d v="2018-11-06T00:00:00"/>
        <d v="2016-06-26T00:00:00"/>
        <d v="2019-12-31T00:00:00"/>
        <d v="2019-10-08T00:00:00"/>
        <d v="2020-10-21T00:00:00"/>
        <d v="2019-04-13T00:00:00"/>
        <d v="2020-01-21T00:00:00"/>
        <d v="2019-09-20T00:00:00"/>
        <d v="2018-04-17T00:00:00"/>
        <d v="2016-02-09T00:00:00"/>
        <d v="2020-02-29T00:00:00"/>
        <d v="2016-11-21T00:00:00"/>
        <d v="2016-06-16T00:00:00"/>
        <d v="2016-08-01T00:00:00"/>
        <d v="2019-07-30T00:00:00"/>
        <d v="2017-10-05T00:00:00"/>
        <d v="2017-05-23T00:00:00"/>
        <d v="2019-03-01T00:00:00"/>
        <d v="2016-12-18T00:00:00"/>
        <d v="2020-04-19T00:00:00"/>
        <d v="2020-11-17T00:00:00"/>
        <d v="2018-02-11T00:00:00"/>
        <d v="2016-01-08T00:00:00"/>
        <d v="2020-09-13T00:00:00"/>
        <d v="2020-04-29T00:00:00"/>
        <d v="2017-04-04T00:00:00"/>
        <d v="2020-12-19T00:00:00"/>
        <d v="2018-03-07T00:00:00"/>
        <d v="2020-03-04T00:00:00"/>
        <d v="2019-04-22T00:00:00"/>
        <d v="2019-12-12T00:00:00"/>
        <d v="2019-02-09T00:00:00"/>
        <d v="2019-04-01T00:00:00"/>
        <d v="2018-03-17T00:00:00"/>
        <d v="2019-09-25T00:00:00"/>
        <d v="2019-05-20T00:00:00"/>
        <d v="2017-01-01T00:00:00"/>
        <d v="2020-08-29T00:00:00"/>
        <d v="2020-01-04T00:00:00"/>
        <d v="2020-08-11T00:00:00"/>
        <d v="2020-02-23T00:00:00"/>
        <d v="2019-08-15T00:00:00"/>
        <d v="2018-02-23T00:00:00"/>
        <d v="2020-01-05T00:00:00"/>
        <d v="2018-05-05T00:00:00"/>
        <d v="2017-04-29T00:00:00"/>
        <d v="2017-05-29T00:00:00"/>
        <d v="2019-10-20T00:00:00"/>
        <d v="2018-12-19T00:00:00"/>
        <d v="2016-01-24T00:00:00"/>
        <d v="2017-01-02T00:00:00"/>
        <d v="2017-10-02T00:00:00"/>
        <d v="2016-02-12T00:00:00"/>
        <d v="2018-05-14T00:00:00"/>
        <d v="2017-07-31T00:00:00"/>
        <d v="2017-02-25T00:00:00"/>
        <d v="2017-08-05T00:00:00"/>
        <d v="2018-05-19T00:00:00"/>
        <d v="2019-09-29T00:00:00"/>
        <d v="2018-01-07T00:00:00"/>
        <d v="2019-09-27T00:00:00"/>
        <d v="2019-02-06T00:00:00"/>
        <d v="2019-06-25T00:00:00"/>
        <d v="2017-12-02T00:00:00"/>
        <d v="2020-11-21T00:00:00"/>
        <d v="2019-11-07T00:00:00"/>
        <d v="2019-05-10T00:00:00"/>
        <d v="2016-03-05T00:00:00"/>
        <d v="2019-05-29T00:00:00"/>
        <d v="2020-12-29T00:00:00"/>
        <d v="2016-07-25T00:00:00"/>
        <d v="2019-01-14T00:00:00"/>
        <d v="2019-02-15T00:00:00"/>
        <d v="2018-04-28T00:00:00"/>
        <d v="2020-03-25T00:00:00"/>
        <d v="2018-05-25T00:00:00"/>
        <d v="2020-08-12T00:00:00"/>
        <d v="2020-06-29T00:00:00"/>
        <d v="2017-03-01T00:00:00"/>
        <d v="2020-12-12T00:00:00"/>
        <d v="2019-08-04T00:00:00"/>
        <d v="2017-02-19T00:00:00"/>
        <d v="2020-01-22T00:00:00"/>
        <d v="2018-01-26T00:00:00"/>
        <d v="2018-05-03T00:00:00"/>
        <d v="2018-12-08T00:00:00"/>
        <d v="2020-06-13T00:00:00"/>
        <d v="2018-09-30T00:00:00"/>
        <d v="2019-05-05T00:00:00"/>
        <d v="2017-09-14T00:00:00"/>
        <d v="2019-04-18T00:00:00"/>
        <d v="2018-01-04T00:00:00"/>
        <d v="2018-03-01T00:00:00"/>
        <d v="2019-10-28T00:00:00"/>
        <d v="2019-03-14T00:00:00"/>
        <d v="2018-12-14T00:00:00"/>
        <d v="2019-10-19T00:00:00"/>
        <d v="2020-05-30T00:00:00"/>
        <d v="2016-05-12T00:00:00"/>
        <d v="2017-06-27T00:00:00"/>
        <d v="2020-05-26T00:00:00"/>
        <d v="2020-06-03T00:00:00"/>
        <d v="2020-08-05T00:00:00"/>
      </sharedItems>
      <fieldGroup par="17"/>
    </cacheField>
    <cacheField name="Years" numFmtId="1">
      <sharedItems containsSemiMixedTypes="0" containsString="0" containsNumber="1" containsInteger="1" minValue="3" maxValue="8" count="6">
        <n v="6"/>
        <n v="4"/>
        <n v="5"/>
        <n v="8"/>
        <n v="3"/>
        <n v="7"/>
      </sharedItems>
    </cacheField>
    <cacheField name="Department" numFmtId="0">
      <sharedItems count="20">
        <s v="Quality Control"/>
        <s v="Major Mfg Projects"/>
        <s v="Manufacturing"/>
        <s v="Product Development"/>
        <s v="Sales"/>
        <s v="Account Management"/>
        <s v="Green Building"/>
        <s v="IT"/>
        <s v="Facilities/Engineering"/>
        <s v="Marketing"/>
        <s v="Manufacturing Admin"/>
        <s v="Training"/>
        <s v="Quality Assurance"/>
        <s v="Professional Training Group"/>
        <s v="Environmental Compliance"/>
        <s v="Creative"/>
        <s v="Research/Development"/>
        <s v="Environmental Health/Safety"/>
        <s v="Human Resources"/>
        <s v="Research Center"/>
      </sharedItems>
    </cacheField>
    <cacheField name="Country" numFmtId="0">
      <sharedItems count="5">
        <s v="Egypt"/>
        <s v="Saudi Arabia"/>
        <s v="United Arab Emirates"/>
        <s v="Syria"/>
        <s v="Lebanon"/>
      </sharedItems>
    </cacheField>
    <cacheField name="Center" numFmtId="0">
      <sharedItems count="5">
        <s v="West"/>
        <s v="Main"/>
        <s v="North"/>
        <s v="South"/>
        <s v="East"/>
      </sharedItems>
    </cacheField>
    <cacheField name="Monthly Salary" numFmtId="0">
      <sharedItems containsSemiMixedTypes="0" containsString="0" containsNumber="1" containsInteger="1" minValue="703" maxValue="3450"/>
    </cacheField>
    <cacheField name="Annual Salary" numFmtId="0">
      <sharedItems containsSemiMixedTypes="0" containsString="0" containsNumber="1" containsInteger="1" minValue="8436" maxValue="41400" count="613">
        <n v="18720"/>
        <n v="38964"/>
        <n v="30072"/>
        <n v="21936"/>
        <n v="11640"/>
        <n v="27984"/>
        <n v="23508"/>
        <n v="40728"/>
        <n v="17748"/>
        <n v="14232"/>
        <n v="17820"/>
        <n v="24192"/>
        <n v="23988"/>
        <n v="40848"/>
        <n v="10668"/>
        <n v="11160"/>
        <n v="37788"/>
        <n v="15540"/>
        <n v="25944"/>
        <n v="26160"/>
        <n v="17700"/>
        <n v="15480"/>
        <n v="21168"/>
        <n v="32184"/>
        <n v="36528"/>
        <n v="10680"/>
        <n v="26484"/>
        <n v="25632"/>
        <n v="13932"/>
        <n v="9960"/>
        <n v="35724"/>
        <n v="37812"/>
        <n v="18612"/>
        <n v="25188"/>
        <n v="9696"/>
        <n v="11808"/>
        <n v="12132"/>
        <n v="24312"/>
        <n v="33612"/>
        <n v="38496"/>
        <n v="25548"/>
        <n v="40128"/>
        <n v="34032"/>
        <n v="23520"/>
        <n v="17736"/>
        <n v="23772"/>
        <n v="24768"/>
        <n v="12540"/>
        <n v="24264"/>
        <n v="28596"/>
        <n v="18756"/>
        <n v="11028"/>
        <n v="11856"/>
        <n v="31572"/>
        <n v="28416"/>
        <n v="32148"/>
        <n v="29076"/>
        <n v="25380"/>
        <n v="35628"/>
        <n v="29604"/>
        <n v="38928"/>
        <n v="25584"/>
        <n v="11928"/>
        <n v="27648"/>
        <n v="14484"/>
        <n v="9624"/>
        <n v="24780"/>
        <n v="34584"/>
        <n v="24504"/>
        <n v="24204"/>
        <n v="38580"/>
        <n v="35484"/>
        <n v="10692"/>
        <n v="23652"/>
        <n v="27804"/>
        <n v="19884"/>
        <n v="36636"/>
        <n v="22644"/>
        <n v="17484"/>
        <n v="30972"/>
        <n v="10812"/>
        <n v="10776"/>
        <n v="34536"/>
        <n v="30468"/>
        <n v="30396"/>
        <n v="10620"/>
        <n v="13992"/>
        <n v="21024"/>
        <n v="37884"/>
        <n v="38532"/>
        <n v="12744"/>
        <n v="16872"/>
        <n v="37008"/>
        <n v="21780"/>
        <n v="22332"/>
        <n v="37056"/>
        <n v="36852"/>
        <n v="39576"/>
        <n v="9936"/>
        <n v="28848"/>
        <n v="40920"/>
        <n v="21804"/>
        <n v="35076"/>
        <n v="37656"/>
        <n v="37668"/>
        <n v="39156"/>
        <n v="15096"/>
        <n v="30324"/>
        <n v="36204"/>
        <n v="19668"/>
        <n v="22404"/>
        <n v="27768"/>
        <n v="37992"/>
        <n v="29148"/>
        <n v="22380"/>
        <n v="10416"/>
        <n v="40932"/>
        <n v="39888"/>
        <n v="32580"/>
        <n v="31968"/>
        <n v="21612"/>
        <n v="17424"/>
        <n v="28296"/>
        <n v="9408"/>
        <n v="17076"/>
        <n v="26088"/>
        <n v="26184"/>
        <n v="29244"/>
        <n v="11112"/>
        <n v="18072"/>
        <n v="37908"/>
        <n v="13404"/>
        <n v="28548"/>
        <n v="28464"/>
        <n v="34896"/>
        <n v="24228"/>
        <n v="10524"/>
        <n v="12516"/>
        <n v="39096"/>
        <n v="11712"/>
        <n v="37152"/>
        <n v="23820"/>
        <n v="28452"/>
        <n v="30744"/>
        <n v="15048"/>
        <n v="9516"/>
        <n v="28992"/>
        <n v="9864"/>
        <n v="17304"/>
        <n v="10644"/>
        <n v="20052"/>
        <n v="22524"/>
        <n v="29064"/>
        <n v="15588"/>
        <n v="25524"/>
        <n v="11412"/>
        <n v="35280"/>
        <n v="39516"/>
        <n v="39000"/>
        <n v="25020"/>
        <n v="18936"/>
        <n v="14028"/>
        <n v="12648"/>
        <n v="16188"/>
        <n v="26352"/>
        <n v="39168"/>
        <n v="14784"/>
        <n v="28812"/>
        <n v="38016"/>
        <n v="19440"/>
        <n v="17784"/>
        <n v="23604"/>
        <n v="20352"/>
        <n v="34956"/>
        <n v="24816"/>
        <n v="17160"/>
        <n v="24612"/>
        <n v="35832"/>
        <n v="33480"/>
        <n v="12900"/>
        <n v="24108"/>
        <n v="39048"/>
        <n v="28404"/>
        <n v="37896"/>
        <n v="23760"/>
        <n v="24588"/>
        <n v="32724"/>
        <n v="11688"/>
        <n v="11904"/>
        <n v="32760"/>
        <n v="33648"/>
        <n v="17604"/>
        <n v="11964"/>
        <n v="22308"/>
        <n v="14772"/>
        <n v="8628"/>
        <n v="26232"/>
        <n v="19260"/>
        <n v="28380"/>
        <n v="13152"/>
        <n v="12444"/>
        <n v="21084"/>
        <n v="40860"/>
        <n v="25848"/>
        <n v="9660"/>
        <n v="37116"/>
        <n v="12468"/>
        <n v="12144"/>
        <n v="26592"/>
        <n v="24240"/>
        <n v="39708"/>
        <n v="11796"/>
        <n v="8892"/>
        <n v="14052"/>
        <n v="30144"/>
        <n v="19296"/>
        <n v="20124"/>
        <n v="40968"/>
        <n v="16296"/>
        <n v="8436"/>
        <n v="21672"/>
        <n v="29052"/>
        <n v="17532"/>
        <n v="15444"/>
        <n v="33072"/>
        <n v="9744"/>
        <n v="31812"/>
        <n v="27972"/>
        <n v="23424"/>
        <n v="35712"/>
        <n v="24960"/>
        <n v="20016"/>
        <n v="26808"/>
        <n v="25152"/>
        <n v="17148"/>
        <n v="34608"/>
        <n v="35364"/>
        <n v="21540"/>
        <n v="23784"/>
        <n v="30516"/>
        <n v="33444"/>
        <n v="13140"/>
        <n v="22044"/>
        <n v="37308"/>
        <n v="33984"/>
        <n v="14676"/>
        <n v="9996"/>
        <n v="24888"/>
        <n v="33732"/>
        <n v="17232"/>
        <n v="12492"/>
        <n v="26772"/>
        <n v="12432"/>
        <n v="25716"/>
        <n v="11604"/>
        <n v="30120"/>
        <n v="40368"/>
        <n v="41040"/>
        <n v="26748"/>
        <n v="22920"/>
        <n v="23004"/>
        <n v="9972"/>
        <n v="31632"/>
        <n v="35148"/>
        <n v="15060"/>
        <n v="26520"/>
        <n v="21456"/>
        <n v="29856"/>
        <n v="26244"/>
        <n v="16392"/>
        <n v="31344"/>
        <n v="26952"/>
        <n v="33132"/>
        <n v="18432"/>
        <n v="40944"/>
        <n v="30552"/>
        <n v="22272"/>
        <n v="38640"/>
        <n v="36732"/>
        <n v="26652"/>
        <n v="21588"/>
        <n v="24984"/>
        <n v="17880"/>
        <n v="11820"/>
        <n v="23856"/>
        <n v="18540"/>
        <n v="31644"/>
        <n v="16620"/>
        <n v="29616"/>
        <n v="25176"/>
        <n v="27624"/>
        <n v="19476"/>
        <n v="15996"/>
        <n v="17172"/>
        <n v="19200"/>
        <n v="33024"/>
        <n v="37500"/>
        <n v="25092"/>
        <n v="12108"/>
        <n v="41316"/>
        <n v="18984"/>
        <n v="25236"/>
        <n v="37296"/>
        <n v="21720"/>
        <n v="27744"/>
        <n v="33396"/>
        <n v="41136"/>
        <n v="41400"/>
        <n v="14712"/>
        <n v="38628"/>
        <n v="24720"/>
        <n v="29748"/>
        <n v="25272"/>
        <n v="17760"/>
        <n v="25428"/>
        <n v="18924"/>
        <n v="37920"/>
        <n v="32304"/>
        <n v="17376"/>
        <n v="18816"/>
        <n v="21876"/>
        <n v="20544"/>
        <n v="8928"/>
        <n v="35664"/>
        <n v="35172"/>
        <n v="30528"/>
        <n v="19140"/>
        <n v="15912"/>
        <n v="37404"/>
        <n v="41352"/>
        <n v="24276"/>
        <n v="11748"/>
        <n v="20112"/>
        <n v="36948"/>
        <n v="25968"/>
        <n v="10008"/>
        <n v="8676"/>
        <n v="33684"/>
        <n v="12024"/>
        <n v="27180"/>
        <n v="39396"/>
        <n v="32100"/>
        <n v="36672"/>
        <n v="18948"/>
        <n v="41016"/>
        <n v="40416"/>
        <n v="39300"/>
        <n v="36516"/>
        <n v="13464"/>
        <n v="9168"/>
        <n v="34548"/>
        <n v="27024"/>
        <n v="25788"/>
        <n v="29136"/>
        <n v="38880"/>
        <n v="28908"/>
        <n v="36360"/>
        <n v="34464"/>
        <n v="27156"/>
        <n v="23280"/>
        <n v="18696"/>
        <n v="16092"/>
        <n v="20436"/>
        <n v="39384"/>
        <n v="26784"/>
        <n v="30156"/>
        <n v="33816"/>
        <n v="27084"/>
        <n v="15180"/>
        <n v="33672"/>
        <n v="18252"/>
        <n v="29100"/>
        <n v="21096"/>
        <n v="16452"/>
        <n v="34848"/>
        <n v="39420"/>
        <n v="35568"/>
        <n v="31284"/>
        <n v="18600"/>
        <n v="19572"/>
        <n v="36036"/>
        <n v="10956"/>
        <n v="24912"/>
        <n v="32988"/>
        <n v="31404"/>
        <n v="20160"/>
        <n v="33888"/>
        <n v="19752"/>
        <n v="15288"/>
        <n v="13896"/>
        <n v="23832"/>
        <n v="39588"/>
        <n v="28860"/>
        <n v="26460"/>
        <n v="20316"/>
        <n v="20280"/>
        <n v="9192"/>
        <n v="30504"/>
        <n v="23592"/>
        <n v="16848"/>
        <n v="22176"/>
        <n v="24828"/>
        <n v="12864"/>
        <n v="23808"/>
        <n v="11988"/>
        <n v="34980"/>
        <n v="8532"/>
        <n v="10788"/>
        <n v="30852"/>
        <n v="29436"/>
        <n v="22068"/>
        <n v="27672"/>
        <n v="37680"/>
        <n v="14112"/>
        <n v="32904"/>
        <n v="8808"/>
        <n v="10728"/>
        <n v="31680"/>
        <n v="12708"/>
        <n v="40044"/>
        <n v="37848"/>
        <n v="19416"/>
        <n v="14976"/>
        <n v="18276"/>
        <n v="15300"/>
        <n v="18588"/>
        <n v="21432"/>
        <n v="22896"/>
        <n v="27852"/>
        <n v="14016"/>
        <n v="26028"/>
        <n v="33828"/>
        <n v="10164"/>
        <n v="27696"/>
        <n v="20304"/>
        <n v="16464"/>
        <n v="31128"/>
        <n v="12984"/>
        <n v="23148"/>
        <n v="22596"/>
        <n v="10488"/>
        <n v="33360"/>
        <n v="31332"/>
        <n v="22572"/>
        <n v="18204"/>
        <n v="17508"/>
        <n v="17040"/>
        <n v="16584"/>
        <n v="23040"/>
        <n v="14424"/>
        <n v="17364"/>
        <n v="19176"/>
        <n v="20568"/>
        <n v="35928"/>
        <n v="25500"/>
        <n v="36708"/>
        <n v="24924"/>
        <n v="23544"/>
        <n v="18876"/>
        <n v="10584"/>
        <n v="23412"/>
        <n v="27060"/>
        <n v="40656"/>
        <n v="8484"/>
        <n v="13980"/>
        <n v="16212"/>
        <n v="20388"/>
        <n v="36084"/>
        <n v="10548"/>
        <n v="30444"/>
        <n v="31956"/>
        <n v="29928"/>
        <n v="31020"/>
        <n v="21312"/>
        <n v="36660"/>
        <n v="20484"/>
        <n v="32628"/>
        <n v="20580"/>
        <n v="26172"/>
        <n v="40200"/>
        <n v="20520"/>
        <n v="33420"/>
        <n v="13344"/>
        <n v="23136"/>
        <n v="39600"/>
        <n v="28536"/>
        <n v="12672"/>
        <n v="39540"/>
        <n v="12264"/>
        <n v="11628"/>
        <n v="40248"/>
        <n v="25476"/>
        <n v="10764"/>
        <n v="35100"/>
        <n v="22740"/>
        <n v="26292"/>
        <n v="37560"/>
        <n v="31848"/>
        <n v="10308"/>
        <n v="13356"/>
        <n v="14808"/>
        <n v="31764"/>
        <n v="26400"/>
        <n v="28572"/>
        <n v="27948"/>
        <n v="37320"/>
        <n v="33324"/>
        <n v="14556"/>
        <n v="32160"/>
        <n v="26448"/>
        <n v="15564"/>
        <n v="36288"/>
        <n v="26736"/>
        <n v="30876"/>
        <n v="23256"/>
        <n v="14496"/>
        <n v="28104"/>
        <n v="31356"/>
        <n v="30228"/>
        <n v="36228"/>
        <n v="36576"/>
        <n v="26364"/>
        <n v="22440"/>
        <n v="12696"/>
        <n v="15084"/>
        <n v="9828"/>
        <n v="36816"/>
        <n v="21768"/>
        <n v="12912"/>
        <n v="37440"/>
        <n v="16308"/>
        <n v="40692"/>
        <n v="22704"/>
        <n v="31668"/>
        <n v="18960"/>
        <n v="18888"/>
        <n v="24156"/>
        <n v="24900"/>
        <n v="13332"/>
        <n v="18648"/>
        <n v="36684"/>
        <n v="20796"/>
        <n v="18132"/>
        <n v="31248"/>
        <n v="37824"/>
        <n v="31860"/>
        <n v="16860"/>
        <n v="37200"/>
        <n v="32748"/>
        <n v="19344"/>
        <n v="34812"/>
        <n v="8460"/>
        <n v="39732"/>
        <n v="30192"/>
        <n v="24000"/>
        <n v="34320"/>
        <n v="11316"/>
        <n v="12216"/>
        <n v="22020"/>
        <n v="26304"/>
        <n v="34500"/>
        <n v="15984"/>
        <n v="25128"/>
        <n v="36072"/>
        <n v="32604"/>
        <n v="37620"/>
        <n v="28008"/>
        <n v="19932"/>
        <n v="14760"/>
        <n v="17796"/>
        <n v="29544"/>
        <n v="29868"/>
        <n v="27348"/>
        <n v="10080"/>
        <n v="19212"/>
        <n v="16968"/>
        <n v="10860"/>
        <n v="30300"/>
        <n v="16944"/>
        <n v="28764"/>
        <n v="13836"/>
        <n v="17328"/>
        <n v="28320"/>
        <n v="30912"/>
        <n v="28512"/>
        <n v="35088"/>
        <n v="30576"/>
        <n v="10092"/>
        <n v="12924"/>
        <n v="39792"/>
        <n v="26256"/>
        <n v="20208"/>
        <n v="8592"/>
        <n v="32436"/>
        <n v="28332"/>
        <n v="21564"/>
        <n v="29832"/>
        <n v="14364"/>
        <n v="40668"/>
        <n v="33120"/>
        <n v="39084"/>
        <n v="36312"/>
        <n v="22776"/>
        <n v="33336"/>
        <n v="34560"/>
        <n v="33780"/>
        <n v="13608"/>
        <n v="40008"/>
        <n v="30888"/>
        <n v="13476"/>
        <n v="25764"/>
        <n v="38844"/>
        <n v="31272"/>
      </sharedItems>
    </cacheField>
    <cacheField name="Job Rate" numFmtId="0">
      <sharedItems containsSemiMixedTypes="0" containsString="0" containsNumber="1" minValue="1" maxValue="5"/>
    </cacheField>
    <cacheField name="Sick Leaves" numFmtId="0">
      <sharedItems containsSemiMixedTypes="0" containsString="0" containsNumber="1" containsInteger="1" minValue="0" maxValue="6"/>
    </cacheField>
    <cacheField name="Unpaid Leaves" numFmtId="0">
      <sharedItems containsSemiMixedTypes="0" containsString="0" containsNumber="1" containsInteger="1" minValue="0" maxValue="6"/>
    </cacheField>
    <cacheField name="Overtime Hours" numFmtId="0">
      <sharedItems containsSemiMixedTypes="0" containsString="0" containsNumber="1" containsInteger="1" minValue="0" maxValue="198"/>
    </cacheField>
    <cacheField name="Months (Start Date)" numFmtId="0" databaseField="0">
      <fieldGroup base="4">
        <rangePr groupBy="months" startDate="2016-01-08T00:00:00" endDate="2020-12-30T00:00:00"/>
        <groupItems count="14">
          <s v="&lt;1/8/2016"/>
          <s v="Jan"/>
          <s v="Feb"/>
          <s v="Mar"/>
          <s v="Apr"/>
          <s v="May"/>
          <s v="Jun"/>
          <s v="Jul"/>
          <s v="Aug"/>
          <s v="Sep"/>
          <s v="Oct"/>
          <s v="Nov"/>
          <s v="Dec"/>
          <s v="&gt;12/30/2020"/>
        </groupItems>
      </fieldGroup>
    </cacheField>
    <cacheField name="Quarters (Start Date)" numFmtId="0" databaseField="0">
      <fieldGroup base="4">
        <rangePr groupBy="quarters" startDate="2016-01-08T00:00:00" endDate="2020-12-30T00:00:00"/>
        <groupItems count="6">
          <s v="&lt;1/8/2016"/>
          <s v="Qtr1"/>
          <s v="Qtr2"/>
          <s v="Qtr3"/>
          <s v="Qtr4"/>
          <s v="&gt;12/30/2020"/>
        </groupItems>
      </fieldGroup>
    </cacheField>
    <cacheField name="Years (Start Date)" numFmtId="0" databaseField="0">
      <fieldGroup base="4">
        <rangePr groupBy="years" startDate="2016-01-08T00:00:00" endDate="2020-12-30T00:00:00"/>
        <groupItems count="7">
          <s v="&lt;1/8/2016"/>
          <s v="2016"/>
          <s v="2017"/>
          <s v="2018"/>
          <s v="2019"/>
          <s v="2020"/>
          <s v="&gt;12/30/2020"/>
        </groupItems>
      </fieldGroup>
    </cacheField>
  </cacheFields>
  <extLst>
    <ext xmlns:x14="http://schemas.microsoft.com/office/spreadsheetml/2009/9/main" uri="{725AE2AE-9491-48be-B2B4-4EB974FC3084}">
      <x14:pivotCacheDefinition pivotCacheId="18061849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9">
  <r>
    <x v="0"/>
    <s v="Ghadir"/>
    <s v="Hmshw"/>
    <x v="0"/>
    <x v="0"/>
    <x v="0"/>
    <x v="0"/>
    <x v="0"/>
    <x v="0"/>
    <n v="1560"/>
    <x v="0"/>
    <n v="3"/>
    <n v="1"/>
    <n v="0"/>
    <n v="183"/>
  </r>
  <r>
    <x v="1"/>
    <s v="Omar"/>
    <s v="Hishan"/>
    <x v="0"/>
    <x v="1"/>
    <x v="1"/>
    <x v="0"/>
    <x v="1"/>
    <x v="0"/>
    <n v="3247"/>
    <x v="1"/>
    <n v="1"/>
    <n v="0"/>
    <n v="5"/>
    <n v="198"/>
  </r>
  <r>
    <x v="2"/>
    <s v="Ailya"/>
    <s v="Sharaf"/>
    <x v="1"/>
    <x v="2"/>
    <x v="0"/>
    <x v="1"/>
    <x v="1"/>
    <x v="0"/>
    <n v="2506"/>
    <x v="2"/>
    <n v="2"/>
    <n v="0"/>
    <n v="3"/>
    <n v="192"/>
  </r>
  <r>
    <x v="3"/>
    <s v="Lwiy"/>
    <s v="Qbany"/>
    <x v="0"/>
    <x v="3"/>
    <x v="2"/>
    <x v="2"/>
    <x v="2"/>
    <x v="1"/>
    <n v="1828"/>
    <x v="3"/>
    <n v="3"/>
    <n v="0"/>
    <n v="0"/>
    <n v="7"/>
  </r>
  <r>
    <x v="4"/>
    <s v="Ahmad"/>
    <s v="Bikri"/>
    <x v="0"/>
    <x v="4"/>
    <x v="1"/>
    <x v="2"/>
    <x v="0"/>
    <x v="1"/>
    <n v="970"/>
    <x v="4"/>
    <n v="5"/>
    <n v="0"/>
    <n v="5"/>
    <n v="121"/>
  </r>
  <r>
    <x v="5"/>
    <s v="Muhamad"/>
    <s v="Zueitr"/>
    <x v="0"/>
    <x v="5"/>
    <x v="3"/>
    <x v="3"/>
    <x v="1"/>
    <x v="2"/>
    <n v="2332"/>
    <x v="5"/>
    <n v="3"/>
    <n v="3"/>
    <n v="0"/>
    <n v="8"/>
  </r>
  <r>
    <x v="6"/>
    <s v="Iin"/>
    <s v="Alhalaliu"/>
    <x v="1"/>
    <x v="6"/>
    <x v="1"/>
    <x v="4"/>
    <x v="2"/>
    <x v="1"/>
    <n v="1959"/>
    <x v="6"/>
    <n v="3"/>
    <n v="6"/>
    <n v="0"/>
    <n v="116"/>
  </r>
  <r>
    <x v="7"/>
    <s v="Muhamad"/>
    <s v="Alaya"/>
    <x v="0"/>
    <x v="7"/>
    <x v="0"/>
    <x v="5"/>
    <x v="0"/>
    <x v="1"/>
    <n v="3394"/>
    <x v="7"/>
    <n v="5"/>
    <n v="0"/>
    <n v="0"/>
    <n v="7"/>
  </r>
  <r>
    <x v="8"/>
    <s v="Susin"/>
    <s v="Almilat"/>
    <x v="1"/>
    <x v="8"/>
    <x v="0"/>
    <x v="6"/>
    <x v="0"/>
    <x v="2"/>
    <n v="1479"/>
    <x v="8"/>
    <n v="4.5"/>
    <n v="0"/>
    <n v="0"/>
    <n v="105"/>
  </r>
  <r>
    <x v="9"/>
    <s v="Muhamad"/>
    <s v="Alrifaei"/>
    <x v="0"/>
    <x v="9"/>
    <x v="1"/>
    <x v="5"/>
    <x v="0"/>
    <x v="1"/>
    <n v="1186"/>
    <x v="9"/>
    <n v="4.5"/>
    <n v="1"/>
    <n v="0"/>
    <n v="153"/>
  </r>
  <r>
    <x v="10"/>
    <s v="Muhamad"/>
    <s v="Alqadah"/>
    <x v="0"/>
    <x v="10"/>
    <x v="0"/>
    <x v="2"/>
    <x v="3"/>
    <x v="1"/>
    <n v="1485"/>
    <x v="10"/>
    <n v="2"/>
    <n v="5"/>
    <n v="0"/>
    <n v="12"/>
  </r>
  <r>
    <x v="11"/>
    <s v="Muhamad"/>
    <s v="Iad"/>
    <x v="0"/>
    <x v="11"/>
    <x v="0"/>
    <x v="7"/>
    <x v="0"/>
    <x v="1"/>
    <n v="2016"/>
    <x v="11"/>
    <n v="1"/>
    <n v="2"/>
    <n v="0"/>
    <n v="70"/>
  </r>
  <r>
    <x v="12"/>
    <s v="Razaan"/>
    <s v="Nasif"/>
    <x v="1"/>
    <x v="12"/>
    <x v="2"/>
    <x v="8"/>
    <x v="0"/>
    <x v="1"/>
    <n v="1999"/>
    <x v="12"/>
    <n v="5"/>
    <n v="6"/>
    <n v="0"/>
    <n v="85"/>
  </r>
  <r>
    <x v="13"/>
    <s v="Iilian"/>
    <s v="Dbs"/>
    <x v="1"/>
    <x v="13"/>
    <x v="3"/>
    <x v="8"/>
    <x v="2"/>
    <x v="2"/>
    <n v="3404"/>
    <x v="13"/>
    <n v="5"/>
    <n v="1"/>
    <n v="0"/>
    <n v="8"/>
  </r>
  <r>
    <x v="14"/>
    <s v="Bayan"/>
    <s v="Qdw"/>
    <x v="1"/>
    <x v="14"/>
    <x v="2"/>
    <x v="9"/>
    <x v="0"/>
    <x v="1"/>
    <n v="889"/>
    <x v="14"/>
    <n v="3"/>
    <n v="1"/>
    <n v="1"/>
    <n v="8"/>
  </r>
  <r>
    <x v="15"/>
    <s v="Alaa"/>
    <s v="Muhamad"/>
    <x v="0"/>
    <x v="15"/>
    <x v="1"/>
    <x v="4"/>
    <x v="0"/>
    <x v="3"/>
    <n v="930"/>
    <x v="15"/>
    <n v="3"/>
    <n v="0"/>
    <n v="0"/>
    <n v="77"/>
  </r>
  <r>
    <x v="16"/>
    <s v="Sandra"/>
    <s v="Aljurmqaniu"/>
    <x v="1"/>
    <x v="16"/>
    <x v="3"/>
    <x v="5"/>
    <x v="1"/>
    <x v="0"/>
    <n v="3149"/>
    <x v="16"/>
    <n v="4.5"/>
    <n v="0"/>
    <n v="0"/>
    <n v="93"/>
  </r>
  <r>
    <x v="17"/>
    <s v="Farahad"/>
    <s v="Husayn"/>
    <x v="0"/>
    <x v="17"/>
    <x v="0"/>
    <x v="0"/>
    <x v="2"/>
    <x v="0"/>
    <n v="1295"/>
    <x v="17"/>
    <n v="3"/>
    <n v="4"/>
    <n v="0"/>
    <n v="153"/>
  </r>
  <r>
    <x v="18"/>
    <s v="Ahed"/>
    <s v="Salim"/>
    <x v="1"/>
    <x v="18"/>
    <x v="0"/>
    <x v="0"/>
    <x v="2"/>
    <x v="3"/>
    <n v="2162"/>
    <x v="18"/>
    <n v="3"/>
    <n v="0"/>
    <n v="0"/>
    <n v="8"/>
  </r>
  <r>
    <x v="19"/>
    <s v="Ayham"/>
    <s v="Tutwnji"/>
    <x v="0"/>
    <x v="19"/>
    <x v="1"/>
    <x v="3"/>
    <x v="2"/>
    <x v="0"/>
    <n v="2180"/>
    <x v="19"/>
    <n v="2"/>
    <n v="6"/>
    <n v="0"/>
    <n v="10"/>
  </r>
  <r>
    <x v="20"/>
    <s v="Samir"/>
    <s v="Alsafdi"/>
    <x v="0"/>
    <x v="20"/>
    <x v="4"/>
    <x v="5"/>
    <x v="0"/>
    <x v="1"/>
    <n v="1475"/>
    <x v="20"/>
    <n v="5"/>
    <n v="0"/>
    <n v="0"/>
    <n v="98"/>
  </r>
  <r>
    <x v="21"/>
    <s v="Bilal"/>
    <s v="Jalal"/>
    <x v="0"/>
    <x v="21"/>
    <x v="2"/>
    <x v="10"/>
    <x v="0"/>
    <x v="1"/>
    <n v="1290"/>
    <x v="21"/>
    <n v="3"/>
    <n v="4"/>
    <n v="0"/>
    <n v="109"/>
  </r>
  <r>
    <x v="22"/>
    <s v="Riad"/>
    <s v="Sahalul"/>
    <x v="0"/>
    <x v="22"/>
    <x v="1"/>
    <x v="11"/>
    <x v="1"/>
    <x v="1"/>
    <n v="1764"/>
    <x v="22"/>
    <n v="3"/>
    <n v="0"/>
    <n v="0"/>
    <n v="111"/>
  </r>
  <r>
    <x v="23"/>
    <s v="Ahmad"/>
    <s v="Ahmad"/>
    <x v="0"/>
    <x v="23"/>
    <x v="1"/>
    <x v="12"/>
    <x v="1"/>
    <x v="0"/>
    <n v="2682"/>
    <x v="23"/>
    <n v="4.5"/>
    <n v="1"/>
    <n v="0"/>
    <n v="32"/>
  </r>
  <r>
    <x v="24"/>
    <s v="Muhamad"/>
    <s v="Altarah"/>
    <x v="0"/>
    <x v="24"/>
    <x v="4"/>
    <x v="7"/>
    <x v="0"/>
    <x v="2"/>
    <n v="3044"/>
    <x v="24"/>
    <n v="3"/>
    <n v="6"/>
    <n v="0"/>
    <n v="94"/>
  </r>
  <r>
    <x v="25"/>
    <s v="Lwna"/>
    <s v="Abu"/>
    <x v="1"/>
    <x v="25"/>
    <x v="1"/>
    <x v="3"/>
    <x v="0"/>
    <x v="1"/>
    <n v="890"/>
    <x v="25"/>
    <n v="4.5"/>
    <n v="0"/>
    <n v="0"/>
    <n v="13"/>
  </r>
  <r>
    <x v="26"/>
    <s v="Jalal"/>
    <s v="Almuluhi"/>
    <x v="0"/>
    <x v="26"/>
    <x v="2"/>
    <x v="0"/>
    <x v="0"/>
    <x v="0"/>
    <n v="2207"/>
    <x v="26"/>
    <n v="5"/>
    <n v="0"/>
    <n v="0"/>
    <n v="70"/>
  </r>
  <r>
    <x v="27"/>
    <s v="Rana"/>
    <s v="Mius"/>
    <x v="1"/>
    <x v="27"/>
    <x v="2"/>
    <x v="2"/>
    <x v="1"/>
    <x v="0"/>
    <n v="2136"/>
    <x v="27"/>
    <n v="4.5"/>
    <n v="1"/>
    <n v="0"/>
    <n v="9"/>
  </r>
  <r>
    <x v="28"/>
    <s v="Lina"/>
    <s v="Aljabaan"/>
    <x v="1"/>
    <x v="28"/>
    <x v="1"/>
    <x v="0"/>
    <x v="0"/>
    <x v="1"/>
    <n v="1161"/>
    <x v="28"/>
    <n v="5"/>
    <n v="0"/>
    <n v="1"/>
    <n v="97"/>
  </r>
  <r>
    <x v="29"/>
    <s v="Rami"/>
    <s v="Shanan"/>
    <x v="0"/>
    <x v="29"/>
    <x v="2"/>
    <x v="13"/>
    <x v="2"/>
    <x v="0"/>
    <n v="830"/>
    <x v="29"/>
    <n v="5"/>
    <n v="0"/>
    <n v="0"/>
    <n v="71"/>
  </r>
  <r>
    <x v="30"/>
    <s v="Eala"/>
    <s v="Alhaj"/>
    <x v="1"/>
    <x v="30"/>
    <x v="1"/>
    <x v="12"/>
    <x v="1"/>
    <x v="0"/>
    <n v="2977"/>
    <x v="30"/>
    <n v="5"/>
    <n v="0"/>
    <n v="0"/>
    <n v="100"/>
  </r>
  <r>
    <x v="31"/>
    <s v="Ghalib"/>
    <s v="Zakianiin"/>
    <x v="0"/>
    <x v="31"/>
    <x v="2"/>
    <x v="14"/>
    <x v="3"/>
    <x v="2"/>
    <n v="3151"/>
    <x v="31"/>
    <n v="3"/>
    <n v="0"/>
    <n v="5"/>
    <n v="48"/>
  </r>
  <r>
    <x v="32"/>
    <s v="Muhamad"/>
    <s v="Eurul"/>
    <x v="0"/>
    <x v="32"/>
    <x v="5"/>
    <x v="12"/>
    <x v="0"/>
    <x v="2"/>
    <n v="1551"/>
    <x v="32"/>
    <n v="1"/>
    <n v="0"/>
    <n v="0"/>
    <n v="148"/>
  </r>
  <r>
    <x v="33"/>
    <s v="Eizat"/>
    <s v="Ghanim"/>
    <x v="0"/>
    <x v="33"/>
    <x v="5"/>
    <x v="3"/>
    <x v="2"/>
    <x v="3"/>
    <n v="2099"/>
    <x v="33"/>
    <n v="1"/>
    <n v="0"/>
    <n v="0"/>
    <n v="5"/>
  </r>
  <r>
    <x v="34"/>
    <s v="Ahmad"/>
    <s v="Swyd"/>
    <x v="0"/>
    <x v="34"/>
    <x v="5"/>
    <x v="4"/>
    <x v="0"/>
    <x v="2"/>
    <n v="808"/>
    <x v="34"/>
    <n v="4.5"/>
    <n v="1"/>
    <n v="0"/>
    <n v="7"/>
  </r>
  <r>
    <x v="35"/>
    <s v="Muhamad"/>
    <s v="Aleass"/>
    <x v="0"/>
    <x v="35"/>
    <x v="1"/>
    <x v="2"/>
    <x v="1"/>
    <x v="1"/>
    <n v="984"/>
    <x v="35"/>
    <n v="4.5"/>
    <n v="6"/>
    <n v="0"/>
    <n v="37"/>
  </r>
  <r>
    <x v="36"/>
    <s v="Rima"/>
    <s v="AlAsfar"/>
    <x v="1"/>
    <x v="36"/>
    <x v="3"/>
    <x v="12"/>
    <x v="0"/>
    <x v="2"/>
    <n v="1011"/>
    <x v="36"/>
    <n v="5"/>
    <n v="0"/>
    <n v="3"/>
    <n v="5"/>
  </r>
  <r>
    <x v="37"/>
    <s v="Zayn"/>
    <s v="Aleabdyn Zaetar"/>
    <x v="1"/>
    <x v="37"/>
    <x v="4"/>
    <x v="0"/>
    <x v="2"/>
    <x v="0"/>
    <n v="2026"/>
    <x v="37"/>
    <n v="5"/>
    <n v="1"/>
    <n v="0"/>
    <n v="3"/>
  </r>
  <r>
    <x v="38"/>
    <s v="Hazim"/>
    <s v="Alshshatim"/>
    <x v="0"/>
    <x v="38"/>
    <x v="0"/>
    <x v="0"/>
    <x v="0"/>
    <x v="1"/>
    <n v="2801"/>
    <x v="38"/>
    <n v="3"/>
    <n v="0"/>
    <n v="0"/>
    <n v="9"/>
  </r>
  <r>
    <x v="39"/>
    <s v="Dia"/>
    <s v="Alshahf"/>
    <x v="0"/>
    <x v="39"/>
    <x v="1"/>
    <x v="9"/>
    <x v="2"/>
    <x v="1"/>
    <n v="3208"/>
    <x v="39"/>
    <n v="3"/>
    <n v="0"/>
    <n v="0"/>
    <n v="0"/>
  </r>
  <r>
    <x v="40"/>
    <s v="Ayham"/>
    <s v="Almusaa"/>
    <x v="0"/>
    <x v="40"/>
    <x v="2"/>
    <x v="2"/>
    <x v="1"/>
    <x v="3"/>
    <n v="2129"/>
    <x v="40"/>
    <n v="4.5"/>
    <n v="0"/>
    <n v="0"/>
    <n v="26"/>
  </r>
  <r>
    <x v="41"/>
    <s v="Abd Allatif"/>
    <s v="Mabrukh"/>
    <x v="0"/>
    <x v="41"/>
    <x v="4"/>
    <x v="8"/>
    <x v="0"/>
    <x v="2"/>
    <n v="3344"/>
    <x v="41"/>
    <n v="5"/>
    <n v="0"/>
    <n v="0"/>
    <n v="7"/>
  </r>
  <r>
    <x v="42"/>
    <s v="Salim"/>
    <s v="Abumaeun"/>
    <x v="0"/>
    <x v="42"/>
    <x v="5"/>
    <x v="5"/>
    <x v="2"/>
    <x v="1"/>
    <n v="2836"/>
    <x v="42"/>
    <n v="5"/>
    <n v="0"/>
    <n v="0"/>
    <n v="14"/>
  </r>
  <r>
    <x v="43"/>
    <s v="Rafat"/>
    <s v="Hamza"/>
    <x v="0"/>
    <x v="43"/>
    <x v="1"/>
    <x v="0"/>
    <x v="1"/>
    <x v="1"/>
    <n v="1960"/>
    <x v="43"/>
    <n v="3"/>
    <n v="0"/>
    <n v="0"/>
    <n v="9"/>
  </r>
  <r>
    <x v="44"/>
    <s v="Ahmad"/>
    <s v="Laylana"/>
    <x v="0"/>
    <x v="44"/>
    <x v="5"/>
    <x v="8"/>
    <x v="0"/>
    <x v="1"/>
    <n v="1478"/>
    <x v="44"/>
    <n v="4.5"/>
    <n v="5"/>
    <n v="6"/>
    <n v="7"/>
  </r>
  <r>
    <x v="45"/>
    <s v="Lobnaa"/>
    <s v="Khalifih"/>
    <x v="1"/>
    <x v="45"/>
    <x v="1"/>
    <x v="9"/>
    <x v="2"/>
    <x v="2"/>
    <n v="1981"/>
    <x v="45"/>
    <n v="2"/>
    <n v="0"/>
    <n v="0"/>
    <n v="3"/>
  </r>
  <r>
    <x v="46"/>
    <s v="Sami"/>
    <s v="Alkhujih"/>
    <x v="0"/>
    <x v="46"/>
    <x v="2"/>
    <x v="15"/>
    <x v="2"/>
    <x v="1"/>
    <n v="2064"/>
    <x v="46"/>
    <n v="2"/>
    <n v="0"/>
    <n v="0"/>
    <n v="0"/>
  </r>
  <r>
    <x v="47"/>
    <s v="Salam"/>
    <s v="Alealbi"/>
    <x v="1"/>
    <x v="47"/>
    <x v="3"/>
    <x v="2"/>
    <x v="0"/>
    <x v="1"/>
    <n v="1045"/>
    <x v="47"/>
    <n v="5"/>
    <n v="1"/>
    <n v="0"/>
    <n v="3"/>
  </r>
  <r>
    <x v="48"/>
    <s v="Rim"/>
    <s v="Almusaa"/>
    <x v="1"/>
    <x v="48"/>
    <x v="1"/>
    <x v="2"/>
    <x v="0"/>
    <x v="0"/>
    <n v="2022"/>
    <x v="48"/>
    <n v="3"/>
    <n v="0"/>
    <n v="0"/>
    <n v="1"/>
  </r>
  <r>
    <x v="49"/>
    <s v="Ghada"/>
    <s v="Aleasimii"/>
    <x v="1"/>
    <x v="49"/>
    <x v="1"/>
    <x v="12"/>
    <x v="0"/>
    <x v="2"/>
    <n v="2383"/>
    <x v="49"/>
    <n v="5"/>
    <n v="0"/>
    <n v="4"/>
    <n v="1"/>
  </r>
  <r>
    <x v="50"/>
    <s v="Abd Alwahhab"/>
    <s v="Muhamad"/>
    <x v="0"/>
    <x v="50"/>
    <x v="2"/>
    <x v="2"/>
    <x v="0"/>
    <x v="0"/>
    <n v="1563"/>
    <x v="50"/>
    <n v="3"/>
    <n v="3"/>
    <n v="0"/>
    <n v="1"/>
  </r>
  <r>
    <x v="51"/>
    <s v="Ayman"/>
    <s v="Eubayd"/>
    <x v="0"/>
    <x v="51"/>
    <x v="1"/>
    <x v="4"/>
    <x v="1"/>
    <x v="0"/>
    <n v="919"/>
    <x v="51"/>
    <n v="2"/>
    <n v="0"/>
    <n v="0"/>
    <n v="10"/>
  </r>
  <r>
    <x v="52"/>
    <s v="Faras"/>
    <s v="Karim"/>
    <x v="0"/>
    <x v="52"/>
    <x v="4"/>
    <x v="12"/>
    <x v="0"/>
    <x v="1"/>
    <n v="988"/>
    <x v="52"/>
    <n v="5"/>
    <n v="0"/>
    <n v="0"/>
    <n v="5"/>
  </r>
  <r>
    <x v="53"/>
    <s v="Shadi"/>
    <s v="Salayk"/>
    <x v="0"/>
    <x v="53"/>
    <x v="2"/>
    <x v="12"/>
    <x v="2"/>
    <x v="2"/>
    <n v="2631"/>
    <x v="53"/>
    <n v="3"/>
    <n v="3"/>
    <n v="6"/>
    <n v="10"/>
  </r>
  <r>
    <x v="54"/>
    <s v="Eubay"/>
    <s v="Alttahir"/>
    <x v="0"/>
    <x v="54"/>
    <x v="5"/>
    <x v="0"/>
    <x v="0"/>
    <x v="2"/>
    <n v="2368"/>
    <x v="54"/>
    <n v="3"/>
    <n v="6"/>
    <n v="0"/>
    <n v="5"/>
  </r>
  <r>
    <x v="55"/>
    <s v="Abd Alhadi"/>
    <s v="Alzzahir"/>
    <x v="0"/>
    <x v="55"/>
    <x v="0"/>
    <x v="4"/>
    <x v="0"/>
    <x v="3"/>
    <n v="2679"/>
    <x v="55"/>
    <n v="3"/>
    <n v="3"/>
    <n v="0"/>
    <n v="85"/>
  </r>
  <r>
    <x v="56"/>
    <s v="Majdulin"/>
    <s v="Ashbrh"/>
    <x v="1"/>
    <x v="56"/>
    <x v="2"/>
    <x v="5"/>
    <x v="0"/>
    <x v="1"/>
    <n v="2423"/>
    <x v="56"/>
    <n v="3"/>
    <n v="5"/>
    <n v="0"/>
    <n v="10"/>
  </r>
  <r>
    <x v="57"/>
    <s v="Aylyn"/>
    <s v="Dahadal"/>
    <x v="1"/>
    <x v="57"/>
    <x v="1"/>
    <x v="12"/>
    <x v="0"/>
    <x v="0"/>
    <n v="2115"/>
    <x v="57"/>
    <n v="5"/>
    <n v="0"/>
    <n v="0"/>
    <n v="0"/>
  </r>
  <r>
    <x v="58"/>
    <s v="Tala"/>
    <s v="Tuish"/>
    <x v="1"/>
    <x v="58"/>
    <x v="2"/>
    <x v="3"/>
    <x v="2"/>
    <x v="2"/>
    <n v="2969"/>
    <x v="58"/>
    <n v="1"/>
    <n v="0"/>
    <n v="0"/>
    <n v="11"/>
  </r>
  <r>
    <x v="59"/>
    <s v="Muhamad"/>
    <s v="Qarh"/>
    <x v="0"/>
    <x v="59"/>
    <x v="2"/>
    <x v="11"/>
    <x v="0"/>
    <x v="2"/>
    <n v="2467"/>
    <x v="59"/>
    <n v="3"/>
    <n v="0"/>
    <n v="0"/>
    <n v="7"/>
  </r>
  <r>
    <x v="60"/>
    <s v="Eala"/>
    <s v="Almisri"/>
    <x v="1"/>
    <x v="60"/>
    <x v="2"/>
    <x v="8"/>
    <x v="0"/>
    <x v="1"/>
    <n v="3244"/>
    <x v="60"/>
    <n v="3"/>
    <n v="0"/>
    <n v="0"/>
    <n v="10"/>
  </r>
  <r>
    <x v="61"/>
    <s v="Muhamad"/>
    <s v="Alzaybq"/>
    <x v="0"/>
    <x v="61"/>
    <x v="2"/>
    <x v="16"/>
    <x v="0"/>
    <x v="1"/>
    <n v="2132"/>
    <x v="61"/>
    <n v="3"/>
    <n v="5"/>
    <n v="0"/>
    <n v="2"/>
  </r>
  <r>
    <x v="62"/>
    <s v="Muhamad"/>
    <s v="Asamy"/>
    <x v="0"/>
    <x v="62"/>
    <x v="5"/>
    <x v="2"/>
    <x v="2"/>
    <x v="2"/>
    <n v="994"/>
    <x v="62"/>
    <n v="3"/>
    <n v="6"/>
    <n v="4"/>
    <n v="0"/>
  </r>
  <r>
    <x v="63"/>
    <s v="Ahmad"/>
    <s v="Alealbi"/>
    <x v="0"/>
    <x v="63"/>
    <x v="3"/>
    <x v="7"/>
    <x v="0"/>
    <x v="2"/>
    <n v="2304"/>
    <x v="63"/>
    <n v="5"/>
    <n v="5"/>
    <n v="0"/>
    <n v="2"/>
  </r>
  <r>
    <x v="64"/>
    <s v="Ibrahim"/>
    <s v="Almasri"/>
    <x v="0"/>
    <x v="64"/>
    <x v="0"/>
    <x v="12"/>
    <x v="0"/>
    <x v="1"/>
    <n v="1207"/>
    <x v="64"/>
    <n v="2"/>
    <n v="0"/>
    <n v="0"/>
    <n v="50"/>
  </r>
  <r>
    <x v="65"/>
    <s v="Hamdah"/>
    <s v="Alkhalifa"/>
    <x v="0"/>
    <x v="65"/>
    <x v="1"/>
    <x v="2"/>
    <x v="3"/>
    <x v="2"/>
    <n v="802"/>
    <x v="65"/>
    <n v="4.5"/>
    <n v="2"/>
    <n v="0"/>
    <n v="3"/>
  </r>
  <r>
    <x v="66"/>
    <s v="Muhamad"/>
    <s v="Jawish"/>
    <x v="0"/>
    <x v="66"/>
    <x v="1"/>
    <x v="9"/>
    <x v="2"/>
    <x v="2"/>
    <n v="2065"/>
    <x v="66"/>
    <n v="3"/>
    <n v="4"/>
    <n v="3"/>
    <n v="4"/>
  </r>
  <r>
    <x v="67"/>
    <s v="Muwmin"/>
    <s v="Almudhin"/>
    <x v="0"/>
    <x v="67"/>
    <x v="1"/>
    <x v="7"/>
    <x v="0"/>
    <x v="0"/>
    <n v="2882"/>
    <x v="67"/>
    <n v="5"/>
    <n v="0"/>
    <n v="4"/>
    <n v="0"/>
  </r>
  <r>
    <x v="68"/>
    <s v="Ahmad"/>
    <s v="Zayd"/>
    <x v="0"/>
    <x v="38"/>
    <x v="0"/>
    <x v="5"/>
    <x v="0"/>
    <x v="2"/>
    <n v="2042"/>
    <x v="68"/>
    <n v="5"/>
    <n v="0"/>
    <n v="3"/>
    <n v="64"/>
  </r>
  <r>
    <x v="69"/>
    <s v="Layzaan"/>
    <s v="Nabulsi"/>
    <x v="0"/>
    <x v="68"/>
    <x v="1"/>
    <x v="8"/>
    <x v="1"/>
    <x v="0"/>
    <n v="2017"/>
    <x v="69"/>
    <n v="3"/>
    <n v="6"/>
    <n v="0"/>
    <n v="8"/>
  </r>
  <r>
    <x v="70"/>
    <s v="Sarih"/>
    <s v="Eammar"/>
    <x v="0"/>
    <x v="69"/>
    <x v="0"/>
    <x v="12"/>
    <x v="3"/>
    <x v="1"/>
    <n v="3215"/>
    <x v="70"/>
    <n v="2"/>
    <n v="5"/>
    <n v="0"/>
    <n v="2"/>
  </r>
  <r>
    <x v="71"/>
    <s v="Karam"/>
    <s v="Hutayniun"/>
    <x v="0"/>
    <x v="70"/>
    <x v="5"/>
    <x v="2"/>
    <x v="2"/>
    <x v="2"/>
    <n v="2957"/>
    <x v="71"/>
    <n v="5"/>
    <n v="1"/>
    <n v="0"/>
    <n v="10"/>
  </r>
  <r>
    <x v="72"/>
    <s v="Shahad"/>
    <s v="Shanan"/>
    <x v="1"/>
    <x v="19"/>
    <x v="1"/>
    <x v="3"/>
    <x v="3"/>
    <x v="2"/>
    <n v="891"/>
    <x v="72"/>
    <n v="3"/>
    <n v="0"/>
    <n v="2"/>
    <n v="6"/>
  </r>
  <r>
    <x v="73"/>
    <s v="Salah"/>
    <s v="Ramadan"/>
    <x v="0"/>
    <x v="71"/>
    <x v="2"/>
    <x v="17"/>
    <x v="2"/>
    <x v="2"/>
    <n v="1971"/>
    <x v="73"/>
    <n v="4.5"/>
    <n v="5"/>
    <n v="1"/>
    <n v="0"/>
  </r>
  <r>
    <x v="74"/>
    <s v="Sami"/>
    <s v="Alkhayrat"/>
    <x v="0"/>
    <x v="72"/>
    <x v="4"/>
    <x v="8"/>
    <x v="2"/>
    <x v="0"/>
    <n v="2317"/>
    <x v="74"/>
    <n v="3"/>
    <n v="6"/>
    <n v="1"/>
    <n v="10"/>
  </r>
  <r>
    <x v="75"/>
    <s v="Khalid"/>
    <s v="Snan"/>
    <x v="0"/>
    <x v="73"/>
    <x v="1"/>
    <x v="2"/>
    <x v="0"/>
    <x v="3"/>
    <n v="1657"/>
    <x v="75"/>
    <n v="3"/>
    <n v="0"/>
    <n v="0"/>
    <n v="12"/>
  </r>
  <r>
    <x v="76"/>
    <s v="Salam"/>
    <s v="Alkhatib"/>
    <x v="0"/>
    <x v="74"/>
    <x v="0"/>
    <x v="2"/>
    <x v="0"/>
    <x v="0"/>
    <n v="3053"/>
    <x v="76"/>
    <n v="3"/>
    <n v="0"/>
    <n v="3"/>
    <n v="6"/>
  </r>
  <r>
    <x v="77"/>
    <s v="Darar"/>
    <s v="Alshiyraziu"/>
    <x v="0"/>
    <x v="75"/>
    <x v="1"/>
    <x v="2"/>
    <x v="2"/>
    <x v="0"/>
    <n v="1887"/>
    <x v="77"/>
    <n v="1"/>
    <n v="6"/>
    <n v="0"/>
    <n v="4"/>
  </r>
  <r>
    <x v="78"/>
    <s v="Mazin"/>
    <s v="Yusif"/>
    <x v="0"/>
    <x v="76"/>
    <x v="2"/>
    <x v="2"/>
    <x v="2"/>
    <x v="1"/>
    <n v="1457"/>
    <x v="78"/>
    <n v="4.5"/>
    <n v="0"/>
    <n v="0"/>
    <n v="9"/>
  </r>
  <r>
    <x v="79"/>
    <s v="Rasha"/>
    <s v="Naeim"/>
    <x v="1"/>
    <x v="77"/>
    <x v="2"/>
    <x v="0"/>
    <x v="0"/>
    <x v="1"/>
    <n v="2581"/>
    <x v="79"/>
    <n v="5"/>
    <n v="0"/>
    <n v="0"/>
    <n v="8"/>
  </r>
  <r>
    <x v="80"/>
    <s v="Eamra"/>
    <s v="Alshueranii"/>
    <x v="1"/>
    <x v="78"/>
    <x v="5"/>
    <x v="7"/>
    <x v="2"/>
    <x v="2"/>
    <n v="901"/>
    <x v="80"/>
    <n v="5"/>
    <n v="0"/>
    <n v="2"/>
    <n v="10"/>
  </r>
  <r>
    <x v="81"/>
    <s v="Amira"/>
    <s v="Akrym"/>
    <x v="1"/>
    <x v="79"/>
    <x v="3"/>
    <x v="5"/>
    <x v="2"/>
    <x v="1"/>
    <n v="898"/>
    <x v="81"/>
    <n v="4.5"/>
    <n v="3"/>
    <n v="0"/>
    <n v="11"/>
  </r>
  <r>
    <x v="82"/>
    <s v="Muhamad"/>
    <s v="Hamzat"/>
    <x v="0"/>
    <x v="80"/>
    <x v="4"/>
    <x v="5"/>
    <x v="0"/>
    <x v="0"/>
    <n v="2878"/>
    <x v="82"/>
    <n v="3"/>
    <n v="0"/>
    <n v="0"/>
    <n v="2"/>
  </r>
  <r>
    <x v="83"/>
    <s v="Muhamad"/>
    <s v="Khayr"/>
    <x v="0"/>
    <x v="10"/>
    <x v="0"/>
    <x v="14"/>
    <x v="0"/>
    <x v="1"/>
    <n v="2539"/>
    <x v="83"/>
    <n v="3"/>
    <n v="0"/>
    <n v="0"/>
    <n v="0"/>
  </r>
  <r>
    <x v="84"/>
    <s v="Abd Almalik"/>
    <s v="Nazal"/>
    <x v="0"/>
    <x v="81"/>
    <x v="0"/>
    <x v="0"/>
    <x v="0"/>
    <x v="2"/>
    <n v="2533"/>
    <x v="84"/>
    <n v="5"/>
    <n v="0"/>
    <n v="0"/>
    <n v="2"/>
  </r>
  <r>
    <x v="85"/>
    <s v="Rabya"/>
    <s v="Kiwan"/>
    <x v="1"/>
    <x v="82"/>
    <x v="2"/>
    <x v="11"/>
    <x v="0"/>
    <x v="0"/>
    <n v="885"/>
    <x v="85"/>
    <n v="3"/>
    <n v="0"/>
    <n v="0"/>
    <n v="3"/>
  </r>
  <r>
    <x v="86"/>
    <s v="Muhamad"/>
    <s v="Khayr"/>
    <x v="0"/>
    <x v="83"/>
    <x v="2"/>
    <x v="8"/>
    <x v="2"/>
    <x v="0"/>
    <n v="1166"/>
    <x v="86"/>
    <n v="5"/>
    <n v="0"/>
    <n v="4"/>
    <n v="5"/>
  </r>
  <r>
    <x v="87"/>
    <s v="Samah"/>
    <s v="Almaydanii"/>
    <x v="1"/>
    <x v="84"/>
    <x v="0"/>
    <x v="5"/>
    <x v="2"/>
    <x v="0"/>
    <n v="2022"/>
    <x v="48"/>
    <n v="5"/>
    <n v="0"/>
    <n v="0"/>
    <n v="3"/>
  </r>
  <r>
    <x v="88"/>
    <s v="Ali"/>
    <s v="Watar"/>
    <x v="0"/>
    <x v="85"/>
    <x v="1"/>
    <x v="11"/>
    <x v="0"/>
    <x v="1"/>
    <n v="1752"/>
    <x v="87"/>
    <n v="2"/>
    <n v="5"/>
    <n v="4"/>
    <n v="76"/>
  </r>
  <r>
    <x v="89"/>
    <s v="Darin"/>
    <s v="Ghunum"/>
    <x v="1"/>
    <x v="86"/>
    <x v="2"/>
    <x v="7"/>
    <x v="0"/>
    <x v="1"/>
    <n v="3157"/>
    <x v="88"/>
    <n v="1"/>
    <n v="6"/>
    <n v="1"/>
    <n v="4"/>
  </r>
  <r>
    <x v="90"/>
    <s v="Faras"/>
    <s v="Alhamal"/>
    <x v="0"/>
    <x v="87"/>
    <x v="1"/>
    <x v="0"/>
    <x v="0"/>
    <x v="1"/>
    <n v="3211"/>
    <x v="89"/>
    <n v="5"/>
    <n v="6"/>
    <n v="1"/>
    <n v="9"/>
  </r>
  <r>
    <x v="91"/>
    <s v="Amal"/>
    <s v="Asamy"/>
    <x v="1"/>
    <x v="88"/>
    <x v="2"/>
    <x v="12"/>
    <x v="0"/>
    <x v="2"/>
    <n v="1062"/>
    <x v="90"/>
    <n v="3"/>
    <n v="1"/>
    <n v="0"/>
    <n v="7"/>
  </r>
  <r>
    <x v="92"/>
    <s v="Razan"/>
    <s v="AlAhmad"/>
    <x v="1"/>
    <x v="89"/>
    <x v="2"/>
    <x v="8"/>
    <x v="0"/>
    <x v="1"/>
    <n v="1406"/>
    <x v="91"/>
    <n v="4.5"/>
    <n v="4"/>
    <n v="0"/>
    <n v="46"/>
  </r>
  <r>
    <x v="93"/>
    <s v="Muhamad"/>
    <s v="Kharasah"/>
    <x v="0"/>
    <x v="90"/>
    <x v="1"/>
    <x v="14"/>
    <x v="2"/>
    <x v="0"/>
    <n v="3084"/>
    <x v="92"/>
    <n v="3"/>
    <n v="6"/>
    <n v="0"/>
    <n v="3"/>
  </r>
  <r>
    <x v="94"/>
    <s v="Tariq"/>
    <s v="Bryghl"/>
    <x v="0"/>
    <x v="91"/>
    <x v="4"/>
    <x v="9"/>
    <x v="0"/>
    <x v="1"/>
    <n v="1815"/>
    <x v="93"/>
    <n v="4.5"/>
    <n v="1"/>
    <n v="0"/>
    <n v="9"/>
  </r>
  <r>
    <x v="95"/>
    <s v="Muhamad"/>
    <s v="Husayn"/>
    <x v="0"/>
    <x v="92"/>
    <x v="5"/>
    <x v="7"/>
    <x v="2"/>
    <x v="1"/>
    <n v="1861"/>
    <x v="94"/>
    <n v="3"/>
    <n v="0"/>
    <n v="5"/>
    <n v="9"/>
  </r>
  <r>
    <x v="96"/>
    <s v="Fadi"/>
    <s v="Aleid"/>
    <x v="0"/>
    <x v="93"/>
    <x v="0"/>
    <x v="2"/>
    <x v="2"/>
    <x v="2"/>
    <n v="3088"/>
    <x v="95"/>
    <n v="5"/>
    <n v="3"/>
    <n v="0"/>
    <n v="10"/>
  </r>
  <r>
    <x v="97"/>
    <s v="Tariq"/>
    <s v="Abuzahir"/>
    <x v="0"/>
    <x v="32"/>
    <x v="5"/>
    <x v="18"/>
    <x v="3"/>
    <x v="1"/>
    <n v="3071"/>
    <x v="96"/>
    <n v="5"/>
    <n v="6"/>
    <n v="0"/>
    <n v="2"/>
  </r>
  <r>
    <x v="98"/>
    <s v="Mazin"/>
    <s v="Eubayd"/>
    <x v="0"/>
    <x v="94"/>
    <x v="2"/>
    <x v="2"/>
    <x v="2"/>
    <x v="2"/>
    <n v="3298"/>
    <x v="97"/>
    <n v="3"/>
    <n v="0"/>
    <n v="0"/>
    <n v="9"/>
  </r>
  <r>
    <x v="99"/>
    <s v="Lina"/>
    <s v="Aljabr"/>
    <x v="1"/>
    <x v="71"/>
    <x v="2"/>
    <x v="3"/>
    <x v="1"/>
    <x v="2"/>
    <n v="828"/>
    <x v="98"/>
    <n v="5"/>
    <n v="0"/>
    <n v="0"/>
    <n v="10"/>
  </r>
  <r>
    <x v="100"/>
    <s v="Muhamad"/>
    <s v="Ayman"/>
    <x v="0"/>
    <x v="95"/>
    <x v="1"/>
    <x v="2"/>
    <x v="0"/>
    <x v="2"/>
    <n v="2404"/>
    <x v="99"/>
    <n v="4.5"/>
    <n v="0"/>
    <n v="0"/>
    <n v="99"/>
  </r>
  <r>
    <x v="101"/>
    <s v="Ayman"/>
    <s v="Muhamad"/>
    <x v="0"/>
    <x v="19"/>
    <x v="1"/>
    <x v="9"/>
    <x v="0"/>
    <x v="3"/>
    <n v="3410"/>
    <x v="100"/>
    <n v="3"/>
    <n v="2"/>
    <n v="0"/>
    <n v="8"/>
  </r>
  <r>
    <x v="102"/>
    <s v="Ahmad"/>
    <s v="Abu Eadlh"/>
    <x v="0"/>
    <x v="96"/>
    <x v="1"/>
    <x v="3"/>
    <x v="2"/>
    <x v="1"/>
    <n v="1817"/>
    <x v="101"/>
    <n v="5"/>
    <n v="1"/>
    <n v="0"/>
    <n v="1"/>
  </r>
  <r>
    <x v="103"/>
    <s v="Rami"/>
    <s v="Abu Adhan"/>
    <x v="0"/>
    <x v="97"/>
    <x v="1"/>
    <x v="2"/>
    <x v="3"/>
    <x v="1"/>
    <n v="2923"/>
    <x v="102"/>
    <n v="2"/>
    <n v="0"/>
    <n v="0"/>
    <n v="0"/>
  </r>
  <r>
    <x v="104"/>
    <s v="Muhamad"/>
    <s v="Hamzat"/>
    <x v="0"/>
    <x v="98"/>
    <x v="2"/>
    <x v="13"/>
    <x v="0"/>
    <x v="3"/>
    <n v="3138"/>
    <x v="103"/>
    <n v="5"/>
    <n v="6"/>
    <n v="0"/>
    <n v="10"/>
  </r>
  <r>
    <x v="105"/>
    <s v="Ehab"/>
    <s v="Alkhibaz"/>
    <x v="0"/>
    <x v="99"/>
    <x v="1"/>
    <x v="5"/>
    <x v="0"/>
    <x v="2"/>
    <n v="3139"/>
    <x v="104"/>
    <n v="3"/>
    <n v="0"/>
    <n v="0"/>
    <n v="10"/>
  </r>
  <r>
    <x v="106"/>
    <s v="Ibrahim"/>
    <s v="Nabulsi"/>
    <x v="0"/>
    <x v="100"/>
    <x v="3"/>
    <x v="11"/>
    <x v="2"/>
    <x v="1"/>
    <n v="3263"/>
    <x v="105"/>
    <n v="3"/>
    <n v="0"/>
    <n v="0"/>
    <n v="3"/>
  </r>
  <r>
    <x v="107"/>
    <s v="Ranya"/>
    <s v="Salah Aldiyn"/>
    <x v="1"/>
    <x v="101"/>
    <x v="2"/>
    <x v="0"/>
    <x v="2"/>
    <x v="1"/>
    <n v="1258"/>
    <x v="106"/>
    <n v="5"/>
    <n v="0"/>
    <n v="0"/>
    <n v="5"/>
  </r>
  <r>
    <x v="108"/>
    <s v="Juri"/>
    <s v="Zaytun"/>
    <x v="1"/>
    <x v="102"/>
    <x v="4"/>
    <x v="9"/>
    <x v="0"/>
    <x v="2"/>
    <n v="2527"/>
    <x v="107"/>
    <n v="3"/>
    <n v="3"/>
    <n v="0"/>
    <n v="16"/>
  </r>
  <r>
    <x v="109"/>
    <s v="Sahar"/>
    <s v="Almuhamad"/>
    <x v="1"/>
    <x v="103"/>
    <x v="2"/>
    <x v="9"/>
    <x v="0"/>
    <x v="1"/>
    <n v="3017"/>
    <x v="108"/>
    <n v="4.5"/>
    <n v="0"/>
    <n v="4"/>
    <n v="4"/>
  </r>
  <r>
    <x v="110"/>
    <s v="Mari"/>
    <s v="Ayly"/>
    <x v="1"/>
    <x v="104"/>
    <x v="3"/>
    <x v="5"/>
    <x v="1"/>
    <x v="2"/>
    <n v="1639"/>
    <x v="109"/>
    <n v="5"/>
    <n v="0"/>
    <n v="0"/>
    <n v="2"/>
  </r>
  <r>
    <x v="111"/>
    <s v="Ali"/>
    <s v="Alhuri"/>
    <x v="0"/>
    <x v="105"/>
    <x v="1"/>
    <x v="7"/>
    <x v="0"/>
    <x v="1"/>
    <n v="1867"/>
    <x v="110"/>
    <n v="3"/>
    <n v="1"/>
    <n v="0"/>
    <n v="3"/>
  </r>
  <r>
    <x v="112"/>
    <s v="Dania"/>
    <s v="Almala"/>
    <x v="1"/>
    <x v="106"/>
    <x v="5"/>
    <x v="12"/>
    <x v="2"/>
    <x v="1"/>
    <n v="2314"/>
    <x v="111"/>
    <n v="2"/>
    <n v="0"/>
    <n v="3"/>
    <n v="5"/>
  </r>
  <r>
    <x v="113"/>
    <s v="Rym"/>
    <s v="Alsydawi"/>
    <x v="1"/>
    <x v="107"/>
    <x v="5"/>
    <x v="0"/>
    <x v="1"/>
    <x v="1"/>
    <n v="2679"/>
    <x v="55"/>
    <n v="5"/>
    <n v="6"/>
    <n v="0"/>
    <n v="1"/>
  </r>
  <r>
    <x v="114"/>
    <s v="Mahir"/>
    <s v="Alshear"/>
    <x v="0"/>
    <x v="108"/>
    <x v="2"/>
    <x v="0"/>
    <x v="0"/>
    <x v="2"/>
    <n v="3166"/>
    <x v="112"/>
    <n v="4.5"/>
    <n v="5"/>
    <n v="0"/>
    <n v="4"/>
  </r>
  <r>
    <x v="115"/>
    <s v="Ibrahim"/>
    <s v="Alhamid"/>
    <x v="0"/>
    <x v="109"/>
    <x v="2"/>
    <x v="2"/>
    <x v="2"/>
    <x v="1"/>
    <n v="2429"/>
    <x v="113"/>
    <n v="5"/>
    <n v="0"/>
    <n v="0"/>
    <n v="7"/>
  </r>
  <r>
    <x v="116"/>
    <s v="Muhamad"/>
    <s v="Alkhayr"/>
    <x v="0"/>
    <x v="110"/>
    <x v="1"/>
    <x v="2"/>
    <x v="2"/>
    <x v="1"/>
    <n v="1865"/>
    <x v="114"/>
    <n v="4.5"/>
    <n v="0"/>
    <n v="0"/>
    <n v="4"/>
  </r>
  <r>
    <x v="117"/>
    <s v="Muhamad"/>
    <s v="Bashshar"/>
    <x v="0"/>
    <x v="111"/>
    <x v="0"/>
    <x v="5"/>
    <x v="2"/>
    <x v="3"/>
    <n v="868"/>
    <x v="115"/>
    <n v="4.5"/>
    <n v="2"/>
    <n v="0"/>
    <n v="2"/>
  </r>
  <r>
    <x v="118"/>
    <s v="Muhamad"/>
    <s v="Jhad"/>
    <x v="0"/>
    <x v="112"/>
    <x v="2"/>
    <x v="2"/>
    <x v="0"/>
    <x v="0"/>
    <n v="3411"/>
    <x v="116"/>
    <n v="5"/>
    <n v="4"/>
    <n v="0"/>
    <n v="2"/>
  </r>
  <r>
    <x v="119"/>
    <s v="Limays"/>
    <s v="Ghrz"/>
    <x v="1"/>
    <x v="113"/>
    <x v="5"/>
    <x v="9"/>
    <x v="3"/>
    <x v="2"/>
    <n v="3324"/>
    <x v="117"/>
    <n v="3"/>
    <n v="5"/>
    <n v="0"/>
    <n v="7"/>
  </r>
  <r>
    <x v="120"/>
    <s v="Zaydun"/>
    <s v="Jabir"/>
    <x v="0"/>
    <x v="114"/>
    <x v="1"/>
    <x v="2"/>
    <x v="2"/>
    <x v="1"/>
    <n v="2715"/>
    <x v="118"/>
    <n v="1"/>
    <n v="0"/>
    <n v="3"/>
    <n v="3"/>
  </r>
  <r>
    <x v="121"/>
    <s v="Fatima"/>
    <s v="Zaetar"/>
    <x v="1"/>
    <x v="115"/>
    <x v="2"/>
    <x v="12"/>
    <x v="2"/>
    <x v="0"/>
    <n v="2664"/>
    <x v="119"/>
    <n v="4.5"/>
    <n v="1"/>
    <n v="0"/>
    <n v="9"/>
  </r>
  <r>
    <x v="122"/>
    <s v="Tariq"/>
    <s v="Shakir"/>
    <x v="0"/>
    <x v="116"/>
    <x v="4"/>
    <x v="0"/>
    <x v="1"/>
    <x v="1"/>
    <n v="1801"/>
    <x v="120"/>
    <n v="5"/>
    <n v="0"/>
    <n v="0"/>
    <n v="82"/>
  </r>
  <r>
    <x v="123"/>
    <s v="Ruyda"/>
    <s v="Alhamadii"/>
    <x v="1"/>
    <x v="117"/>
    <x v="0"/>
    <x v="2"/>
    <x v="2"/>
    <x v="1"/>
    <n v="1452"/>
    <x v="121"/>
    <n v="3"/>
    <n v="0"/>
    <n v="0"/>
    <n v="0"/>
  </r>
  <r>
    <x v="124"/>
    <s v="Anwar"/>
    <s v="Almaseud"/>
    <x v="0"/>
    <x v="118"/>
    <x v="5"/>
    <x v="0"/>
    <x v="2"/>
    <x v="2"/>
    <n v="2358"/>
    <x v="122"/>
    <n v="3"/>
    <n v="0"/>
    <n v="0"/>
    <n v="14"/>
  </r>
  <r>
    <x v="125"/>
    <s v="Fayaruz"/>
    <s v="Sabih"/>
    <x v="1"/>
    <x v="119"/>
    <x v="2"/>
    <x v="2"/>
    <x v="0"/>
    <x v="2"/>
    <n v="784"/>
    <x v="123"/>
    <n v="3"/>
    <n v="2"/>
    <n v="3"/>
    <n v="9"/>
  </r>
  <r>
    <x v="126"/>
    <s v="Jwny"/>
    <s v="Alrashid"/>
    <x v="0"/>
    <x v="120"/>
    <x v="5"/>
    <x v="2"/>
    <x v="0"/>
    <x v="1"/>
    <n v="1423"/>
    <x v="124"/>
    <n v="3"/>
    <n v="0"/>
    <n v="0"/>
    <n v="4"/>
  </r>
  <r>
    <x v="127"/>
    <s v="Karam"/>
    <s v="Kiali"/>
    <x v="0"/>
    <x v="121"/>
    <x v="0"/>
    <x v="18"/>
    <x v="2"/>
    <x v="1"/>
    <n v="2174"/>
    <x v="125"/>
    <n v="2"/>
    <n v="6"/>
    <n v="0"/>
    <n v="10"/>
  </r>
  <r>
    <x v="128"/>
    <s v="Jamal"/>
    <s v="Alhalib"/>
    <x v="0"/>
    <x v="122"/>
    <x v="1"/>
    <x v="9"/>
    <x v="0"/>
    <x v="2"/>
    <n v="2182"/>
    <x v="126"/>
    <n v="4.5"/>
    <n v="6"/>
    <n v="0"/>
    <n v="74"/>
  </r>
  <r>
    <x v="129"/>
    <s v="Suzan"/>
    <s v="Alsawis"/>
    <x v="1"/>
    <x v="123"/>
    <x v="2"/>
    <x v="0"/>
    <x v="0"/>
    <x v="1"/>
    <n v="2437"/>
    <x v="127"/>
    <n v="3"/>
    <n v="0"/>
    <n v="0"/>
    <n v="2"/>
  </r>
  <r>
    <x v="130"/>
    <s v="Alaa"/>
    <s v="Efan"/>
    <x v="1"/>
    <x v="124"/>
    <x v="1"/>
    <x v="0"/>
    <x v="0"/>
    <x v="1"/>
    <n v="926"/>
    <x v="128"/>
    <n v="2"/>
    <n v="3"/>
    <n v="0"/>
    <n v="1"/>
  </r>
  <r>
    <x v="131"/>
    <s v="Jihad"/>
    <s v="Aldarawasha"/>
    <x v="0"/>
    <x v="125"/>
    <x v="5"/>
    <x v="9"/>
    <x v="2"/>
    <x v="0"/>
    <n v="1506"/>
    <x v="129"/>
    <n v="3"/>
    <n v="0"/>
    <n v="0"/>
    <n v="1"/>
  </r>
  <r>
    <x v="132"/>
    <s v="Muhamad"/>
    <s v="Khalid"/>
    <x v="0"/>
    <x v="126"/>
    <x v="0"/>
    <x v="7"/>
    <x v="1"/>
    <x v="2"/>
    <n v="3159"/>
    <x v="130"/>
    <n v="5"/>
    <n v="0"/>
    <n v="0"/>
    <n v="10"/>
  </r>
  <r>
    <x v="133"/>
    <s v="Haithim"/>
    <s v="Hujah"/>
    <x v="0"/>
    <x v="127"/>
    <x v="0"/>
    <x v="12"/>
    <x v="3"/>
    <x v="2"/>
    <n v="1117"/>
    <x v="131"/>
    <n v="1"/>
    <n v="0"/>
    <n v="0"/>
    <n v="3"/>
  </r>
  <r>
    <x v="134"/>
    <s v="Duhana"/>
    <s v="Alakhris"/>
    <x v="1"/>
    <x v="128"/>
    <x v="0"/>
    <x v="0"/>
    <x v="3"/>
    <x v="0"/>
    <n v="2379"/>
    <x v="132"/>
    <n v="4.5"/>
    <n v="0"/>
    <n v="0"/>
    <n v="7"/>
  </r>
  <r>
    <x v="135"/>
    <s v="Eazalidin"/>
    <s v="Almala"/>
    <x v="0"/>
    <x v="73"/>
    <x v="1"/>
    <x v="2"/>
    <x v="0"/>
    <x v="1"/>
    <n v="2372"/>
    <x v="133"/>
    <n v="5"/>
    <n v="4"/>
    <n v="1"/>
    <n v="6"/>
  </r>
  <r>
    <x v="136"/>
    <s v="Habib"/>
    <s v="Klizli"/>
    <x v="0"/>
    <x v="129"/>
    <x v="1"/>
    <x v="12"/>
    <x v="0"/>
    <x v="2"/>
    <n v="2908"/>
    <x v="134"/>
    <n v="3"/>
    <n v="0"/>
    <n v="0"/>
    <n v="12"/>
  </r>
  <r>
    <x v="137"/>
    <s v="Rasha"/>
    <s v="Bajubuj"/>
    <x v="1"/>
    <x v="130"/>
    <x v="1"/>
    <x v="14"/>
    <x v="0"/>
    <x v="1"/>
    <n v="2019"/>
    <x v="135"/>
    <n v="3"/>
    <n v="5"/>
    <n v="2"/>
    <n v="15"/>
  </r>
  <r>
    <x v="138"/>
    <s v="Mahir"/>
    <s v="Albaghdadi"/>
    <x v="0"/>
    <x v="131"/>
    <x v="0"/>
    <x v="2"/>
    <x v="0"/>
    <x v="2"/>
    <n v="877"/>
    <x v="136"/>
    <n v="1"/>
    <n v="0"/>
    <n v="0"/>
    <n v="0"/>
  </r>
  <r>
    <x v="139"/>
    <s v="Alaa"/>
    <s v="Almunzilijiu"/>
    <x v="0"/>
    <x v="132"/>
    <x v="2"/>
    <x v="9"/>
    <x v="0"/>
    <x v="2"/>
    <n v="1043"/>
    <x v="137"/>
    <n v="5"/>
    <n v="0"/>
    <n v="0"/>
    <n v="0"/>
  </r>
  <r>
    <x v="140"/>
    <s v="Labanaa"/>
    <s v="Qaziyha"/>
    <x v="1"/>
    <x v="133"/>
    <x v="1"/>
    <x v="7"/>
    <x v="2"/>
    <x v="1"/>
    <n v="3258"/>
    <x v="138"/>
    <n v="3"/>
    <n v="3"/>
    <n v="0"/>
    <n v="0"/>
  </r>
  <r>
    <x v="141"/>
    <s v="Fatnh"/>
    <s v="Abu"/>
    <x v="1"/>
    <x v="134"/>
    <x v="4"/>
    <x v="12"/>
    <x v="1"/>
    <x v="2"/>
    <n v="976"/>
    <x v="139"/>
    <n v="5"/>
    <n v="5"/>
    <n v="0"/>
    <n v="2"/>
  </r>
  <r>
    <x v="142"/>
    <s v="Iilyas"/>
    <s v="Dahadal"/>
    <x v="1"/>
    <x v="135"/>
    <x v="2"/>
    <x v="5"/>
    <x v="0"/>
    <x v="1"/>
    <n v="3096"/>
    <x v="140"/>
    <n v="2"/>
    <n v="0"/>
    <n v="0"/>
    <n v="8"/>
  </r>
  <r>
    <x v="143"/>
    <s v="Rim"/>
    <s v="Huaydi"/>
    <x v="1"/>
    <x v="136"/>
    <x v="2"/>
    <x v="11"/>
    <x v="0"/>
    <x v="0"/>
    <n v="1985"/>
    <x v="141"/>
    <n v="3"/>
    <n v="6"/>
    <n v="2"/>
    <n v="6"/>
  </r>
  <r>
    <x v="144"/>
    <s v="Ahmad"/>
    <s v="Muhamad"/>
    <x v="0"/>
    <x v="137"/>
    <x v="1"/>
    <x v="3"/>
    <x v="2"/>
    <x v="1"/>
    <n v="2371"/>
    <x v="142"/>
    <n v="5"/>
    <n v="0"/>
    <n v="0"/>
    <n v="1"/>
  </r>
  <r>
    <x v="145"/>
    <s v="Abd Alruhmin"/>
    <s v="Almahrus"/>
    <x v="0"/>
    <x v="138"/>
    <x v="2"/>
    <x v="12"/>
    <x v="0"/>
    <x v="2"/>
    <n v="2562"/>
    <x v="143"/>
    <n v="2"/>
    <n v="4"/>
    <n v="0"/>
    <n v="3"/>
  </r>
  <r>
    <x v="146"/>
    <s v="Biaism"/>
    <s v="Tyzry"/>
    <x v="1"/>
    <x v="139"/>
    <x v="4"/>
    <x v="0"/>
    <x v="3"/>
    <x v="1"/>
    <n v="1254"/>
    <x v="144"/>
    <n v="5"/>
    <n v="0"/>
    <n v="0"/>
    <n v="8"/>
  </r>
  <r>
    <x v="147"/>
    <s v="Omar"/>
    <s v="Milatu"/>
    <x v="0"/>
    <x v="55"/>
    <x v="0"/>
    <x v="2"/>
    <x v="3"/>
    <x v="1"/>
    <n v="793"/>
    <x v="145"/>
    <n v="5"/>
    <n v="6"/>
    <n v="0"/>
    <n v="2"/>
  </r>
  <r>
    <x v="148"/>
    <s v="Alyida"/>
    <s v="Nieamah"/>
    <x v="1"/>
    <x v="140"/>
    <x v="0"/>
    <x v="15"/>
    <x v="0"/>
    <x v="0"/>
    <n v="2416"/>
    <x v="146"/>
    <n v="3"/>
    <n v="0"/>
    <n v="0"/>
    <n v="2"/>
  </r>
  <r>
    <x v="149"/>
    <s v="Kamal"/>
    <s v="Hajl"/>
    <x v="0"/>
    <x v="141"/>
    <x v="5"/>
    <x v="8"/>
    <x v="3"/>
    <x v="2"/>
    <n v="822"/>
    <x v="147"/>
    <n v="5"/>
    <n v="6"/>
    <n v="0"/>
    <n v="1"/>
  </r>
  <r>
    <x v="150"/>
    <s v="Amjad"/>
    <s v="Naghnagh"/>
    <x v="0"/>
    <x v="142"/>
    <x v="4"/>
    <x v="2"/>
    <x v="0"/>
    <x v="3"/>
    <n v="1442"/>
    <x v="148"/>
    <n v="5"/>
    <n v="2"/>
    <n v="1"/>
    <n v="23"/>
  </r>
  <r>
    <x v="151"/>
    <s v="Iin"/>
    <s v="Qisi"/>
    <x v="1"/>
    <x v="143"/>
    <x v="1"/>
    <x v="7"/>
    <x v="0"/>
    <x v="0"/>
    <n v="887"/>
    <x v="149"/>
    <n v="4.5"/>
    <n v="0"/>
    <n v="0"/>
    <n v="54"/>
  </r>
  <r>
    <x v="152"/>
    <s v="Basmah"/>
    <s v="Alhabis"/>
    <x v="1"/>
    <x v="144"/>
    <x v="5"/>
    <x v="2"/>
    <x v="0"/>
    <x v="2"/>
    <n v="1671"/>
    <x v="150"/>
    <n v="2"/>
    <n v="0"/>
    <n v="0"/>
    <n v="3"/>
  </r>
  <r>
    <x v="153"/>
    <s v="Eala"/>
    <s v="Dahbur"/>
    <x v="1"/>
    <x v="136"/>
    <x v="2"/>
    <x v="5"/>
    <x v="2"/>
    <x v="1"/>
    <n v="1877"/>
    <x v="151"/>
    <n v="4.5"/>
    <n v="1"/>
    <n v="0"/>
    <n v="0"/>
  </r>
  <r>
    <x v="154"/>
    <s v="Rwbyna"/>
    <s v="Iibrahim"/>
    <x v="1"/>
    <x v="145"/>
    <x v="2"/>
    <x v="7"/>
    <x v="2"/>
    <x v="2"/>
    <n v="1960"/>
    <x v="43"/>
    <n v="2"/>
    <n v="0"/>
    <n v="0"/>
    <n v="8"/>
  </r>
  <r>
    <x v="155"/>
    <s v="Tariq"/>
    <s v="Salim"/>
    <x v="0"/>
    <x v="11"/>
    <x v="0"/>
    <x v="2"/>
    <x v="2"/>
    <x v="1"/>
    <n v="2422"/>
    <x v="152"/>
    <n v="4.5"/>
    <n v="0"/>
    <n v="2"/>
    <n v="10"/>
  </r>
  <r>
    <x v="156"/>
    <s v="Basimah"/>
    <s v="Sybea"/>
    <x v="1"/>
    <x v="146"/>
    <x v="2"/>
    <x v="2"/>
    <x v="1"/>
    <x v="1"/>
    <n v="1299"/>
    <x v="153"/>
    <n v="5"/>
    <n v="0"/>
    <n v="0"/>
    <n v="8"/>
  </r>
  <r>
    <x v="157"/>
    <s v="Zunar"/>
    <s v="Eali"/>
    <x v="0"/>
    <x v="147"/>
    <x v="1"/>
    <x v="1"/>
    <x v="0"/>
    <x v="3"/>
    <n v="2127"/>
    <x v="154"/>
    <n v="5"/>
    <n v="0"/>
    <n v="0"/>
    <n v="3"/>
  </r>
  <r>
    <x v="158"/>
    <s v="Rim"/>
    <s v="Mia"/>
    <x v="1"/>
    <x v="148"/>
    <x v="2"/>
    <x v="0"/>
    <x v="0"/>
    <x v="2"/>
    <n v="3096"/>
    <x v="140"/>
    <n v="2"/>
    <n v="5"/>
    <n v="0"/>
    <n v="9"/>
  </r>
  <r>
    <x v="159"/>
    <s v="Lana"/>
    <s v="Alhabash"/>
    <x v="1"/>
    <x v="149"/>
    <x v="3"/>
    <x v="2"/>
    <x v="0"/>
    <x v="0"/>
    <n v="951"/>
    <x v="155"/>
    <n v="1"/>
    <n v="6"/>
    <n v="0"/>
    <n v="8"/>
  </r>
  <r>
    <x v="160"/>
    <s v="Muhamad"/>
    <s v="Alshghry"/>
    <x v="0"/>
    <x v="150"/>
    <x v="1"/>
    <x v="2"/>
    <x v="0"/>
    <x v="2"/>
    <n v="2940"/>
    <x v="156"/>
    <n v="1"/>
    <n v="6"/>
    <n v="0"/>
    <n v="13"/>
  </r>
  <r>
    <x v="161"/>
    <s v="Ghazal"/>
    <s v="Hisan"/>
    <x v="1"/>
    <x v="151"/>
    <x v="4"/>
    <x v="8"/>
    <x v="1"/>
    <x v="1"/>
    <n v="3293"/>
    <x v="157"/>
    <n v="4.5"/>
    <n v="1"/>
    <n v="6"/>
    <n v="9"/>
  </r>
  <r>
    <x v="162"/>
    <s v="Khalil"/>
    <s v="Alzaebii"/>
    <x v="0"/>
    <x v="152"/>
    <x v="5"/>
    <x v="9"/>
    <x v="2"/>
    <x v="2"/>
    <n v="3250"/>
    <x v="158"/>
    <n v="2"/>
    <n v="1"/>
    <n v="0"/>
    <n v="8"/>
  </r>
  <r>
    <x v="163"/>
    <s v="Samir"/>
    <s v="Shalish"/>
    <x v="0"/>
    <x v="153"/>
    <x v="2"/>
    <x v="5"/>
    <x v="0"/>
    <x v="1"/>
    <n v="2085"/>
    <x v="159"/>
    <n v="3"/>
    <n v="1"/>
    <n v="0"/>
    <n v="9"/>
  </r>
  <r>
    <x v="164"/>
    <s v="Abdalmjid"/>
    <s v="Ahmad"/>
    <x v="0"/>
    <x v="154"/>
    <x v="2"/>
    <x v="2"/>
    <x v="4"/>
    <x v="1"/>
    <n v="1578"/>
    <x v="160"/>
    <n v="3"/>
    <n v="0"/>
    <n v="0"/>
    <n v="15"/>
  </r>
  <r>
    <x v="165"/>
    <s v="Emar"/>
    <s v="Abil"/>
    <x v="1"/>
    <x v="155"/>
    <x v="1"/>
    <x v="5"/>
    <x v="2"/>
    <x v="1"/>
    <n v="1169"/>
    <x v="161"/>
    <n v="3"/>
    <n v="1"/>
    <n v="0"/>
    <n v="10"/>
  </r>
  <r>
    <x v="166"/>
    <s v="Lamia"/>
    <s v="Warur"/>
    <x v="1"/>
    <x v="156"/>
    <x v="5"/>
    <x v="5"/>
    <x v="1"/>
    <x v="3"/>
    <n v="1054"/>
    <x v="162"/>
    <n v="5"/>
    <n v="4"/>
    <n v="6"/>
    <n v="7"/>
  </r>
  <r>
    <x v="167"/>
    <s v="Fyfian"/>
    <s v="Abu"/>
    <x v="1"/>
    <x v="157"/>
    <x v="2"/>
    <x v="5"/>
    <x v="0"/>
    <x v="1"/>
    <n v="1349"/>
    <x v="163"/>
    <n v="4.5"/>
    <n v="1"/>
    <n v="0"/>
    <n v="4"/>
  </r>
  <r>
    <x v="168"/>
    <s v="Majd"/>
    <s v="Yasin"/>
    <x v="1"/>
    <x v="135"/>
    <x v="2"/>
    <x v="0"/>
    <x v="2"/>
    <x v="3"/>
    <n v="2196"/>
    <x v="164"/>
    <n v="5"/>
    <n v="4"/>
    <n v="0"/>
    <n v="9"/>
  </r>
  <r>
    <x v="169"/>
    <s v="Alaa"/>
    <s v="Almisri"/>
    <x v="1"/>
    <x v="158"/>
    <x v="1"/>
    <x v="12"/>
    <x v="0"/>
    <x v="1"/>
    <n v="3264"/>
    <x v="165"/>
    <n v="5"/>
    <n v="6"/>
    <n v="5"/>
    <n v="4"/>
  </r>
  <r>
    <x v="170"/>
    <s v="Muhamad"/>
    <s v="Amir"/>
    <x v="0"/>
    <x v="159"/>
    <x v="5"/>
    <x v="0"/>
    <x v="2"/>
    <x v="2"/>
    <n v="1232"/>
    <x v="166"/>
    <n v="5"/>
    <n v="4"/>
    <n v="5"/>
    <n v="2"/>
  </r>
  <r>
    <x v="171"/>
    <s v="Lilas"/>
    <s v="Balatah"/>
    <x v="1"/>
    <x v="160"/>
    <x v="1"/>
    <x v="7"/>
    <x v="0"/>
    <x v="1"/>
    <n v="2401"/>
    <x v="167"/>
    <n v="5"/>
    <n v="0"/>
    <n v="0"/>
    <n v="9"/>
  </r>
  <r>
    <x v="172"/>
    <s v="Ruaa"/>
    <s v="Mukiin"/>
    <x v="1"/>
    <x v="161"/>
    <x v="0"/>
    <x v="2"/>
    <x v="1"/>
    <x v="1"/>
    <n v="3168"/>
    <x v="168"/>
    <n v="5"/>
    <n v="0"/>
    <n v="0"/>
    <n v="18"/>
  </r>
  <r>
    <x v="173"/>
    <s v="Rana"/>
    <s v="Shaeban"/>
    <x v="1"/>
    <x v="162"/>
    <x v="0"/>
    <x v="12"/>
    <x v="0"/>
    <x v="1"/>
    <n v="1620"/>
    <x v="169"/>
    <n v="5"/>
    <n v="5"/>
    <n v="0"/>
    <n v="10"/>
  </r>
  <r>
    <x v="174"/>
    <s v="Muwmin"/>
    <s v="Ewad"/>
    <x v="0"/>
    <x v="163"/>
    <x v="5"/>
    <x v="0"/>
    <x v="2"/>
    <x v="1"/>
    <n v="1482"/>
    <x v="170"/>
    <n v="5"/>
    <n v="0"/>
    <n v="0"/>
    <n v="3"/>
  </r>
  <r>
    <x v="175"/>
    <s v="Rahaf"/>
    <s v="Alaleppoy"/>
    <x v="1"/>
    <x v="164"/>
    <x v="1"/>
    <x v="5"/>
    <x v="0"/>
    <x v="1"/>
    <n v="1967"/>
    <x v="171"/>
    <n v="4.5"/>
    <n v="6"/>
    <n v="0"/>
    <n v="6"/>
  </r>
  <r>
    <x v="176"/>
    <s v="Samiah"/>
    <s v="Alsaedi"/>
    <x v="1"/>
    <x v="165"/>
    <x v="0"/>
    <x v="2"/>
    <x v="0"/>
    <x v="1"/>
    <n v="1696"/>
    <x v="172"/>
    <n v="5"/>
    <n v="0"/>
    <n v="0"/>
    <n v="5"/>
  </r>
  <r>
    <x v="177"/>
    <s v="Rim"/>
    <s v="Hamdu"/>
    <x v="1"/>
    <x v="166"/>
    <x v="2"/>
    <x v="8"/>
    <x v="0"/>
    <x v="3"/>
    <n v="2913"/>
    <x v="173"/>
    <n v="4.5"/>
    <n v="0"/>
    <n v="0"/>
    <n v="3"/>
  </r>
  <r>
    <x v="178"/>
    <s v="Aishah"/>
    <s v="Alquatliu"/>
    <x v="1"/>
    <x v="167"/>
    <x v="1"/>
    <x v="12"/>
    <x v="4"/>
    <x v="3"/>
    <n v="2068"/>
    <x v="174"/>
    <n v="1"/>
    <n v="0"/>
    <n v="1"/>
    <n v="0"/>
  </r>
  <r>
    <x v="179"/>
    <s v="Dany"/>
    <s v="Albaba"/>
    <x v="0"/>
    <x v="168"/>
    <x v="2"/>
    <x v="17"/>
    <x v="2"/>
    <x v="2"/>
    <n v="1430"/>
    <x v="175"/>
    <n v="3"/>
    <n v="6"/>
    <n v="0"/>
    <n v="0"/>
  </r>
  <r>
    <x v="180"/>
    <s v="Muhamad"/>
    <s v="Rinkusi"/>
    <x v="0"/>
    <x v="169"/>
    <x v="0"/>
    <x v="5"/>
    <x v="1"/>
    <x v="2"/>
    <n v="3138"/>
    <x v="103"/>
    <n v="1"/>
    <n v="0"/>
    <n v="5"/>
    <n v="9"/>
  </r>
  <r>
    <x v="181"/>
    <s v="Isam"/>
    <s v="Jadid"/>
    <x v="0"/>
    <x v="170"/>
    <x v="4"/>
    <x v="2"/>
    <x v="0"/>
    <x v="1"/>
    <n v="2051"/>
    <x v="176"/>
    <n v="3"/>
    <n v="0"/>
    <n v="0"/>
    <n v="2"/>
  </r>
  <r>
    <x v="182"/>
    <s v="Bushraa"/>
    <s v="Drwysh"/>
    <x v="1"/>
    <x v="171"/>
    <x v="2"/>
    <x v="8"/>
    <x v="0"/>
    <x v="2"/>
    <n v="2986"/>
    <x v="177"/>
    <n v="1"/>
    <n v="3"/>
    <n v="0"/>
    <n v="8"/>
  </r>
  <r>
    <x v="183"/>
    <s v="Zakarian"/>
    <s v="Rashwani"/>
    <x v="0"/>
    <x v="172"/>
    <x v="2"/>
    <x v="2"/>
    <x v="3"/>
    <x v="1"/>
    <n v="2790"/>
    <x v="178"/>
    <n v="5"/>
    <n v="6"/>
    <n v="0"/>
    <n v="3"/>
  </r>
  <r>
    <x v="184"/>
    <s v="Fadi"/>
    <s v="Alqadi"/>
    <x v="0"/>
    <x v="173"/>
    <x v="4"/>
    <x v="8"/>
    <x v="0"/>
    <x v="1"/>
    <n v="1075"/>
    <x v="179"/>
    <n v="4.5"/>
    <n v="6"/>
    <n v="0"/>
    <n v="7"/>
  </r>
  <r>
    <x v="185"/>
    <s v="Diea"/>
    <s v="Almarstani"/>
    <x v="0"/>
    <x v="174"/>
    <x v="2"/>
    <x v="4"/>
    <x v="3"/>
    <x v="1"/>
    <n v="2009"/>
    <x v="180"/>
    <n v="1"/>
    <n v="5"/>
    <n v="0"/>
    <n v="0"/>
  </r>
  <r>
    <x v="186"/>
    <s v="Muhamad"/>
    <s v="Siedih"/>
    <x v="0"/>
    <x v="175"/>
    <x v="0"/>
    <x v="11"/>
    <x v="0"/>
    <x v="1"/>
    <n v="3254"/>
    <x v="181"/>
    <n v="3"/>
    <n v="4"/>
    <n v="6"/>
    <n v="5"/>
  </r>
  <r>
    <x v="187"/>
    <s v="Bisam"/>
    <s v="Almisri"/>
    <x v="1"/>
    <x v="23"/>
    <x v="1"/>
    <x v="15"/>
    <x v="2"/>
    <x v="1"/>
    <n v="2367"/>
    <x v="182"/>
    <n v="3"/>
    <n v="0"/>
    <n v="0"/>
    <n v="1"/>
  </r>
  <r>
    <x v="188"/>
    <s v="Muhamad"/>
    <s v="Alkhatib"/>
    <x v="0"/>
    <x v="176"/>
    <x v="0"/>
    <x v="2"/>
    <x v="2"/>
    <x v="1"/>
    <n v="3158"/>
    <x v="183"/>
    <n v="3"/>
    <n v="2"/>
    <n v="5"/>
    <n v="10"/>
  </r>
  <r>
    <x v="189"/>
    <s v="Muhamad"/>
    <s v="Rghid"/>
    <x v="0"/>
    <x v="177"/>
    <x v="1"/>
    <x v="2"/>
    <x v="2"/>
    <x v="1"/>
    <n v="1980"/>
    <x v="184"/>
    <n v="2"/>
    <n v="0"/>
    <n v="0"/>
    <n v="2"/>
  </r>
  <r>
    <x v="190"/>
    <s v="Omar"/>
    <s v="Shakir"/>
    <x v="0"/>
    <x v="178"/>
    <x v="2"/>
    <x v="5"/>
    <x v="0"/>
    <x v="1"/>
    <n v="2049"/>
    <x v="185"/>
    <n v="3"/>
    <n v="6"/>
    <n v="0"/>
    <n v="23"/>
  </r>
  <r>
    <x v="191"/>
    <s v="Aryj"/>
    <s v="Hamada"/>
    <x v="1"/>
    <x v="179"/>
    <x v="1"/>
    <x v="12"/>
    <x v="0"/>
    <x v="2"/>
    <n v="2727"/>
    <x v="186"/>
    <n v="2"/>
    <n v="0"/>
    <n v="0"/>
    <n v="8"/>
  </r>
  <r>
    <x v="192"/>
    <s v="Madlin"/>
    <s v="Saeid"/>
    <x v="1"/>
    <x v="180"/>
    <x v="1"/>
    <x v="2"/>
    <x v="2"/>
    <x v="3"/>
    <n v="974"/>
    <x v="187"/>
    <n v="5"/>
    <n v="0"/>
    <n v="0"/>
    <n v="9"/>
  </r>
  <r>
    <x v="193"/>
    <s v="Rybal"/>
    <s v="Sabagh"/>
    <x v="0"/>
    <x v="181"/>
    <x v="1"/>
    <x v="3"/>
    <x v="2"/>
    <x v="2"/>
    <n v="992"/>
    <x v="188"/>
    <n v="5"/>
    <n v="0"/>
    <n v="0"/>
    <n v="3"/>
  </r>
  <r>
    <x v="194"/>
    <s v="Samar"/>
    <s v="Alqutb"/>
    <x v="1"/>
    <x v="182"/>
    <x v="2"/>
    <x v="5"/>
    <x v="0"/>
    <x v="0"/>
    <n v="2730"/>
    <x v="189"/>
    <n v="1"/>
    <n v="4"/>
    <n v="6"/>
    <n v="9"/>
  </r>
  <r>
    <x v="195"/>
    <s v="Eala"/>
    <s v="Murad"/>
    <x v="1"/>
    <x v="183"/>
    <x v="3"/>
    <x v="8"/>
    <x v="0"/>
    <x v="0"/>
    <n v="2804"/>
    <x v="190"/>
    <n v="4.5"/>
    <n v="0"/>
    <n v="0"/>
    <n v="4"/>
  </r>
  <r>
    <x v="196"/>
    <s v="Ahmad"/>
    <s v="Salih"/>
    <x v="0"/>
    <x v="112"/>
    <x v="2"/>
    <x v="0"/>
    <x v="0"/>
    <x v="1"/>
    <n v="1467"/>
    <x v="191"/>
    <n v="5"/>
    <n v="6"/>
    <n v="0"/>
    <n v="0"/>
  </r>
  <r>
    <x v="197"/>
    <s v="Ibrahim"/>
    <s v="Alhamid"/>
    <x v="0"/>
    <x v="184"/>
    <x v="4"/>
    <x v="1"/>
    <x v="4"/>
    <x v="0"/>
    <n v="997"/>
    <x v="192"/>
    <n v="5"/>
    <n v="1"/>
    <n v="0"/>
    <n v="68"/>
  </r>
  <r>
    <x v="198"/>
    <s v="Muhamad"/>
    <s v="Alziyat"/>
    <x v="0"/>
    <x v="185"/>
    <x v="1"/>
    <x v="5"/>
    <x v="1"/>
    <x v="0"/>
    <n v="1859"/>
    <x v="193"/>
    <n v="5"/>
    <n v="5"/>
    <n v="0"/>
    <n v="1"/>
  </r>
  <r>
    <x v="199"/>
    <s v="Ali"/>
    <s v="Nhl"/>
    <x v="0"/>
    <x v="186"/>
    <x v="1"/>
    <x v="12"/>
    <x v="0"/>
    <x v="2"/>
    <n v="1231"/>
    <x v="194"/>
    <n v="1"/>
    <n v="1"/>
    <n v="5"/>
    <n v="7"/>
  </r>
  <r>
    <x v="200"/>
    <s v="Saed"/>
    <s v="Alsiyah"/>
    <x v="0"/>
    <x v="59"/>
    <x v="2"/>
    <x v="2"/>
    <x v="0"/>
    <x v="1"/>
    <n v="719"/>
    <x v="195"/>
    <n v="5"/>
    <n v="0"/>
    <n v="0"/>
    <n v="8"/>
  </r>
  <r>
    <x v="201"/>
    <s v="Majdy"/>
    <s v="Rafaea"/>
    <x v="0"/>
    <x v="187"/>
    <x v="1"/>
    <x v="14"/>
    <x v="2"/>
    <x v="1"/>
    <n v="2186"/>
    <x v="196"/>
    <n v="1"/>
    <n v="2"/>
    <n v="0"/>
    <n v="10"/>
  </r>
  <r>
    <x v="202"/>
    <s v="Ihsan"/>
    <s v="Eazu"/>
    <x v="0"/>
    <x v="188"/>
    <x v="2"/>
    <x v="13"/>
    <x v="0"/>
    <x v="0"/>
    <n v="1605"/>
    <x v="197"/>
    <n v="4.5"/>
    <n v="5"/>
    <n v="4"/>
    <n v="9"/>
  </r>
  <r>
    <x v="203"/>
    <s v="Iad"/>
    <s v="Alshaykh"/>
    <x v="0"/>
    <x v="189"/>
    <x v="0"/>
    <x v="8"/>
    <x v="0"/>
    <x v="1"/>
    <n v="2365"/>
    <x v="198"/>
    <n v="1"/>
    <n v="0"/>
    <n v="0"/>
    <n v="73"/>
  </r>
  <r>
    <x v="204"/>
    <s v="Bara"/>
    <s v="Alrrashid"/>
    <x v="0"/>
    <x v="190"/>
    <x v="5"/>
    <x v="19"/>
    <x v="3"/>
    <x v="1"/>
    <n v="1096"/>
    <x v="199"/>
    <n v="4.5"/>
    <n v="4"/>
    <n v="0"/>
    <n v="8"/>
  </r>
  <r>
    <x v="205"/>
    <s v="Fadi"/>
    <s v="Nuna"/>
    <x v="0"/>
    <x v="191"/>
    <x v="2"/>
    <x v="8"/>
    <x v="0"/>
    <x v="2"/>
    <n v="1037"/>
    <x v="200"/>
    <n v="3"/>
    <n v="6"/>
    <n v="0"/>
    <n v="5"/>
  </r>
  <r>
    <x v="206"/>
    <s v="Muhamad"/>
    <s v="Salah"/>
    <x v="0"/>
    <x v="20"/>
    <x v="4"/>
    <x v="8"/>
    <x v="3"/>
    <x v="0"/>
    <n v="1757"/>
    <x v="201"/>
    <n v="2"/>
    <n v="6"/>
    <n v="0"/>
    <n v="13"/>
  </r>
  <r>
    <x v="207"/>
    <s v="Bima"/>
    <s v="Mustafaa"/>
    <x v="1"/>
    <x v="192"/>
    <x v="4"/>
    <x v="12"/>
    <x v="0"/>
    <x v="1"/>
    <n v="3405"/>
    <x v="202"/>
    <n v="5"/>
    <n v="0"/>
    <n v="0"/>
    <n v="1"/>
  </r>
  <r>
    <x v="208"/>
    <s v="Husam"/>
    <s v="Abu Shwmr"/>
    <x v="0"/>
    <x v="193"/>
    <x v="0"/>
    <x v="5"/>
    <x v="2"/>
    <x v="0"/>
    <n v="2154"/>
    <x v="203"/>
    <n v="5"/>
    <n v="0"/>
    <n v="0"/>
    <n v="0"/>
  </r>
  <r>
    <x v="209"/>
    <s v="Abdalrahmin"/>
    <s v="Turkmany"/>
    <x v="0"/>
    <x v="194"/>
    <x v="2"/>
    <x v="9"/>
    <x v="0"/>
    <x v="1"/>
    <n v="805"/>
    <x v="204"/>
    <n v="2"/>
    <n v="0"/>
    <n v="0"/>
    <n v="6"/>
  </r>
  <r>
    <x v="210"/>
    <s v="Majdulyn"/>
    <s v="Alhakim"/>
    <x v="1"/>
    <x v="195"/>
    <x v="2"/>
    <x v="18"/>
    <x v="0"/>
    <x v="1"/>
    <n v="3093"/>
    <x v="205"/>
    <n v="4.5"/>
    <n v="0"/>
    <n v="0"/>
    <n v="10"/>
  </r>
  <r>
    <x v="211"/>
    <s v="Ahmad"/>
    <s v="Abu Jaysh"/>
    <x v="0"/>
    <x v="196"/>
    <x v="5"/>
    <x v="15"/>
    <x v="1"/>
    <x v="0"/>
    <n v="1039"/>
    <x v="206"/>
    <n v="3"/>
    <n v="2"/>
    <n v="0"/>
    <n v="87"/>
  </r>
  <r>
    <x v="212"/>
    <s v="Majid"/>
    <s v="Aleusud"/>
    <x v="0"/>
    <x v="197"/>
    <x v="1"/>
    <x v="5"/>
    <x v="0"/>
    <x v="0"/>
    <n v="1012"/>
    <x v="207"/>
    <n v="3"/>
    <n v="1"/>
    <n v="0"/>
    <n v="7"/>
  </r>
  <r>
    <x v="213"/>
    <s v="Bashshar"/>
    <s v="Shakhashiru"/>
    <x v="0"/>
    <x v="198"/>
    <x v="5"/>
    <x v="4"/>
    <x v="0"/>
    <x v="1"/>
    <n v="2216"/>
    <x v="208"/>
    <n v="2"/>
    <n v="0"/>
    <n v="0"/>
    <n v="11"/>
  </r>
  <r>
    <x v="214"/>
    <s v="Malik"/>
    <s v="Alshaykh"/>
    <x v="0"/>
    <x v="199"/>
    <x v="4"/>
    <x v="12"/>
    <x v="0"/>
    <x v="3"/>
    <n v="2020"/>
    <x v="209"/>
    <n v="4.5"/>
    <n v="0"/>
    <n v="5"/>
    <n v="0"/>
  </r>
  <r>
    <x v="215"/>
    <s v="Omar"/>
    <s v="Zarzur"/>
    <x v="0"/>
    <x v="200"/>
    <x v="5"/>
    <x v="3"/>
    <x v="2"/>
    <x v="2"/>
    <n v="3309"/>
    <x v="210"/>
    <n v="4.5"/>
    <n v="1"/>
    <n v="0"/>
    <n v="7"/>
  </r>
  <r>
    <x v="216"/>
    <s v="Hasan"/>
    <s v="Iismaeil"/>
    <x v="0"/>
    <x v="201"/>
    <x v="1"/>
    <x v="5"/>
    <x v="2"/>
    <x v="2"/>
    <n v="983"/>
    <x v="211"/>
    <n v="2"/>
    <n v="6"/>
    <n v="0"/>
    <n v="0"/>
  </r>
  <r>
    <x v="217"/>
    <s v="Husayn"/>
    <s v="Abu Nasir"/>
    <x v="0"/>
    <x v="202"/>
    <x v="0"/>
    <x v="2"/>
    <x v="0"/>
    <x v="1"/>
    <n v="741"/>
    <x v="212"/>
    <n v="3"/>
    <n v="0"/>
    <n v="0"/>
    <n v="1"/>
  </r>
  <r>
    <x v="218"/>
    <s v="Mazin"/>
    <s v="Earabi"/>
    <x v="0"/>
    <x v="203"/>
    <x v="5"/>
    <x v="5"/>
    <x v="2"/>
    <x v="1"/>
    <n v="1171"/>
    <x v="213"/>
    <n v="4.5"/>
    <n v="0"/>
    <n v="0"/>
    <n v="0"/>
  </r>
  <r>
    <x v="219"/>
    <s v="Zahir"/>
    <s v="Eisaa"/>
    <x v="0"/>
    <x v="45"/>
    <x v="1"/>
    <x v="12"/>
    <x v="0"/>
    <x v="2"/>
    <n v="2512"/>
    <x v="214"/>
    <n v="5"/>
    <n v="6"/>
    <n v="0"/>
    <n v="10"/>
  </r>
  <r>
    <x v="220"/>
    <s v="Lama"/>
    <s v="Sabiq"/>
    <x v="1"/>
    <x v="204"/>
    <x v="2"/>
    <x v="0"/>
    <x v="0"/>
    <x v="0"/>
    <n v="1608"/>
    <x v="215"/>
    <n v="1"/>
    <n v="0"/>
    <n v="3"/>
    <n v="4"/>
  </r>
  <r>
    <x v="221"/>
    <s v="Tariq"/>
    <s v="Dw"/>
    <x v="0"/>
    <x v="205"/>
    <x v="1"/>
    <x v="12"/>
    <x v="2"/>
    <x v="2"/>
    <n v="1677"/>
    <x v="216"/>
    <n v="1"/>
    <n v="0"/>
    <n v="0"/>
    <n v="12"/>
  </r>
  <r>
    <x v="222"/>
    <s v="Jawaher"/>
    <s v="Shaykhus"/>
    <x v="1"/>
    <x v="206"/>
    <x v="0"/>
    <x v="12"/>
    <x v="0"/>
    <x v="0"/>
    <n v="3414"/>
    <x v="217"/>
    <n v="5"/>
    <n v="0"/>
    <n v="0"/>
    <n v="2"/>
  </r>
  <r>
    <x v="223"/>
    <s v="Emam"/>
    <s v="Mansur"/>
    <x v="0"/>
    <x v="204"/>
    <x v="2"/>
    <x v="12"/>
    <x v="4"/>
    <x v="1"/>
    <n v="1358"/>
    <x v="218"/>
    <n v="5"/>
    <n v="0"/>
    <n v="0"/>
    <n v="10"/>
  </r>
  <r>
    <x v="224"/>
    <s v="Muhamad"/>
    <s v="Bulta"/>
    <x v="0"/>
    <x v="90"/>
    <x v="1"/>
    <x v="5"/>
    <x v="0"/>
    <x v="3"/>
    <n v="703"/>
    <x v="219"/>
    <n v="4.5"/>
    <n v="0"/>
    <n v="0"/>
    <n v="64"/>
  </r>
  <r>
    <x v="225"/>
    <s v="Fatin"/>
    <s v="Hamshu"/>
    <x v="1"/>
    <x v="207"/>
    <x v="2"/>
    <x v="3"/>
    <x v="0"/>
    <x v="1"/>
    <n v="2017"/>
    <x v="69"/>
    <n v="2"/>
    <n v="0"/>
    <n v="1"/>
    <n v="8"/>
  </r>
  <r>
    <x v="226"/>
    <s v="Abd Alruhmin"/>
    <s v="Alnasar"/>
    <x v="0"/>
    <x v="208"/>
    <x v="2"/>
    <x v="3"/>
    <x v="0"/>
    <x v="1"/>
    <n v="1806"/>
    <x v="220"/>
    <n v="5"/>
    <n v="0"/>
    <n v="0"/>
    <n v="7"/>
  </r>
  <r>
    <x v="227"/>
    <s v="Fatin"/>
    <s v="Red"/>
    <x v="1"/>
    <x v="209"/>
    <x v="2"/>
    <x v="15"/>
    <x v="0"/>
    <x v="2"/>
    <n v="2421"/>
    <x v="221"/>
    <n v="3"/>
    <n v="6"/>
    <n v="0"/>
    <n v="16"/>
  </r>
  <r>
    <x v="228"/>
    <s v="Ali"/>
    <s v="Muhamad"/>
    <x v="0"/>
    <x v="210"/>
    <x v="0"/>
    <x v="9"/>
    <x v="2"/>
    <x v="2"/>
    <n v="1461"/>
    <x v="222"/>
    <n v="5"/>
    <n v="1"/>
    <n v="0"/>
    <n v="7"/>
  </r>
  <r>
    <x v="229"/>
    <s v="Rima"/>
    <s v="Dwalyby"/>
    <x v="1"/>
    <x v="211"/>
    <x v="4"/>
    <x v="2"/>
    <x v="0"/>
    <x v="3"/>
    <n v="1287"/>
    <x v="223"/>
    <n v="1"/>
    <n v="0"/>
    <n v="0"/>
    <n v="7"/>
  </r>
  <r>
    <x v="230"/>
    <s v="Basil"/>
    <s v="Musaa"/>
    <x v="0"/>
    <x v="212"/>
    <x v="0"/>
    <x v="2"/>
    <x v="0"/>
    <x v="1"/>
    <n v="2756"/>
    <x v="224"/>
    <n v="3"/>
    <n v="2"/>
    <n v="0"/>
    <n v="4"/>
  </r>
  <r>
    <x v="231"/>
    <s v="Antuan"/>
    <s v="Litansdurfr"/>
    <x v="0"/>
    <x v="213"/>
    <x v="2"/>
    <x v="0"/>
    <x v="0"/>
    <x v="1"/>
    <n v="2332"/>
    <x v="5"/>
    <n v="5"/>
    <n v="0"/>
    <n v="0"/>
    <n v="2"/>
  </r>
  <r>
    <x v="232"/>
    <s v="Rashad"/>
    <s v="Iidris"/>
    <x v="0"/>
    <x v="214"/>
    <x v="1"/>
    <x v="11"/>
    <x v="0"/>
    <x v="1"/>
    <n v="812"/>
    <x v="225"/>
    <n v="3"/>
    <n v="0"/>
    <n v="0"/>
    <n v="10"/>
  </r>
  <r>
    <x v="233"/>
    <s v="Bidralidin"/>
    <s v="Ahmdghrybw"/>
    <x v="0"/>
    <x v="215"/>
    <x v="4"/>
    <x v="2"/>
    <x v="0"/>
    <x v="2"/>
    <n v="2651"/>
    <x v="226"/>
    <n v="1"/>
    <n v="0"/>
    <n v="0"/>
    <n v="12"/>
  </r>
  <r>
    <x v="234"/>
    <s v="Faras"/>
    <s v="Shaykh"/>
    <x v="0"/>
    <x v="216"/>
    <x v="2"/>
    <x v="4"/>
    <x v="2"/>
    <x v="0"/>
    <n v="2331"/>
    <x v="227"/>
    <n v="4.5"/>
    <n v="0"/>
    <n v="0"/>
    <n v="9"/>
  </r>
  <r>
    <x v="235"/>
    <s v="Muhamad"/>
    <s v="Eala Aldiyn"/>
    <x v="0"/>
    <x v="177"/>
    <x v="1"/>
    <x v="4"/>
    <x v="1"/>
    <x v="2"/>
    <n v="2162"/>
    <x v="18"/>
    <n v="5"/>
    <n v="0"/>
    <n v="0"/>
    <n v="13"/>
  </r>
  <r>
    <x v="236"/>
    <s v="Khaldun"/>
    <s v="Suqbani"/>
    <x v="0"/>
    <x v="30"/>
    <x v="1"/>
    <x v="2"/>
    <x v="0"/>
    <x v="2"/>
    <n v="1952"/>
    <x v="228"/>
    <n v="3"/>
    <n v="1"/>
    <n v="1"/>
    <n v="34"/>
  </r>
  <r>
    <x v="237"/>
    <s v="Lwna"/>
    <s v="Albahra"/>
    <x v="1"/>
    <x v="217"/>
    <x v="1"/>
    <x v="3"/>
    <x v="0"/>
    <x v="2"/>
    <n v="2976"/>
    <x v="229"/>
    <n v="4.5"/>
    <n v="0"/>
    <n v="2"/>
    <n v="6"/>
  </r>
  <r>
    <x v="238"/>
    <s v="Ahmad"/>
    <s v="Ezqul"/>
    <x v="0"/>
    <x v="218"/>
    <x v="0"/>
    <x v="2"/>
    <x v="1"/>
    <x v="1"/>
    <n v="2080"/>
    <x v="230"/>
    <n v="5"/>
    <n v="0"/>
    <n v="5"/>
    <n v="13"/>
  </r>
  <r>
    <x v="239"/>
    <s v="Salih"/>
    <s v="Alhamuwd"/>
    <x v="0"/>
    <x v="219"/>
    <x v="2"/>
    <x v="9"/>
    <x v="0"/>
    <x v="1"/>
    <n v="1668"/>
    <x v="231"/>
    <n v="4.5"/>
    <n v="0"/>
    <n v="3"/>
    <n v="3"/>
  </r>
  <r>
    <x v="240"/>
    <s v="Muhamad"/>
    <s v="Abu Zamil"/>
    <x v="0"/>
    <x v="220"/>
    <x v="3"/>
    <x v="9"/>
    <x v="0"/>
    <x v="1"/>
    <n v="2234"/>
    <x v="232"/>
    <n v="5"/>
    <n v="3"/>
    <n v="0"/>
    <n v="7"/>
  </r>
  <r>
    <x v="241"/>
    <s v="Fuad"/>
    <s v="Alsyqly"/>
    <x v="0"/>
    <x v="221"/>
    <x v="1"/>
    <x v="5"/>
    <x v="3"/>
    <x v="3"/>
    <n v="2096"/>
    <x v="233"/>
    <n v="3"/>
    <n v="5"/>
    <n v="2"/>
    <n v="0"/>
  </r>
  <r>
    <x v="242"/>
    <s v="Muhamad"/>
    <s v="Aldamshqi"/>
    <x v="0"/>
    <x v="222"/>
    <x v="2"/>
    <x v="2"/>
    <x v="1"/>
    <x v="1"/>
    <n v="2129"/>
    <x v="40"/>
    <n v="3"/>
    <n v="1"/>
    <n v="1"/>
    <n v="3"/>
  </r>
  <r>
    <x v="243"/>
    <s v="Sayf Aldiyn"/>
    <s v="Alkmshh"/>
    <x v="0"/>
    <x v="194"/>
    <x v="2"/>
    <x v="2"/>
    <x v="1"/>
    <x v="1"/>
    <n v="1429"/>
    <x v="234"/>
    <n v="3"/>
    <n v="0"/>
    <n v="5"/>
    <n v="8"/>
  </r>
  <r>
    <x v="244"/>
    <s v="Muhamad"/>
    <s v="Alssati"/>
    <x v="0"/>
    <x v="223"/>
    <x v="4"/>
    <x v="2"/>
    <x v="2"/>
    <x v="2"/>
    <n v="1479"/>
    <x v="8"/>
    <n v="3"/>
    <n v="5"/>
    <n v="4"/>
    <n v="8"/>
  </r>
  <r>
    <x v="245"/>
    <s v="Khalid"/>
    <s v="Alem"/>
    <x v="0"/>
    <x v="224"/>
    <x v="4"/>
    <x v="0"/>
    <x v="2"/>
    <x v="2"/>
    <n v="2884"/>
    <x v="235"/>
    <n v="5"/>
    <n v="1"/>
    <n v="6"/>
    <n v="3"/>
  </r>
  <r>
    <x v="246"/>
    <s v="Ayham"/>
    <s v="Aleisaa"/>
    <x v="0"/>
    <x v="225"/>
    <x v="4"/>
    <x v="11"/>
    <x v="3"/>
    <x v="1"/>
    <n v="2947"/>
    <x v="236"/>
    <n v="3"/>
    <n v="5"/>
    <n v="0"/>
    <n v="1"/>
  </r>
  <r>
    <x v="247"/>
    <s v="Abd Alruhmin"/>
    <s v="Dulul"/>
    <x v="0"/>
    <x v="226"/>
    <x v="0"/>
    <x v="0"/>
    <x v="0"/>
    <x v="2"/>
    <n v="1795"/>
    <x v="237"/>
    <n v="1"/>
    <n v="0"/>
    <n v="0"/>
    <n v="4"/>
  </r>
  <r>
    <x v="248"/>
    <s v="Ruba"/>
    <s v="Aleid"/>
    <x v="1"/>
    <x v="227"/>
    <x v="0"/>
    <x v="5"/>
    <x v="0"/>
    <x v="0"/>
    <n v="1982"/>
    <x v="238"/>
    <n v="5"/>
    <n v="1"/>
    <n v="0"/>
    <n v="7"/>
  </r>
  <r>
    <x v="249"/>
    <s v="Muhamad"/>
    <s v="Badawiin"/>
    <x v="0"/>
    <x v="228"/>
    <x v="4"/>
    <x v="5"/>
    <x v="0"/>
    <x v="3"/>
    <n v="2543"/>
    <x v="239"/>
    <n v="5"/>
    <n v="0"/>
    <n v="0"/>
    <n v="86"/>
  </r>
  <r>
    <x v="250"/>
    <s v="Sharihan"/>
    <s v="Rihan"/>
    <x v="1"/>
    <x v="229"/>
    <x v="1"/>
    <x v="2"/>
    <x v="0"/>
    <x v="1"/>
    <n v="2787"/>
    <x v="240"/>
    <n v="3"/>
    <n v="3"/>
    <n v="0"/>
    <n v="12"/>
  </r>
  <r>
    <x v="251"/>
    <s v="Ibrahim"/>
    <s v="Alyasin"/>
    <x v="0"/>
    <x v="230"/>
    <x v="1"/>
    <x v="12"/>
    <x v="0"/>
    <x v="2"/>
    <n v="1095"/>
    <x v="241"/>
    <n v="5"/>
    <n v="6"/>
    <n v="0"/>
    <n v="5"/>
  </r>
  <r>
    <x v="252"/>
    <s v="Iin"/>
    <s v="Mulaliyun"/>
    <x v="1"/>
    <x v="231"/>
    <x v="1"/>
    <x v="2"/>
    <x v="1"/>
    <x v="1"/>
    <n v="2009"/>
    <x v="180"/>
    <n v="5"/>
    <n v="0"/>
    <n v="0"/>
    <n v="0"/>
  </r>
  <r>
    <x v="253"/>
    <s v="Danah"/>
    <s v="Almahdi"/>
    <x v="1"/>
    <x v="232"/>
    <x v="3"/>
    <x v="14"/>
    <x v="0"/>
    <x v="2"/>
    <n v="1837"/>
    <x v="242"/>
    <n v="3"/>
    <n v="1"/>
    <n v="0"/>
    <n v="2"/>
  </r>
  <r>
    <x v="254"/>
    <s v="Muhamad"/>
    <s v="Sakar"/>
    <x v="0"/>
    <x v="233"/>
    <x v="1"/>
    <x v="11"/>
    <x v="1"/>
    <x v="1"/>
    <n v="3109"/>
    <x v="243"/>
    <n v="3"/>
    <n v="1"/>
    <n v="0"/>
    <n v="9"/>
  </r>
  <r>
    <x v="255"/>
    <s v="Lama"/>
    <s v="Yasin"/>
    <x v="1"/>
    <x v="187"/>
    <x v="1"/>
    <x v="2"/>
    <x v="0"/>
    <x v="1"/>
    <n v="2832"/>
    <x v="244"/>
    <n v="5"/>
    <n v="1"/>
    <n v="0"/>
    <n v="5"/>
  </r>
  <r>
    <x v="256"/>
    <s v="Asf"/>
    <s v="Abultif"/>
    <x v="0"/>
    <x v="234"/>
    <x v="2"/>
    <x v="2"/>
    <x v="0"/>
    <x v="1"/>
    <n v="2940"/>
    <x v="156"/>
    <n v="1"/>
    <n v="6"/>
    <n v="4"/>
    <n v="7"/>
  </r>
  <r>
    <x v="257"/>
    <s v="Ahmad"/>
    <s v="Alshalaq"/>
    <x v="0"/>
    <x v="235"/>
    <x v="2"/>
    <x v="3"/>
    <x v="3"/>
    <x v="2"/>
    <n v="983"/>
    <x v="211"/>
    <n v="5"/>
    <n v="0"/>
    <n v="0"/>
    <n v="13"/>
  </r>
  <r>
    <x v="258"/>
    <s v="Mazin"/>
    <s v="Zawal"/>
    <x v="0"/>
    <x v="236"/>
    <x v="1"/>
    <x v="7"/>
    <x v="0"/>
    <x v="2"/>
    <n v="1223"/>
    <x v="245"/>
    <n v="1"/>
    <n v="6"/>
    <n v="0"/>
    <n v="10"/>
  </r>
  <r>
    <x v="259"/>
    <s v="Diana"/>
    <s v="Aleabd"/>
    <x v="1"/>
    <x v="237"/>
    <x v="1"/>
    <x v="16"/>
    <x v="0"/>
    <x v="2"/>
    <n v="833"/>
    <x v="246"/>
    <n v="1"/>
    <n v="1"/>
    <n v="0"/>
    <n v="5"/>
  </r>
  <r>
    <x v="260"/>
    <s v="Kawkab"/>
    <s v="Qarqazan"/>
    <x v="1"/>
    <x v="238"/>
    <x v="0"/>
    <x v="0"/>
    <x v="0"/>
    <x v="0"/>
    <n v="2074"/>
    <x v="247"/>
    <n v="3"/>
    <n v="1"/>
    <n v="0"/>
    <n v="2"/>
  </r>
  <r>
    <x v="261"/>
    <s v="Thamir"/>
    <s v="Abu Ghazy"/>
    <x v="0"/>
    <x v="239"/>
    <x v="0"/>
    <x v="0"/>
    <x v="2"/>
    <x v="3"/>
    <n v="2811"/>
    <x v="248"/>
    <n v="3"/>
    <n v="0"/>
    <n v="1"/>
    <n v="9"/>
  </r>
  <r>
    <x v="262"/>
    <s v="Muhamad"/>
    <s v="Alabth"/>
    <x v="0"/>
    <x v="35"/>
    <x v="1"/>
    <x v="0"/>
    <x v="1"/>
    <x v="2"/>
    <n v="1436"/>
    <x v="249"/>
    <n v="4.5"/>
    <n v="3"/>
    <n v="4"/>
    <n v="4"/>
  </r>
  <r>
    <x v="263"/>
    <s v="Khadijah"/>
    <s v="Abu Taqih"/>
    <x v="1"/>
    <x v="240"/>
    <x v="2"/>
    <x v="2"/>
    <x v="0"/>
    <x v="2"/>
    <n v="1041"/>
    <x v="250"/>
    <n v="2"/>
    <n v="2"/>
    <n v="0"/>
    <n v="5"/>
  </r>
  <r>
    <x v="264"/>
    <s v="Salwaa"/>
    <s v="Alsyd"/>
    <x v="1"/>
    <x v="241"/>
    <x v="0"/>
    <x v="0"/>
    <x v="0"/>
    <x v="1"/>
    <n v="2231"/>
    <x v="251"/>
    <n v="3"/>
    <n v="0"/>
    <n v="0"/>
    <n v="87"/>
  </r>
  <r>
    <x v="265"/>
    <s v="Muayid"/>
    <s v="Shbyb"/>
    <x v="0"/>
    <x v="242"/>
    <x v="2"/>
    <x v="9"/>
    <x v="2"/>
    <x v="0"/>
    <n v="1036"/>
    <x v="252"/>
    <n v="3"/>
    <n v="0"/>
    <n v="0"/>
    <n v="1"/>
  </r>
  <r>
    <x v="266"/>
    <s v="Rannym"/>
    <s v="Tyru"/>
    <x v="1"/>
    <x v="243"/>
    <x v="4"/>
    <x v="0"/>
    <x v="0"/>
    <x v="2"/>
    <n v="2143"/>
    <x v="253"/>
    <n v="5"/>
    <n v="0"/>
    <n v="0"/>
    <n v="45"/>
  </r>
  <r>
    <x v="267"/>
    <s v="Iin"/>
    <s v="Alhaju Bikr"/>
    <x v="1"/>
    <x v="244"/>
    <x v="1"/>
    <x v="12"/>
    <x v="2"/>
    <x v="3"/>
    <n v="967"/>
    <x v="254"/>
    <n v="5"/>
    <n v="0"/>
    <n v="4"/>
    <n v="9"/>
  </r>
  <r>
    <x v="268"/>
    <s v="Jihad"/>
    <s v="Aldukifi"/>
    <x v="0"/>
    <x v="245"/>
    <x v="1"/>
    <x v="3"/>
    <x v="0"/>
    <x v="3"/>
    <n v="2510"/>
    <x v="255"/>
    <n v="1"/>
    <n v="0"/>
    <n v="0"/>
    <n v="3"/>
  </r>
  <r>
    <x v="269"/>
    <s v="Sandurana"/>
    <s v="Antun"/>
    <x v="1"/>
    <x v="246"/>
    <x v="2"/>
    <x v="9"/>
    <x v="0"/>
    <x v="1"/>
    <n v="3364"/>
    <x v="256"/>
    <n v="2"/>
    <n v="0"/>
    <n v="0"/>
    <n v="1"/>
  </r>
  <r>
    <x v="270"/>
    <s v="Eala"/>
    <s v="Darkzifli"/>
    <x v="1"/>
    <x v="247"/>
    <x v="2"/>
    <x v="12"/>
    <x v="0"/>
    <x v="0"/>
    <n v="3420"/>
    <x v="257"/>
    <n v="5"/>
    <n v="6"/>
    <n v="0"/>
    <n v="10"/>
  </r>
  <r>
    <x v="271"/>
    <s v="Samir"/>
    <s v="Alsaeid"/>
    <x v="0"/>
    <x v="39"/>
    <x v="1"/>
    <x v="15"/>
    <x v="2"/>
    <x v="3"/>
    <n v="2229"/>
    <x v="258"/>
    <n v="3"/>
    <n v="3"/>
    <n v="0"/>
    <n v="1"/>
  </r>
  <r>
    <x v="272"/>
    <s v="Amir"/>
    <s v="Alhifar"/>
    <x v="0"/>
    <x v="179"/>
    <x v="1"/>
    <x v="15"/>
    <x v="0"/>
    <x v="0"/>
    <n v="1910"/>
    <x v="259"/>
    <n v="5"/>
    <n v="2"/>
    <n v="0"/>
    <n v="5"/>
  </r>
  <r>
    <x v="273"/>
    <s v="Lama"/>
    <s v="Almala"/>
    <x v="1"/>
    <x v="248"/>
    <x v="2"/>
    <x v="11"/>
    <x v="0"/>
    <x v="2"/>
    <n v="1917"/>
    <x v="260"/>
    <n v="4.5"/>
    <n v="0"/>
    <n v="1"/>
    <n v="84"/>
  </r>
  <r>
    <x v="274"/>
    <s v="Hasan"/>
    <s v="Kalthum"/>
    <x v="0"/>
    <x v="249"/>
    <x v="2"/>
    <x v="0"/>
    <x v="0"/>
    <x v="2"/>
    <n v="831"/>
    <x v="261"/>
    <n v="1"/>
    <n v="1"/>
    <n v="2"/>
    <n v="7"/>
  </r>
  <r>
    <x v="275"/>
    <s v="Muhamad"/>
    <s v="Saeadat"/>
    <x v="0"/>
    <x v="250"/>
    <x v="2"/>
    <x v="0"/>
    <x v="2"/>
    <x v="1"/>
    <n v="2636"/>
    <x v="262"/>
    <n v="4.5"/>
    <n v="0"/>
    <n v="2"/>
    <n v="4"/>
  </r>
  <r>
    <x v="276"/>
    <s v="Rana"/>
    <s v="Eijrush"/>
    <x v="1"/>
    <x v="251"/>
    <x v="2"/>
    <x v="5"/>
    <x v="3"/>
    <x v="1"/>
    <n v="2929"/>
    <x v="263"/>
    <n v="2"/>
    <n v="0"/>
    <n v="1"/>
    <n v="4"/>
  </r>
  <r>
    <x v="277"/>
    <s v="Tariq"/>
    <s v="Alkinaya"/>
    <x v="0"/>
    <x v="252"/>
    <x v="1"/>
    <x v="0"/>
    <x v="0"/>
    <x v="2"/>
    <n v="1255"/>
    <x v="264"/>
    <n v="1"/>
    <n v="6"/>
    <n v="0"/>
    <n v="15"/>
  </r>
  <r>
    <x v="278"/>
    <s v="Amjad"/>
    <s v="Alrz"/>
    <x v="0"/>
    <x v="253"/>
    <x v="1"/>
    <x v="0"/>
    <x v="2"/>
    <x v="1"/>
    <n v="2210"/>
    <x v="265"/>
    <n v="3"/>
    <n v="0"/>
    <n v="0"/>
    <n v="13"/>
  </r>
  <r>
    <x v="279"/>
    <s v="Daniah"/>
    <s v="Alhariri"/>
    <x v="1"/>
    <x v="254"/>
    <x v="1"/>
    <x v="0"/>
    <x v="0"/>
    <x v="2"/>
    <n v="1788"/>
    <x v="266"/>
    <n v="5"/>
    <n v="1"/>
    <n v="0"/>
    <n v="9"/>
  </r>
  <r>
    <x v="280"/>
    <s v="Hasan"/>
    <s v="Quidr"/>
    <x v="0"/>
    <x v="255"/>
    <x v="1"/>
    <x v="0"/>
    <x v="0"/>
    <x v="2"/>
    <n v="2488"/>
    <x v="267"/>
    <n v="5"/>
    <n v="0"/>
    <n v="5"/>
    <n v="3"/>
  </r>
  <r>
    <x v="281"/>
    <s v="Muhamad"/>
    <s v="Shaykh Janid"/>
    <x v="0"/>
    <x v="164"/>
    <x v="1"/>
    <x v="2"/>
    <x v="0"/>
    <x v="2"/>
    <n v="2187"/>
    <x v="268"/>
    <n v="5"/>
    <n v="1"/>
    <n v="3"/>
    <n v="2"/>
  </r>
  <r>
    <x v="282"/>
    <s v="Esamat"/>
    <s v="Zaza"/>
    <x v="0"/>
    <x v="130"/>
    <x v="1"/>
    <x v="0"/>
    <x v="0"/>
    <x v="1"/>
    <n v="1366"/>
    <x v="269"/>
    <n v="2"/>
    <n v="0"/>
    <n v="0"/>
    <n v="13"/>
  </r>
  <r>
    <x v="283"/>
    <s v="Fadi"/>
    <s v="Hububati"/>
    <x v="0"/>
    <x v="77"/>
    <x v="2"/>
    <x v="12"/>
    <x v="0"/>
    <x v="0"/>
    <n v="2612"/>
    <x v="270"/>
    <n v="5"/>
    <n v="0"/>
    <n v="0"/>
    <n v="8"/>
  </r>
  <r>
    <x v="284"/>
    <s v="Adnan"/>
    <s v="Alhusayn"/>
    <x v="0"/>
    <x v="256"/>
    <x v="0"/>
    <x v="5"/>
    <x v="2"/>
    <x v="1"/>
    <n v="2246"/>
    <x v="271"/>
    <n v="5"/>
    <n v="0"/>
    <n v="0"/>
    <n v="8"/>
  </r>
  <r>
    <x v="285"/>
    <s v="Muhamad"/>
    <s v="Allibad"/>
    <x v="0"/>
    <x v="257"/>
    <x v="0"/>
    <x v="0"/>
    <x v="0"/>
    <x v="1"/>
    <n v="2761"/>
    <x v="272"/>
    <n v="5"/>
    <n v="0"/>
    <n v="2"/>
    <n v="5"/>
  </r>
  <r>
    <x v="286"/>
    <s v="Tana"/>
    <s v="Dahruj"/>
    <x v="1"/>
    <x v="258"/>
    <x v="1"/>
    <x v="15"/>
    <x v="0"/>
    <x v="1"/>
    <n v="1536"/>
    <x v="273"/>
    <n v="4.5"/>
    <n v="0"/>
    <n v="0"/>
    <n v="76"/>
  </r>
  <r>
    <x v="287"/>
    <s v="Muhamad"/>
    <s v="Almtlq"/>
    <x v="0"/>
    <x v="259"/>
    <x v="5"/>
    <x v="13"/>
    <x v="1"/>
    <x v="3"/>
    <n v="2180"/>
    <x v="19"/>
    <n v="4.5"/>
    <n v="0"/>
    <n v="0"/>
    <n v="80"/>
  </r>
  <r>
    <x v="288"/>
    <s v="Sana"/>
    <s v="Alhusayn"/>
    <x v="1"/>
    <x v="260"/>
    <x v="1"/>
    <x v="5"/>
    <x v="0"/>
    <x v="1"/>
    <n v="3412"/>
    <x v="274"/>
    <n v="5"/>
    <n v="2"/>
    <n v="0"/>
    <n v="3"/>
  </r>
  <r>
    <x v="289"/>
    <s v="Muhamad"/>
    <s v="Bdraldyn"/>
    <x v="0"/>
    <x v="169"/>
    <x v="0"/>
    <x v="8"/>
    <x v="0"/>
    <x v="1"/>
    <n v="2546"/>
    <x v="275"/>
    <n v="4.5"/>
    <n v="0"/>
    <n v="0"/>
    <n v="6"/>
  </r>
  <r>
    <x v="290"/>
    <s v="Muhamad"/>
    <s v="Eataya"/>
    <x v="0"/>
    <x v="261"/>
    <x v="0"/>
    <x v="16"/>
    <x v="0"/>
    <x v="2"/>
    <n v="1856"/>
    <x v="276"/>
    <n v="5"/>
    <n v="0"/>
    <n v="0"/>
    <n v="0"/>
  </r>
  <r>
    <x v="291"/>
    <s v="Fadi"/>
    <s v="Aljizamati"/>
    <x v="0"/>
    <x v="108"/>
    <x v="2"/>
    <x v="3"/>
    <x v="0"/>
    <x v="1"/>
    <n v="3220"/>
    <x v="277"/>
    <n v="5"/>
    <n v="6"/>
    <n v="0"/>
    <n v="3"/>
  </r>
  <r>
    <x v="292"/>
    <s v="Alaa"/>
    <s v="Alqasir"/>
    <x v="0"/>
    <x v="262"/>
    <x v="3"/>
    <x v="2"/>
    <x v="1"/>
    <x v="1"/>
    <n v="3061"/>
    <x v="278"/>
    <n v="5"/>
    <n v="0"/>
    <n v="0"/>
    <n v="3"/>
  </r>
  <r>
    <x v="293"/>
    <s v="Abd Alruhmin"/>
    <s v="Salih"/>
    <x v="0"/>
    <x v="263"/>
    <x v="0"/>
    <x v="11"/>
    <x v="1"/>
    <x v="2"/>
    <n v="2221"/>
    <x v="279"/>
    <n v="2"/>
    <n v="0"/>
    <n v="0"/>
    <n v="1"/>
  </r>
  <r>
    <x v="294"/>
    <s v="Shilan"/>
    <s v="Ahmad"/>
    <x v="1"/>
    <x v="264"/>
    <x v="5"/>
    <x v="0"/>
    <x v="1"/>
    <x v="3"/>
    <n v="1799"/>
    <x v="280"/>
    <n v="4.5"/>
    <n v="2"/>
    <n v="0"/>
    <n v="6"/>
  </r>
  <r>
    <x v="295"/>
    <s v="Hasan"/>
    <s v="Aljasim"/>
    <x v="0"/>
    <x v="265"/>
    <x v="5"/>
    <x v="5"/>
    <x v="0"/>
    <x v="3"/>
    <n v="2082"/>
    <x v="281"/>
    <n v="3"/>
    <n v="0"/>
    <n v="0"/>
    <n v="1"/>
  </r>
  <r>
    <x v="296"/>
    <s v="Khalil"/>
    <s v="Salam"/>
    <x v="0"/>
    <x v="266"/>
    <x v="5"/>
    <x v="15"/>
    <x v="2"/>
    <x v="2"/>
    <n v="1490"/>
    <x v="282"/>
    <n v="4.5"/>
    <n v="0"/>
    <n v="2"/>
    <n v="6"/>
  </r>
  <r>
    <x v="297"/>
    <s v="Majd"/>
    <s v="Abuhamd"/>
    <x v="1"/>
    <x v="267"/>
    <x v="1"/>
    <x v="5"/>
    <x v="2"/>
    <x v="2"/>
    <n v="2042"/>
    <x v="68"/>
    <n v="4.5"/>
    <n v="0"/>
    <n v="0"/>
    <n v="10"/>
  </r>
  <r>
    <x v="298"/>
    <s v="Sami"/>
    <s v="Qareush"/>
    <x v="0"/>
    <x v="268"/>
    <x v="3"/>
    <x v="9"/>
    <x v="3"/>
    <x v="1"/>
    <n v="985"/>
    <x v="283"/>
    <n v="5"/>
    <n v="1"/>
    <n v="0"/>
    <n v="5"/>
  </r>
  <r>
    <x v="299"/>
    <s v="Rima"/>
    <s v="Jaridiun"/>
    <x v="1"/>
    <x v="269"/>
    <x v="5"/>
    <x v="4"/>
    <x v="0"/>
    <x v="2"/>
    <n v="1988"/>
    <x v="284"/>
    <n v="3"/>
    <n v="0"/>
    <n v="0"/>
    <n v="7"/>
  </r>
  <r>
    <x v="300"/>
    <s v="Iin"/>
    <s v="Alhumwi"/>
    <x v="1"/>
    <x v="81"/>
    <x v="0"/>
    <x v="5"/>
    <x v="1"/>
    <x v="3"/>
    <n v="1545"/>
    <x v="285"/>
    <n v="5"/>
    <n v="1"/>
    <n v="0"/>
    <n v="1"/>
  </r>
  <r>
    <x v="301"/>
    <s v="Akthum"/>
    <s v="Eibdalbaqi"/>
    <x v="0"/>
    <x v="270"/>
    <x v="1"/>
    <x v="11"/>
    <x v="0"/>
    <x v="1"/>
    <n v="2637"/>
    <x v="286"/>
    <n v="5"/>
    <n v="0"/>
    <n v="0"/>
    <n v="50"/>
  </r>
  <r>
    <x v="302"/>
    <s v="Muhamad"/>
    <s v="Almurashihi"/>
    <x v="0"/>
    <x v="271"/>
    <x v="1"/>
    <x v="2"/>
    <x v="1"/>
    <x v="2"/>
    <n v="1385"/>
    <x v="287"/>
    <n v="4.5"/>
    <n v="0"/>
    <n v="0"/>
    <n v="6"/>
  </r>
  <r>
    <x v="303"/>
    <s v="Batual"/>
    <s v="Abu Fakhar"/>
    <x v="1"/>
    <x v="272"/>
    <x v="0"/>
    <x v="2"/>
    <x v="2"/>
    <x v="3"/>
    <n v="2468"/>
    <x v="288"/>
    <n v="1"/>
    <n v="4"/>
    <n v="0"/>
    <n v="3"/>
  </r>
  <r>
    <x v="304"/>
    <s v="Rinah"/>
    <s v="Alkhuriu"/>
    <x v="1"/>
    <x v="64"/>
    <x v="0"/>
    <x v="13"/>
    <x v="3"/>
    <x v="1"/>
    <n v="2098"/>
    <x v="289"/>
    <n v="4.5"/>
    <n v="0"/>
    <n v="0"/>
    <n v="3"/>
  </r>
  <r>
    <x v="305"/>
    <s v="Muhamad"/>
    <s v="Alsaqaraq"/>
    <x v="0"/>
    <x v="273"/>
    <x v="2"/>
    <x v="9"/>
    <x v="2"/>
    <x v="1"/>
    <n v="2302"/>
    <x v="290"/>
    <n v="3"/>
    <n v="6"/>
    <n v="0"/>
    <n v="6"/>
  </r>
  <r>
    <x v="306"/>
    <s v="Diea"/>
    <s v="Sharina"/>
    <x v="0"/>
    <x v="274"/>
    <x v="2"/>
    <x v="8"/>
    <x v="0"/>
    <x v="1"/>
    <n v="1623"/>
    <x v="291"/>
    <n v="1"/>
    <n v="6"/>
    <n v="0"/>
    <n v="4"/>
  </r>
  <r>
    <x v="307"/>
    <s v="Jablah"/>
    <s v="Alsulayman"/>
    <x v="1"/>
    <x v="275"/>
    <x v="2"/>
    <x v="12"/>
    <x v="4"/>
    <x v="1"/>
    <n v="1333"/>
    <x v="292"/>
    <n v="3"/>
    <n v="1"/>
    <n v="6"/>
    <n v="10"/>
  </r>
  <r>
    <x v="308"/>
    <s v="Muhamad"/>
    <s v="Almaghribiu"/>
    <x v="0"/>
    <x v="276"/>
    <x v="5"/>
    <x v="0"/>
    <x v="2"/>
    <x v="1"/>
    <n v="1431"/>
    <x v="293"/>
    <n v="5"/>
    <n v="0"/>
    <n v="0"/>
    <n v="4"/>
  </r>
  <r>
    <x v="309"/>
    <s v="Kholoud"/>
    <s v="Khayti"/>
    <x v="1"/>
    <x v="277"/>
    <x v="1"/>
    <x v="2"/>
    <x v="0"/>
    <x v="0"/>
    <n v="2527"/>
    <x v="107"/>
    <n v="3"/>
    <n v="0"/>
    <n v="0"/>
    <n v="98"/>
  </r>
  <r>
    <x v="310"/>
    <s v="Rahaf"/>
    <s v="Jamul"/>
    <x v="1"/>
    <x v="278"/>
    <x v="5"/>
    <x v="2"/>
    <x v="0"/>
    <x v="3"/>
    <n v="2631"/>
    <x v="53"/>
    <n v="3"/>
    <n v="0"/>
    <n v="0"/>
    <n v="7"/>
  </r>
  <r>
    <x v="311"/>
    <s v="Faras"/>
    <s v="Alrahil"/>
    <x v="0"/>
    <x v="239"/>
    <x v="0"/>
    <x v="9"/>
    <x v="0"/>
    <x v="0"/>
    <n v="1600"/>
    <x v="294"/>
    <n v="4.5"/>
    <n v="0"/>
    <n v="0"/>
    <n v="0"/>
  </r>
  <r>
    <x v="312"/>
    <s v="Abd Alrazzaq"/>
    <s v="Gharah"/>
    <x v="0"/>
    <x v="224"/>
    <x v="4"/>
    <x v="14"/>
    <x v="0"/>
    <x v="1"/>
    <n v="2752"/>
    <x v="295"/>
    <n v="5"/>
    <n v="0"/>
    <n v="0"/>
    <n v="4"/>
  </r>
  <r>
    <x v="313"/>
    <s v="Alaa"/>
    <s v="Saed"/>
    <x v="1"/>
    <x v="279"/>
    <x v="1"/>
    <x v="0"/>
    <x v="0"/>
    <x v="1"/>
    <n v="3125"/>
    <x v="296"/>
    <n v="5"/>
    <n v="0"/>
    <n v="0"/>
    <n v="5"/>
  </r>
  <r>
    <x v="314"/>
    <s v="Lylas"/>
    <s v="Shiah"/>
    <x v="1"/>
    <x v="280"/>
    <x v="2"/>
    <x v="7"/>
    <x v="1"/>
    <x v="0"/>
    <n v="2091"/>
    <x v="297"/>
    <n v="2"/>
    <n v="0"/>
    <n v="1"/>
    <n v="9"/>
  </r>
  <r>
    <x v="315"/>
    <s v="Kinda"/>
    <s v="Alaqre"/>
    <x v="1"/>
    <x v="281"/>
    <x v="5"/>
    <x v="9"/>
    <x v="2"/>
    <x v="1"/>
    <n v="1009"/>
    <x v="298"/>
    <n v="4.5"/>
    <n v="0"/>
    <n v="0"/>
    <n v="17"/>
  </r>
  <r>
    <x v="316"/>
    <s v="Muhamad"/>
    <s v="Almisri"/>
    <x v="0"/>
    <x v="282"/>
    <x v="4"/>
    <x v="0"/>
    <x v="1"/>
    <x v="1"/>
    <n v="3443"/>
    <x v="299"/>
    <n v="1"/>
    <n v="0"/>
    <n v="0"/>
    <n v="1"/>
  </r>
  <r>
    <x v="317"/>
    <s v="Dinana"/>
    <s v="Zaydan"/>
    <x v="1"/>
    <x v="283"/>
    <x v="0"/>
    <x v="2"/>
    <x v="3"/>
    <x v="0"/>
    <n v="1582"/>
    <x v="300"/>
    <n v="4.5"/>
    <n v="0"/>
    <n v="0"/>
    <n v="5"/>
  </r>
  <r>
    <x v="318"/>
    <s v="Amyrah"/>
    <s v="Mudinih"/>
    <x v="1"/>
    <x v="284"/>
    <x v="2"/>
    <x v="9"/>
    <x v="2"/>
    <x v="2"/>
    <n v="2103"/>
    <x v="301"/>
    <n v="5"/>
    <n v="1"/>
    <n v="1"/>
    <n v="2"/>
  </r>
  <r>
    <x v="319"/>
    <s v="Safa"/>
    <s v="AlAhmar"/>
    <x v="1"/>
    <x v="285"/>
    <x v="0"/>
    <x v="14"/>
    <x v="0"/>
    <x v="1"/>
    <n v="3108"/>
    <x v="302"/>
    <n v="1"/>
    <n v="0"/>
    <n v="0"/>
    <n v="45"/>
  </r>
  <r>
    <x v="320"/>
    <s v="Ahmad"/>
    <s v="Eurman"/>
    <x v="0"/>
    <x v="286"/>
    <x v="5"/>
    <x v="2"/>
    <x v="0"/>
    <x v="1"/>
    <n v="1810"/>
    <x v="303"/>
    <n v="3"/>
    <n v="0"/>
    <n v="0"/>
    <n v="5"/>
  </r>
  <r>
    <x v="321"/>
    <s v="Abd Allah"/>
    <s v="Almawsiliu"/>
    <x v="0"/>
    <x v="287"/>
    <x v="0"/>
    <x v="15"/>
    <x v="1"/>
    <x v="0"/>
    <n v="2312"/>
    <x v="304"/>
    <n v="3"/>
    <n v="3"/>
    <n v="0"/>
    <n v="10"/>
  </r>
  <r>
    <x v="322"/>
    <s v="Majd"/>
    <s v="Eisaa"/>
    <x v="1"/>
    <x v="288"/>
    <x v="1"/>
    <x v="8"/>
    <x v="0"/>
    <x v="1"/>
    <n v="2783"/>
    <x v="305"/>
    <n v="1"/>
    <n v="2"/>
    <n v="0"/>
    <n v="15"/>
  </r>
  <r>
    <x v="323"/>
    <s v="Muhamad"/>
    <s v="Salhany"/>
    <x v="0"/>
    <x v="225"/>
    <x v="4"/>
    <x v="0"/>
    <x v="0"/>
    <x v="1"/>
    <n v="3428"/>
    <x v="306"/>
    <n v="3"/>
    <n v="5"/>
    <n v="0"/>
    <n v="10"/>
  </r>
  <r>
    <x v="324"/>
    <s v="Ashraf"/>
    <s v="Aleid"/>
    <x v="0"/>
    <x v="272"/>
    <x v="0"/>
    <x v="5"/>
    <x v="0"/>
    <x v="2"/>
    <n v="3450"/>
    <x v="307"/>
    <n v="2"/>
    <n v="0"/>
    <n v="4"/>
    <n v="9"/>
  </r>
  <r>
    <x v="325"/>
    <s v="Muhamad"/>
    <s v="Shadi Alghazy"/>
    <x v="0"/>
    <x v="103"/>
    <x v="2"/>
    <x v="19"/>
    <x v="2"/>
    <x v="1"/>
    <n v="1226"/>
    <x v="308"/>
    <n v="2"/>
    <n v="6"/>
    <n v="5"/>
    <n v="4"/>
  </r>
  <r>
    <x v="326"/>
    <s v="Muhamad"/>
    <s v="Husayn"/>
    <x v="0"/>
    <x v="289"/>
    <x v="1"/>
    <x v="12"/>
    <x v="0"/>
    <x v="2"/>
    <n v="3219"/>
    <x v="309"/>
    <n v="3"/>
    <n v="0"/>
    <n v="0"/>
    <n v="5"/>
  </r>
  <r>
    <x v="327"/>
    <s v="Mazin"/>
    <s v="Bytar"/>
    <x v="0"/>
    <x v="290"/>
    <x v="2"/>
    <x v="0"/>
    <x v="1"/>
    <x v="1"/>
    <n v="2060"/>
    <x v="310"/>
    <n v="5"/>
    <n v="0"/>
    <n v="0"/>
    <n v="14"/>
  </r>
  <r>
    <x v="328"/>
    <s v="Iin"/>
    <s v="Farahat"/>
    <x v="1"/>
    <x v="291"/>
    <x v="2"/>
    <x v="7"/>
    <x v="3"/>
    <x v="1"/>
    <n v="2479"/>
    <x v="311"/>
    <n v="5"/>
    <n v="0"/>
    <n v="2"/>
    <n v="3"/>
  </r>
  <r>
    <x v="329"/>
    <s v="Lama"/>
    <s v="Albazir"/>
    <x v="1"/>
    <x v="292"/>
    <x v="0"/>
    <x v="3"/>
    <x v="2"/>
    <x v="1"/>
    <n v="2106"/>
    <x v="312"/>
    <n v="3"/>
    <n v="0"/>
    <n v="0"/>
    <n v="9"/>
  </r>
  <r>
    <x v="330"/>
    <s v="Emar"/>
    <s v="Alnisrin"/>
    <x v="1"/>
    <x v="293"/>
    <x v="2"/>
    <x v="2"/>
    <x v="1"/>
    <x v="3"/>
    <n v="1480"/>
    <x v="313"/>
    <n v="2"/>
    <n v="0"/>
    <n v="0"/>
    <n v="10"/>
  </r>
  <r>
    <x v="331"/>
    <s v="Afra"/>
    <s v="Sharabi"/>
    <x v="1"/>
    <x v="294"/>
    <x v="0"/>
    <x v="2"/>
    <x v="0"/>
    <x v="0"/>
    <n v="994"/>
    <x v="62"/>
    <n v="1"/>
    <n v="0"/>
    <n v="0"/>
    <n v="9"/>
  </r>
  <r>
    <x v="332"/>
    <s v="Ahmad"/>
    <s v="Hamuwd"/>
    <x v="0"/>
    <x v="73"/>
    <x v="1"/>
    <x v="8"/>
    <x v="2"/>
    <x v="1"/>
    <n v="2119"/>
    <x v="314"/>
    <n v="4.5"/>
    <n v="1"/>
    <n v="5"/>
    <n v="0"/>
  </r>
  <r>
    <x v="333"/>
    <s v="Ramiz"/>
    <s v="Aleuryan"/>
    <x v="0"/>
    <x v="295"/>
    <x v="2"/>
    <x v="7"/>
    <x v="0"/>
    <x v="1"/>
    <n v="1577"/>
    <x v="315"/>
    <n v="4.5"/>
    <n v="0"/>
    <n v="0"/>
    <n v="7"/>
  </r>
  <r>
    <x v="334"/>
    <s v="Iad"/>
    <s v="Eaku"/>
    <x v="0"/>
    <x v="296"/>
    <x v="0"/>
    <x v="0"/>
    <x v="2"/>
    <x v="1"/>
    <n v="3160"/>
    <x v="316"/>
    <n v="5"/>
    <n v="0"/>
    <n v="5"/>
    <n v="10"/>
  </r>
  <r>
    <x v="335"/>
    <s v="Husayn"/>
    <s v="Euthman"/>
    <x v="0"/>
    <x v="297"/>
    <x v="4"/>
    <x v="13"/>
    <x v="1"/>
    <x v="1"/>
    <n v="2692"/>
    <x v="317"/>
    <n v="1"/>
    <n v="4"/>
    <n v="0"/>
    <n v="6"/>
  </r>
  <r>
    <x v="336"/>
    <s v="Imran"/>
    <s v="Hazruma"/>
    <x v="0"/>
    <x v="298"/>
    <x v="2"/>
    <x v="5"/>
    <x v="2"/>
    <x v="3"/>
    <n v="1448"/>
    <x v="318"/>
    <n v="4.5"/>
    <n v="0"/>
    <n v="0"/>
    <n v="1"/>
  </r>
  <r>
    <x v="337"/>
    <s v="Rawan"/>
    <s v="Durkzili"/>
    <x v="1"/>
    <x v="299"/>
    <x v="2"/>
    <x v="2"/>
    <x v="0"/>
    <x v="0"/>
    <n v="1568"/>
    <x v="319"/>
    <n v="3"/>
    <n v="5"/>
    <n v="0"/>
    <n v="7"/>
  </r>
  <r>
    <x v="338"/>
    <s v="Muayid"/>
    <s v="Shaqir"/>
    <x v="0"/>
    <x v="300"/>
    <x v="5"/>
    <x v="8"/>
    <x v="0"/>
    <x v="2"/>
    <n v="1823"/>
    <x v="320"/>
    <n v="4.5"/>
    <n v="5"/>
    <n v="0"/>
    <n v="9"/>
  </r>
  <r>
    <x v="339"/>
    <s v="Muanis"/>
    <s v="Alsabagh"/>
    <x v="0"/>
    <x v="242"/>
    <x v="2"/>
    <x v="2"/>
    <x v="0"/>
    <x v="0"/>
    <n v="1712"/>
    <x v="321"/>
    <n v="4.5"/>
    <n v="0"/>
    <n v="4"/>
    <n v="15"/>
  </r>
  <r>
    <x v="340"/>
    <s v="Dijwar"/>
    <s v="Husu"/>
    <x v="0"/>
    <x v="116"/>
    <x v="4"/>
    <x v="3"/>
    <x v="2"/>
    <x v="3"/>
    <n v="744"/>
    <x v="322"/>
    <n v="5"/>
    <n v="5"/>
    <n v="0"/>
    <n v="8"/>
  </r>
  <r>
    <x v="341"/>
    <s v="Asama"/>
    <s v="Eilwan"/>
    <x v="1"/>
    <x v="301"/>
    <x v="5"/>
    <x v="2"/>
    <x v="0"/>
    <x v="2"/>
    <n v="2972"/>
    <x v="323"/>
    <n v="5"/>
    <n v="0"/>
    <n v="4"/>
    <n v="2"/>
  </r>
  <r>
    <x v="342"/>
    <s v="Esamat"/>
    <s v="Alhidad"/>
    <x v="0"/>
    <x v="302"/>
    <x v="1"/>
    <x v="5"/>
    <x v="0"/>
    <x v="2"/>
    <n v="2931"/>
    <x v="324"/>
    <n v="3"/>
    <n v="6"/>
    <n v="0"/>
    <n v="71"/>
  </r>
  <r>
    <x v="343"/>
    <s v="Tariq"/>
    <s v="Zaeur"/>
    <x v="0"/>
    <x v="303"/>
    <x v="0"/>
    <x v="15"/>
    <x v="3"/>
    <x v="0"/>
    <n v="2544"/>
    <x v="325"/>
    <n v="3"/>
    <n v="0"/>
    <n v="0"/>
    <n v="2"/>
  </r>
  <r>
    <x v="344"/>
    <s v="Rasul"/>
    <s v="Aleumurii"/>
    <x v="0"/>
    <x v="266"/>
    <x v="5"/>
    <x v="2"/>
    <x v="1"/>
    <x v="1"/>
    <n v="1595"/>
    <x v="326"/>
    <n v="5"/>
    <n v="0"/>
    <n v="0"/>
    <n v="0"/>
  </r>
  <r>
    <x v="345"/>
    <s v="Rawan"/>
    <s v="Albaytar"/>
    <x v="1"/>
    <x v="61"/>
    <x v="2"/>
    <x v="5"/>
    <x v="3"/>
    <x v="0"/>
    <n v="1326"/>
    <x v="327"/>
    <n v="3"/>
    <n v="0"/>
    <n v="3"/>
    <n v="7"/>
  </r>
  <r>
    <x v="346"/>
    <s v="Omar"/>
    <s v="Altuean"/>
    <x v="0"/>
    <x v="304"/>
    <x v="2"/>
    <x v="9"/>
    <x v="0"/>
    <x v="1"/>
    <n v="3117"/>
    <x v="328"/>
    <n v="3"/>
    <n v="0"/>
    <n v="4"/>
    <n v="0"/>
  </r>
  <r>
    <x v="347"/>
    <s v="Dalia"/>
    <s v="Hamdan"/>
    <x v="1"/>
    <x v="305"/>
    <x v="2"/>
    <x v="1"/>
    <x v="0"/>
    <x v="0"/>
    <n v="3446"/>
    <x v="329"/>
    <n v="5"/>
    <n v="0"/>
    <n v="0"/>
    <n v="10"/>
  </r>
  <r>
    <x v="348"/>
    <s v="Omar"/>
    <s v="Alhindi"/>
    <x v="0"/>
    <x v="306"/>
    <x v="2"/>
    <x v="2"/>
    <x v="2"/>
    <x v="0"/>
    <n v="2023"/>
    <x v="330"/>
    <n v="4.5"/>
    <n v="6"/>
    <n v="0"/>
    <n v="6"/>
  </r>
  <r>
    <x v="349"/>
    <s v="Ali"/>
    <s v="Zyny"/>
    <x v="0"/>
    <x v="307"/>
    <x v="1"/>
    <x v="12"/>
    <x v="0"/>
    <x v="2"/>
    <n v="979"/>
    <x v="331"/>
    <n v="3"/>
    <n v="6"/>
    <n v="0"/>
    <n v="4"/>
  </r>
  <r>
    <x v="350"/>
    <s v="Almuetaz"/>
    <s v="Biallah"/>
    <x v="0"/>
    <x v="308"/>
    <x v="4"/>
    <x v="17"/>
    <x v="0"/>
    <x v="1"/>
    <n v="1676"/>
    <x v="332"/>
    <n v="4.5"/>
    <n v="0"/>
    <n v="0"/>
    <n v="8"/>
  </r>
  <r>
    <x v="351"/>
    <s v="Rabana"/>
    <s v="Alsaman"/>
    <x v="1"/>
    <x v="309"/>
    <x v="5"/>
    <x v="4"/>
    <x v="0"/>
    <x v="2"/>
    <n v="3079"/>
    <x v="333"/>
    <n v="3"/>
    <n v="0"/>
    <n v="0"/>
    <n v="2"/>
  </r>
  <r>
    <x v="352"/>
    <s v="Ghada"/>
    <s v="Khalid"/>
    <x v="1"/>
    <x v="123"/>
    <x v="2"/>
    <x v="7"/>
    <x v="0"/>
    <x v="1"/>
    <n v="2164"/>
    <x v="334"/>
    <n v="3"/>
    <n v="0"/>
    <n v="2"/>
    <n v="0"/>
  </r>
  <r>
    <x v="353"/>
    <s v="Esamat"/>
    <s v="Alriys"/>
    <x v="0"/>
    <x v="310"/>
    <x v="4"/>
    <x v="2"/>
    <x v="0"/>
    <x v="1"/>
    <n v="2312"/>
    <x v="304"/>
    <n v="3"/>
    <n v="0"/>
    <n v="0"/>
    <n v="31"/>
  </r>
  <r>
    <x v="354"/>
    <s v="Amir"/>
    <s v="Alkhatib"/>
    <x v="0"/>
    <x v="311"/>
    <x v="0"/>
    <x v="5"/>
    <x v="0"/>
    <x v="0"/>
    <n v="834"/>
    <x v="335"/>
    <n v="2"/>
    <n v="6"/>
    <n v="0"/>
    <n v="13"/>
  </r>
  <r>
    <x v="355"/>
    <s v="Samirah"/>
    <s v="Jumea"/>
    <x v="1"/>
    <x v="312"/>
    <x v="2"/>
    <x v="0"/>
    <x v="0"/>
    <x v="1"/>
    <n v="723"/>
    <x v="336"/>
    <n v="3"/>
    <n v="0"/>
    <n v="0"/>
    <n v="10"/>
  </r>
  <r>
    <x v="356"/>
    <s v="Samir"/>
    <s v="Alhaj Ali"/>
    <x v="0"/>
    <x v="313"/>
    <x v="3"/>
    <x v="12"/>
    <x v="0"/>
    <x v="0"/>
    <n v="2807"/>
    <x v="337"/>
    <n v="3"/>
    <n v="5"/>
    <n v="1"/>
    <n v="2"/>
  </r>
  <r>
    <x v="357"/>
    <s v="Farial"/>
    <s v="Qulumih"/>
    <x v="1"/>
    <x v="314"/>
    <x v="5"/>
    <x v="9"/>
    <x v="1"/>
    <x v="2"/>
    <n v="1002"/>
    <x v="338"/>
    <n v="5"/>
    <n v="1"/>
    <n v="0"/>
    <n v="3"/>
  </r>
  <r>
    <x v="358"/>
    <s v="Salih"/>
    <s v="Dawara"/>
    <x v="0"/>
    <x v="315"/>
    <x v="1"/>
    <x v="15"/>
    <x v="0"/>
    <x v="0"/>
    <n v="2265"/>
    <x v="339"/>
    <n v="5"/>
    <n v="1"/>
    <n v="0"/>
    <n v="9"/>
  </r>
  <r>
    <x v="359"/>
    <s v="Abdalhadi"/>
    <s v="Salim"/>
    <x v="0"/>
    <x v="254"/>
    <x v="1"/>
    <x v="0"/>
    <x v="0"/>
    <x v="2"/>
    <n v="3283"/>
    <x v="340"/>
    <n v="5"/>
    <n v="0"/>
    <n v="0"/>
    <n v="3"/>
  </r>
  <r>
    <x v="360"/>
    <s v="Ruaa"/>
    <s v="Qahraman"/>
    <x v="1"/>
    <x v="316"/>
    <x v="0"/>
    <x v="12"/>
    <x v="0"/>
    <x v="2"/>
    <n v="2675"/>
    <x v="341"/>
    <n v="3"/>
    <n v="1"/>
    <n v="6"/>
    <n v="4"/>
  </r>
  <r>
    <x v="361"/>
    <s v="Muhamad"/>
    <s v="Mshati"/>
    <x v="0"/>
    <x v="82"/>
    <x v="2"/>
    <x v="9"/>
    <x v="2"/>
    <x v="1"/>
    <n v="3056"/>
    <x v="342"/>
    <n v="4.5"/>
    <n v="0"/>
    <n v="0"/>
    <n v="9"/>
  </r>
  <r>
    <x v="362"/>
    <s v="Shadi"/>
    <s v="Altibae"/>
    <x v="0"/>
    <x v="317"/>
    <x v="1"/>
    <x v="2"/>
    <x v="0"/>
    <x v="0"/>
    <n v="1579"/>
    <x v="343"/>
    <n v="3"/>
    <n v="0"/>
    <n v="0"/>
    <n v="14"/>
  </r>
  <r>
    <x v="363"/>
    <s v="Ahmad"/>
    <s v="Iidlibi"/>
    <x v="0"/>
    <x v="318"/>
    <x v="2"/>
    <x v="9"/>
    <x v="1"/>
    <x v="4"/>
    <n v="1255"/>
    <x v="264"/>
    <n v="3"/>
    <n v="6"/>
    <n v="0"/>
    <n v="0"/>
  </r>
  <r>
    <x v="364"/>
    <s v="Fadi"/>
    <s v="Ghazzawi"/>
    <x v="0"/>
    <x v="319"/>
    <x v="2"/>
    <x v="0"/>
    <x v="0"/>
    <x v="4"/>
    <n v="3418"/>
    <x v="344"/>
    <n v="3"/>
    <n v="4"/>
    <n v="0"/>
    <n v="1"/>
  </r>
  <r>
    <x v="365"/>
    <s v="Basil"/>
    <s v="Eabd Aleal"/>
    <x v="0"/>
    <x v="134"/>
    <x v="4"/>
    <x v="9"/>
    <x v="0"/>
    <x v="4"/>
    <n v="3368"/>
    <x v="345"/>
    <n v="3"/>
    <n v="0"/>
    <n v="0"/>
    <n v="8"/>
  </r>
  <r>
    <x v="366"/>
    <s v="Sali"/>
    <s v="Musuh"/>
    <x v="1"/>
    <x v="320"/>
    <x v="1"/>
    <x v="6"/>
    <x v="2"/>
    <x v="2"/>
    <n v="3275"/>
    <x v="346"/>
    <n v="3"/>
    <n v="1"/>
    <n v="2"/>
    <n v="12"/>
  </r>
  <r>
    <x v="367"/>
    <s v="Alaa"/>
    <s v="Iismaeil"/>
    <x v="1"/>
    <x v="321"/>
    <x v="4"/>
    <x v="7"/>
    <x v="2"/>
    <x v="0"/>
    <n v="3043"/>
    <x v="347"/>
    <n v="2"/>
    <n v="0"/>
    <n v="0"/>
    <n v="8"/>
  </r>
  <r>
    <x v="368"/>
    <s v="Maria"/>
    <s v="Alhizae"/>
    <x v="1"/>
    <x v="322"/>
    <x v="1"/>
    <x v="15"/>
    <x v="4"/>
    <x v="2"/>
    <n v="1122"/>
    <x v="348"/>
    <n v="4.5"/>
    <n v="2"/>
    <n v="4"/>
    <n v="7"/>
  </r>
  <r>
    <x v="369"/>
    <s v="Ghazal"/>
    <s v="Alghan"/>
    <x v="1"/>
    <x v="323"/>
    <x v="0"/>
    <x v="2"/>
    <x v="0"/>
    <x v="1"/>
    <n v="764"/>
    <x v="349"/>
    <n v="5"/>
    <n v="4"/>
    <n v="1"/>
    <n v="13"/>
  </r>
  <r>
    <x v="370"/>
    <s v="Eala"/>
    <s v="Mitri"/>
    <x v="1"/>
    <x v="53"/>
    <x v="2"/>
    <x v="5"/>
    <x v="1"/>
    <x v="2"/>
    <n v="2879"/>
    <x v="350"/>
    <n v="2"/>
    <n v="0"/>
    <n v="0"/>
    <n v="8"/>
  </r>
  <r>
    <x v="371"/>
    <s v="Muhamad"/>
    <s v="Aleliwi"/>
    <x v="0"/>
    <x v="324"/>
    <x v="1"/>
    <x v="2"/>
    <x v="2"/>
    <x v="0"/>
    <n v="2252"/>
    <x v="351"/>
    <n v="3"/>
    <n v="1"/>
    <n v="0"/>
    <n v="50"/>
  </r>
  <r>
    <x v="372"/>
    <s v="Ahmad"/>
    <s v="Almisri"/>
    <x v="0"/>
    <x v="325"/>
    <x v="2"/>
    <x v="3"/>
    <x v="2"/>
    <x v="3"/>
    <n v="2149"/>
    <x v="352"/>
    <n v="3"/>
    <n v="0"/>
    <n v="0"/>
    <n v="1"/>
  </r>
  <r>
    <x v="373"/>
    <s v="Ahmad"/>
    <s v="Aldwltali"/>
    <x v="0"/>
    <x v="326"/>
    <x v="1"/>
    <x v="18"/>
    <x v="2"/>
    <x v="1"/>
    <n v="2428"/>
    <x v="353"/>
    <n v="5"/>
    <n v="0"/>
    <n v="0"/>
    <n v="35"/>
  </r>
  <r>
    <x v="374"/>
    <s v="Muhamad"/>
    <s v="Udib"/>
    <x v="0"/>
    <x v="327"/>
    <x v="1"/>
    <x v="2"/>
    <x v="0"/>
    <x v="1"/>
    <n v="3240"/>
    <x v="354"/>
    <n v="5"/>
    <n v="0"/>
    <n v="0"/>
    <n v="6"/>
  </r>
  <r>
    <x v="375"/>
    <s v="Alaa"/>
    <s v="Yuzbik"/>
    <x v="1"/>
    <x v="8"/>
    <x v="0"/>
    <x v="5"/>
    <x v="0"/>
    <x v="4"/>
    <n v="1448"/>
    <x v="318"/>
    <n v="3"/>
    <n v="4"/>
    <n v="0"/>
    <n v="10"/>
  </r>
  <r>
    <x v="376"/>
    <s v="Husayn"/>
    <s v="Zaerur"/>
    <x v="0"/>
    <x v="307"/>
    <x v="1"/>
    <x v="2"/>
    <x v="0"/>
    <x v="4"/>
    <n v="2409"/>
    <x v="355"/>
    <n v="3"/>
    <n v="3"/>
    <n v="3"/>
    <n v="3"/>
  </r>
  <r>
    <x v="377"/>
    <s v="Saeid"/>
    <s v="Mazlum"/>
    <x v="0"/>
    <x v="328"/>
    <x v="1"/>
    <x v="13"/>
    <x v="2"/>
    <x v="3"/>
    <n v="3030"/>
    <x v="356"/>
    <n v="2"/>
    <n v="6"/>
    <n v="0"/>
    <n v="5"/>
  </r>
  <r>
    <x v="378"/>
    <s v="Ahmad"/>
    <s v="Alghurani"/>
    <x v="0"/>
    <x v="329"/>
    <x v="4"/>
    <x v="2"/>
    <x v="2"/>
    <x v="2"/>
    <n v="2544"/>
    <x v="325"/>
    <n v="5"/>
    <n v="0"/>
    <n v="0"/>
    <n v="11"/>
  </r>
  <r>
    <x v="379"/>
    <s v="Abd Alsamad"/>
    <s v="Ahmad"/>
    <x v="0"/>
    <x v="330"/>
    <x v="5"/>
    <x v="8"/>
    <x v="0"/>
    <x v="0"/>
    <n v="2872"/>
    <x v="357"/>
    <n v="4.5"/>
    <n v="5"/>
    <n v="0"/>
    <n v="7"/>
  </r>
  <r>
    <x v="380"/>
    <s v="Amir"/>
    <s v="Alhasan"/>
    <x v="0"/>
    <x v="331"/>
    <x v="2"/>
    <x v="3"/>
    <x v="0"/>
    <x v="3"/>
    <n v="2263"/>
    <x v="358"/>
    <n v="4.5"/>
    <n v="0"/>
    <n v="0"/>
    <n v="8"/>
  </r>
  <r>
    <x v="381"/>
    <s v="Alaa"/>
    <s v="Altahhan"/>
    <x v="1"/>
    <x v="332"/>
    <x v="1"/>
    <x v="0"/>
    <x v="2"/>
    <x v="4"/>
    <n v="2136"/>
    <x v="27"/>
    <n v="5"/>
    <n v="4"/>
    <n v="0"/>
    <n v="12"/>
  </r>
  <r>
    <x v="382"/>
    <s v="Iad"/>
    <s v="Mahfud"/>
    <x v="0"/>
    <x v="333"/>
    <x v="5"/>
    <x v="2"/>
    <x v="0"/>
    <x v="1"/>
    <n v="2379"/>
    <x v="132"/>
    <n v="4.5"/>
    <n v="1"/>
    <n v="0"/>
    <n v="10"/>
  </r>
  <r>
    <x v="383"/>
    <s v="Sarah"/>
    <s v="Damrani"/>
    <x v="1"/>
    <x v="334"/>
    <x v="1"/>
    <x v="5"/>
    <x v="0"/>
    <x v="2"/>
    <n v="1940"/>
    <x v="359"/>
    <n v="3"/>
    <n v="4"/>
    <n v="6"/>
    <n v="5"/>
  </r>
  <r>
    <x v="384"/>
    <s v="Husam"/>
    <s v="Aldubus"/>
    <x v="0"/>
    <x v="188"/>
    <x v="2"/>
    <x v="8"/>
    <x v="0"/>
    <x v="1"/>
    <n v="1558"/>
    <x v="360"/>
    <n v="2"/>
    <n v="0"/>
    <n v="6"/>
    <n v="9"/>
  </r>
  <r>
    <x v="385"/>
    <s v="Ahmad"/>
    <s v="Zynu"/>
    <x v="0"/>
    <x v="335"/>
    <x v="2"/>
    <x v="7"/>
    <x v="0"/>
    <x v="2"/>
    <n v="1341"/>
    <x v="361"/>
    <n v="5"/>
    <n v="3"/>
    <n v="0"/>
    <n v="8"/>
  </r>
  <r>
    <x v="386"/>
    <s v="Lwy"/>
    <s v="Abu"/>
    <x v="0"/>
    <x v="336"/>
    <x v="2"/>
    <x v="2"/>
    <x v="0"/>
    <x v="1"/>
    <n v="1703"/>
    <x v="362"/>
    <n v="5"/>
    <n v="2"/>
    <n v="0"/>
    <n v="10"/>
  </r>
  <r>
    <x v="387"/>
    <s v="Tariq"/>
    <s v="Shams"/>
    <x v="0"/>
    <x v="337"/>
    <x v="1"/>
    <x v="13"/>
    <x v="0"/>
    <x v="2"/>
    <n v="3282"/>
    <x v="363"/>
    <n v="1"/>
    <n v="0"/>
    <n v="0"/>
    <n v="2"/>
  </r>
  <r>
    <x v="388"/>
    <s v="Muhamad"/>
    <s v="Khalil"/>
    <x v="0"/>
    <x v="338"/>
    <x v="1"/>
    <x v="4"/>
    <x v="0"/>
    <x v="0"/>
    <n v="3125"/>
    <x v="296"/>
    <n v="2"/>
    <n v="6"/>
    <n v="3"/>
    <n v="0"/>
  </r>
  <r>
    <x v="389"/>
    <s v="Amal"/>
    <s v="Alhusayn"/>
    <x v="1"/>
    <x v="339"/>
    <x v="1"/>
    <x v="5"/>
    <x v="2"/>
    <x v="0"/>
    <n v="2232"/>
    <x v="364"/>
    <n v="4.5"/>
    <n v="0"/>
    <n v="0"/>
    <n v="7"/>
  </r>
  <r>
    <x v="390"/>
    <s v="Fadi"/>
    <s v="Shakur"/>
    <x v="0"/>
    <x v="340"/>
    <x v="5"/>
    <x v="12"/>
    <x v="3"/>
    <x v="1"/>
    <n v="2513"/>
    <x v="365"/>
    <n v="4.5"/>
    <n v="2"/>
    <n v="0"/>
    <n v="8"/>
  </r>
  <r>
    <x v="391"/>
    <s v="Abdalhai"/>
    <s v="Sarhan"/>
    <x v="0"/>
    <x v="341"/>
    <x v="5"/>
    <x v="8"/>
    <x v="3"/>
    <x v="3"/>
    <n v="2818"/>
    <x v="366"/>
    <n v="2"/>
    <n v="4"/>
    <n v="0"/>
    <n v="8"/>
  </r>
  <r>
    <x v="392"/>
    <s v="Ahmad"/>
    <s v="Alqadi"/>
    <x v="0"/>
    <x v="342"/>
    <x v="0"/>
    <x v="12"/>
    <x v="0"/>
    <x v="2"/>
    <n v="2257"/>
    <x v="367"/>
    <n v="3"/>
    <n v="0"/>
    <n v="0"/>
    <n v="6"/>
  </r>
  <r>
    <x v="393"/>
    <s v="Husam"/>
    <s v="Albush"/>
    <x v="0"/>
    <x v="343"/>
    <x v="1"/>
    <x v="5"/>
    <x v="0"/>
    <x v="1"/>
    <n v="1265"/>
    <x v="368"/>
    <n v="3"/>
    <n v="0"/>
    <n v="0"/>
    <n v="5"/>
  </r>
  <r>
    <x v="394"/>
    <s v="Anas"/>
    <s v="Eabidin"/>
    <x v="0"/>
    <x v="344"/>
    <x v="4"/>
    <x v="10"/>
    <x v="2"/>
    <x v="1"/>
    <n v="2207"/>
    <x v="26"/>
    <n v="3"/>
    <n v="2"/>
    <n v="0"/>
    <n v="0"/>
  </r>
  <r>
    <x v="395"/>
    <s v="Muhamad"/>
    <s v="Ebdalwahd"/>
    <x v="0"/>
    <x v="345"/>
    <x v="2"/>
    <x v="9"/>
    <x v="0"/>
    <x v="2"/>
    <n v="2806"/>
    <x v="369"/>
    <n v="3"/>
    <n v="0"/>
    <n v="0"/>
    <n v="4"/>
  </r>
  <r>
    <x v="396"/>
    <s v="Khalid"/>
    <s v="Iibrahim"/>
    <x v="0"/>
    <x v="346"/>
    <x v="5"/>
    <x v="17"/>
    <x v="2"/>
    <x v="3"/>
    <n v="1521"/>
    <x v="370"/>
    <n v="5"/>
    <n v="6"/>
    <n v="0"/>
    <n v="3"/>
  </r>
  <r>
    <x v="397"/>
    <s v="Muhamad"/>
    <s v="Aleazm"/>
    <x v="0"/>
    <x v="347"/>
    <x v="0"/>
    <x v="8"/>
    <x v="0"/>
    <x v="3"/>
    <n v="1867"/>
    <x v="110"/>
    <n v="3"/>
    <n v="0"/>
    <n v="0"/>
    <n v="0"/>
  </r>
  <r>
    <x v="398"/>
    <s v="Maya"/>
    <s v="Alhmwi"/>
    <x v="1"/>
    <x v="348"/>
    <x v="2"/>
    <x v="0"/>
    <x v="1"/>
    <x v="2"/>
    <n v="2425"/>
    <x v="371"/>
    <n v="5"/>
    <n v="0"/>
    <n v="0"/>
    <n v="10"/>
  </r>
  <r>
    <x v="399"/>
    <s v="Basil"/>
    <s v="Khiat"/>
    <x v="0"/>
    <x v="349"/>
    <x v="4"/>
    <x v="9"/>
    <x v="1"/>
    <x v="1"/>
    <n v="1758"/>
    <x v="372"/>
    <n v="5"/>
    <n v="0"/>
    <n v="0"/>
    <n v="0"/>
  </r>
  <r>
    <x v="400"/>
    <s v="Muhamad"/>
    <s v="Zaydan"/>
    <x v="0"/>
    <x v="350"/>
    <x v="4"/>
    <x v="2"/>
    <x v="3"/>
    <x v="4"/>
    <n v="2832"/>
    <x v="244"/>
    <n v="3"/>
    <n v="0"/>
    <n v="0"/>
    <n v="1"/>
  </r>
  <r>
    <x v="401"/>
    <s v="Randa"/>
    <s v="Alajw"/>
    <x v="1"/>
    <x v="265"/>
    <x v="5"/>
    <x v="9"/>
    <x v="0"/>
    <x v="2"/>
    <n v="1371"/>
    <x v="373"/>
    <n v="1"/>
    <n v="1"/>
    <n v="0"/>
    <n v="8"/>
  </r>
  <r>
    <x v="402"/>
    <s v="Muhamad"/>
    <s v="Alghazi"/>
    <x v="0"/>
    <x v="351"/>
    <x v="2"/>
    <x v="9"/>
    <x v="0"/>
    <x v="4"/>
    <n v="2904"/>
    <x v="374"/>
    <n v="5"/>
    <n v="6"/>
    <n v="0"/>
    <n v="3"/>
  </r>
  <r>
    <x v="403"/>
    <s v="Rahaf"/>
    <s v="Eijluni"/>
    <x v="1"/>
    <x v="242"/>
    <x v="2"/>
    <x v="3"/>
    <x v="4"/>
    <x v="1"/>
    <n v="3285"/>
    <x v="375"/>
    <n v="3"/>
    <n v="2"/>
    <n v="0"/>
    <n v="0"/>
  </r>
  <r>
    <x v="404"/>
    <s v="Sultan"/>
    <s v="Alhijar"/>
    <x v="0"/>
    <x v="352"/>
    <x v="0"/>
    <x v="8"/>
    <x v="0"/>
    <x v="0"/>
    <n v="2964"/>
    <x v="376"/>
    <n v="5"/>
    <n v="2"/>
    <n v="0"/>
    <n v="45"/>
  </r>
  <r>
    <x v="405"/>
    <s v="Asma"/>
    <s v="Sadqawi"/>
    <x v="1"/>
    <x v="353"/>
    <x v="0"/>
    <x v="5"/>
    <x v="2"/>
    <x v="2"/>
    <n v="974"/>
    <x v="187"/>
    <n v="2"/>
    <n v="5"/>
    <n v="0"/>
    <n v="5"/>
  </r>
  <r>
    <x v="406"/>
    <s v="Fulla"/>
    <s v="Alkhalid"/>
    <x v="1"/>
    <x v="354"/>
    <x v="2"/>
    <x v="5"/>
    <x v="1"/>
    <x v="4"/>
    <n v="2607"/>
    <x v="377"/>
    <n v="4.5"/>
    <n v="0"/>
    <n v="0"/>
    <n v="9"/>
  </r>
  <r>
    <x v="407"/>
    <s v="Lujin"/>
    <s v="Alaleppoy"/>
    <x v="1"/>
    <x v="355"/>
    <x v="0"/>
    <x v="0"/>
    <x v="0"/>
    <x v="1"/>
    <n v="1550"/>
    <x v="378"/>
    <n v="1"/>
    <n v="0"/>
    <n v="0"/>
    <n v="3"/>
  </r>
  <r>
    <x v="408"/>
    <s v="Jihan"/>
    <s v="Alqudmani"/>
    <x v="1"/>
    <x v="356"/>
    <x v="3"/>
    <x v="4"/>
    <x v="0"/>
    <x v="1"/>
    <n v="1631"/>
    <x v="379"/>
    <n v="4.5"/>
    <n v="0"/>
    <n v="0"/>
    <n v="4"/>
  </r>
  <r>
    <x v="409"/>
    <s v="Anwar"/>
    <s v="Alkhayran"/>
    <x v="0"/>
    <x v="357"/>
    <x v="2"/>
    <x v="9"/>
    <x v="0"/>
    <x v="4"/>
    <n v="3003"/>
    <x v="380"/>
    <n v="1"/>
    <n v="6"/>
    <n v="1"/>
    <n v="6"/>
  </r>
  <r>
    <x v="410"/>
    <s v="Qasim"/>
    <s v="Muhamad"/>
    <x v="0"/>
    <x v="258"/>
    <x v="1"/>
    <x v="2"/>
    <x v="0"/>
    <x v="0"/>
    <n v="913"/>
    <x v="381"/>
    <n v="5"/>
    <n v="0"/>
    <n v="0"/>
    <n v="12"/>
  </r>
  <r>
    <x v="411"/>
    <s v="Samir"/>
    <s v="Altaynawi"/>
    <x v="0"/>
    <x v="358"/>
    <x v="5"/>
    <x v="8"/>
    <x v="0"/>
    <x v="3"/>
    <n v="2076"/>
    <x v="382"/>
    <n v="3"/>
    <n v="0"/>
    <n v="0"/>
    <n v="4"/>
  </r>
  <r>
    <x v="412"/>
    <s v="Alaa"/>
    <s v="Hafiz"/>
    <x v="1"/>
    <x v="359"/>
    <x v="1"/>
    <x v="8"/>
    <x v="0"/>
    <x v="0"/>
    <n v="2749"/>
    <x v="383"/>
    <n v="3"/>
    <n v="5"/>
    <n v="4"/>
    <n v="0"/>
  </r>
  <r>
    <x v="413"/>
    <s v="Kamilia"/>
    <s v="Sydu"/>
    <x v="1"/>
    <x v="360"/>
    <x v="2"/>
    <x v="7"/>
    <x v="1"/>
    <x v="0"/>
    <n v="2617"/>
    <x v="384"/>
    <n v="4.5"/>
    <n v="1"/>
    <n v="0"/>
    <n v="5"/>
  </r>
  <r>
    <x v="414"/>
    <s v="Ali"/>
    <s v="Marwan"/>
    <x v="0"/>
    <x v="361"/>
    <x v="1"/>
    <x v="7"/>
    <x v="2"/>
    <x v="2"/>
    <n v="1680"/>
    <x v="385"/>
    <n v="5"/>
    <n v="1"/>
    <n v="0"/>
    <n v="35"/>
  </r>
  <r>
    <x v="415"/>
    <s v="Mahir"/>
    <s v="Almarstani"/>
    <x v="0"/>
    <x v="362"/>
    <x v="1"/>
    <x v="6"/>
    <x v="0"/>
    <x v="1"/>
    <n v="2824"/>
    <x v="386"/>
    <n v="3"/>
    <n v="3"/>
    <n v="0"/>
    <n v="3"/>
  </r>
  <r>
    <x v="416"/>
    <s v="Rwad"/>
    <s v="Alddahir"/>
    <x v="1"/>
    <x v="363"/>
    <x v="0"/>
    <x v="3"/>
    <x v="0"/>
    <x v="0"/>
    <n v="1646"/>
    <x v="387"/>
    <n v="5"/>
    <n v="0"/>
    <n v="0"/>
    <n v="7"/>
  </r>
  <r>
    <x v="417"/>
    <s v="Jury"/>
    <s v="Eabuwd"/>
    <x v="1"/>
    <x v="14"/>
    <x v="2"/>
    <x v="0"/>
    <x v="0"/>
    <x v="3"/>
    <n v="979"/>
    <x v="331"/>
    <n v="5"/>
    <n v="5"/>
    <n v="0"/>
    <n v="8"/>
  </r>
  <r>
    <x v="418"/>
    <s v="Sayban"/>
    <s v="Musur"/>
    <x v="1"/>
    <x v="364"/>
    <x v="2"/>
    <x v="12"/>
    <x v="3"/>
    <x v="0"/>
    <n v="1274"/>
    <x v="388"/>
    <n v="3"/>
    <n v="0"/>
    <n v="0"/>
    <n v="7"/>
  </r>
  <r>
    <x v="419"/>
    <s v="Diana"/>
    <s v="Muayid"/>
    <x v="1"/>
    <x v="221"/>
    <x v="1"/>
    <x v="8"/>
    <x v="0"/>
    <x v="2"/>
    <n v="2715"/>
    <x v="118"/>
    <n v="2"/>
    <n v="0"/>
    <n v="0"/>
    <n v="3"/>
  </r>
  <r>
    <x v="420"/>
    <s v="Lbyb"/>
    <s v="Fahd"/>
    <x v="0"/>
    <x v="365"/>
    <x v="1"/>
    <x v="2"/>
    <x v="3"/>
    <x v="2"/>
    <n v="1158"/>
    <x v="389"/>
    <n v="5"/>
    <n v="0"/>
    <n v="0"/>
    <n v="0"/>
  </r>
  <r>
    <x v="421"/>
    <s v="Bashshar"/>
    <s v="Bilul"/>
    <x v="0"/>
    <x v="366"/>
    <x v="0"/>
    <x v="9"/>
    <x v="0"/>
    <x v="4"/>
    <n v="1986"/>
    <x v="390"/>
    <n v="3"/>
    <n v="1"/>
    <n v="0"/>
    <n v="14"/>
  </r>
  <r>
    <x v="422"/>
    <s v="Ali"/>
    <s v="Alnuwri"/>
    <x v="0"/>
    <x v="177"/>
    <x v="1"/>
    <x v="2"/>
    <x v="1"/>
    <x v="3"/>
    <n v="3299"/>
    <x v="391"/>
    <n v="5"/>
    <n v="1"/>
    <n v="0"/>
    <n v="0"/>
  </r>
  <r>
    <x v="423"/>
    <s v="Salim"/>
    <s v="Aleabd"/>
    <x v="0"/>
    <x v="367"/>
    <x v="0"/>
    <x v="0"/>
    <x v="0"/>
    <x v="1"/>
    <n v="2405"/>
    <x v="392"/>
    <n v="5"/>
    <n v="0"/>
    <n v="0"/>
    <n v="97"/>
  </r>
  <r>
    <x v="424"/>
    <s v="Abd Alruhmin"/>
    <s v="Allaham"/>
    <x v="0"/>
    <x v="368"/>
    <x v="1"/>
    <x v="8"/>
    <x v="0"/>
    <x v="2"/>
    <n v="2205"/>
    <x v="393"/>
    <n v="3"/>
    <n v="0"/>
    <n v="0"/>
    <n v="4"/>
  </r>
  <r>
    <x v="425"/>
    <s v="Muhamad"/>
    <s v="Raft"/>
    <x v="0"/>
    <x v="369"/>
    <x v="3"/>
    <x v="2"/>
    <x v="0"/>
    <x v="4"/>
    <n v="2651"/>
    <x v="226"/>
    <n v="3"/>
    <n v="0"/>
    <n v="0"/>
    <n v="6"/>
  </r>
  <r>
    <x v="426"/>
    <s v="Ahmad"/>
    <s v="Shakir"/>
    <x v="0"/>
    <x v="370"/>
    <x v="2"/>
    <x v="5"/>
    <x v="0"/>
    <x v="2"/>
    <n v="1693"/>
    <x v="394"/>
    <n v="4.5"/>
    <n v="2"/>
    <n v="5"/>
    <n v="6"/>
  </r>
  <r>
    <x v="427"/>
    <s v="Rasha"/>
    <s v="Asead"/>
    <x v="1"/>
    <x v="371"/>
    <x v="1"/>
    <x v="4"/>
    <x v="0"/>
    <x v="1"/>
    <n v="1690"/>
    <x v="395"/>
    <n v="1"/>
    <n v="0"/>
    <n v="0"/>
    <n v="6"/>
  </r>
  <r>
    <x v="428"/>
    <s v="Omar"/>
    <s v="Alwurhani"/>
    <x v="0"/>
    <x v="372"/>
    <x v="2"/>
    <x v="5"/>
    <x v="0"/>
    <x v="1"/>
    <n v="766"/>
    <x v="396"/>
    <n v="3"/>
    <n v="0"/>
    <n v="0"/>
    <n v="5"/>
  </r>
  <r>
    <x v="429"/>
    <s v="Ayham"/>
    <s v="Kharbutli"/>
    <x v="0"/>
    <x v="373"/>
    <x v="2"/>
    <x v="16"/>
    <x v="0"/>
    <x v="3"/>
    <n v="2542"/>
    <x v="397"/>
    <n v="3"/>
    <n v="1"/>
    <n v="0"/>
    <n v="3"/>
  </r>
  <r>
    <x v="430"/>
    <s v="Sahar"/>
    <s v="Jaridiun"/>
    <x v="1"/>
    <x v="374"/>
    <x v="5"/>
    <x v="13"/>
    <x v="2"/>
    <x v="4"/>
    <n v="1966"/>
    <x v="398"/>
    <n v="4.5"/>
    <n v="0"/>
    <n v="0"/>
    <n v="8"/>
  </r>
  <r>
    <x v="431"/>
    <s v="Muhamad"/>
    <s v="Tamur"/>
    <x v="0"/>
    <x v="250"/>
    <x v="2"/>
    <x v="2"/>
    <x v="0"/>
    <x v="1"/>
    <n v="2977"/>
    <x v="30"/>
    <n v="4.5"/>
    <n v="0"/>
    <n v="0"/>
    <n v="8"/>
  </r>
  <r>
    <x v="432"/>
    <s v="Ayham"/>
    <s v="Alkhlf"/>
    <x v="0"/>
    <x v="375"/>
    <x v="0"/>
    <x v="12"/>
    <x v="2"/>
    <x v="1"/>
    <n v="1404"/>
    <x v="399"/>
    <n v="1"/>
    <n v="5"/>
    <n v="0"/>
    <n v="10"/>
  </r>
  <r>
    <x v="433"/>
    <s v="Emar"/>
    <s v="Eisaf"/>
    <x v="1"/>
    <x v="272"/>
    <x v="0"/>
    <x v="0"/>
    <x v="3"/>
    <x v="2"/>
    <n v="1848"/>
    <x v="400"/>
    <n v="3"/>
    <n v="0"/>
    <n v="0"/>
    <n v="2"/>
  </r>
  <r>
    <x v="434"/>
    <s v="Iin"/>
    <s v="Bitahish"/>
    <x v="1"/>
    <x v="376"/>
    <x v="4"/>
    <x v="2"/>
    <x v="0"/>
    <x v="2"/>
    <n v="2069"/>
    <x v="401"/>
    <n v="3"/>
    <n v="2"/>
    <n v="5"/>
    <n v="6"/>
  </r>
  <r>
    <x v="435"/>
    <s v="Abdalrhim"/>
    <s v="Eimaruh"/>
    <x v="0"/>
    <x v="377"/>
    <x v="4"/>
    <x v="12"/>
    <x v="1"/>
    <x v="2"/>
    <n v="1072"/>
    <x v="402"/>
    <n v="4.5"/>
    <n v="0"/>
    <n v="0"/>
    <n v="6"/>
  </r>
  <r>
    <x v="436"/>
    <s v="Bashaer"/>
    <s v="Hadalah"/>
    <x v="1"/>
    <x v="378"/>
    <x v="1"/>
    <x v="3"/>
    <x v="0"/>
    <x v="1"/>
    <n v="1984"/>
    <x v="403"/>
    <n v="1"/>
    <n v="1"/>
    <n v="0"/>
    <n v="8"/>
  </r>
  <r>
    <x v="437"/>
    <s v="Sana"/>
    <s v="Maeruf"/>
    <x v="1"/>
    <x v="308"/>
    <x v="4"/>
    <x v="5"/>
    <x v="0"/>
    <x v="2"/>
    <n v="999"/>
    <x v="404"/>
    <n v="1"/>
    <n v="5"/>
    <n v="0"/>
    <n v="61"/>
  </r>
  <r>
    <x v="438"/>
    <s v="Amir"/>
    <s v="Alnuwnu"/>
    <x v="0"/>
    <x v="379"/>
    <x v="1"/>
    <x v="0"/>
    <x v="3"/>
    <x v="0"/>
    <n v="2915"/>
    <x v="405"/>
    <n v="3"/>
    <n v="0"/>
    <n v="0"/>
    <n v="5"/>
  </r>
  <r>
    <x v="439"/>
    <s v="Salim"/>
    <s v="Albarghali"/>
    <x v="0"/>
    <x v="380"/>
    <x v="1"/>
    <x v="8"/>
    <x v="0"/>
    <x v="4"/>
    <n v="3158"/>
    <x v="183"/>
    <n v="4.5"/>
    <n v="3"/>
    <n v="0"/>
    <n v="7"/>
  </r>
  <r>
    <x v="440"/>
    <s v="Iin"/>
    <s v="Murad"/>
    <x v="1"/>
    <x v="381"/>
    <x v="0"/>
    <x v="7"/>
    <x v="0"/>
    <x v="2"/>
    <n v="711"/>
    <x v="406"/>
    <n v="5"/>
    <n v="0"/>
    <n v="0"/>
    <n v="10"/>
  </r>
  <r>
    <x v="441"/>
    <s v="Baha Aldiyn"/>
    <s v="Marzuq"/>
    <x v="0"/>
    <x v="353"/>
    <x v="0"/>
    <x v="0"/>
    <x v="1"/>
    <x v="0"/>
    <n v="899"/>
    <x v="407"/>
    <n v="5"/>
    <n v="6"/>
    <n v="0"/>
    <n v="38"/>
  </r>
  <r>
    <x v="442"/>
    <s v="Abd Alruhmin"/>
    <s v="Hamj"/>
    <x v="0"/>
    <x v="382"/>
    <x v="1"/>
    <x v="5"/>
    <x v="0"/>
    <x v="1"/>
    <n v="2571"/>
    <x v="408"/>
    <n v="3"/>
    <n v="1"/>
    <n v="0"/>
    <n v="6"/>
  </r>
  <r>
    <x v="443"/>
    <s v="Ahmad"/>
    <s v="Bradey"/>
    <x v="0"/>
    <x v="128"/>
    <x v="0"/>
    <x v="0"/>
    <x v="0"/>
    <x v="4"/>
    <n v="2437"/>
    <x v="127"/>
    <n v="5"/>
    <n v="0"/>
    <n v="4"/>
    <n v="8"/>
  </r>
  <r>
    <x v="444"/>
    <s v="Sabah"/>
    <s v="Qadish"/>
    <x v="1"/>
    <x v="383"/>
    <x v="2"/>
    <x v="2"/>
    <x v="0"/>
    <x v="4"/>
    <n v="2453"/>
    <x v="409"/>
    <n v="5"/>
    <n v="1"/>
    <n v="0"/>
    <n v="6"/>
  </r>
  <r>
    <x v="445"/>
    <s v="Asra"/>
    <s v="Almisri"/>
    <x v="1"/>
    <x v="384"/>
    <x v="0"/>
    <x v="2"/>
    <x v="0"/>
    <x v="4"/>
    <n v="1839"/>
    <x v="410"/>
    <n v="5"/>
    <n v="1"/>
    <n v="0"/>
    <n v="9"/>
  </r>
  <r>
    <x v="446"/>
    <s v="Faras"/>
    <s v="Kawaara"/>
    <x v="0"/>
    <x v="385"/>
    <x v="5"/>
    <x v="0"/>
    <x v="2"/>
    <x v="0"/>
    <n v="2306"/>
    <x v="411"/>
    <n v="1"/>
    <n v="6"/>
    <n v="0"/>
    <n v="7"/>
  </r>
  <r>
    <x v="447"/>
    <s v="Muhamad"/>
    <s v="Abunfis"/>
    <x v="0"/>
    <x v="386"/>
    <x v="0"/>
    <x v="3"/>
    <x v="3"/>
    <x v="1"/>
    <n v="970"/>
    <x v="4"/>
    <n v="1"/>
    <n v="0"/>
    <n v="0"/>
    <n v="5"/>
  </r>
  <r>
    <x v="448"/>
    <s v="Lawiy"/>
    <s v="Shiah"/>
    <x v="0"/>
    <x v="296"/>
    <x v="0"/>
    <x v="12"/>
    <x v="0"/>
    <x v="2"/>
    <n v="3140"/>
    <x v="412"/>
    <n v="3"/>
    <n v="6"/>
    <n v="1"/>
    <n v="5"/>
  </r>
  <r>
    <x v="449"/>
    <s v="Rama"/>
    <s v="Alsaghir"/>
    <x v="1"/>
    <x v="387"/>
    <x v="5"/>
    <x v="13"/>
    <x v="0"/>
    <x v="1"/>
    <n v="1176"/>
    <x v="413"/>
    <n v="5"/>
    <n v="2"/>
    <n v="0"/>
    <n v="6"/>
  </r>
  <r>
    <x v="450"/>
    <s v="Ahmad"/>
    <s v="Qadimati"/>
    <x v="0"/>
    <x v="133"/>
    <x v="1"/>
    <x v="8"/>
    <x v="2"/>
    <x v="4"/>
    <n v="2742"/>
    <x v="414"/>
    <n v="5"/>
    <n v="0"/>
    <n v="0"/>
    <n v="9"/>
  </r>
  <r>
    <x v="451"/>
    <s v="Qays"/>
    <s v="Dahna"/>
    <x v="0"/>
    <x v="388"/>
    <x v="0"/>
    <x v="0"/>
    <x v="0"/>
    <x v="0"/>
    <n v="734"/>
    <x v="415"/>
    <n v="3"/>
    <n v="0"/>
    <n v="0"/>
    <n v="0"/>
  </r>
  <r>
    <x v="452"/>
    <s v="Raja"/>
    <s v="Eaziza"/>
    <x v="0"/>
    <x v="176"/>
    <x v="0"/>
    <x v="2"/>
    <x v="3"/>
    <x v="1"/>
    <n v="894"/>
    <x v="416"/>
    <n v="3"/>
    <n v="6"/>
    <n v="0"/>
    <n v="93"/>
  </r>
  <r>
    <x v="453"/>
    <s v="Emar"/>
    <s v="Nakaash"/>
    <x v="1"/>
    <x v="389"/>
    <x v="4"/>
    <x v="5"/>
    <x v="1"/>
    <x v="4"/>
    <n v="2640"/>
    <x v="417"/>
    <n v="4.5"/>
    <n v="1"/>
    <n v="5"/>
    <n v="4"/>
  </r>
  <r>
    <x v="454"/>
    <s v="Ranya"/>
    <s v="Khuluf"/>
    <x v="1"/>
    <x v="390"/>
    <x v="2"/>
    <x v="2"/>
    <x v="0"/>
    <x v="2"/>
    <n v="1059"/>
    <x v="418"/>
    <n v="2"/>
    <n v="0"/>
    <n v="0"/>
    <n v="14"/>
  </r>
  <r>
    <x v="455"/>
    <s v="Kinda"/>
    <s v="Zaki"/>
    <x v="1"/>
    <x v="391"/>
    <x v="0"/>
    <x v="3"/>
    <x v="4"/>
    <x v="2"/>
    <n v="3337"/>
    <x v="419"/>
    <n v="3"/>
    <n v="0"/>
    <n v="2"/>
    <n v="6"/>
  </r>
  <r>
    <x v="456"/>
    <s v="Muhamad"/>
    <s v="Asamh Tubae"/>
    <x v="0"/>
    <x v="392"/>
    <x v="4"/>
    <x v="12"/>
    <x v="0"/>
    <x v="2"/>
    <n v="3154"/>
    <x v="420"/>
    <n v="3"/>
    <n v="0"/>
    <n v="0"/>
    <n v="6"/>
  </r>
  <r>
    <x v="457"/>
    <s v="Ahmad"/>
    <s v="Daeas"/>
    <x v="0"/>
    <x v="194"/>
    <x v="2"/>
    <x v="8"/>
    <x v="0"/>
    <x v="1"/>
    <n v="1618"/>
    <x v="421"/>
    <n v="3"/>
    <n v="1"/>
    <n v="0"/>
    <n v="1"/>
  </r>
  <r>
    <x v="458"/>
    <s v="Muhamad"/>
    <s v="Shadi Alkhiat"/>
    <x v="0"/>
    <x v="393"/>
    <x v="5"/>
    <x v="12"/>
    <x v="2"/>
    <x v="1"/>
    <n v="1248"/>
    <x v="422"/>
    <n v="5"/>
    <n v="0"/>
    <n v="6"/>
    <n v="7"/>
  </r>
  <r>
    <x v="459"/>
    <s v="Omaimah"/>
    <s v="Tqi Aldiyn"/>
    <x v="1"/>
    <x v="394"/>
    <x v="0"/>
    <x v="12"/>
    <x v="0"/>
    <x v="3"/>
    <n v="1523"/>
    <x v="423"/>
    <n v="3"/>
    <n v="6"/>
    <n v="5"/>
    <n v="4"/>
  </r>
  <r>
    <x v="460"/>
    <s v="Tahani"/>
    <s v="Yasir"/>
    <x v="1"/>
    <x v="395"/>
    <x v="2"/>
    <x v="2"/>
    <x v="0"/>
    <x v="2"/>
    <n v="1275"/>
    <x v="424"/>
    <n v="4.5"/>
    <n v="3"/>
    <n v="0"/>
    <n v="9"/>
  </r>
  <r>
    <x v="461"/>
    <s v="Hasan"/>
    <s v="Alfywmi"/>
    <x v="0"/>
    <x v="396"/>
    <x v="2"/>
    <x v="5"/>
    <x v="3"/>
    <x v="2"/>
    <n v="1549"/>
    <x v="425"/>
    <n v="3"/>
    <n v="2"/>
    <n v="0"/>
    <n v="5"/>
  </r>
  <r>
    <x v="462"/>
    <s v="Zahir"/>
    <s v="Zarie"/>
    <x v="0"/>
    <x v="108"/>
    <x v="2"/>
    <x v="13"/>
    <x v="1"/>
    <x v="4"/>
    <n v="1786"/>
    <x v="426"/>
    <n v="3"/>
    <n v="4"/>
    <n v="4"/>
    <n v="1"/>
  </r>
  <r>
    <x v="463"/>
    <s v="Muhamad"/>
    <s v="Eaqad"/>
    <x v="0"/>
    <x v="397"/>
    <x v="2"/>
    <x v="12"/>
    <x v="1"/>
    <x v="1"/>
    <n v="1908"/>
    <x v="427"/>
    <n v="1"/>
    <n v="0"/>
    <n v="5"/>
    <n v="7"/>
  </r>
  <r>
    <x v="464"/>
    <s v="Ahmad"/>
    <s v="Hamuwd"/>
    <x v="0"/>
    <x v="131"/>
    <x v="0"/>
    <x v="8"/>
    <x v="2"/>
    <x v="2"/>
    <n v="2321"/>
    <x v="428"/>
    <n v="5"/>
    <n v="0"/>
    <n v="0"/>
    <n v="6"/>
  </r>
  <r>
    <x v="465"/>
    <s v="Ismaeil"/>
    <s v="Jdwe"/>
    <x v="0"/>
    <x v="398"/>
    <x v="4"/>
    <x v="8"/>
    <x v="2"/>
    <x v="1"/>
    <n v="899"/>
    <x v="407"/>
    <n v="1"/>
    <n v="4"/>
    <n v="0"/>
    <n v="27"/>
  </r>
  <r>
    <x v="466"/>
    <s v="Muhamad"/>
    <s v="Saeid Alzarey"/>
    <x v="0"/>
    <x v="260"/>
    <x v="1"/>
    <x v="13"/>
    <x v="0"/>
    <x v="2"/>
    <n v="1168"/>
    <x v="429"/>
    <n v="5"/>
    <n v="0"/>
    <n v="0"/>
    <n v="8"/>
  </r>
  <r>
    <x v="467"/>
    <s v="Bakr"/>
    <s v="Eubdallah"/>
    <x v="0"/>
    <x v="0"/>
    <x v="0"/>
    <x v="14"/>
    <x v="0"/>
    <x v="1"/>
    <n v="2169"/>
    <x v="430"/>
    <n v="1"/>
    <n v="4"/>
    <n v="0"/>
    <n v="2"/>
  </r>
  <r>
    <x v="468"/>
    <s v="Muhamad"/>
    <s v="Basil"/>
    <x v="0"/>
    <x v="382"/>
    <x v="1"/>
    <x v="18"/>
    <x v="4"/>
    <x v="1"/>
    <n v="2819"/>
    <x v="431"/>
    <n v="4.5"/>
    <n v="5"/>
    <n v="0"/>
    <n v="51"/>
  </r>
  <r>
    <x v="469"/>
    <s v="Ahmad"/>
    <s v="Alnajar"/>
    <x v="0"/>
    <x v="50"/>
    <x v="2"/>
    <x v="7"/>
    <x v="2"/>
    <x v="2"/>
    <n v="847"/>
    <x v="432"/>
    <n v="3"/>
    <n v="0"/>
    <n v="0"/>
    <n v="3"/>
  </r>
  <r>
    <x v="470"/>
    <s v="Muhamad"/>
    <s v="Alsaman"/>
    <x v="0"/>
    <x v="382"/>
    <x v="1"/>
    <x v="5"/>
    <x v="0"/>
    <x v="0"/>
    <n v="2308"/>
    <x v="433"/>
    <n v="2"/>
    <n v="0"/>
    <n v="0"/>
    <n v="13"/>
  </r>
  <r>
    <x v="471"/>
    <s v="Lina"/>
    <s v="Wayly"/>
    <x v="1"/>
    <x v="399"/>
    <x v="2"/>
    <x v="2"/>
    <x v="0"/>
    <x v="4"/>
    <n v="1692"/>
    <x v="434"/>
    <n v="4.5"/>
    <n v="4"/>
    <n v="0"/>
    <n v="6"/>
  </r>
  <r>
    <x v="472"/>
    <s v="Raghid"/>
    <s v="Hutayniun"/>
    <x v="0"/>
    <x v="400"/>
    <x v="0"/>
    <x v="12"/>
    <x v="0"/>
    <x v="1"/>
    <n v="1372"/>
    <x v="435"/>
    <n v="1"/>
    <n v="0"/>
    <n v="0"/>
    <n v="4"/>
  </r>
  <r>
    <x v="473"/>
    <s v="Ruba"/>
    <s v="Alsiraj"/>
    <x v="1"/>
    <x v="401"/>
    <x v="2"/>
    <x v="5"/>
    <x v="0"/>
    <x v="4"/>
    <n v="2594"/>
    <x v="436"/>
    <n v="3"/>
    <n v="5"/>
    <n v="0"/>
    <n v="0"/>
  </r>
  <r>
    <x v="474"/>
    <s v="Adnan"/>
    <s v="Allaadhiqanii"/>
    <x v="0"/>
    <x v="189"/>
    <x v="0"/>
    <x v="0"/>
    <x v="0"/>
    <x v="2"/>
    <n v="1082"/>
    <x v="437"/>
    <n v="5"/>
    <n v="1"/>
    <n v="4"/>
    <n v="8"/>
  </r>
  <r>
    <x v="475"/>
    <s v="Muhamad"/>
    <s v="Shaeban"/>
    <x v="0"/>
    <x v="325"/>
    <x v="2"/>
    <x v="2"/>
    <x v="0"/>
    <x v="0"/>
    <n v="1929"/>
    <x v="438"/>
    <n v="5"/>
    <n v="3"/>
    <n v="0"/>
    <n v="43"/>
  </r>
  <r>
    <x v="476"/>
    <s v="Ghyath"/>
    <s v="Abu"/>
    <x v="0"/>
    <x v="402"/>
    <x v="1"/>
    <x v="2"/>
    <x v="1"/>
    <x v="1"/>
    <n v="1883"/>
    <x v="439"/>
    <n v="3"/>
    <n v="3"/>
    <n v="0"/>
    <n v="3"/>
  </r>
  <r>
    <x v="477"/>
    <s v="Basil"/>
    <s v="Farahat"/>
    <x v="0"/>
    <x v="403"/>
    <x v="2"/>
    <x v="5"/>
    <x v="2"/>
    <x v="0"/>
    <n v="874"/>
    <x v="440"/>
    <n v="3"/>
    <n v="0"/>
    <n v="0"/>
    <n v="7"/>
  </r>
  <r>
    <x v="478"/>
    <s v="Khalid"/>
    <s v="Siriul"/>
    <x v="0"/>
    <x v="404"/>
    <x v="5"/>
    <x v="0"/>
    <x v="1"/>
    <x v="0"/>
    <n v="2780"/>
    <x v="441"/>
    <n v="3"/>
    <n v="3"/>
    <n v="0"/>
    <n v="2"/>
  </r>
  <r>
    <x v="479"/>
    <s v="Salah Aldiyn"/>
    <s v="Salayk"/>
    <x v="0"/>
    <x v="405"/>
    <x v="1"/>
    <x v="7"/>
    <x v="3"/>
    <x v="3"/>
    <n v="1980"/>
    <x v="184"/>
    <n v="2"/>
    <n v="3"/>
    <n v="0"/>
    <n v="0"/>
  </r>
  <r>
    <x v="480"/>
    <s v="Bilal"/>
    <s v="Einziin"/>
    <x v="0"/>
    <x v="405"/>
    <x v="1"/>
    <x v="1"/>
    <x v="3"/>
    <x v="1"/>
    <n v="2611"/>
    <x v="442"/>
    <n v="5"/>
    <n v="4"/>
    <n v="0"/>
    <n v="9"/>
  </r>
  <r>
    <x v="481"/>
    <s v="Abdalrhmin"/>
    <s v="Aljuju"/>
    <x v="0"/>
    <x v="7"/>
    <x v="0"/>
    <x v="18"/>
    <x v="3"/>
    <x v="4"/>
    <n v="1881"/>
    <x v="443"/>
    <n v="5"/>
    <n v="1"/>
    <n v="0"/>
    <n v="1"/>
  </r>
  <r>
    <x v="482"/>
    <s v="Lawy"/>
    <s v="Nadaf"/>
    <x v="0"/>
    <x v="406"/>
    <x v="3"/>
    <x v="2"/>
    <x v="0"/>
    <x v="0"/>
    <n v="1517"/>
    <x v="444"/>
    <n v="5"/>
    <n v="4"/>
    <n v="0"/>
    <n v="6"/>
  </r>
  <r>
    <x v="483"/>
    <s v="Ali"/>
    <s v="Muhamad"/>
    <x v="0"/>
    <x v="407"/>
    <x v="1"/>
    <x v="3"/>
    <x v="0"/>
    <x v="0"/>
    <n v="1459"/>
    <x v="445"/>
    <n v="4.5"/>
    <n v="0"/>
    <n v="0"/>
    <n v="10"/>
  </r>
  <r>
    <x v="484"/>
    <s v="Mahir"/>
    <s v="Bikar"/>
    <x v="0"/>
    <x v="408"/>
    <x v="1"/>
    <x v="13"/>
    <x v="1"/>
    <x v="1"/>
    <n v="2383"/>
    <x v="49"/>
    <n v="3"/>
    <n v="0"/>
    <n v="0"/>
    <n v="0"/>
  </r>
  <r>
    <x v="485"/>
    <s v="Iad"/>
    <s v="Alhusayn"/>
    <x v="0"/>
    <x v="409"/>
    <x v="0"/>
    <x v="12"/>
    <x v="0"/>
    <x v="3"/>
    <n v="1420"/>
    <x v="446"/>
    <n v="5"/>
    <n v="2"/>
    <n v="6"/>
    <n v="7"/>
  </r>
  <r>
    <x v="486"/>
    <s v="Husam"/>
    <s v="Ziada"/>
    <x v="0"/>
    <x v="410"/>
    <x v="2"/>
    <x v="1"/>
    <x v="0"/>
    <x v="2"/>
    <n v="1382"/>
    <x v="447"/>
    <n v="4.5"/>
    <n v="0"/>
    <n v="1"/>
    <n v="14"/>
  </r>
  <r>
    <x v="487"/>
    <s v="Ahmad"/>
    <s v="Eashur"/>
    <x v="0"/>
    <x v="411"/>
    <x v="4"/>
    <x v="7"/>
    <x v="2"/>
    <x v="0"/>
    <n v="1920"/>
    <x v="448"/>
    <n v="5"/>
    <n v="0"/>
    <n v="5"/>
    <n v="1"/>
  </r>
  <r>
    <x v="488"/>
    <s v="Ahmad"/>
    <s v="Naqawuh"/>
    <x v="0"/>
    <x v="412"/>
    <x v="4"/>
    <x v="12"/>
    <x v="0"/>
    <x v="2"/>
    <n v="1202"/>
    <x v="449"/>
    <n v="4.5"/>
    <n v="0"/>
    <n v="0"/>
    <n v="92"/>
  </r>
  <r>
    <x v="489"/>
    <s v="Tamadur"/>
    <s v="Barghuth"/>
    <x v="1"/>
    <x v="413"/>
    <x v="0"/>
    <x v="9"/>
    <x v="1"/>
    <x v="0"/>
    <n v="1158"/>
    <x v="389"/>
    <n v="5"/>
    <n v="0"/>
    <n v="0"/>
    <n v="7"/>
  </r>
  <r>
    <x v="490"/>
    <s v="Diea"/>
    <s v="Jazar"/>
    <x v="0"/>
    <x v="137"/>
    <x v="1"/>
    <x v="0"/>
    <x v="0"/>
    <x v="2"/>
    <n v="1447"/>
    <x v="450"/>
    <n v="3"/>
    <n v="0"/>
    <n v="0"/>
    <n v="7"/>
  </r>
  <r>
    <x v="491"/>
    <s v="Bashshar"/>
    <s v="Mareiun"/>
    <x v="0"/>
    <x v="35"/>
    <x v="1"/>
    <x v="4"/>
    <x v="1"/>
    <x v="4"/>
    <n v="1598"/>
    <x v="451"/>
    <n v="3"/>
    <n v="0"/>
    <n v="0"/>
    <n v="95"/>
  </r>
  <r>
    <x v="492"/>
    <s v="Abdaleziz"/>
    <s v="Eiwad"/>
    <x v="0"/>
    <x v="414"/>
    <x v="1"/>
    <x v="12"/>
    <x v="2"/>
    <x v="4"/>
    <n v="1714"/>
    <x v="452"/>
    <n v="5"/>
    <n v="6"/>
    <n v="0"/>
    <n v="11"/>
  </r>
  <r>
    <x v="493"/>
    <s v="Amir"/>
    <s v="Alkhawam"/>
    <x v="0"/>
    <x v="415"/>
    <x v="0"/>
    <x v="14"/>
    <x v="2"/>
    <x v="0"/>
    <n v="2994"/>
    <x v="453"/>
    <n v="4.5"/>
    <n v="1"/>
    <n v="0"/>
    <n v="4"/>
  </r>
  <r>
    <x v="494"/>
    <s v="Alia"/>
    <s v="Maseud"/>
    <x v="0"/>
    <x v="416"/>
    <x v="1"/>
    <x v="2"/>
    <x v="1"/>
    <x v="4"/>
    <n v="2125"/>
    <x v="454"/>
    <n v="4.5"/>
    <n v="6"/>
    <n v="0"/>
    <n v="6"/>
  </r>
  <r>
    <x v="495"/>
    <s v="Asra"/>
    <s v="Abuhani"/>
    <x v="1"/>
    <x v="417"/>
    <x v="2"/>
    <x v="12"/>
    <x v="0"/>
    <x v="1"/>
    <n v="3059"/>
    <x v="455"/>
    <n v="4.5"/>
    <n v="5"/>
    <n v="0"/>
    <n v="9"/>
  </r>
  <r>
    <x v="496"/>
    <s v="Ahmad"/>
    <s v="Alshamy"/>
    <x v="0"/>
    <x v="418"/>
    <x v="2"/>
    <x v="5"/>
    <x v="2"/>
    <x v="1"/>
    <n v="2077"/>
    <x v="456"/>
    <n v="5"/>
    <n v="6"/>
    <n v="0"/>
    <n v="4"/>
  </r>
  <r>
    <x v="497"/>
    <s v="Baha"/>
    <s v="Eusqul"/>
    <x v="0"/>
    <x v="171"/>
    <x v="2"/>
    <x v="2"/>
    <x v="0"/>
    <x v="0"/>
    <n v="1962"/>
    <x v="457"/>
    <n v="4.5"/>
    <n v="6"/>
    <n v="0"/>
    <n v="10"/>
  </r>
  <r>
    <x v="498"/>
    <s v="Muhamad"/>
    <s v="Hylmyh"/>
    <x v="0"/>
    <x v="419"/>
    <x v="2"/>
    <x v="7"/>
    <x v="0"/>
    <x v="2"/>
    <n v="1573"/>
    <x v="458"/>
    <n v="3"/>
    <n v="6"/>
    <n v="0"/>
    <n v="2"/>
  </r>
  <r>
    <x v="499"/>
    <s v="Khadijah"/>
    <s v="Turkamani"/>
    <x v="1"/>
    <x v="420"/>
    <x v="2"/>
    <x v="5"/>
    <x v="1"/>
    <x v="2"/>
    <n v="882"/>
    <x v="459"/>
    <n v="5"/>
    <n v="0"/>
    <n v="0"/>
    <n v="8"/>
  </r>
  <r>
    <x v="500"/>
    <s v="Asra"/>
    <s v="Jameah"/>
    <x v="1"/>
    <x v="168"/>
    <x v="2"/>
    <x v="2"/>
    <x v="0"/>
    <x v="0"/>
    <n v="1036"/>
    <x v="252"/>
    <n v="5"/>
    <n v="0"/>
    <n v="6"/>
    <n v="2"/>
  </r>
  <r>
    <x v="501"/>
    <s v="Akram"/>
    <s v="Alhulwanii"/>
    <x v="0"/>
    <x v="421"/>
    <x v="3"/>
    <x v="7"/>
    <x v="0"/>
    <x v="4"/>
    <n v="2790"/>
    <x v="178"/>
    <n v="1"/>
    <n v="1"/>
    <n v="0"/>
    <n v="8"/>
  </r>
  <r>
    <x v="502"/>
    <s v="Samir"/>
    <s v="Almisri"/>
    <x v="0"/>
    <x v="422"/>
    <x v="1"/>
    <x v="2"/>
    <x v="0"/>
    <x v="1"/>
    <n v="1951"/>
    <x v="460"/>
    <n v="4.5"/>
    <n v="1"/>
    <n v="0"/>
    <n v="8"/>
  </r>
  <r>
    <x v="503"/>
    <s v="Ahmad"/>
    <s v="Iidris"/>
    <x v="0"/>
    <x v="423"/>
    <x v="0"/>
    <x v="0"/>
    <x v="0"/>
    <x v="1"/>
    <n v="2255"/>
    <x v="461"/>
    <n v="5"/>
    <n v="0"/>
    <n v="4"/>
    <n v="10"/>
  </r>
  <r>
    <x v="504"/>
    <s v="Khawla"/>
    <s v="Dawi"/>
    <x v="1"/>
    <x v="424"/>
    <x v="5"/>
    <x v="15"/>
    <x v="0"/>
    <x v="4"/>
    <n v="3388"/>
    <x v="462"/>
    <n v="3"/>
    <n v="3"/>
    <n v="0"/>
    <n v="0"/>
  </r>
  <r>
    <x v="505"/>
    <s v="Rayid"/>
    <s v="Zazana"/>
    <x v="0"/>
    <x v="297"/>
    <x v="4"/>
    <x v="9"/>
    <x v="0"/>
    <x v="0"/>
    <n v="707"/>
    <x v="463"/>
    <n v="2"/>
    <n v="1"/>
    <n v="0"/>
    <n v="9"/>
  </r>
  <r>
    <x v="506"/>
    <s v="Razan"/>
    <s v="Iybw"/>
    <x v="1"/>
    <x v="425"/>
    <x v="1"/>
    <x v="14"/>
    <x v="0"/>
    <x v="1"/>
    <n v="1161"/>
    <x v="28"/>
    <n v="5"/>
    <n v="0"/>
    <n v="0"/>
    <n v="9"/>
  </r>
  <r>
    <x v="507"/>
    <s v="Jamil"/>
    <s v="Ghabur"/>
    <x v="0"/>
    <x v="46"/>
    <x v="2"/>
    <x v="0"/>
    <x v="2"/>
    <x v="1"/>
    <n v="1165"/>
    <x v="464"/>
    <n v="5"/>
    <n v="0"/>
    <n v="0"/>
    <n v="9"/>
  </r>
  <r>
    <x v="508"/>
    <s v="Alaa"/>
    <s v="Sultan"/>
    <x v="1"/>
    <x v="383"/>
    <x v="2"/>
    <x v="7"/>
    <x v="2"/>
    <x v="1"/>
    <n v="1351"/>
    <x v="465"/>
    <n v="5"/>
    <n v="0"/>
    <n v="0"/>
    <n v="7"/>
  </r>
  <r>
    <x v="509"/>
    <s v="Sultan"/>
    <s v="Taysir"/>
    <x v="0"/>
    <x v="426"/>
    <x v="5"/>
    <x v="3"/>
    <x v="0"/>
    <x v="4"/>
    <n v="1406"/>
    <x v="91"/>
    <n v="3"/>
    <n v="0"/>
    <n v="3"/>
    <n v="7"/>
  </r>
  <r>
    <x v="510"/>
    <s v="Hanan"/>
    <s v="Kurdiun"/>
    <x v="1"/>
    <x v="21"/>
    <x v="2"/>
    <x v="5"/>
    <x v="1"/>
    <x v="1"/>
    <n v="1699"/>
    <x v="466"/>
    <n v="5"/>
    <n v="0"/>
    <n v="2"/>
    <n v="5"/>
  </r>
  <r>
    <x v="511"/>
    <s v="Basil"/>
    <s v="Salih"/>
    <x v="0"/>
    <x v="375"/>
    <x v="0"/>
    <x v="8"/>
    <x v="0"/>
    <x v="2"/>
    <n v="3007"/>
    <x v="467"/>
    <n v="5"/>
    <n v="0"/>
    <n v="6"/>
    <n v="11"/>
  </r>
  <r>
    <x v="512"/>
    <s v="Rita"/>
    <s v="Dib"/>
    <x v="1"/>
    <x v="359"/>
    <x v="1"/>
    <x v="3"/>
    <x v="0"/>
    <x v="1"/>
    <n v="879"/>
    <x v="468"/>
    <n v="3"/>
    <n v="0"/>
    <n v="0"/>
    <n v="1"/>
  </r>
  <r>
    <x v="513"/>
    <s v="Muhamad"/>
    <s v="Alghush"/>
    <x v="0"/>
    <x v="427"/>
    <x v="2"/>
    <x v="12"/>
    <x v="4"/>
    <x v="2"/>
    <n v="2537"/>
    <x v="469"/>
    <n v="2"/>
    <n v="0"/>
    <n v="0"/>
    <n v="3"/>
  </r>
  <r>
    <x v="514"/>
    <s v="Muhamad"/>
    <s v="Iismaeil"/>
    <x v="0"/>
    <x v="428"/>
    <x v="4"/>
    <x v="5"/>
    <x v="0"/>
    <x v="2"/>
    <n v="2663"/>
    <x v="470"/>
    <n v="3"/>
    <n v="0"/>
    <n v="0"/>
    <n v="2"/>
  </r>
  <r>
    <x v="515"/>
    <s v="Khaldun"/>
    <s v="Alsaedi"/>
    <x v="0"/>
    <x v="243"/>
    <x v="4"/>
    <x v="0"/>
    <x v="0"/>
    <x v="1"/>
    <n v="2494"/>
    <x v="471"/>
    <n v="4.5"/>
    <n v="2"/>
    <n v="0"/>
    <n v="2"/>
  </r>
  <r>
    <x v="516"/>
    <s v="Ghaliah"/>
    <s v="Eibad"/>
    <x v="1"/>
    <x v="181"/>
    <x v="1"/>
    <x v="17"/>
    <x v="2"/>
    <x v="2"/>
    <n v="2585"/>
    <x v="472"/>
    <n v="5"/>
    <n v="1"/>
    <n v="5"/>
    <n v="7"/>
  </r>
  <r>
    <x v="517"/>
    <s v="Muhamad"/>
    <s v="Alsaedi"/>
    <x v="0"/>
    <x v="429"/>
    <x v="1"/>
    <x v="6"/>
    <x v="2"/>
    <x v="1"/>
    <n v="1776"/>
    <x v="473"/>
    <n v="2"/>
    <n v="0"/>
    <n v="0"/>
    <n v="0"/>
  </r>
  <r>
    <x v="518"/>
    <s v="Eala"/>
    <s v="Zaniqa"/>
    <x v="1"/>
    <x v="430"/>
    <x v="0"/>
    <x v="8"/>
    <x v="0"/>
    <x v="2"/>
    <n v="3055"/>
    <x v="474"/>
    <n v="3"/>
    <n v="0"/>
    <n v="4"/>
    <n v="9"/>
  </r>
  <r>
    <x v="519"/>
    <s v="Ayham"/>
    <s v="Sharfah"/>
    <x v="0"/>
    <x v="431"/>
    <x v="0"/>
    <x v="2"/>
    <x v="1"/>
    <x v="1"/>
    <n v="1707"/>
    <x v="475"/>
    <n v="3"/>
    <n v="0"/>
    <n v="0"/>
    <n v="4"/>
  </r>
  <r>
    <x v="520"/>
    <s v="Ahmad"/>
    <s v="Kazeur"/>
    <x v="0"/>
    <x v="432"/>
    <x v="2"/>
    <x v="8"/>
    <x v="2"/>
    <x v="1"/>
    <n v="2719"/>
    <x v="476"/>
    <n v="3"/>
    <n v="0"/>
    <n v="0"/>
    <n v="7"/>
  </r>
  <r>
    <x v="521"/>
    <s v="Mujdi"/>
    <s v="Kiwan"/>
    <x v="0"/>
    <x v="173"/>
    <x v="4"/>
    <x v="9"/>
    <x v="0"/>
    <x v="3"/>
    <n v="1715"/>
    <x v="477"/>
    <n v="3"/>
    <n v="0"/>
    <n v="0"/>
    <n v="10"/>
  </r>
  <r>
    <x v="522"/>
    <s v="Muhamad"/>
    <s v="Altynawi"/>
    <x v="0"/>
    <x v="101"/>
    <x v="2"/>
    <x v="2"/>
    <x v="0"/>
    <x v="0"/>
    <n v="2181"/>
    <x v="478"/>
    <n v="2"/>
    <n v="0"/>
    <n v="0"/>
    <n v="1"/>
  </r>
  <r>
    <x v="523"/>
    <s v="Lama"/>
    <s v="Alhasan"/>
    <x v="1"/>
    <x v="433"/>
    <x v="0"/>
    <x v="2"/>
    <x v="2"/>
    <x v="2"/>
    <n v="1382"/>
    <x v="447"/>
    <n v="5"/>
    <n v="0"/>
    <n v="4"/>
    <n v="8"/>
  </r>
  <r>
    <x v="524"/>
    <s v="Lama"/>
    <s v="Almisri"/>
    <x v="1"/>
    <x v="48"/>
    <x v="1"/>
    <x v="2"/>
    <x v="0"/>
    <x v="2"/>
    <n v="3350"/>
    <x v="479"/>
    <n v="2"/>
    <n v="0"/>
    <n v="0"/>
    <n v="8"/>
  </r>
  <r>
    <x v="525"/>
    <s v="Thayir"/>
    <s v="Hamuwda"/>
    <x v="0"/>
    <x v="434"/>
    <x v="1"/>
    <x v="8"/>
    <x v="2"/>
    <x v="4"/>
    <n v="1710"/>
    <x v="480"/>
    <n v="5"/>
    <n v="0"/>
    <n v="0"/>
    <n v="9"/>
  </r>
  <r>
    <x v="526"/>
    <s v="Abdallah"/>
    <s v="Zakariaa"/>
    <x v="0"/>
    <x v="435"/>
    <x v="2"/>
    <x v="2"/>
    <x v="2"/>
    <x v="1"/>
    <n v="2785"/>
    <x v="481"/>
    <n v="1"/>
    <n v="0"/>
    <n v="4"/>
    <n v="3"/>
  </r>
  <r>
    <x v="527"/>
    <s v="Ikhlas"/>
    <s v="Alhasan"/>
    <x v="1"/>
    <x v="320"/>
    <x v="1"/>
    <x v="18"/>
    <x v="2"/>
    <x v="1"/>
    <n v="2425"/>
    <x v="371"/>
    <n v="4.5"/>
    <n v="0"/>
    <n v="0"/>
    <n v="10"/>
  </r>
  <r>
    <x v="528"/>
    <s v="Muhamad"/>
    <s v="Jzayrly"/>
    <x v="0"/>
    <x v="121"/>
    <x v="0"/>
    <x v="9"/>
    <x v="0"/>
    <x v="3"/>
    <n v="1117"/>
    <x v="131"/>
    <n v="3"/>
    <n v="3"/>
    <n v="0"/>
    <n v="8"/>
  </r>
  <r>
    <x v="529"/>
    <s v="Husam"/>
    <s v="Badr"/>
    <x v="0"/>
    <x v="60"/>
    <x v="2"/>
    <x v="5"/>
    <x v="0"/>
    <x v="1"/>
    <n v="1112"/>
    <x v="482"/>
    <n v="5"/>
    <n v="1"/>
    <n v="6"/>
    <n v="40"/>
  </r>
  <r>
    <x v="530"/>
    <s v="Rami"/>
    <s v="Hunun"/>
    <x v="0"/>
    <x v="343"/>
    <x v="1"/>
    <x v="9"/>
    <x v="0"/>
    <x v="0"/>
    <n v="1928"/>
    <x v="483"/>
    <n v="4.5"/>
    <n v="6"/>
    <n v="0"/>
    <n v="1"/>
  </r>
  <r>
    <x v="531"/>
    <s v="Alia"/>
    <s v="Abu"/>
    <x v="1"/>
    <x v="436"/>
    <x v="2"/>
    <x v="8"/>
    <x v="1"/>
    <x v="0"/>
    <n v="3300"/>
    <x v="484"/>
    <n v="5"/>
    <n v="0"/>
    <n v="0"/>
    <n v="4"/>
  </r>
  <r>
    <x v="532"/>
    <s v="Samir"/>
    <s v="Sariji"/>
    <x v="0"/>
    <x v="368"/>
    <x v="1"/>
    <x v="9"/>
    <x v="0"/>
    <x v="2"/>
    <n v="2378"/>
    <x v="485"/>
    <n v="5"/>
    <n v="0"/>
    <n v="0"/>
    <n v="5"/>
  </r>
  <r>
    <x v="533"/>
    <s v="Muhamad"/>
    <s v="Albieli"/>
    <x v="0"/>
    <x v="437"/>
    <x v="3"/>
    <x v="0"/>
    <x v="2"/>
    <x v="1"/>
    <n v="3138"/>
    <x v="103"/>
    <n v="5"/>
    <n v="0"/>
    <n v="0"/>
    <n v="10"/>
  </r>
  <r>
    <x v="534"/>
    <s v="Ahmad"/>
    <s v="Eyd Bndqjy"/>
    <x v="0"/>
    <x v="301"/>
    <x v="5"/>
    <x v="2"/>
    <x v="2"/>
    <x v="1"/>
    <n v="1981"/>
    <x v="45"/>
    <n v="5"/>
    <n v="1"/>
    <n v="0"/>
    <n v="3"/>
  </r>
  <r>
    <x v="535"/>
    <s v="Maria"/>
    <s v="Lulu"/>
    <x v="1"/>
    <x v="128"/>
    <x v="0"/>
    <x v="2"/>
    <x v="1"/>
    <x v="2"/>
    <n v="1056"/>
    <x v="486"/>
    <n v="3"/>
    <n v="0"/>
    <n v="0"/>
    <n v="94"/>
  </r>
  <r>
    <x v="536"/>
    <s v="Muhamad"/>
    <s v="Shhybr"/>
    <x v="0"/>
    <x v="438"/>
    <x v="1"/>
    <x v="8"/>
    <x v="0"/>
    <x v="4"/>
    <n v="3295"/>
    <x v="487"/>
    <n v="5"/>
    <n v="0"/>
    <n v="0"/>
    <n v="2"/>
  </r>
  <r>
    <x v="537"/>
    <s v="Abdalbasit"/>
    <s v="Aljazayiriu"/>
    <x v="0"/>
    <x v="439"/>
    <x v="1"/>
    <x v="8"/>
    <x v="0"/>
    <x v="2"/>
    <n v="1022"/>
    <x v="488"/>
    <n v="4.5"/>
    <n v="1"/>
    <n v="0"/>
    <n v="2"/>
  </r>
  <r>
    <x v="538"/>
    <s v="Bilal"/>
    <s v="Aywbi"/>
    <x v="0"/>
    <x v="440"/>
    <x v="4"/>
    <x v="6"/>
    <x v="2"/>
    <x v="1"/>
    <n v="969"/>
    <x v="489"/>
    <n v="3"/>
    <n v="1"/>
    <n v="0"/>
    <n v="0"/>
  </r>
  <r>
    <x v="539"/>
    <s v="Ahmad"/>
    <s v="Dabana"/>
    <x v="0"/>
    <x v="441"/>
    <x v="2"/>
    <x v="14"/>
    <x v="0"/>
    <x v="2"/>
    <n v="3354"/>
    <x v="490"/>
    <n v="4.5"/>
    <n v="3"/>
    <n v="0"/>
    <n v="1"/>
  </r>
  <r>
    <x v="540"/>
    <s v="Fawaz"/>
    <s v="Ghazal"/>
    <x v="0"/>
    <x v="442"/>
    <x v="1"/>
    <x v="0"/>
    <x v="0"/>
    <x v="2"/>
    <n v="2123"/>
    <x v="491"/>
    <n v="5"/>
    <n v="0"/>
    <n v="0"/>
    <n v="15"/>
  </r>
  <r>
    <x v="541"/>
    <s v="Bisam"/>
    <s v="Altahhan"/>
    <x v="1"/>
    <x v="443"/>
    <x v="1"/>
    <x v="8"/>
    <x v="0"/>
    <x v="0"/>
    <n v="897"/>
    <x v="492"/>
    <n v="3"/>
    <n v="2"/>
    <n v="0"/>
    <n v="11"/>
  </r>
  <r>
    <x v="542"/>
    <s v="Muhamad"/>
    <s v="Amir"/>
    <x v="0"/>
    <x v="444"/>
    <x v="0"/>
    <x v="0"/>
    <x v="1"/>
    <x v="1"/>
    <n v="2925"/>
    <x v="493"/>
    <n v="3"/>
    <n v="3"/>
    <n v="0"/>
    <n v="14"/>
  </r>
  <r>
    <x v="543"/>
    <s v="Lilas"/>
    <s v="Nafae"/>
    <x v="1"/>
    <x v="251"/>
    <x v="2"/>
    <x v="0"/>
    <x v="0"/>
    <x v="1"/>
    <n v="1895"/>
    <x v="494"/>
    <n v="2"/>
    <n v="0"/>
    <n v="5"/>
    <n v="81"/>
  </r>
  <r>
    <x v="544"/>
    <s v="Muhamad"/>
    <s v="Ayman"/>
    <x v="0"/>
    <x v="445"/>
    <x v="3"/>
    <x v="17"/>
    <x v="0"/>
    <x v="0"/>
    <n v="2191"/>
    <x v="495"/>
    <n v="5"/>
    <n v="2"/>
    <n v="0"/>
    <n v="7"/>
  </r>
  <r>
    <x v="545"/>
    <s v="Ranim"/>
    <s v="Earabi"/>
    <x v="1"/>
    <x v="446"/>
    <x v="1"/>
    <x v="16"/>
    <x v="0"/>
    <x v="2"/>
    <n v="3130"/>
    <x v="496"/>
    <n v="3"/>
    <n v="0"/>
    <n v="0"/>
    <n v="5"/>
  </r>
  <r>
    <x v="546"/>
    <s v="Amani"/>
    <s v="Altujjar"/>
    <x v="1"/>
    <x v="447"/>
    <x v="5"/>
    <x v="3"/>
    <x v="0"/>
    <x v="0"/>
    <n v="2654"/>
    <x v="497"/>
    <n v="3"/>
    <n v="0"/>
    <n v="1"/>
    <n v="7"/>
  </r>
  <r>
    <x v="547"/>
    <s v="Muhamad"/>
    <s v="Rashid"/>
    <x v="0"/>
    <x v="321"/>
    <x v="4"/>
    <x v="0"/>
    <x v="1"/>
    <x v="1"/>
    <n v="859"/>
    <x v="498"/>
    <n v="5"/>
    <n v="0"/>
    <n v="1"/>
    <n v="5"/>
  </r>
  <r>
    <x v="548"/>
    <s v="Amin"/>
    <s v="Hamid"/>
    <x v="0"/>
    <x v="448"/>
    <x v="3"/>
    <x v="12"/>
    <x v="0"/>
    <x v="2"/>
    <n v="1113"/>
    <x v="499"/>
    <n v="3"/>
    <n v="4"/>
    <n v="0"/>
    <n v="11"/>
  </r>
  <r>
    <x v="549"/>
    <s v="Khalid"/>
    <s v="Jameah"/>
    <x v="0"/>
    <x v="155"/>
    <x v="1"/>
    <x v="5"/>
    <x v="0"/>
    <x v="3"/>
    <n v="1234"/>
    <x v="500"/>
    <n v="5"/>
    <n v="1"/>
    <n v="5"/>
    <n v="10"/>
  </r>
  <r>
    <x v="550"/>
    <s v="Fahd"/>
    <s v="Shaykh"/>
    <x v="0"/>
    <x v="28"/>
    <x v="1"/>
    <x v="9"/>
    <x v="0"/>
    <x v="2"/>
    <n v="2647"/>
    <x v="501"/>
    <n v="3"/>
    <n v="4"/>
    <n v="0"/>
    <n v="1"/>
  </r>
  <r>
    <x v="551"/>
    <s v="Lilas"/>
    <s v="Kashik"/>
    <x v="1"/>
    <x v="449"/>
    <x v="3"/>
    <x v="6"/>
    <x v="1"/>
    <x v="2"/>
    <n v="2200"/>
    <x v="502"/>
    <n v="1"/>
    <n v="1"/>
    <n v="0"/>
    <n v="6"/>
  </r>
  <r>
    <x v="552"/>
    <s v="Fatima"/>
    <s v="Hasan"/>
    <x v="1"/>
    <x v="323"/>
    <x v="0"/>
    <x v="1"/>
    <x v="0"/>
    <x v="2"/>
    <n v="2381"/>
    <x v="503"/>
    <n v="4.5"/>
    <n v="2"/>
    <n v="0"/>
    <n v="10"/>
  </r>
  <r>
    <x v="553"/>
    <s v="Diea"/>
    <s v="Dakhal"/>
    <x v="0"/>
    <x v="45"/>
    <x v="1"/>
    <x v="5"/>
    <x v="2"/>
    <x v="1"/>
    <n v="2329"/>
    <x v="504"/>
    <n v="2"/>
    <n v="0"/>
    <n v="0"/>
    <n v="5"/>
  </r>
  <r>
    <x v="554"/>
    <s v="Amir"/>
    <s v="Karishati"/>
    <x v="0"/>
    <x v="450"/>
    <x v="2"/>
    <x v="2"/>
    <x v="0"/>
    <x v="1"/>
    <n v="1075"/>
    <x v="179"/>
    <n v="3"/>
    <n v="0"/>
    <n v="4"/>
    <n v="61"/>
  </r>
  <r>
    <x v="555"/>
    <s v="Madlin"/>
    <s v="Alsaed"/>
    <x v="1"/>
    <x v="451"/>
    <x v="0"/>
    <x v="9"/>
    <x v="0"/>
    <x v="1"/>
    <n v="3110"/>
    <x v="505"/>
    <n v="1"/>
    <n v="1"/>
    <n v="4"/>
    <n v="1"/>
  </r>
  <r>
    <x v="556"/>
    <s v="Adnan"/>
    <s v="Aleaqla"/>
    <x v="0"/>
    <x v="452"/>
    <x v="5"/>
    <x v="2"/>
    <x v="0"/>
    <x v="2"/>
    <n v="2777"/>
    <x v="506"/>
    <n v="5"/>
    <n v="0"/>
    <n v="0"/>
    <n v="10"/>
  </r>
  <r>
    <x v="557"/>
    <s v="Muhamad"/>
    <s v="Eursaly"/>
    <x v="0"/>
    <x v="453"/>
    <x v="2"/>
    <x v="11"/>
    <x v="0"/>
    <x v="0"/>
    <n v="2306"/>
    <x v="411"/>
    <n v="2"/>
    <n v="5"/>
    <n v="5"/>
    <n v="11"/>
  </r>
  <r>
    <x v="558"/>
    <s v="Ranya"/>
    <s v="Alaishhab"/>
    <x v="1"/>
    <x v="454"/>
    <x v="5"/>
    <x v="12"/>
    <x v="0"/>
    <x v="1"/>
    <n v="1213"/>
    <x v="507"/>
    <n v="3"/>
    <n v="0"/>
    <n v="0"/>
    <n v="10"/>
  </r>
  <r>
    <x v="559"/>
    <s v="Rulaa"/>
    <s v="Shannar"/>
    <x v="1"/>
    <x v="455"/>
    <x v="1"/>
    <x v="12"/>
    <x v="0"/>
    <x v="3"/>
    <n v="2680"/>
    <x v="508"/>
    <n v="4.5"/>
    <n v="0"/>
    <n v="0"/>
    <n v="1"/>
  </r>
  <r>
    <x v="560"/>
    <s v="Aynas"/>
    <s v="Alhiwat"/>
    <x v="1"/>
    <x v="456"/>
    <x v="4"/>
    <x v="12"/>
    <x v="0"/>
    <x v="4"/>
    <n v="2204"/>
    <x v="509"/>
    <n v="4.5"/>
    <n v="1"/>
    <n v="0"/>
    <n v="4"/>
  </r>
  <r>
    <x v="561"/>
    <s v="Sara"/>
    <s v="Tabanaj"/>
    <x v="1"/>
    <x v="431"/>
    <x v="0"/>
    <x v="2"/>
    <x v="0"/>
    <x v="1"/>
    <n v="1297"/>
    <x v="510"/>
    <n v="2"/>
    <n v="2"/>
    <n v="0"/>
    <n v="8"/>
  </r>
  <r>
    <x v="562"/>
    <s v="Abd Allah"/>
    <s v="Aldahan"/>
    <x v="0"/>
    <x v="349"/>
    <x v="4"/>
    <x v="0"/>
    <x v="0"/>
    <x v="2"/>
    <n v="3024"/>
    <x v="511"/>
    <n v="4.5"/>
    <n v="6"/>
    <n v="1"/>
    <n v="48"/>
  </r>
  <r>
    <x v="563"/>
    <s v="Muhamad"/>
    <s v="Ramzi"/>
    <x v="0"/>
    <x v="457"/>
    <x v="0"/>
    <x v="15"/>
    <x v="0"/>
    <x v="1"/>
    <n v="2228"/>
    <x v="512"/>
    <n v="5"/>
    <n v="1"/>
    <n v="0"/>
    <n v="78"/>
  </r>
  <r>
    <x v="564"/>
    <s v="Jan"/>
    <s v="Mikayiylian"/>
    <x v="0"/>
    <x v="458"/>
    <x v="3"/>
    <x v="12"/>
    <x v="0"/>
    <x v="0"/>
    <n v="2009"/>
    <x v="180"/>
    <n v="4.5"/>
    <n v="6"/>
    <n v="0"/>
    <n v="0"/>
  </r>
  <r>
    <x v="565"/>
    <s v="Almuthanaa"/>
    <s v="Alsaediu"/>
    <x v="0"/>
    <x v="459"/>
    <x v="4"/>
    <x v="5"/>
    <x v="0"/>
    <x v="2"/>
    <n v="2573"/>
    <x v="513"/>
    <n v="5"/>
    <n v="0"/>
    <n v="0"/>
    <n v="28"/>
  </r>
  <r>
    <x v="566"/>
    <s v="Emad"/>
    <s v="Dulul"/>
    <x v="0"/>
    <x v="0"/>
    <x v="0"/>
    <x v="2"/>
    <x v="0"/>
    <x v="2"/>
    <n v="1938"/>
    <x v="514"/>
    <n v="3"/>
    <n v="0"/>
    <n v="0"/>
    <n v="7"/>
  </r>
  <r>
    <x v="567"/>
    <s v="Sarah"/>
    <s v="Haydar"/>
    <x v="1"/>
    <x v="209"/>
    <x v="2"/>
    <x v="5"/>
    <x v="0"/>
    <x v="1"/>
    <n v="1208"/>
    <x v="515"/>
    <n v="5"/>
    <n v="3"/>
    <n v="0"/>
    <n v="10"/>
  </r>
  <r>
    <x v="568"/>
    <s v="Abdalkarim"/>
    <s v="Shueayb"/>
    <x v="0"/>
    <x v="209"/>
    <x v="2"/>
    <x v="10"/>
    <x v="3"/>
    <x v="0"/>
    <n v="2342"/>
    <x v="516"/>
    <n v="4.5"/>
    <n v="5"/>
    <n v="0"/>
    <n v="10"/>
  </r>
  <r>
    <x v="569"/>
    <s v="Muhamad"/>
    <s v="Khayr"/>
    <x v="0"/>
    <x v="460"/>
    <x v="1"/>
    <x v="7"/>
    <x v="0"/>
    <x v="1"/>
    <n v="3244"/>
    <x v="60"/>
    <n v="4.5"/>
    <n v="0"/>
    <n v="0"/>
    <n v="78"/>
  </r>
  <r>
    <x v="570"/>
    <s v="Shadi"/>
    <s v="Qitan"/>
    <x v="0"/>
    <x v="461"/>
    <x v="5"/>
    <x v="5"/>
    <x v="0"/>
    <x v="2"/>
    <n v="2613"/>
    <x v="517"/>
    <n v="4.5"/>
    <n v="0"/>
    <n v="1"/>
    <n v="5"/>
  </r>
  <r>
    <x v="571"/>
    <s v="Muhamad"/>
    <s v="Rajab"/>
    <x v="0"/>
    <x v="462"/>
    <x v="4"/>
    <x v="2"/>
    <x v="1"/>
    <x v="1"/>
    <n v="2263"/>
    <x v="358"/>
    <n v="5"/>
    <n v="0"/>
    <n v="0"/>
    <n v="9"/>
  </r>
  <r>
    <x v="572"/>
    <s v="Khalid"/>
    <s v="Alkhawam"/>
    <x v="0"/>
    <x v="232"/>
    <x v="3"/>
    <x v="5"/>
    <x v="0"/>
    <x v="4"/>
    <n v="3157"/>
    <x v="88"/>
    <n v="5"/>
    <n v="0"/>
    <n v="0"/>
    <n v="1"/>
  </r>
  <r>
    <x v="573"/>
    <s v="Muhamad"/>
    <s v="Asamh"/>
    <x v="0"/>
    <x v="463"/>
    <x v="0"/>
    <x v="5"/>
    <x v="3"/>
    <x v="3"/>
    <n v="2519"/>
    <x v="518"/>
    <n v="5"/>
    <n v="2"/>
    <n v="2"/>
    <n v="10"/>
  </r>
  <r>
    <x v="574"/>
    <s v="Alaa"/>
    <s v="Alyusif"/>
    <x v="1"/>
    <x v="464"/>
    <x v="1"/>
    <x v="7"/>
    <x v="2"/>
    <x v="0"/>
    <n v="3019"/>
    <x v="519"/>
    <n v="4.5"/>
    <n v="2"/>
    <n v="0"/>
    <n v="15"/>
  </r>
  <r>
    <x v="575"/>
    <s v="Asym"/>
    <s v="Aleaqqad"/>
    <x v="1"/>
    <x v="465"/>
    <x v="2"/>
    <x v="2"/>
    <x v="2"/>
    <x v="4"/>
    <n v="3048"/>
    <x v="520"/>
    <n v="2"/>
    <n v="3"/>
    <n v="6"/>
    <n v="6"/>
  </r>
  <r>
    <x v="576"/>
    <s v="Ahmad"/>
    <s v="Dahman"/>
    <x v="0"/>
    <x v="466"/>
    <x v="1"/>
    <x v="2"/>
    <x v="0"/>
    <x v="0"/>
    <n v="1523"/>
    <x v="423"/>
    <n v="4.5"/>
    <n v="0"/>
    <n v="4"/>
    <n v="2"/>
  </r>
  <r>
    <x v="577"/>
    <s v="Oqba"/>
    <s v="Alqintar"/>
    <x v="0"/>
    <x v="467"/>
    <x v="2"/>
    <x v="9"/>
    <x v="0"/>
    <x v="4"/>
    <n v="2197"/>
    <x v="521"/>
    <n v="1"/>
    <n v="1"/>
    <n v="0"/>
    <n v="8"/>
  </r>
  <r>
    <x v="578"/>
    <s v="Rahaf"/>
    <s v="Laylanaan"/>
    <x v="1"/>
    <x v="468"/>
    <x v="2"/>
    <x v="3"/>
    <x v="0"/>
    <x v="1"/>
    <n v="1870"/>
    <x v="522"/>
    <n v="4.5"/>
    <n v="0"/>
    <n v="3"/>
    <n v="15"/>
  </r>
  <r>
    <x v="579"/>
    <s v="Muhamad"/>
    <s v="Rajab"/>
    <x v="0"/>
    <x v="469"/>
    <x v="0"/>
    <x v="2"/>
    <x v="2"/>
    <x v="1"/>
    <n v="1058"/>
    <x v="523"/>
    <n v="5"/>
    <n v="0"/>
    <n v="0"/>
    <n v="10"/>
  </r>
  <r>
    <x v="580"/>
    <s v="Ramadan"/>
    <s v="Muhii Aldiyn"/>
    <x v="0"/>
    <x v="328"/>
    <x v="1"/>
    <x v="4"/>
    <x v="0"/>
    <x v="3"/>
    <n v="1257"/>
    <x v="524"/>
    <n v="4.5"/>
    <n v="1"/>
    <n v="3"/>
    <n v="2"/>
  </r>
  <r>
    <x v="581"/>
    <s v="Zaynab"/>
    <s v="Eirat"/>
    <x v="1"/>
    <x v="407"/>
    <x v="1"/>
    <x v="3"/>
    <x v="2"/>
    <x v="1"/>
    <n v="819"/>
    <x v="525"/>
    <n v="4.5"/>
    <n v="5"/>
    <n v="0"/>
    <n v="7"/>
  </r>
  <r>
    <x v="582"/>
    <s v="Salah Aldiyn"/>
    <s v="Altibae"/>
    <x v="0"/>
    <x v="181"/>
    <x v="1"/>
    <x v="19"/>
    <x v="2"/>
    <x v="2"/>
    <n v="3068"/>
    <x v="526"/>
    <n v="2"/>
    <n v="4"/>
    <n v="0"/>
    <n v="8"/>
  </r>
  <r>
    <x v="583"/>
    <s v="Faras"/>
    <s v="Alghandur"/>
    <x v="0"/>
    <x v="470"/>
    <x v="1"/>
    <x v="7"/>
    <x v="3"/>
    <x v="4"/>
    <n v="1814"/>
    <x v="527"/>
    <n v="3"/>
    <n v="0"/>
    <n v="0"/>
    <n v="6"/>
  </r>
  <r>
    <x v="584"/>
    <s v="Husam"/>
    <s v="Tamim"/>
    <x v="0"/>
    <x v="471"/>
    <x v="2"/>
    <x v="0"/>
    <x v="0"/>
    <x v="4"/>
    <n v="1076"/>
    <x v="528"/>
    <n v="5"/>
    <n v="1"/>
    <n v="0"/>
    <n v="4"/>
  </r>
  <r>
    <x v="585"/>
    <s v="Ayat"/>
    <s v="Byd"/>
    <x v="1"/>
    <x v="472"/>
    <x v="5"/>
    <x v="17"/>
    <x v="0"/>
    <x v="2"/>
    <n v="3120"/>
    <x v="529"/>
    <n v="3"/>
    <n v="3"/>
    <n v="0"/>
    <n v="2"/>
  </r>
  <r>
    <x v="586"/>
    <s v="Rima"/>
    <s v="Daly"/>
    <x v="1"/>
    <x v="473"/>
    <x v="4"/>
    <x v="0"/>
    <x v="0"/>
    <x v="2"/>
    <n v="1359"/>
    <x v="530"/>
    <n v="2"/>
    <n v="0"/>
    <n v="0"/>
    <n v="8"/>
  </r>
  <r>
    <x v="587"/>
    <s v="Muhamad"/>
    <s v="Almunajid"/>
    <x v="0"/>
    <x v="474"/>
    <x v="1"/>
    <x v="2"/>
    <x v="0"/>
    <x v="2"/>
    <n v="3391"/>
    <x v="531"/>
    <n v="1"/>
    <n v="0"/>
    <n v="3"/>
    <n v="1"/>
  </r>
  <r>
    <x v="588"/>
    <s v="Eynas"/>
    <s v="Muhamad"/>
    <x v="1"/>
    <x v="475"/>
    <x v="1"/>
    <x v="7"/>
    <x v="3"/>
    <x v="1"/>
    <n v="1892"/>
    <x v="532"/>
    <n v="5"/>
    <n v="0"/>
    <n v="0"/>
    <n v="6"/>
  </r>
  <r>
    <x v="589"/>
    <s v="Ahmad"/>
    <s v="Ahmid"/>
    <x v="0"/>
    <x v="476"/>
    <x v="1"/>
    <x v="2"/>
    <x v="0"/>
    <x v="0"/>
    <n v="2639"/>
    <x v="533"/>
    <n v="1"/>
    <n v="1"/>
    <n v="0"/>
    <n v="3"/>
  </r>
  <r>
    <x v="590"/>
    <s v="Madlin"/>
    <s v="Aljabaei"/>
    <x v="1"/>
    <x v="87"/>
    <x v="1"/>
    <x v="8"/>
    <x v="0"/>
    <x v="2"/>
    <n v="1580"/>
    <x v="534"/>
    <n v="5"/>
    <n v="2"/>
    <n v="5"/>
    <n v="6"/>
  </r>
  <r>
    <x v="591"/>
    <s v="Ali"/>
    <s v="Alqadri"/>
    <x v="0"/>
    <x v="477"/>
    <x v="1"/>
    <x v="0"/>
    <x v="0"/>
    <x v="2"/>
    <n v="2186"/>
    <x v="196"/>
    <n v="3"/>
    <n v="0"/>
    <n v="0"/>
    <n v="4"/>
  </r>
  <r>
    <x v="592"/>
    <s v="Muhamad"/>
    <s v="Dib"/>
    <x v="0"/>
    <x v="248"/>
    <x v="2"/>
    <x v="8"/>
    <x v="2"/>
    <x v="0"/>
    <n v="1574"/>
    <x v="535"/>
    <n v="2"/>
    <n v="0"/>
    <n v="0"/>
    <n v="6"/>
  </r>
  <r>
    <x v="593"/>
    <s v="Hanan"/>
    <s v="Bradiei"/>
    <x v="1"/>
    <x v="478"/>
    <x v="0"/>
    <x v="5"/>
    <x v="1"/>
    <x v="2"/>
    <n v="2013"/>
    <x v="536"/>
    <n v="4.5"/>
    <n v="6"/>
    <n v="0"/>
    <n v="8"/>
  </r>
  <r>
    <x v="594"/>
    <s v="Danah"/>
    <s v="Suirkili"/>
    <x v="1"/>
    <x v="479"/>
    <x v="1"/>
    <x v="7"/>
    <x v="0"/>
    <x v="2"/>
    <n v="2075"/>
    <x v="537"/>
    <n v="2"/>
    <n v="0"/>
    <n v="0"/>
    <n v="5"/>
  </r>
  <r>
    <x v="595"/>
    <s v="Ghada"/>
    <s v="Darakal"/>
    <x v="1"/>
    <x v="480"/>
    <x v="0"/>
    <x v="2"/>
    <x v="0"/>
    <x v="2"/>
    <n v="1372"/>
    <x v="435"/>
    <n v="1"/>
    <n v="0"/>
    <n v="3"/>
    <n v="2"/>
  </r>
  <r>
    <x v="596"/>
    <s v="Mazin"/>
    <s v="Bihtiti"/>
    <x v="0"/>
    <x v="175"/>
    <x v="0"/>
    <x v="8"/>
    <x v="0"/>
    <x v="1"/>
    <n v="2026"/>
    <x v="37"/>
    <n v="4.5"/>
    <n v="0"/>
    <n v="0"/>
    <n v="7"/>
  </r>
  <r>
    <x v="597"/>
    <s v="Ridwan"/>
    <s v="Alshulyan"/>
    <x v="0"/>
    <x v="481"/>
    <x v="5"/>
    <x v="2"/>
    <x v="2"/>
    <x v="2"/>
    <n v="1351"/>
    <x v="465"/>
    <n v="2"/>
    <n v="0"/>
    <n v="0"/>
    <n v="8"/>
  </r>
  <r>
    <x v="598"/>
    <s v="Ali"/>
    <s v="Barghaly"/>
    <x v="0"/>
    <x v="482"/>
    <x v="5"/>
    <x v="0"/>
    <x v="0"/>
    <x v="0"/>
    <n v="1111"/>
    <x v="538"/>
    <n v="1"/>
    <n v="3"/>
    <n v="0"/>
    <n v="6"/>
  </r>
  <r>
    <x v="599"/>
    <s v="Iad"/>
    <s v="Badran"/>
    <x v="0"/>
    <x v="270"/>
    <x v="1"/>
    <x v="0"/>
    <x v="0"/>
    <x v="2"/>
    <n v="1554"/>
    <x v="539"/>
    <n v="5"/>
    <n v="6"/>
    <n v="5"/>
    <n v="8"/>
  </r>
  <r>
    <x v="600"/>
    <s v="Abdalrhmin"/>
    <s v="Shwk"/>
    <x v="0"/>
    <x v="483"/>
    <x v="1"/>
    <x v="12"/>
    <x v="1"/>
    <x v="0"/>
    <n v="3057"/>
    <x v="540"/>
    <n v="5"/>
    <n v="0"/>
    <n v="0"/>
    <n v="0"/>
  </r>
  <r>
    <x v="601"/>
    <s v="Husam"/>
    <s v="Aldiyn"/>
    <x v="0"/>
    <x v="484"/>
    <x v="2"/>
    <x v="7"/>
    <x v="1"/>
    <x v="3"/>
    <n v="1733"/>
    <x v="541"/>
    <n v="3"/>
    <n v="0"/>
    <n v="0"/>
    <n v="3"/>
  </r>
  <r>
    <x v="602"/>
    <s v="Ahmad"/>
    <s v="Hamuwdatan"/>
    <x v="0"/>
    <x v="485"/>
    <x v="3"/>
    <x v="17"/>
    <x v="0"/>
    <x v="1"/>
    <n v="1511"/>
    <x v="542"/>
    <n v="5"/>
    <n v="0"/>
    <n v="0"/>
    <n v="2"/>
  </r>
  <r>
    <x v="603"/>
    <s v="Ahmad"/>
    <s v="Laylana"/>
    <x v="0"/>
    <x v="486"/>
    <x v="5"/>
    <x v="4"/>
    <x v="0"/>
    <x v="1"/>
    <n v="2542"/>
    <x v="397"/>
    <n v="5"/>
    <n v="0"/>
    <n v="6"/>
    <n v="6"/>
  </r>
  <r>
    <x v="604"/>
    <s v="Shuruq"/>
    <s v="Aljuju"/>
    <x v="1"/>
    <x v="438"/>
    <x v="1"/>
    <x v="0"/>
    <x v="0"/>
    <x v="2"/>
    <n v="1573"/>
    <x v="458"/>
    <n v="1"/>
    <n v="2"/>
    <n v="0"/>
    <n v="3"/>
  </r>
  <r>
    <x v="605"/>
    <s v="Muhamad"/>
    <s v="Alshahrur"/>
    <x v="0"/>
    <x v="487"/>
    <x v="0"/>
    <x v="2"/>
    <x v="3"/>
    <x v="1"/>
    <n v="2604"/>
    <x v="543"/>
    <n v="3"/>
    <n v="0"/>
    <n v="0"/>
    <n v="1"/>
  </r>
  <r>
    <x v="606"/>
    <s v="Rafif"/>
    <s v="Khalf"/>
    <x v="1"/>
    <x v="174"/>
    <x v="2"/>
    <x v="12"/>
    <x v="3"/>
    <x v="0"/>
    <n v="3152"/>
    <x v="544"/>
    <n v="5"/>
    <n v="0"/>
    <n v="0"/>
    <n v="8"/>
  </r>
  <r>
    <x v="607"/>
    <s v="Muhamad"/>
    <s v="Alkhatib"/>
    <x v="0"/>
    <x v="411"/>
    <x v="4"/>
    <x v="5"/>
    <x v="2"/>
    <x v="4"/>
    <n v="2655"/>
    <x v="545"/>
    <n v="5"/>
    <n v="0"/>
    <n v="0"/>
    <n v="6"/>
  </r>
  <r>
    <x v="608"/>
    <s v="Muhamad"/>
    <s v="Albarnawi"/>
    <x v="0"/>
    <x v="488"/>
    <x v="3"/>
    <x v="10"/>
    <x v="0"/>
    <x v="3"/>
    <n v="1405"/>
    <x v="546"/>
    <n v="5"/>
    <n v="6"/>
    <n v="0"/>
    <n v="10"/>
  </r>
  <r>
    <x v="609"/>
    <s v="Ali"/>
    <s v="Almiqdad"/>
    <x v="0"/>
    <x v="489"/>
    <x v="0"/>
    <x v="2"/>
    <x v="0"/>
    <x v="2"/>
    <n v="3100"/>
    <x v="547"/>
    <n v="5"/>
    <n v="0"/>
    <n v="0"/>
    <n v="7"/>
  </r>
  <r>
    <x v="610"/>
    <s v="Ranya"/>
    <s v="Faris"/>
    <x v="1"/>
    <x v="490"/>
    <x v="5"/>
    <x v="2"/>
    <x v="2"/>
    <x v="4"/>
    <n v="2729"/>
    <x v="548"/>
    <n v="4.5"/>
    <n v="0"/>
    <n v="0"/>
    <n v="6"/>
  </r>
  <r>
    <x v="611"/>
    <s v="Ali"/>
    <s v="Alshaykh"/>
    <x v="0"/>
    <x v="352"/>
    <x v="0"/>
    <x v="9"/>
    <x v="0"/>
    <x v="1"/>
    <n v="1467"/>
    <x v="191"/>
    <n v="5"/>
    <n v="0"/>
    <n v="0"/>
    <n v="7"/>
  </r>
  <r>
    <x v="612"/>
    <s v="Iin"/>
    <s v="Kafa"/>
    <x v="1"/>
    <x v="491"/>
    <x v="5"/>
    <x v="2"/>
    <x v="1"/>
    <x v="1"/>
    <n v="1612"/>
    <x v="549"/>
    <n v="5"/>
    <n v="0"/>
    <n v="0"/>
    <n v="4"/>
  </r>
  <r>
    <x v="613"/>
    <s v="Muhamad"/>
    <s v="Almaghribi"/>
    <x v="0"/>
    <x v="290"/>
    <x v="2"/>
    <x v="0"/>
    <x v="0"/>
    <x v="1"/>
    <n v="2901"/>
    <x v="550"/>
    <n v="5"/>
    <n v="0"/>
    <n v="0"/>
    <n v="6"/>
  </r>
  <r>
    <x v="614"/>
    <s v="Sami"/>
    <s v="Aldrwysh"/>
    <x v="0"/>
    <x v="492"/>
    <x v="5"/>
    <x v="17"/>
    <x v="0"/>
    <x v="1"/>
    <n v="1999"/>
    <x v="12"/>
    <n v="3"/>
    <n v="0"/>
    <n v="0"/>
    <n v="4"/>
  </r>
  <r>
    <x v="615"/>
    <s v="Samah"/>
    <s v="Alkhatib"/>
    <x v="1"/>
    <x v="493"/>
    <x v="0"/>
    <x v="5"/>
    <x v="1"/>
    <x v="2"/>
    <n v="705"/>
    <x v="551"/>
    <n v="3"/>
    <n v="6"/>
    <n v="0"/>
    <n v="8"/>
  </r>
  <r>
    <x v="616"/>
    <s v="Eala"/>
    <s v="Hatim"/>
    <x v="1"/>
    <x v="494"/>
    <x v="1"/>
    <x v="4"/>
    <x v="0"/>
    <x v="2"/>
    <n v="3311"/>
    <x v="552"/>
    <n v="4.5"/>
    <n v="0"/>
    <n v="0"/>
    <n v="1"/>
  </r>
  <r>
    <x v="617"/>
    <s v="Dalia"/>
    <s v="Nahlawi"/>
    <x v="1"/>
    <x v="495"/>
    <x v="0"/>
    <x v="2"/>
    <x v="0"/>
    <x v="0"/>
    <n v="2516"/>
    <x v="553"/>
    <n v="3"/>
    <n v="6"/>
    <n v="0"/>
    <n v="3"/>
  </r>
  <r>
    <x v="618"/>
    <s v="Rabye'"/>
    <s v="Alzrqawy"/>
    <x v="0"/>
    <x v="105"/>
    <x v="1"/>
    <x v="5"/>
    <x v="1"/>
    <x v="2"/>
    <n v="2000"/>
    <x v="554"/>
    <n v="3"/>
    <n v="1"/>
    <n v="0"/>
    <n v="0"/>
  </r>
  <r>
    <x v="619"/>
    <s v="Kholoud"/>
    <s v="Huquq"/>
    <x v="1"/>
    <x v="496"/>
    <x v="1"/>
    <x v="8"/>
    <x v="2"/>
    <x v="3"/>
    <n v="2860"/>
    <x v="555"/>
    <n v="3"/>
    <n v="0"/>
    <n v="6"/>
    <n v="7"/>
  </r>
  <r>
    <x v="620"/>
    <s v="Ibrahim"/>
    <s v="Alqatish"/>
    <x v="0"/>
    <x v="397"/>
    <x v="2"/>
    <x v="0"/>
    <x v="0"/>
    <x v="4"/>
    <n v="943"/>
    <x v="556"/>
    <n v="4.5"/>
    <n v="0"/>
    <n v="0"/>
    <n v="1"/>
  </r>
  <r>
    <x v="621"/>
    <s v="Salih"/>
    <s v="Altawil"/>
    <x v="0"/>
    <x v="402"/>
    <x v="1"/>
    <x v="0"/>
    <x v="3"/>
    <x v="1"/>
    <n v="1018"/>
    <x v="557"/>
    <n v="2"/>
    <n v="5"/>
    <n v="0"/>
    <n v="10"/>
  </r>
  <r>
    <x v="622"/>
    <s v="Sami"/>
    <s v="Alsyd Ahmad"/>
    <x v="0"/>
    <x v="497"/>
    <x v="2"/>
    <x v="0"/>
    <x v="0"/>
    <x v="3"/>
    <n v="1835"/>
    <x v="558"/>
    <n v="3"/>
    <n v="1"/>
    <n v="0"/>
    <n v="50"/>
  </r>
  <r>
    <x v="623"/>
    <s v="Zahir"/>
    <s v="Aleitar"/>
    <x v="0"/>
    <x v="251"/>
    <x v="2"/>
    <x v="12"/>
    <x v="3"/>
    <x v="0"/>
    <n v="2192"/>
    <x v="559"/>
    <n v="4.5"/>
    <n v="0"/>
    <n v="4"/>
    <n v="1"/>
  </r>
  <r>
    <x v="624"/>
    <s v="Fatir"/>
    <s v="Alealiu"/>
    <x v="0"/>
    <x v="498"/>
    <x v="2"/>
    <x v="2"/>
    <x v="0"/>
    <x v="1"/>
    <n v="2875"/>
    <x v="560"/>
    <n v="3"/>
    <n v="0"/>
    <n v="0"/>
    <n v="4"/>
  </r>
  <r>
    <x v="625"/>
    <s v="Samir"/>
    <s v="Alealiu"/>
    <x v="0"/>
    <x v="494"/>
    <x v="1"/>
    <x v="9"/>
    <x v="1"/>
    <x v="0"/>
    <n v="1332"/>
    <x v="561"/>
    <n v="2"/>
    <n v="0"/>
    <n v="0"/>
    <n v="14"/>
  </r>
  <r>
    <x v="626"/>
    <s v="Muhamad"/>
    <s v="Sulayman"/>
    <x v="0"/>
    <x v="499"/>
    <x v="0"/>
    <x v="7"/>
    <x v="1"/>
    <x v="2"/>
    <n v="2023"/>
    <x v="330"/>
    <n v="5"/>
    <n v="6"/>
    <n v="0"/>
    <n v="5"/>
  </r>
  <r>
    <x v="627"/>
    <s v="Muhamad"/>
    <s v="Suqabani"/>
    <x v="0"/>
    <x v="500"/>
    <x v="4"/>
    <x v="12"/>
    <x v="0"/>
    <x v="4"/>
    <n v="2094"/>
    <x v="562"/>
    <n v="4.5"/>
    <n v="6"/>
    <n v="5"/>
    <n v="2"/>
  </r>
  <r>
    <x v="628"/>
    <s v="Muhamad"/>
    <s v="Aldubbas"/>
    <x v="0"/>
    <x v="401"/>
    <x v="2"/>
    <x v="6"/>
    <x v="1"/>
    <x v="2"/>
    <n v="3006"/>
    <x v="563"/>
    <n v="4.5"/>
    <n v="0"/>
    <n v="3"/>
    <n v="7"/>
  </r>
  <r>
    <x v="629"/>
    <s v="Hamzaa"/>
    <s v="Astitih"/>
    <x v="0"/>
    <x v="214"/>
    <x v="1"/>
    <x v="2"/>
    <x v="2"/>
    <x v="1"/>
    <n v="2717"/>
    <x v="564"/>
    <n v="5"/>
    <n v="0"/>
    <n v="0"/>
    <n v="7"/>
  </r>
  <r>
    <x v="630"/>
    <s v="Sulayman"/>
    <s v="Zinu"/>
    <x v="0"/>
    <x v="3"/>
    <x v="2"/>
    <x v="11"/>
    <x v="2"/>
    <x v="1"/>
    <n v="3135"/>
    <x v="565"/>
    <n v="3"/>
    <n v="1"/>
    <n v="0"/>
    <n v="5"/>
  </r>
  <r>
    <x v="631"/>
    <s v="Alaa"/>
    <s v="Alrifaei"/>
    <x v="1"/>
    <x v="501"/>
    <x v="1"/>
    <x v="5"/>
    <x v="2"/>
    <x v="2"/>
    <n v="2334"/>
    <x v="566"/>
    <n v="1"/>
    <n v="2"/>
    <n v="0"/>
    <n v="2"/>
  </r>
  <r>
    <x v="632"/>
    <s v="Rasha"/>
    <s v="Alrifaei"/>
    <x v="1"/>
    <x v="101"/>
    <x v="2"/>
    <x v="5"/>
    <x v="0"/>
    <x v="2"/>
    <n v="1661"/>
    <x v="567"/>
    <n v="5"/>
    <n v="4"/>
    <n v="0"/>
    <n v="9"/>
  </r>
  <r>
    <x v="633"/>
    <s v="Bayan"/>
    <s v="Darbika"/>
    <x v="1"/>
    <x v="502"/>
    <x v="2"/>
    <x v="19"/>
    <x v="0"/>
    <x v="4"/>
    <n v="1230"/>
    <x v="568"/>
    <n v="5"/>
    <n v="0"/>
    <n v="6"/>
    <n v="5"/>
  </r>
  <r>
    <x v="634"/>
    <s v="Iin"/>
    <s v="Almunzilijiu"/>
    <x v="1"/>
    <x v="503"/>
    <x v="3"/>
    <x v="4"/>
    <x v="1"/>
    <x v="1"/>
    <n v="1483"/>
    <x v="569"/>
    <n v="5"/>
    <n v="0"/>
    <n v="2"/>
    <n v="8"/>
  </r>
  <r>
    <x v="635"/>
    <s v="Abd Alwahhab"/>
    <s v="Aldhiyab"/>
    <x v="0"/>
    <x v="504"/>
    <x v="2"/>
    <x v="0"/>
    <x v="2"/>
    <x v="2"/>
    <n v="2462"/>
    <x v="570"/>
    <n v="3"/>
    <n v="6"/>
    <n v="3"/>
    <n v="2"/>
  </r>
  <r>
    <x v="636"/>
    <s v="Hanan"/>
    <s v="Salahi"/>
    <x v="1"/>
    <x v="505"/>
    <x v="4"/>
    <x v="12"/>
    <x v="0"/>
    <x v="4"/>
    <n v="2180"/>
    <x v="19"/>
    <n v="5"/>
    <n v="3"/>
    <n v="0"/>
    <n v="0"/>
  </r>
  <r>
    <x v="637"/>
    <s v="Mari"/>
    <s v="Ayuwb"/>
    <x v="1"/>
    <x v="506"/>
    <x v="3"/>
    <x v="15"/>
    <x v="0"/>
    <x v="2"/>
    <n v="943"/>
    <x v="556"/>
    <n v="5"/>
    <n v="0"/>
    <n v="4"/>
    <n v="7"/>
  </r>
  <r>
    <x v="638"/>
    <s v="Omar"/>
    <s v="Shawqi"/>
    <x v="0"/>
    <x v="119"/>
    <x v="2"/>
    <x v="1"/>
    <x v="0"/>
    <x v="1"/>
    <n v="2489"/>
    <x v="571"/>
    <n v="3"/>
    <n v="6"/>
    <n v="0"/>
    <n v="3"/>
  </r>
  <r>
    <x v="639"/>
    <s v="Tariq"/>
    <s v="Aldhahabi"/>
    <x v="0"/>
    <x v="365"/>
    <x v="1"/>
    <x v="3"/>
    <x v="0"/>
    <x v="3"/>
    <n v="2279"/>
    <x v="572"/>
    <n v="5"/>
    <n v="0"/>
    <n v="0"/>
    <n v="4"/>
  </r>
  <r>
    <x v="640"/>
    <s v="Rama"/>
    <s v="Asead"/>
    <x v="1"/>
    <x v="507"/>
    <x v="2"/>
    <x v="12"/>
    <x v="1"/>
    <x v="1"/>
    <n v="840"/>
    <x v="573"/>
    <n v="3"/>
    <n v="4"/>
    <n v="0"/>
    <n v="10"/>
  </r>
  <r>
    <x v="641"/>
    <s v="Ghayth"/>
    <s v="Eali"/>
    <x v="0"/>
    <x v="508"/>
    <x v="2"/>
    <x v="0"/>
    <x v="0"/>
    <x v="2"/>
    <n v="1601"/>
    <x v="574"/>
    <n v="5"/>
    <n v="0"/>
    <n v="0"/>
    <n v="3"/>
  </r>
  <r>
    <x v="642"/>
    <s v="Mahir"/>
    <s v="Eabuwd"/>
    <x v="0"/>
    <x v="509"/>
    <x v="0"/>
    <x v="5"/>
    <x v="0"/>
    <x v="2"/>
    <n v="1414"/>
    <x v="575"/>
    <n v="5"/>
    <n v="4"/>
    <n v="0"/>
    <n v="10"/>
  </r>
  <r>
    <x v="643"/>
    <s v="Muwmin"/>
    <s v="Almujahid"/>
    <x v="0"/>
    <x v="510"/>
    <x v="1"/>
    <x v="7"/>
    <x v="2"/>
    <x v="2"/>
    <n v="905"/>
    <x v="576"/>
    <n v="3"/>
    <n v="0"/>
    <n v="0"/>
    <n v="8"/>
  </r>
  <r>
    <x v="644"/>
    <s v="Dima"/>
    <s v="Drwysh"/>
    <x v="1"/>
    <x v="464"/>
    <x v="1"/>
    <x v="8"/>
    <x v="2"/>
    <x v="2"/>
    <n v="2525"/>
    <x v="577"/>
    <n v="3"/>
    <n v="0"/>
    <n v="0"/>
    <n v="10"/>
  </r>
  <r>
    <x v="645"/>
    <s v="Muhamad"/>
    <s v="Khalid"/>
    <x v="0"/>
    <x v="511"/>
    <x v="0"/>
    <x v="4"/>
    <x v="0"/>
    <x v="2"/>
    <n v="1412"/>
    <x v="578"/>
    <n v="2"/>
    <n v="0"/>
    <n v="0"/>
    <n v="7"/>
  </r>
  <r>
    <x v="646"/>
    <s v="Diea"/>
    <s v="Filyun"/>
    <x v="0"/>
    <x v="474"/>
    <x v="1"/>
    <x v="2"/>
    <x v="3"/>
    <x v="1"/>
    <n v="2397"/>
    <x v="579"/>
    <n v="3"/>
    <n v="0"/>
    <n v="0"/>
    <n v="100"/>
  </r>
  <r>
    <x v="647"/>
    <s v="Muhamad"/>
    <s v="Tasbihji"/>
    <x v="0"/>
    <x v="512"/>
    <x v="1"/>
    <x v="5"/>
    <x v="0"/>
    <x v="2"/>
    <n v="1153"/>
    <x v="580"/>
    <n v="4.5"/>
    <n v="0"/>
    <n v="2"/>
    <n v="10"/>
  </r>
  <r>
    <x v="648"/>
    <s v="Mazin"/>
    <s v="Shumut"/>
    <x v="0"/>
    <x v="492"/>
    <x v="5"/>
    <x v="5"/>
    <x v="0"/>
    <x v="2"/>
    <n v="2091"/>
    <x v="297"/>
    <n v="2"/>
    <n v="0"/>
    <n v="0"/>
    <n v="6"/>
  </r>
  <r>
    <x v="649"/>
    <s v="Omar"/>
    <s v="Zaqzuq"/>
    <x v="0"/>
    <x v="513"/>
    <x v="1"/>
    <x v="2"/>
    <x v="2"/>
    <x v="0"/>
    <n v="1444"/>
    <x v="581"/>
    <n v="5"/>
    <n v="3"/>
    <n v="0"/>
    <n v="7"/>
  </r>
  <r>
    <x v="650"/>
    <s v="Yasmin"/>
    <s v="Eamir"/>
    <x v="1"/>
    <x v="514"/>
    <x v="5"/>
    <x v="2"/>
    <x v="0"/>
    <x v="2"/>
    <n v="2360"/>
    <x v="582"/>
    <n v="4.5"/>
    <n v="0"/>
    <n v="0"/>
    <n v="1"/>
  </r>
  <r>
    <x v="651"/>
    <s v="Muhamad"/>
    <s v="Haydar"/>
    <x v="0"/>
    <x v="515"/>
    <x v="4"/>
    <x v="8"/>
    <x v="2"/>
    <x v="2"/>
    <n v="2576"/>
    <x v="583"/>
    <n v="1"/>
    <n v="6"/>
    <n v="0"/>
    <n v="6"/>
  </r>
  <r>
    <x v="652"/>
    <s v="Muhamad"/>
    <s v="Ratib"/>
    <x v="0"/>
    <x v="96"/>
    <x v="1"/>
    <x v="5"/>
    <x v="0"/>
    <x v="1"/>
    <n v="2376"/>
    <x v="584"/>
    <n v="2"/>
    <n v="6"/>
    <n v="0"/>
    <n v="57"/>
  </r>
  <r>
    <x v="653"/>
    <s v="Muayid"/>
    <s v="Siedih"/>
    <x v="0"/>
    <x v="516"/>
    <x v="2"/>
    <x v="8"/>
    <x v="2"/>
    <x v="2"/>
    <n v="2924"/>
    <x v="585"/>
    <n v="4.5"/>
    <n v="0"/>
    <n v="0"/>
    <n v="10"/>
  </r>
  <r>
    <x v="654"/>
    <s v="Husam"/>
    <s v="Alhamd"/>
    <x v="0"/>
    <x v="517"/>
    <x v="5"/>
    <x v="12"/>
    <x v="1"/>
    <x v="0"/>
    <n v="2548"/>
    <x v="586"/>
    <n v="1"/>
    <n v="0"/>
    <n v="0"/>
    <n v="10"/>
  </r>
  <r>
    <x v="655"/>
    <s v="Abdalkrim"/>
    <s v="Fadal"/>
    <x v="0"/>
    <x v="518"/>
    <x v="1"/>
    <x v="5"/>
    <x v="1"/>
    <x v="3"/>
    <n v="841"/>
    <x v="587"/>
    <n v="1"/>
    <n v="4"/>
    <n v="0"/>
    <n v="7"/>
  </r>
  <r>
    <x v="656"/>
    <s v="Bayan"/>
    <s v="Eurnus"/>
    <x v="1"/>
    <x v="379"/>
    <x v="1"/>
    <x v="2"/>
    <x v="0"/>
    <x v="2"/>
    <n v="3017"/>
    <x v="108"/>
    <n v="3"/>
    <n v="0"/>
    <n v="0"/>
    <n v="6"/>
  </r>
  <r>
    <x v="657"/>
    <s v="Abd Almueiyn"/>
    <s v="Eitaya"/>
    <x v="0"/>
    <x v="519"/>
    <x v="0"/>
    <x v="8"/>
    <x v="2"/>
    <x v="2"/>
    <n v="1077"/>
    <x v="588"/>
    <n v="5"/>
    <n v="0"/>
    <n v="0"/>
    <n v="9"/>
  </r>
  <r>
    <x v="658"/>
    <s v="Sahar"/>
    <s v="Qisam"/>
    <x v="1"/>
    <x v="520"/>
    <x v="0"/>
    <x v="9"/>
    <x v="0"/>
    <x v="3"/>
    <n v="3316"/>
    <x v="589"/>
    <n v="4.5"/>
    <n v="0"/>
    <n v="0"/>
    <n v="8"/>
  </r>
  <r>
    <x v="659"/>
    <s v="Rafat"/>
    <s v="Musaa"/>
    <x v="0"/>
    <x v="521"/>
    <x v="2"/>
    <x v="15"/>
    <x v="3"/>
    <x v="3"/>
    <n v="2188"/>
    <x v="590"/>
    <n v="4.5"/>
    <n v="5"/>
    <n v="0"/>
    <n v="9"/>
  </r>
  <r>
    <x v="660"/>
    <s v="Shafiq"/>
    <s v="Almalih"/>
    <x v="0"/>
    <x v="345"/>
    <x v="2"/>
    <x v="15"/>
    <x v="2"/>
    <x v="3"/>
    <n v="1684"/>
    <x v="591"/>
    <n v="5"/>
    <n v="0"/>
    <n v="0"/>
    <n v="6"/>
  </r>
  <r>
    <x v="661"/>
    <s v="Raghad"/>
    <s v="Aghasi"/>
    <x v="1"/>
    <x v="22"/>
    <x v="1"/>
    <x v="5"/>
    <x v="0"/>
    <x v="1"/>
    <n v="716"/>
    <x v="592"/>
    <n v="3"/>
    <n v="0"/>
    <n v="0"/>
    <n v="8"/>
  </r>
  <r>
    <x v="662"/>
    <s v="Ruba"/>
    <s v="Alhumwi"/>
    <x v="1"/>
    <x v="31"/>
    <x v="2"/>
    <x v="2"/>
    <x v="0"/>
    <x v="2"/>
    <n v="2703"/>
    <x v="593"/>
    <n v="2"/>
    <n v="0"/>
    <n v="0"/>
    <n v="4"/>
  </r>
  <r>
    <x v="663"/>
    <s v="Bilal"/>
    <s v="Alqalish"/>
    <x v="0"/>
    <x v="423"/>
    <x v="0"/>
    <x v="10"/>
    <x v="0"/>
    <x v="4"/>
    <n v="2361"/>
    <x v="594"/>
    <n v="5"/>
    <n v="0"/>
    <n v="0"/>
    <n v="1"/>
  </r>
  <r>
    <x v="664"/>
    <s v="Muhamad"/>
    <s v="Almisri"/>
    <x v="0"/>
    <x v="184"/>
    <x v="4"/>
    <x v="2"/>
    <x v="0"/>
    <x v="1"/>
    <n v="1797"/>
    <x v="595"/>
    <n v="1"/>
    <n v="6"/>
    <n v="0"/>
    <n v="7"/>
  </r>
  <r>
    <x v="665"/>
    <s v="Husayn"/>
    <s v="Hawria"/>
    <x v="0"/>
    <x v="522"/>
    <x v="1"/>
    <x v="14"/>
    <x v="0"/>
    <x v="4"/>
    <n v="2252"/>
    <x v="351"/>
    <n v="3"/>
    <n v="0"/>
    <n v="0"/>
    <n v="2"/>
  </r>
  <r>
    <x v="666"/>
    <s v="Safa"/>
    <s v="Alshahadat"/>
    <x v="1"/>
    <x v="523"/>
    <x v="2"/>
    <x v="2"/>
    <x v="0"/>
    <x v="2"/>
    <n v="2486"/>
    <x v="596"/>
    <n v="5"/>
    <n v="5"/>
    <n v="2"/>
    <n v="9"/>
  </r>
  <r>
    <x v="667"/>
    <s v="Ahmad"/>
    <s v="Aldiyk"/>
    <x v="0"/>
    <x v="522"/>
    <x v="1"/>
    <x v="2"/>
    <x v="0"/>
    <x v="2"/>
    <n v="1197"/>
    <x v="597"/>
    <n v="2"/>
    <n v="4"/>
    <n v="0"/>
    <n v="8"/>
  </r>
  <r>
    <x v="668"/>
    <s v="Hind"/>
    <s v="Almueasaeas"/>
    <x v="1"/>
    <x v="524"/>
    <x v="2"/>
    <x v="8"/>
    <x v="1"/>
    <x v="2"/>
    <n v="3389"/>
    <x v="598"/>
    <n v="3"/>
    <n v="1"/>
    <n v="0"/>
    <n v="7"/>
  </r>
  <r>
    <x v="669"/>
    <s v="Dania"/>
    <s v="Earmush"/>
    <x v="1"/>
    <x v="258"/>
    <x v="1"/>
    <x v="3"/>
    <x v="2"/>
    <x v="1"/>
    <n v="2760"/>
    <x v="599"/>
    <n v="1"/>
    <n v="6"/>
    <n v="6"/>
    <n v="1"/>
  </r>
  <r>
    <x v="670"/>
    <s v="Ayly"/>
    <s v="Bahriin"/>
    <x v="0"/>
    <x v="525"/>
    <x v="0"/>
    <x v="13"/>
    <x v="1"/>
    <x v="1"/>
    <n v="1232"/>
    <x v="166"/>
    <n v="5"/>
    <n v="3"/>
    <n v="0"/>
    <n v="10"/>
  </r>
  <r>
    <x v="671"/>
    <s v="Jihan"/>
    <s v="Nadir"/>
    <x v="1"/>
    <x v="526"/>
    <x v="2"/>
    <x v="8"/>
    <x v="2"/>
    <x v="2"/>
    <n v="1045"/>
    <x v="47"/>
    <n v="5"/>
    <n v="6"/>
    <n v="0"/>
    <n v="4"/>
  </r>
  <r>
    <x v="672"/>
    <s v="Muhamad"/>
    <s v="Sharif Aldaghly"/>
    <x v="0"/>
    <x v="527"/>
    <x v="0"/>
    <x v="7"/>
    <x v="0"/>
    <x v="0"/>
    <n v="3257"/>
    <x v="600"/>
    <n v="3"/>
    <n v="0"/>
    <n v="0"/>
    <n v="6"/>
  </r>
  <r>
    <x v="673"/>
    <s v="Emara"/>
    <s v="bwalsibae"/>
    <x v="1"/>
    <x v="528"/>
    <x v="0"/>
    <x v="8"/>
    <x v="0"/>
    <x v="3"/>
    <n v="3026"/>
    <x v="601"/>
    <n v="3"/>
    <n v="4"/>
    <n v="0"/>
    <n v="1"/>
  </r>
  <r>
    <x v="674"/>
    <s v="Razzan"/>
    <s v="Alhusayni"/>
    <x v="1"/>
    <x v="529"/>
    <x v="1"/>
    <x v="12"/>
    <x v="0"/>
    <x v="2"/>
    <n v="1898"/>
    <x v="602"/>
    <n v="4.5"/>
    <n v="1"/>
    <n v="0"/>
    <n v="2"/>
  </r>
  <r>
    <x v="675"/>
    <s v="Ghassan"/>
    <s v="Aljamal"/>
    <x v="0"/>
    <x v="226"/>
    <x v="0"/>
    <x v="2"/>
    <x v="0"/>
    <x v="3"/>
    <n v="2778"/>
    <x v="603"/>
    <n v="3"/>
    <n v="2"/>
    <n v="0"/>
    <n v="20"/>
  </r>
  <r>
    <x v="676"/>
    <s v="Omar"/>
    <s v="Kahulus"/>
    <x v="0"/>
    <x v="527"/>
    <x v="0"/>
    <x v="12"/>
    <x v="3"/>
    <x v="2"/>
    <n v="2880"/>
    <x v="604"/>
    <n v="2"/>
    <n v="4"/>
    <n v="0"/>
    <n v="5"/>
  </r>
  <r>
    <x v="677"/>
    <s v="Amjad"/>
    <s v="Nasir"/>
    <x v="0"/>
    <x v="530"/>
    <x v="2"/>
    <x v="19"/>
    <x v="1"/>
    <x v="1"/>
    <n v="2815"/>
    <x v="605"/>
    <n v="3"/>
    <n v="6"/>
    <n v="0"/>
    <n v="2"/>
  </r>
  <r>
    <x v="678"/>
    <s v="Iman"/>
    <s v="Ghrz Aldiyn"/>
    <x v="1"/>
    <x v="531"/>
    <x v="2"/>
    <x v="6"/>
    <x v="3"/>
    <x v="4"/>
    <n v="1134"/>
    <x v="606"/>
    <n v="2"/>
    <n v="0"/>
    <n v="0"/>
    <n v="14"/>
  </r>
  <r>
    <x v="679"/>
    <s v="Alysia"/>
    <s v="Alyaghshiu"/>
    <x v="1"/>
    <x v="532"/>
    <x v="1"/>
    <x v="11"/>
    <x v="2"/>
    <x v="0"/>
    <n v="3334"/>
    <x v="607"/>
    <n v="1"/>
    <n v="0"/>
    <n v="0"/>
    <n v="4"/>
  </r>
  <r>
    <x v="680"/>
    <s v="Ayham"/>
    <s v="Alqadi"/>
    <x v="0"/>
    <x v="533"/>
    <x v="1"/>
    <x v="2"/>
    <x v="3"/>
    <x v="4"/>
    <n v="2574"/>
    <x v="608"/>
    <n v="3"/>
    <n v="3"/>
    <n v="0"/>
    <n v="4"/>
  </r>
  <r>
    <x v="681"/>
    <s v="Diea"/>
    <s v="Shuelan"/>
    <x v="0"/>
    <x v="27"/>
    <x v="2"/>
    <x v="2"/>
    <x v="0"/>
    <x v="0"/>
    <n v="1123"/>
    <x v="609"/>
    <n v="1"/>
    <n v="0"/>
    <n v="0"/>
    <n v="7"/>
  </r>
  <r>
    <x v="682"/>
    <s v="Husam"/>
    <s v="Alsaed"/>
    <x v="0"/>
    <x v="534"/>
    <x v="3"/>
    <x v="5"/>
    <x v="2"/>
    <x v="1"/>
    <n v="2147"/>
    <x v="610"/>
    <n v="3"/>
    <n v="0"/>
    <n v="4"/>
    <n v="2"/>
  </r>
  <r>
    <x v="683"/>
    <s v="Asd"/>
    <s v="Bwfaeur"/>
    <x v="0"/>
    <x v="535"/>
    <x v="5"/>
    <x v="7"/>
    <x v="0"/>
    <x v="1"/>
    <n v="2929"/>
    <x v="263"/>
    <n v="4.5"/>
    <n v="0"/>
    <n v="0"/>
    <n v="2"/>
  </r>
  <r>
    <x v="684"/>
    <s v="Sari"/>
    <s v="Hanna"/>
    <x v="0"/>
    <x v="536"/>
    <x v="1"/>
    <x v="9"/>
    <x v="4"/>
    <x v="3"/>
    <n v="1452"/>
    <x v="121"/>
    <n v="2"/>
    <n v="0"/>
    <n v="3"/>
    <n v="1"/>
  </r>
  <r>
    <x v="685"/>
    <s v="Eubayda"/>
    <s v="Kayd"/>
    <x v="0"/>
    <x v="537"/>
    <x v="1"/>
    <x v="8"/>
    <x v="0"/>
    <x v="2"/>
    <n v="3237"/>
    <x v="611"/>
    <n v="3"/>
    <n v="1"/>
    <n v="0"/>
    <n v="4"/>
  </r>
  <r>
    <x v="686"/>
    <s v="Khalil"/>
    <s v="Alkalu"/>
    <x v="0"/>
    <x v="156"/>
    <x v="5"/>
    <x v="8"/>
    <x v="0"/>
    <x v="2"/>
    <n v="2819"/>
    <x v="431"/>
    <n v="5"/>
    <n v="0"/>
    <n v="0"/>
    <n v="0"/>
  </r>
  <r>
    <x v="687"/>
    <s v="Muhamad"/>
    <s v="Shrbjy"/>
    <x v="0"/>
    <x v="169"/>
    <x v="0"/>
    <x v="15"/>
    <x v="0"/>
    <x v="2"/>
    <n v="2069"/>
    <x v="401"/>
    <n v="3"/>
    <n v="0"/>
    <n v="0"/>
    <n v="10"/>
  </r>
  <r>
    <x v="688"/>
    <s v="Abd Albasit"/>
    <s v="AlAhmar"/>
    <x v="0"/>
    <x v="538"/>
    <x v="1"/>
    <x v="7"/>
    <x v="2"/>
    <x v="2"/>
    <n v="2606"/>
    <x v="612"/>
    <n v="5"/>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4E8652-D0A9-4404-872A-CD49BE019B2A}"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Department">
  <location ref="A47:B68" firstHeaderRow="1" firstDataRow="1" firstDataCol="1"/>
  <pivotFields count="18">
    <pivotField dataField="1" showAll="0"/>
    <pivotField showAll="0"/>
    <pivotField showAll="0"/>
    <pivotField showAll="0"/>
    <pivotField numFmtId="14" showAll="0">
      <items count="540">
        <item x="458"/>
        <item x="421"/>
        <item x="183"/>
        <item x="63"/>
        <item x="485"/>
        <item x="36"/>
        <item x="5"/>
        <item x="149"/>
        <item x="445"/>
        <item x="488"/>
        <item x="13"/>
        <item x="503"/>
        <item x="47"/>
        <item x="262"/>
        <item x="104"/>
        <item x="268"/>
        <item x="534"/>
        <item x="313"/>
        <item x="100"/>
        <item x="16"/>
        <item x="406"/>
        <item x="448"/>
        <item x="79"/>
        <item x="437"/>
        <item x="220"/>
        <item x="232"/>
        <item x="369"/>
        <item x="356"/>
        <item x="506"/>
        <item x="449"/>
        <item x="286"/>
        <item x="404"/>
        <item x="266"/>
        <item x="78"/>
        <item x="203"/>
        <item x="54"/>
        <item x="426"/>
        <item x="374"/>
        <item x="106"/>
        <item x="200"/>
        <item x="259"/>
        <item x="113"/>
        <item x="70"/>
        <item x="276"/>
        <item x="447"/>
        <item x="44"/>
        <item x="454"/>
        <item x="300"/>
        <item x="281"/>
        <item x="472"/>
        <item x="486"/>
        <item x="309"/>
        <item x="125"/>
        <item x="34"/>
        <item x="107"/>
        <item x="278"/>
        <item x="141"/>
        <item x="330"/>
        <item x="346"/>
        <item x="517"/>
        <item x="393"/>
        <item x="385"/>
        <item x="341"/>
        <item x="491"/>
        <item x="144"/>
        <item x="514"/>
        <item x="62"/>
        <item x="340"/>
        <item x="461"/>
        <item x="387"/>
        <item x="152"/>
        <item x="190"/>
        <item x="264"/>
        <item x="481"/>
        <item x="32"/>
        <item x="269"/>
        <item x="452"/>
        <item x="265"/>
        <item x="482"/>
        <item x="163"/>
        <item x="198"/>
        <item x="424"/>
        <item x="314"/>
        <item x="33"/>
        <item x="535"/>
        <item x="118"/>
        <item x="42"/>
        <item x="156"/>
        <item x="358"/>
        <item x="92"/>
        <item x="333"/>
        <item x="159"/>
        <item x="120"/>
        <item x="301"/>
        <item x="490"/>
        <item x="492"/>
        <item x="196"/>
        <item x="263"/>
        <item x="311"/>
        <item x="381"/>
        <item x="394"/>
        <item x="127"/>
        <item x="525"/>
        <item x="430"/>
        <item x="161"/>
        <item x="388"/>
        <item x="355"/>
        <item x="363"/>
        <item x="2"/>
        <item x="140"/>
        <item x="84"/>
        <item x="487"/>
        <item x="451"/>
        <item x="415"/>
        <item x="375"/>
        <item x="294"/>
        <item x="367"/>
        <item x="499"/>
        <item x="433"/>
        <item x="261"/>
        <item x="126"/>
        <item x="527"/>
        <item x="285"/>
        <item x="495"/>
        <item x="431"/>
        <item x="10"/>
        <item x="117"/>
        <item x="519"/>
        <item x="176"/>
        <item x="272"/>
        <item x="227"/>
        <item x="7"/>
        <item x="457"/>
        <item x="111"/>
        <item x="162"/>
        <item x="478"/>
        <item x="413"/>
        <item x="400"/>
        <item x="528"/>
        <item x="463"/>
        <item x="409"/>
        <item x="8"/>
        <item x="239"/>
        <item x="55"/>
        <item x="165"/>
        <item x="469"/>
        <item x="283"/>
        <item x="323"/>
        <item x="202"/>
        <item x="0"/>
        <item x="353"/>
        <item x="347"/>
        <item x="256"/>
        <item x="93"/>
        <item x="316"/>
        <item x="444"/>
        <item x="74"/>
        <item x="18"/>
        <item x="206"/>
        <item x="509"/>
        <item x="520"/>
        <item x="296"/>
        <item x="480"/>
        <item x="238"/>
        <item x="17"/>
        <item x="489"/>
        <item x="189"/>
        <item x="493"/>
        <item x="342"/>
        <item x="212"/>
        <item x="511"/>
        <item x="292"/>
        <item x="131"/>
        <item x="169"/>
        <item x="210"/>
        <item x="391"/>
        <item x="193"/>
        <item x="128"/>
        <item x="241"/>
        <item x="38"/>
        <item x="386"/>
        <item x="218"/>
        <item x="226"/>
        <item x="384"/>
        <item x="64"/>
        <item x="69"/>
        <item x="81"/>
        <item x="423"/>
        <item x="352"/>
        <item x="11"/>
        <item x="303"/>
        <item x="257"/>
        <item x="121"/>
        <item x="366"/>
        <item x="175"/>
        <item x="287"/>
        <item x="3"/>
        <item x="182"/>
        <item x="71"/>
        <item x="251"/>
        <item x="171"/>
        <item x="410"/>
        <item x="103"/>
        <item x="523"/>
        <item x="195"/>
        <item x="295"/>
        <item x="88"/>
        <item x="153"/>
        <item x="98"/>
        <item x="168"/>
        <item x="50"/>
        <item x="436"/>
        <item x="76"/>
        <item x="325"/>
        <item x="12"/>
        <item x="298"/>
        <item x="219"/>
        <item x="94"/>
        <item x="399"/>
        <item x="26"/>
        <item x="14"/>
        <item x="61"/>
        <item x="521"/>
        <item x="207"/>
        <item x="348"/>
        <item x="531"/>
        <item x="484"/>
        <item x="249"/>
        <item x="166"/>
        <item x="351"/>
        <item x="234"/>
        <item x="364"/>
        <item x="331"/>
        <item x="247"/>
        <item x="396"/>
        <item x="21"/>
        <item x="213"/>
        <item x="395"/>
        <item x="306"/>
        <item x="507"/>
        <item x="312"/>
        <item x="82"/>
        <item x="418"/>
        <item x="291"/>
        <item x="101"/>
        <item x="360"/>
        <item x="304"/>
        <item x="417"/>
        <item x="319"/>
        <item x="390"/>
        <item x="53"/>
        <item x="372"/>
        <item x="345"/>
        <item x="497"/>
        <item x="467"/>
        <item x="357"/>
        <item x="305"/>
        <item x="194"/>
        <item x="508"/>
        <item x="242"/>
        <item x="138"/>
        <item x="172"/>
        <item x="453"/>
        <item x="109"/>
        <item x="284"/>
        <item x="145"/>
        <item x="27"/>
        <item x="275"/>
        <item x="530"/>
        <item x="56"/>
        <item x="299"/>
        <item x="383"/>
        <item x="132"/>
        <item x="216"/>
        <item x="136"/>
        <item x="204"/>
        <item x="246"/>
        <item x="468"/>
        <item x="397"/>
        <item x="112"/>
        <item x="235"/>
        <item x="178"/>
        <item x="335"/>
        <item x="274"/>
        <item x="336"/>
        <item x="441"/>
        <item x="135"/>
        <item x="46"/>
        <item x="526"/>
        <item x="290"/>
        <item x="58"/>
        <item x="465"/>
        <item x="354"/>
        <item x="40"/>
        <item x="60"/>
        <item x="427"/>
        <item x="524"/>
        <item x="77"/>
        <item x="174"/>
        <item x="435"/>
        <item x="403"/>
        <item x="502"/>
        <item x="419"/>
        <item x="188"/>
        <item x="31"/>
        <item x="471"/>
        <item x="273"/>
        <item x="222"/>
        <item x="504"/>
        <item x="370"/>
        <item x="401"/>
        <item x="108"/>
        <item x="318"/>
        <item x="293"/>
        <item x="83"/>
        <item x="154"/>
        <item x="498"/>
        <item x="420"/>
        <item x="432"/>
        <item x="240"/>
        <item x="280"/>
        <item x="250"/>
        <item x="148"/>
        <item x="191"/>
        <item x="89"/>
        <item x="373"/>
        <item x="209"/>
        <item x="59"/>
        <item x="86"/>
        <item x="115"/>
        <item x="123"/>
        <item x="450"/>
        <item x="157"/>
        <item x="516"/>
        <item x="146"/>
        <item x="248"/>
        <item x="208"/>
        <item x="119"/>
        <item x="29"/>
        <item x="477"/>
        <item x="422"/>
        <item x="90"/>
        <item x="361"/>
        <item x="133"/>
        <item x="51"/>
        <item x="332"/>
        <item x="185"/>
        <item x="289"/>
        <item x="186"/>
        <item x="65"/>
        <item x="402"/>
        <item x="39"/>
        <item x="155"/>
        <item x="124"/>
        <item x="443"/>
        <item x="233"/>
        <item x="35"/>
        <item x="470"/>
        <item x="496"/>
        <item x="494"/>
        <item x="19"/>
        <item x="328"/>
        <item x="105"/>
        <item x="110"/>
        <item x="15"/>
        <item x="439"/>
        <item x="327"/>
        <item x="317"/>
        <item x="254"/>
        <item x="23"/>
        <item x="532"/>
        <item x="483"/>
        <item x="49"/>
        <item x="408"/>
        <item x="114"/>
        <item x="252"/>
        <item x="221"/>
        <item x="529"/>
        <item x="380"/>
        <item x="181"/>
        <item x="501"/>
        <item x="326"/>
        <item x="143"/>
        <item x="365"/>
        <item x="22"/>
        <item x="320"/>
        <item x="302"/>
        <item x="95"/>
        <item x="160"/>
        <item x="197"/>
        <item x="96"/>
        <item x="66"/>
        <item x="214"/>
        <item x="73"/>
        <item x="258"/>
        <item x="68"/>
        <item x="322"/>
        <item x="180"/>
        <item x="429"/>
        <item x="271"/>
        <item x="466"/>
        <item x="378"/>
        <item x="28"/>
        <item x="45"/>
        <item x="371"/>
        <item x="260"/>
        <item x="277"/>
        <item x="407"/>
        <item x="177"/>
        <item x="438"/>
        <item x="405"/>
        <item x="9"/>
        <item x="474"/>
        <item x="479"/>
        <item x="244"/>
        <item x="416"/>
        <item x="75"/>
        <item x="158"/>
        <item x="57"/>
        <item x="137"/>
        <item x="442"/>
        <item x="518"/>
        <item x="85"/>
        <item x="230"/>
        <item x="97"/>
        <item x="229"/>
        <item x="129"/>
        <item x="476"/>
        <item x="324"/>
        <item x="446"/>
        <item x="464"/>
        <item x="338"/>
        <item x="167"/>
        <item x="362"/>
        <item x="382"/>
        <item x="4"/>
        <item x="267"/>
        <item x="147"/>
        <item x="510"/>
        <item x="217"/>
        <item x="253"/>
        <item x="231"/>
        <item x="164"/>
        <item x="455"/>
        <item x="236"/>
        <item x="343"/>
        <item x="205"/>
        <item x="460"/>
        <item x="255"/>
        <item x="43"/>
        <item x="201"/>
        <item x="48"/>
        <item x="339"/>
        <item x="6"/>
        <item x="434"/>
        <item x="130"/>
        <item x="379"/>
        <item x="150"/>
        <item x="1"/>
        <item x="414"/>
        <item x="536"/>
        <item x="179"/>
        <item x="99"/>
        <item x="533"/>
        <item x="187"/>
        <item x="537"/>
        <item x="30"/>
        <item x="288"/>
        <item x="522"/>
        <item x="425"/>
        <item x="279"/>
        <item x="359"/>
        <item x="67"/>
        <item x="513"/>
        <item x="270"/>
        <item x="315"/>
        <item x="237"/>
        <item x="368"/>
        <item x="245"/>
        <item x="122"/>
        <item x="337"/>
        <item x="334"/>
        <item x="87"/>
        <item x="307"/>
        <item x="25"/>
        <item x="538"/>
        <item x="475"/>
        <item x="512"/>
        <item x="392"/>
        <item x="308"/>
        <item x="80"/>
        <item x="139"/>
        <item x="473"/>
        <item x="376"/>
        <item x="102"/>
        <item x="459"/>
        <item x="412"/>
        <item x="329"/>
        <item x="411"/>
        <item x="151"/>
        <item x="215"/>
        <item x="211"/>
        <item x="398"/>
        <item x="282"/>
        <item x="142"/>
        <item x="243"/>
        <item x="377"/>
        <item x="297"/>
        <item x="440"/>
        <item x="223"/>
        <item x="52"/>
        <item x="344"/>
        <item x="116"/>
        <item x="192"/>
        <item x="91"/>
        <item x="184"/>
        <item x="389"/>
        <item x="310"/>
        <item x="72"/>
        <item x="428"/>
        <item x="456"/>
        <item x="500"/>
        <item x="228"/>
        <item x="199"/>
        <item x="37"/>
        <item x="134"/>
        <item x="225"/>
        <item x="20"/>
        <item x="170"/>
        <item x="41"/>
        <item x="515"/>
        <item x="24"/>
        <item x="349"/>
        <item x="224"/>
        <item x="173"/>
        <item x="462"/>
        <item x="350"/>
        <item x="321"/>
        <item x="505"/>
        <item t="default"/>
      </items>
    </pivotField>
    <pivotField numFmtId="1" showAll="0"/>
    <pivotField axis="axisRow" showAll="0">
      <items count="21">
        <item x="5"/>
        <item x="15"/>
        <item x="14"/>
        <item x="17"/>
        <item x="8"/>
        <item x="6"/>
        <item x="18"/>
        <item x="7"/>
        <item x="1"/>
        <item x="2"/>
        <item x="10"/>
        <item x="9"/>
        <item x="3"/>
        <item x="13"/>
        <item x="12"/>
        <item x="0"/>
        <item x="19"/>
        <item x="16"/>
        <item x="4"/>
        <item x="11"/>
        <item t="default"/>
      </items>
    </pivotField>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7">
        <item x="0"/>
        <item x="1"/>
        <item x="2"/>
        <item x="3"/>
        <item x="4"/>
        <item x="5"/>
        <item x="6"/>
      </items>
    </pivotField>
  </pivotFields>
  <rowFields count="1">
    <field x="6"/>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Total Employee" fld="0" subtotal="count" baseField="6"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432C137-91C4-4E93-B737-94C0E6D8C7E3}"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Month">
  <location ref="N18:O31" firstHeaderRow="1" firstDataRow="1" firstDataCol="1"/>
  <pivotFields count="18">
    <pivotField dataField="1" showAll="0"/>
    <pivotField showAll="0"/>
    <pivotField showAll="0"/>
    <pivotField showAll="0"/>
    <pivotField numFmtId="14" showAll="0">
      <items count="540">
        <item x="458"/>
        <item x="421"/>
        <item x="183"/>
        <item x="63"/>
        <item x="485"/>
        <item x="36"/>
        <item x="5"/>
        <item x="149"/>
        <item x="445"/>
        <item x="488"/>
        <item x="13"/>
        <item x="503"/>
        <item x="47"/>
        <item x="262"/>
        <item x="104"/>
        <item x="268"/>
        <item x="534"/>
        <item x="313"/>
        <item x="100"/>
        <item x="16"/>
        <item x="406"/>
        <item x="448"/>
        <item x="79"/>
        <item x="437"/>
        <item x="220"/>
        <item x="232"/>
        <item x="369"/>
        <item x="356"/>
        <item x="506"/>
        <item x="449"/>
        <item x="286"/>
        <item x="404"/>
        <item x="266"/>
        <item x="78"/>
        <item x="203"/>
        <item x="54"/>
        <item x="426"/>
        <item x="374"/>
        <item x="106"/>
        <item x="200"/>
        <item x="259"/>
        <item x="113"/>
        <item x="70"/>
        <item x="276"/>
        <item x="447"/>
        <item x="44"/>
        <item x="454"/>
        <item x="300"/>
        <item x="281"/>
        <item x="472"/>
        <item x="486"/>
        <item x="309"/>
        <item x="125"/>
        <item x="34"/>
        <item x="107"/>
        <item x="278"/>
        <item x="141"/>
        <item x="330"/>
        <item x="346"/>
        <item x="517"/>
        <item x="393"/>
        <item x="385"/>
        <item x="341"/>
        <item x="491"/>
        <item x="144"/>
        <item x="514"/>
        <item x="62"/>
        <item x="340"/>
        <item x="461"/>
        <item x="387"/>
        <item x="152"/>
        <item x="190"/>
        <item x="264"/>
        <item x="481"/>
        <item x="32"/>
        <item x="269"/>
        <item x="452"/>
        <item x="265"/>
        <item x="482"/>
        <item x="163"/>
        <item x="198"/>
        <item x="424"/>
        <item x="314"/>
        <item x="33"/>
        <item x="535"/>
        <item x="118"/>
        <item x="42"/>
        <item x="156"/>
        <item x="358"/>
        <item x="92"/>
        <item x="333"/>
        <item x="159"/>
        <item x="120"/>
        <item x="301"/>
        <item x="490"/>
        <item x="492"/>
        <item x="196"/>
        <item x="263"/>
        <item x="311"/>
        <item x="381"/>
        <item x="394"/>
        <item x="127"/>
        <item x="525"/>
        <item x="430"/>
        <item x="161"/>
        <item x="388"/>
        <item x="355"/>
        <item x="363"/>
        <item x="2"/>
        <item x="140"/>
        <item x="84"/>
        <item x="487"/>
        <item x="451"/>
        <item x="415"/>
        <item x="375"/>
        <item x="294"/>
        <item x="367"/>
        <item x="499"/>
        <item x="433"/>
        <item x="261"/>
        <item x="126"/>
        <item x="527"/>
        <item x="285"/>
        <item x="495"/>
        <item x="431"/>
        <item x="10"/>
        <item x="117"/>
        <item x="519"/>
        <item x="176"/>
        <item x="272"/>
        <item x="227"/>
        <item x="7"/>
        <item x="457"/>
        <item x="111"/>
        <item x="162"/>
        <item x="478"/>
        <item x="413"/>
        <item x="400"/>
        <item x="528"/>
        <item x="463"/>
        <item x="409"/>
        <item x="8"/>
        <item x="239"/>
        <item x="55"/>
        <item x="165"/>
        <item x="469"/>
        <item x="283"/>
        <item x="323"/>
        <item x="202"/>
        <item x="0"/>
        <item x="353"/>
        <item x="347"/>
        <item x="256"/>
        <item x="93"/>
        <item x="316"/>
        <item x="444"/>
        <item x="74"/>
        <item x="18"/>
        <item x="206"/>
        <item x="509"/>
        <item x="520"/>
        <item x="296"/>
        <item x="480"/>
        <item x="238"/>
        <item x="17"/>
        <item x="489"/>
        <item x="189"/>
        <item x="493"/>
        <item x="342"/>
        <item x="212"/>
        <item x="511"/>
        <item x="292"/>
        <item x="131"/>
        <item x="169"/>
        <item x="210"/>
        <item x="391"/>
        <item x="193"/>
        <item x="128"/>
        <item x="241"/>
        <item x="38"/>
        <item x="386"/>
        <item x="218"/>
        <item x="226"/>
        <item x="384"/>
        <item x="64"/>
        <item x="69"/>
        <item x="81"/>
        <item x="423"/>
        <item x="352"/>
        <item x="11"/>
        <item x="303"/>
        <item x="257"/>
        <item x="121"/>
        <item x="366"/>
        <item x="175"/>
        <item x="287"/>
        <item x="3"/>
        <item x="182"/>
        <item x="71"/>
        <item x="251"/>
        <item x="171"/>
        <item x="410"/>
        <item x="103"/>
        <item x="523"/>
        <item x="195"/>
        <item x="295"/>
        <item x="88"/>
        <item x="153"/>
        <item x="98"/>
        <item x="168"/>
        <item x="50"/>
        <item x="436"/>
        <item x="76"/>
        <item x="325"/>
        <item x="12"/>
        <item x="298"/>
        <item x="219"/>
        <item x="94"/>
        <item x="399"/>
        <item x="26"/>
        <item x="14"/>
        <item x="61"/>
        <item x="521"/>
        <item x="207"/>
        <item x="348"/>
        <item x="531"/>
        <item x="484"/>
        <item x="249"/>
        <item x="166"/>
        <item x="351"/>
        <item x="234"/>
        <item x="364"/>
        <item x="331"/>
        <item x="247"/>
        <item x="396"/>
        <item x="21"/>
        <item x="213"/>
        <item x="395"/>
        <item x="306"/>
        <item x="507"/>
        <item x="312"/>
        <item x="82"/>
        <item x="418"/>
        <item x="291"/>
        <item x="101"/>
        <item x="360"/>
        <item x="304"/>
        <item x="417"/>
        <item x="319"/>
        <item x="390"/>
        <item x="53"/>
        <item x="372"/>
        <item x="345"/>
        <item x="497"/>
        <item x="467"/>
        <item x="357"/>
        <item x="305"/>
        <item x="194"/>
        <item x="508"/>
        <item x="242"/>
        <item x="138"/>
        <item x="172"/>
        <item x="453"/>
        <item x="109"/>
        <item x="284"/>
        <item x="145"/>
        <item x="27"/>
        <item x="275"/>
        <item x="530"/>
        <item x="56"/>
        <item x="299"/>
        <item x="383"/>
        <item x="132"/>
        <item x="216"/>
        <item x="136"/>
        <item x="204"/>
        <item x="246"/>
        <item x="468"/>
        <item x="397"/>
        <item x="112"/>
        <item x="235"/>
        <item x="178"/>
        <item x="335"/>
        <item x="274"/>
        <item x="336"/>
        <item x="441"/>
        <item x="135"/>
        <item x="46"/>
        <item x="526"/>
        <item x="290"/>
        <item x="58"/>
        <item x="465"/>
        <item x="354"/>
        <item x="40"/>
        <item x="60"/>
        <item x="427"/>
        <item x="524"/>
        <item x="77"/>
        <item x="174"/>
        <item x="435"/>
        <item x="403"/>
        <item x="502"/>
        <item x="419"/>
        <item x="188"/>
        <item x="31"/>
        <item x="471"/>
        <item x="273"/>
        <item x="222"/>
        <item x="504"/>
        <item x="370"/>
        <item x="401"/>
        <item x="108"/>
        <item x="318"/>
        <item x="293"/>
        <item x="83"/>
        <item x="154"/>
        <item x="498"/>
        <item x="420"/>
        <item x="432"/>
        <item x="240"/>
        <item x="280"/>
        <item x="250"/>
        <item x="148"/>
        <item x="191"/>
        <item x="89"/>
        <item x="373"/>
        <item x="209"/>
        <item x="59"/>
        <item x="86"/>
        <item x="115"/>
        <item x="123"/>
        <item x="450"/>
        <item x="157"/>
        <item x="516"/>
        <item x="146"/>
        <item x="248"/>
        <item x="208"/>
        <item x="119"/>
        <item x="29"/>
        <item x="477"/>
        <item x="422"/>
        <item x="90"/>
        <item x="361"/>
        <item x="133"/>
        <item x="51"/>
        <item x="332"/>
        <item x="185"/>
        <item x="289"/>
        <item x="186"/>
        <item x="65"/>
        <item x="402"/>
        <item x="39"/>
        <item x="155"/>
        <item x="124"/>
        <item x="443"/>
        <item x="233"/>
        <item x="35"/>
        <item x="470"/>
        <item x="496"/>
        <item x="494"/>
        <item x="19"/>
        <item x="328"/>
        <item x="105"/>
        <item x="110"/>
        <item x="15"/>
        <item x="439"/>
        <item x="327"/>
        <item x="317"/>
        <item x="254"/>
        <item x="23"/>
        <item x="532"/>
        <item x="483"/>
        <item x="49"/>
        <item x="408"/>
        <item x="114"/>
        <item x="252"/>
        <item x="221"/>
        <item x="529"/>
        <item x="380"/>
        <item x="181"/>
        <item x="501"/>
        <item x="326"/>
        <item x="143"/>
        <item x="365"/>
        <item x="22"/>
        <item x="320"/>
        <item x="302"/>
        <item x="95"/>
        <item x="160"/>
        <item x="197"/>
        <item x="96"/>
        <item x="66"/>
        <item x="214"/>
        <item x="73"/>
        <item x="258"/>
        <item x="68"/>
        <item x="322"/>
        <item x="180"/>
        <item x="429"/>
        <item x="271"/>
        <item x="466"/>
        <item x="378"/>
        <item x="28"/>
        <item x="45"/>
        <item x="371"/>
        <item x="260"/>
        <item x="277"/>
        <item x="407"/>
        <item x="177"/>
        <item x="438"/>
        <item x="405"/>
        <item x="9"/>
        <item x="474"/>
        <item x="479"/>
        <item x="244"/>
        <item x="416"/>
        <item x="75"/>
        <item x="158"/>
        <item x="57"/>
        <item x="137"/>
        <item x="442"/>
        <item x="518"/>
        <item x="85"/>
        <item x="230"/>
        <item x="97"/>
        <item x="229"/>
        <item x="129"/>
        <item x="476"/>
        <item x="324"/>
        <item x="446"/>
        <item x="464"/>
        <item x="338"/>
        <item x="167"/>
        <item x="362"/>
        <item x="382"/>
        <item x="4"/>
        <item x="267"/>
        <item x="147"/>
        <item x="510"/>
        <item x="217"/>
        <item x="253"/>
        <item x="231"/>
        <item x="164"/>
        <item x="455"/>
        <item x="236"/>
        <item x="343"/>
        <item x="205"/>
        <item x="460"/>
        <item x="255"/>
        <item x="43"/>
        <item x="201"/>
        <item x="48"/>
        <item x="339"/>
        <item x="6"/>
        <item x="434"/>
        <item x="130"/>
        <item x="379"/>
        <item x="150"/>
        <item x="1"/>
        <item x="414"/>
        <item x="536"/>
        <item x="179"/>
        <item x="99"/>
        <item x="533"/>
        <item x="187"/>
        <item x="537"/>
        <item x="30"/>
        <item x="288"/>
        <item x="522"/>
        <item x="425"/>
        <item x="279"/>
        <item x="359"/>
        <item x="67"/>
        <item x="513"/>
        <item x="270"/>
        <item x="315"/>
        <item x="237"/>
        <item x="368"/>
        <item x="245"/>
        <item x="122"/>
        <item x="337"/>
        <item x="334"/>
        <item x="87"/>
        <item x="307"/>
        <item x="25"/>
        <item x="538"/>
        <item x="475"/>
        <item x="512"/>
        <item x="392"/>
        <item x="308"/>
        <item x="80"/>
        <item x="139"/>
        <item x="473"/>
        <item x="376"/>
        <item x="102"/>
        <item x="459"/>
        <item x="412"/>
        <item x="329"/>
        <item x="411"/>
        <item x="151"/>
        <item x="215"/>
        <item x="211"/>
        <item x="398"/>
        <item x="282"/>
        <item x="142"/>
        <item x="243"/>
        <item x="377"/>
        <item x="297"/>
        <item x="440"/>
        <item x="223"/>
        <item x="52"/>
        <item x="344"/>
        <item x="116"/>
        <item x="192"/>
        <item x="91"/>
        <item x="184"/>
        <item x="389"/>
        <item x="310"/>
        <item x="72"/>
        <item x="428"/>
        <item x="456"/>
        <item x="500"/>
        <item x="228"/>
        <item x="199"/>
        <item x="37"/>
        <item x="134"/>
        <item x="225"/>
        <item x="20"/>
        <item x="170"/>
        <item x="41"/>
        <item x="515"/>
        <item x="24"/>
        <item x="349"/>
        <item x="224"/>
        <item x="173"/>
        <item x="462"/>
        <item x="350"/>
        <item x="321"/>
        <item x="505"/>
        <item t="default"/>
      </items>
    </pivotField>
    <pivotField numFmtId="1" showAll="0"/>
    <pivotField showAll="0"/>
    <pivotField showAll="0"/>
    <pivotField showAll="0"/>
    <pivotField showAll="0"/>
    <pivotField showAll="0"/>
    <pivotField showAll="0"/>
    <pivotField showAll="0"/>
    <pivotField showAll="0"/>
    <pivotField showAll="0"/>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7">
        <item x="0"/>
        <item x="1"/>
        <item x="2"/>
        <item x="3"/>
        <item x="4"/>
        <item x="5"/>
        <item x="6"/>
      </items>
    </pivotField>
  </pivotFields>
  <rowFields count="1">
    <field x="15"/>
  </rowFields>
  <rowItems count="13">
    <i>
      <x v="1"/>
    </i>
    <i>
      <x v="2"/>
    </i>
    <i>
      <x v="3"/>
    </i>
    <i>
      <x v="4"/>
    </i>
    <i>
      <x v="5"/>
    </i>
    <i>
      <x v="6"/>
    </i>
    <i>
      <x v="7"/>
    </i>
    <i>
      <x v="8"/>
    </i>
    <i>
      <x v="9"/>
    </i>
    <i>
      <x v="10"/>
    </i>
    <i>
      <x v="11"/>
    </i>
    <i>
      <x v="12"/>
    </i>
    <i t="grand">
      <x/>
    </i>
  </rowItems>
  <colItems count="1">
    <i/>
  </colItems>
  <dataFields count="1">
    <dataField name="Total Employee" fld="0" subtotal="count" baseField="15" baseItem="7"/>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6971468-37B6-42D6-8D18-7CEED9CBAC72}"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ountry">
  <location ref="D17:E23" firstHeaderRow="1" firstDataRow="1" firstDataCol="1"/>
  <pivotFields count="18">
    <pivotField dataField="1" showAll="0"/>
    <pivotField showAll="0"/>
    <pivotField showAll="0"/>
    <pivotField showAll="0"/>
    <pivotField numFmtId="14" showAll="0">
      <items count="540">
        <item x="458"/>
        <item x="421"/>
        <item x="183"/>
        <item x="63"/>
        <item x="485"/>
        <item x="36"/>
        <item x="5"/>
        <item x="149"/>
        <item x="445"/>
        <item x="488"/>
        <item x="13"/>
        <item x="503"/>
        <item x="47"/>
        <item x="262"/>
        <item x="104"/>
        <item x="268"/>
        <item x="534"/>
        <item x="313"/>
        <item x="100"/>
        <item x="16"/>
        <item x="406"/>
        <item x="448"/>
        <item x="79"/>
        <item x="437"/>
        <item x="220"/>
        <item x="232"/>
        <item x="369"/>
        <item x="356"/>
        <item x="506"/>
        <item x="449"/>
        <item x="286"/>
        <item x="404"/>
        <item x="266"/>
        <item x="78"/>
        <item x="203"/>
        <item x="54"/>
        <item x="426"/>
        <item x="374"/>
        <item x="106"/>
        <item x="200"/>
        <item x="259"/>
        <item x="113"/>
        <item x="70"/>
        <item x="276"/>
        <item x="447"/>
        <item x="44"/>
        <item x="454"/>
        <item x="300"/>
        <item x="281"/>
        <item x="472"/>
        <item x="486"/>
        <item x="309"/>
        <item x="125"/>
        <item x="34"/>
        <item x="107"/>
        <item x="278"/>
        <item x="141"/>
        <item x="330"/>
        <item x="346"/>
        <item x="517"/>
        <item x="393"/>
        <item x="385"/>
        <item x="341"/>
        <item x="491"/>
        <item x="144"/>
        <item x="514"/>
        <item x="62"/>
        <item x="340"/>
        <item x="461"/>
        <item x="387"/>
        <item x="152"/>
        <item x="190"/>
        <item x="264"/>
        <item x="481"/>
        <item x="32"/>
        <item x="269"/>
        <item x="452"/>
        <item x="265"/>
        <item x="482"/>
        <item x="163"/>
        <item x="198"/>
        <item x="424"/>
        <item x="314"/>
        <item x="33"/>
        <item x="535"/>
        <item x="118"/>
        <item x="42"/>
        <item x="156"/>
        <item x="358"/>
        <item x="92"/>
        <item x="333"/>
        <item x="159"/>
        <item x="120"/>
        <item x="301"/>
        <item x="490"/>
        <item x="492"/>
        <item x="196"/>
        <item x="263"/>
        <item x="311"/>
        <item x="381"/>
        <item x="394"/>
        <item x="127"/>
        <item x="525"/>
        <item x="430"/>
        <item x="161"/>
        <item x="388"/>
        <item x="355"/>
        <item x="363"/>
        <item x="2"/>
        <item x="140"/>
        <item x="84"/>
        <item x="487"/>
        <item x="451"/>
        <item x="415"/>
        <item x="375"/>
        <item x="294"/>
        <item x="367"/>
        <item x="499"/>
        <item x="433"/>
        <item x="261"/>
        <item x="126"/>
        <item x="527"/>
        <item x="285"/>
        <item x="495"/>
        <item x="431"/>
        <item x="10"/>
        <item x="117"/>
        <item x="519"/>
        <item x="176"/>
        <item x="272"/>
        <item x="227"/>
        <item x="7"/>
        <item x="457"/>
        <item x="111"/>
        <item x="162"/>
        <item x="478"/>
        <item x="413"/>
        <item x="400"/>
        <item x="528"/>
        <item x="463"/>
        <item x="409"/>
        <item x="8"/>
        <item x="239"/>
        <item x="55"/>
        <item x="165"/>
        <item x="469"/>
        <item x="283"/>
        <item x="323"/>
        <item x="202"/>
        <item x="0"/>
        <item x="353"/>
        <item x="347"/>
        <item x="256"/>
        <item x="93"/>
        <item x="316"/>
        <item x="444"/>
        <item x="74"/>
        <item x="18"/>
        <item x="206"/>
        <item x="509"/>
        <item x="520"/>
        <item x="296"/>
        <item x="480"/>
        <item x="238"/>
        <item x="17"/>
        <item x="489"/>
        <item x="189"/>
        <item x="493"/>
        <item x="342"/>
        <item x="212"/>
        <item x="511"/>
        <item x="292"/>
        <item x="131"/>
        <item x="169"/>
        <item x="210"/>
        <item x="391"/>
        <item x="193"/>
        <item x="128"/>
        <item x="241"/>
        <item x="38"/>
        <item x="386"/>
        <item x="218"/>
        <item x="226"/>
        <item x="384"/>
        <item x="64"/>
        <item x="69"/>
        <item x="81"/>
        <item x="423"/>
        <item x="352"/>
        <item x="11"/>
        <item x="303"/>
        <item x="257"/>
        <item x="121"/>
        <item x="366"/>
        <item x="175"/>
        <item x="287"/>
        <item x="3"/>
        <item x="182"/>
        <item x="71"/>
        <item x="251"/>
        <item x="171"/>
        <item x="410"/>
        <item x="103"/>
        <item x="523"/>
        <item x="195"/>
        <item x="295"/>
        <item x="88"/>
        <item x="153"/>
        <item x="98"/>
        <item x="168"/>
        <item x="50"/>
        <item x="436"/>
        <item x="76"/>
        <item x="325"/>
        <item x="12"/>
        <item x="298"/>
        <item x="219"/>
        <item x="94"/>
        <item x="399"/>
        <item x="26"/>
        <item x="14"/>
        <item x="61"/>
        <item x="521"/>
        <item x="207"/>
        <item x="348"/>
        <item x="531"/>
        <item x="484"/>
        <item x="249"/>
        <item x="166"/>
        <item x="351"/>
        <item x="234"/>
        <item x="364"/>
        <item x="331"/>
        <item x="247"/>
        <item x="396"/>
        <item x="21"/>
        <item x="213"/>
        <item x="395"/>
        <item x="306"/>
        <item x="507"/>
        <item x="312"/>
        <item x="82"/>
        <item x="418"/>
        <item x="291"/>
        <item x="101"/>
        <item x="360"/>
        <item x="304"/>
        <item x="417"/>
        <item x="319"/>
        <item x="390"/>
        <item x="53"/>
        <item x="372"/>
        <item x="345"/>
        <item x="497"/>
        <item x="467"/>
        <item x="357"/>
        <item x="305"/>
        <item x="194"/>
        <item x="508"/>
        <item x="242"/>
        <item x="138"/>
        <item x="172"/>
        <item x="453"/>
        <item x="109"/>
        <item x="284"/>
        <item x="145"/>
        <item x="27"/>
        <item x="275"/>
        <item x="530"/>
        <item x="56"/>
        <item x="299"/>
        <item x="383"/>
        <item x="132"/>
        <item x="216"/>
        <item x="136"/>
        <item x="204"/>
        <item x="246"/>
        <item x="468"/>
        <item x="397"/>
        <item x="112"/>
        <item x="235"/>
        <item x="178"/>
        <item x="335"/>
        <item x="274"/>
        <item x="336"/>
        <item x="441"/>
        <item x="135"/>
        <item x="46"/>
        <item x="526"/>
        <item x="290"/>
        <item x="58"/>
        <item x="465"/>
        <item x="354"/>
        <item x="40"/>
        <item x="60"/>
        <item x="427"/>
        <item x="524"/>
        <item x="77"/>
        <item x="174"/>
        <item x="435"/>
        <item x="403"/>
        <item x="502"/>
        <item x="419"/>
        <item x="188"/>
        <item x="31"/>
        <item x="471"/>
        <item x="273"/>
        <item x="222"/>
        <item x="504"/>
        <item x="370"/>
        <item x="401"/>
        <item x="108"/>
        <item x="318"/>
        <item x="293"/>
        <item x="83"/>
        <item x="154"/>
        <item x="498"/>
        <item x="420"/>
        <item x="432"/>
        <item x="240"/>
        <item x="280"/>
        <item x="250"/>
        <item x="148"/>
        <item x="191"/>
        <item x="89"/>
        <item x="373"/>
        <item x="209"/>
        <item x="59"/>
        <item x="86"/>
        <item x="115"/>
        <item x="123"/>
        <item x="450"/>
        <item x="157"/>
        <item x="516"/>
        <item x="146"/>
        <item x="248"/>
        <item x="208"/>
        <item x="119"/>
        <item x="29"/>
        <item x="477"/>
        <item x="422"/>
        <item x="90"/>
        <item x="361"/>
        <item x="133"/>
        <item x="51"/>
        <item x="332"/>
        <item x="185"/>
        <item x="289"/>
        <item x="186"/>
        <item x="65"/>
        <item x="402"/>
        <item x="39"/>
        <item x="155"/>
        <item x="124"/>
        <item x="443"/>
        <item x="233"/>
        <item x="35"/>
        <item x="470"/>
        <item x="496"/>
        <item x="494"/>
        <item x="19"/>
        <item x="328"/>
        <item x="105"/>
        <item x="110"/>
        <item x="15"/>
        <item x="439"/>
        <item x="327"/>
        <item x="317"/>
        <item x="254"/>
        <item x="23"/>
        <item x="532"/>
        <item x="483"/>
        <item x="49"/>
        <item x="408"/>
        <item x="114"/>
        <item x="252"/>
        <item x="221"/>
        <item x="529"/>
        <item x="380"/>
        <item x="181"/>
        <item x="501"/>
        <item x="326"/>
        <item x="143"/>
        <item x="365"/>
        <item x="22"/>
        <item x="320"/>
        <item x="302"/>
        <item x="95"/>
        <item x="160"/>
        <item x="197"/>
        <item x="96"/>
        <item x="66"/>
        <item x="214"/>
        <item x="73"/>
        <item x="258"/>
        <item x="68"/>
        <item x="322"/>
        <item x="180"/>
        <item x="429"/>
        <item x="271"/>
        <item x="466"/>
        <item x="378"/>
        <item x="28"/>
        <item x="45"/>
        <item x="371"/>
        <item x="260"/>
        <item x="277"/>
        <item x="407"/>
        <item x="177"/>
        <item x="438"/>
        <item x="405"/>
        <item x="9"/>
        <item x="474"/>
        <item x="479"/>
        <item x="244"/>
        <item x="416"/>
        <item x="75"/>
        <item x="158"/>
        <item x="57"/>
        <item x="137"/>
        <item x="442"/>
        <item x="518"/>
        <item x="85"/>
        <item x="230"/>
        <item x="97"/>
        <item x="229"/>
        <item x="129"/>
        <item x="476"/>
        <item x="324"/>
        <item x="446"/>
        <item x="464"/>
        <item x="338"/>
        <item x="167"/>
        <item x="362"/>
        <item x="382"/>
        <item x="4"/>
        <item x="267"/>
        <item x="147"/>
        <item x="510"/>
        <item x="217"/>
        <item x="253"/>
        <item x="231"/>
        <item x="164"/>
        <item x="455"/>
        <item x="236"/>
        <item x="343"/>
        <item x="205"/>
        <item x="460"/>
        <item x="255"/>
        <item x="43"/>
        <item x="201"/>
        <item x="48"/>
        <item x="339"/>
        <item x="6"/>
        <item x="434"/>
        <item x="130"/>
        <item x="379"/>
        <item x="150"/>
        <item x="1"/>
        <item x="414"/>
        <item x="536"/>
        <item x="179"/>
        <item x="99"/>
        <item x="533"/>
        <item x="187"/>
        <item x="537"/>
        <item x="30"/>
        <item x="288"/>
        <item x="522"/>
        <item x="425"/>
        <item x="279"/>
        <item x="359"/>
        <item x="67"/>
        <item x="513"/>
        <item x="270"/>
        <item x="315"/>
        <item x="237"/>
        <item x="368"/>
        <item x="245"/>
        <item x="122"/>
        <item x="337"/>
        <item x="334"/>
        <item x="87"/>
        <item x="307"/>
        <item x="25"/>
        <item x="538"/>
        <item x="475"/>
        <item x="512"/>
        <item x="392"/>
        <item x="308"/>
        <item x="80"/>
        <item x="139"/>
        <item x="473"/>
        <item x="376"/>
        <item x="102"/>
        <item x="459"/>
        <item x="412"/>
        <item x="329"/>
        <item x="411"/>
        <item x="151"/>
        <item x="215"/>
        <item x="211"/>
        <item x="398"/>
        <item x="282"/>
        <item x="142"/>
        <item x="243"/>
        <item x="377"/>
        <item x="297"/>
        <item x="440"/>
        <item x="223"/>
        <item x="52"/>
        <item x="344"/>
        <item x="116"/>
        <item x="192"/>
        <item x="91"/>
        <item x="184"/>
        <item x="389"/>
        <item x="310"/>
        <item x="72"/>
        <item x="428"/>
        <item x="456"/>
        <item x="500"/>
        <item x="228"/>
        <item x="199"/>
        <item x="37"/>
        <item x="134"/>
        <item x="225"/>
        <item x="20"/>
        <item x="170"/>
        <item x="41"/>
        <item x="515"/>
        <item x="24"/>
        <item x="349"/>
        <item x="224"/>
        <item x="173"/>
        <item x="462"/>
        <item x="350"/>
        <item x="321"/>
        <item x="505"/>
        <item t="default"/>
      </items>
    </pivotField>
    <pivotField numFmtId="1" showAll="0"/>
    <pivotField showAll="0"/>
    <pivotField axis="axisRow" showAll="0">
      <items count="6">
        <item x="0"/>
        <item x="4"/>
        <item x="1"/>
        <item x="3"/>
        <item x="2"/>
        <item t="default"/>
      </items>
    </pivotField>
    <pivotField showAll="0"/>
    <pivotField showAll="0"/>
    <pivotField showAll="0"/>
    <pivotField showAll="0"/>
    <pivotField showAll="0"/>
    <pivotField showAll="0"/>
    <pivotField showAll="0"/>
    <pivotField showAll="0" defaultSubtotal="0"/>
    <pivotField showAll="0" defaultSubtotal="0"/>
    <pivotField showAll="0" defaultSubtotal="0">
      <items count="7">
        <item x="0"/>
        <item x="1"/>
        <item x="2"/>
        <item x="3"/>
        <item x="4"/>
        <item x="5"/>
        <item x="6"/>
      </items>
    </pivotField>
  </pivotFields>
  <rowFields count="1">
    <field x="7"/>
  </rowFields>
  <rowItems count="6">
    <i>
      <x/>
    </i>
    <i>
      <x v="1"/>
    </i>
    <i>
      <x v="2"/>
    </i>
    <i>
      <x v="3"/>
    </i>
    <i>
      <x v="4"/>
    </i>
    <i t="grand">
      <x/>
    </i>
  </rowItems>
  <colItems count="1">
    <i/>
  </colItems>
  <dataFields count="1">
    <dataField name="Total Employee" fld="0" subtotal="count" baseField="7" baseItem="0"/>
  </dataFields>
  <chartFormats count="7">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7" count="1" selected="0">
            <x v="0"/>
          </reference>
        </references>
      </pivotArea>
    </chartFormat>
    <chartFormat chart="3" format="9">
      <pivotArea type="data" outline="0" fieldPosition="0">
        <references count="2">
          <reference field="4294967294" count="1" selected="0">
            <x v="0"/>
          </reference>
          <reference field="7" count="1" selected="0">
            <x v="1"/>
          </reference>
        </references>
      </pivotArea>
    </chartFormat>
    <chartFormat chart="3" format="10">
      <pivotArea type="data" outline="0" fieldPosition="0">
        <references count="2">
          <reference field="4294967294" count="1" selected="0">
            <x v="0"/>
          </reference>
          <reference field="7" count="1" selected="0">
            <x v="2"/>
          </reference>
        </references>
      </pivotArea>
    </chartFormat>
    <chartFormat chart="3" format="11">
      <pivotArea type="data" outline="0" fieldPosition="0">
        <references count="2">
          <reference field="4294967294" count="1" selected="0">
            <x v="0"/>
          </reference>
          <reference field="7" count="1" selected="0">
            <x v="3"/>
          </reference>
        </references>
      </pivotArea>
    </chartFormat>
    <chartFormat chart="3" format="12">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D0C9F5A-36D4-4479-A1DF-DA852D1CAEF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Country">
  <location ref="D9:E15" firstHeaderRow="1" firstDataRow="1" firstDataCol="1"/>
  <pivotFields count="18">
    <pivotField showAll="0"/>
    <pivotField showAll="0"/>
    <pivotField showAll="0"/>
    <pivotField showAll="0"/>
    <pivotField numFmtId="14" showAll="0">
      <items count="540">
        <item x="458"/>
        <item x="421"/>
        <item x="183"/>
        <item x="63"/>
        <item x="485"/>
        <item x="36"/>
        <item x="5"/>
        <item x="149"/>
        <item x="445"/>
        <item x="488"/>
        <item x="13"/>
        <item x="503"/>
        <item x="47"/>
        <item x="262"/>
        <item x="104"/>
        <item x="268"/>
        <item x="534"/>
        <item x="313"/>
        <item x="100"/>
        <item x="16"/>
        <item x="406"/>
        <item x="448"/>
        <item x="79"/>
        <item x="437"/>
        <item x="220"/>
        <item x="232"/>
        <item x="369"/>
        <item x="356"/>
        <item x="506"/>
        <item x="449"/>
        <item x="286"/>
        <item x="404"/>
        <item x="266"/>
        <item x="78"/>
        <item x="203"/>
        <item x="54"/>
        <item x="426"/>
        <item x="374"/>
        <item x="106"/>
        <item x="200"/>
        <item x="259"/>
        <item x="113"/>
        <item x="70"/>
        <item x="276"/>
        <item x="447"/>
        <item x="44"/>
        <item x="454"/>
        <item x="300"/>
        <item x="281"/>
        <item x="472"/>
        <item x="486"/>
        <item x="309"/>
        <item x="125"/>
        <item x="34"/>
        <item x="107"/>
        <item x="278"/>
        <item x="141"/>
        <item x="330"/>
        <item x="346"/>
        <item x="517"/>
        <item x="393"/>
        <item x="385"/>
        <item x="341"/>
        <item x="491"/>
        <item x="144"/>
        <item x="514"/>
        <item x="62"/>
        <item x="340"/>
        <item x="461"/>
        <item x="387"/>
        <item x="152"/>
        <item x="190"/>
        <item x="264"/>
        <item x="481"/>
        <item x="32"/>
        <item x="269"/>
        <item x="452"/>
        <item x="265"/>
        <item x="482"/>
        <item x="163"/>
        <item x="198"/>
        <item x="424"/>
        <item x="314"/>
        <item x="33"/>
        <item x="535"/>
        <item x="118"/>
        <item x="42"/>
        <item x="156"/>
        <item x="358"/>
        <item x="92"/>
        <item x="333"/>
        <item x="159"/>
        <item x="120"/>
        <item x="301"/>
        <item x="490"/>
        <item x="492"/>
        <item x="196"/>
        <item x="263"/>
        <item x="311"/>
        <item x="381"/>
        <item x="394"/>
        <item x="127"/>
        <item x="525"/>
        <item x="430"/>
        <item x="161"/>
        <item x="388"/>
        <item x="355"/>
        <item x="363"/>
        <item x="2"/>
        <item x="140"/>
        <item x="84"/>
        <item x="487"/>
        <item x="451"/>
        <item x="415"/>
        <item x="375"/>
        <item x="294"/>
        <item x="367"/>
        <item x="499"/>
        <item x="433"/>
        <item x="261"/>
        <item x="126"/>
        <item x="527"/>
        <item x="285"/>
        <item x="495"/>
        <item x="431"/>
        <item x="10"/>
        <item x="117"/>
        <item x="519"/>
        <item x="176"/>
        <item x="272"/>
        <item x="227"/>
        <item x="7"/>
        <item x="457"/>
        <item x="111"/>
        <item x="162"/>
        <item x="478"/>
        <item x="413"/>
        <item x="400"/>
        <item x="528"/>
        <item x="463"/>
        <item x="409"/>
        <item x="8"/>
        <item x="239"/>
        <item x="55"/>
        <item x="165"/>
        <item x="469"/>
        <item x="283"/>
        <item x="323"/>
        <item x="202"/>
        <item x="0"/>
        <item x="353"/>
        <item x="347"/>
        <item x="256"/>
        <item x="93"/>
        <item x="316"/>
        <item x="444"/>
        <item x="74"/>
        <item x="18"/>
        <item x="206"/>
        <item x="509"/>
        <item x="520"/>
        <item x="296"/>
        <item x="480"/>
        <item x="238"/>
        <item x="17"/>
        <item x="489"/>
        <item x="189"/>
        <item x="493"/>
        <item x="342"/>
        <item x="212"/>
        <item x="511"/>
        <item x="292"/>
        <item x="131"/>
        <item x="169"/>
        <item x="210"/>
        <item x="391"/>
        <item x="193"/>
        <item x="128"/>
        <item x="241"/>
        <item x="38"/>
        <item x="386"/>
        <item x="218"/>
        <item x="226"/>
        <item x="384"/>
        <item x="64"/>
        <item x="69"/>
        <item x="81"/>
        <item x="423"/>
        <item x="352"/>
        <item x="11"/>
        <item x="303"/>
        <item x="257"/>
        <item x="121"/>
        <item x="366"/>
        <item x="175"/>
        <item x="287"/>
        <item x="3"/>
        <item x="182"/>
        <item x="71"/>
        <item x="251"/>
        <item x="171"/>
        <item x="410"/>
        <item x="103"/>
        <item x="523"/>
        <item x="195"/>
        <item x="295"/>
        <item x="88"/>
        <item x="153"/>
        <item x="98"/>
        <item x="168"/>
        <item x="50"/>
        <item x="436"/>
        <item x="76"/>
        <item x="325"/>
        <item x="12"/>
        <item x="298"/>
        <item x="219"/>
        <item x="94"/>
        <item x="399"/>
        <item x="26"/>
        <item x="14"/>
        <item x="61"/>
        <item x="521"/>
        <item x="207"/>
        <item x="348"/>
        <item x="531"/>
        <item x="484"/>
        <item x="249"/>
        <item x="166"/>
        <item x="351"/>
        <item x="234"/>
        <item x="364"/>
        <item x="331"/>
        <item x="247"/>
        <item x="396"/>
        <item x="21"/>
        <item x="213"/>
        <item x="395"/>
        <item x="306"/>
        <item x="507"/>
        <item x="312"/>
        <item x="82"/>
        <item x="418"/>
        <item x="291"/>
        <item x="101"/>
        <item x="360"/>
        <item x="304"/>
        <item x="417"/>
        <item x="319"/>
        <item x="390"/>
        <item x="53"/>
        <item x="372"/>
        <item x="345"/>
        <item x="497"/>
        <item x="467"/>
        <item x="357"/>
        <item x="305"/>
        <item x="194"/>
        <item x="508"/>
        <item x="242"/>
        <item x="138"/>
        <item x="172"/>
        <item x="453"/>
        <item x="109"/>
        <item x="284"/>
        <item x="145"/>
        <item x="27"/>
        <item x="275"/>
        <item x="530"/>
        <item x="56"/>
        <item x="299"/>
        <item x="383"/>
        <item x="132"/>
        <item x="216"/>
        <item x="136"/>
        <item x="204"/>
        <item x="246"/>
        <item x="468"/>
        <item x="397"/>
        <item x="112"/>
        <item x="235"/>
        <item x="178"/>
        <item x="335"/>
        <item x="274"/>
        <item x="336"/>
        <item x="441"/>
        <item x="135"/>
        <item x="46"/>
        <item x="526"/>
        <item x="290"/>
        <item x="58"/>
        <item x="465"/>
        <item x="354"/>
        <item x="40"/>
        <item x="60"/>
        <item x="427"/>
        <item x="524"/>
        <item x="77"/>
        <item x="174"/>
        <item x="435"/>
        <item x="403"/>
        <item x="502"/>
        <item x="419"/>
        <item x="188"/>
        <item x="31"/>
        <item x="471"/>
        <item x="273"/>
        <item x="222"/>
        <item x="504"/>
        <item x="370"/>
        <item x="401"/>
        <item x="108"/>
        <item x="318"/>
        <item x="293"/>
        <item x="83"/>
        <item x="154"/>
        <item x="498"/>
        <item x="420"/>
        <item x="432"/>
        <item x="240"/>
        <item x="280"/>
        <item x="250"/>
        <item x="148"/>
        <item x="191"/>
        <item x="89"/>
        <item x="373"/>
        <item x="209"/>
        <item x="59"/>
        <item x="86"/>
        <item x="115"/>
        <item x="123"/>
        <item x="450"/>
        <item x="157"/>
        <item x="516"/>
        <item x="146"/>
        <item x="248"/>
        <item x="208"/>
        <item x="119"/>
        <item x="29"/>
        <item x="477"/>
        <item x="422"/>
        <item x="90"/>
        <item x="361"/>
        <item x="133"/>
        <item x="51"/>
        <item x="332"/>
        <item x="185"/>
        <item x="289"/>
        <item x="186"/>
        <item x="65"/>
        <item x="402"/>
        <item x="39"/>
        <item x="155"/>
        <item x="124"/>
        <item x="443"/>
        <item x="233"/>
        <item x="35"/>
        <item x="470"/>
        <item x="496"/>
        <item x="494"/>
        <item x="19"/>
        <item x="328"/>
        <item x="105"/>
        <item x="110"/>
        <item x="15"/>
        <item x="439"/>
        <item x="327"/>
        <item x="317"/>
        <item x="254"/>
        <item x="23"/>
        <item x="532"/>
        <item x="483"/>
        <item x="49"/>
        <item x="408"/>
        <item x="114"/>
        <item x="252"/>
        <item x="221"/>
        <item x="529"/>
        <item x="380"/>
        <item x="181"/>
        <item x="501"/>
        <item x="326"/>
        <item x="143"/>
        <item x="365"/>
        <item x="22"/>
        <item x="320"/>
        <item x="302"/>
        <item x="95"/>
        <item x="160"/>
        <item x="197"/>
        <item x="96"/>
        <item x="66"/>
        <item x="214"/>
        <item x="73"/>
        <item x="258"/>
        <item x="68"/>
        <item x="322"/>
        <item x="180"/>
        <item x="429"/>
        <item x="271"/>
        <item x="466"/>
        <item x="378"/>
        <item x="28"/>
        <item x="45"/>
        <item x="371"/>
        <item x="260"/>
        <item x="277"/>
        <item x="407"/>
        <item x="177"/>
        <item x="438"/>
        <item x="405"/>
        <item x="9"/>
        <item x="474"/>
        <item x="479"/>
        <item x="244"/>
        <item x="416"/>
        <item x="75"/>
        <item x="158"/>
        <item x="57"/>
        <item x="137"/>
        <item x="442"/>
        <item x="518"/>
        <item x="85"/>
        <item x="230"/>
        <item x="97"/>
        <item x="229"/>
        <item x="129"/>
        <item x="476"/>
        <item x="324"/>
        <item x="446"/>
        <item x="464"/>
        <item x="338"/>
        <item x="167"/>
        <item x="362"/>
        <item x="382"/>
        <item x="4"/>
        <item x="267"/>
        <item x="147"/>
        <item x="510"/>
        <item x="217"/>
        <item x="253"/>
        <item x="231"/>
        <item x="164"/>
        <item x="455"/>
        <item x="236"/>
        <item x="343"/>
        <item x="205"/>
        <item x="460"/>
        <item x="255"/>
        <item x="43"/>
        <item x="201"/>
        <item x="48"/>
        <item x="339"/>
        <item x="6"/>
        <item x="434"/>
        <item x="130"/>
        <item x="379"/>
        <item x="150"/>
        <item x="1"/>
        <item x="414"/>
        <item x="536"/>
        <item x="179"/>
        <item x="99"/>
        <item x="533"/>
        <item x="187"/>
        <item x="537"/>
        <item x="30"/>
        <item x="288"/>
        <item x="522"/>
        <item x="425"/>
        <item x="279"/>
        <item x="359"/>
        <item x="67"/>
        <item x="513"/>
        <item x="270"/>
        <item x="315"/>
        <item x="237"/>
        <item x="368"/>
        <item x="245"/>
        <item x="122"/>
        <item x="337"/>
        <item x="334"/>
        <item x="87"/>
        <item x="307"/>
        <item x="25"/>
        <item x="538"/>
        <item x="475"/>
        <item x="512"/>
        <item x="392"/>
        <item x="308"/>
        <item x="80"/>
        <item x="139"/>
        <item x="473"/>
        <item x="376"/>
        <item x="102"/>
        <item x="459"/>
        <item x="412"/>
        <item x="329"/>
        <item x="411"/>
        <item x="151"/>
        <item x="215"/>
        <item x="211"/>
        <item x="398"/>
        <item x="282"/>
        <item x="142"/>
        <item x="243"/>
        <item x="377"/>
        <item x="297"/>
        <item x="440"/>
        <item x="223"/>
        <item x="52"/>
        <item x="344"/>
        <item x="116"/>
        <item x="192"/>
        <item x="91"/>
        <item x="184"/>
        <item x="389"/>
        <item x="310"/>
        <item x="72"/>
        <item x="428"/>
        <item x="456"/>
        <item x="500"/>
        <item x="228"/>
        <item x="199"/>
        <item x="37"/>
        <item x="134"/>
        <item x="225"/>
        <item x="20"/>
        <item x="170"/>
        <item x="41"/>
        <item x="515"/>
        <item x="24"/>
        <item x="349"/>
        <item x="224"/>
        <item x="173"/>
        <item x="462"/>
        <item x="350"/>
        <item x="321"/>
        <item x="505"/>
        <item t="default"/>
      </items>
    </pivotField>
    <pivotField numFmtId="1" showAll="0"/>
    <pivotField showAll="0"/>
    <pivotField axis="axisRow" showAll="0" sortType="descending">
      <items count="6">
        <item x="0"/>
        <item x="4"/>
        <item x="1"/>
        <item x="3"/>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defaultSubtotal="0"/>
    <pivotField showAll="0" defaultSubtotal="0"/>
    <pivotField showAll="0" defaultSubtotal="0">
      <items count="7">
        <item x="0"/>
        <item x="1"/>
        <item x="2"/>
        <item x="3"/>
        <item x="4"/>
        <item x="5"/>
        <item x="6"/>
      </items>
    </pivotField>
  </pivotFields>
  <rowFields count="1">
    <field x="7"/>
  </rowFields>
  <rowItems count="6">
    <i>
      <x v="2"/>
    </i>
    <i>
      <x v="4"/>
    </i>
    <i>
      <x/>
    </i>
    <i>
      <x v="3"/>
    </i>
    <i>
      <x v="1"/>
    </i>
    <i t="grand">
      <x/>
    </i>
  </rowItems>
  <colItems count="1">
    <i/>
  </colItems>
  <dataFields count="1">
    <dataField name="Average of Job Rate" fld="11" subtotal="average" baseField="7" baseItem="0"/>
  </dataField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63C50E0-441F-461A-9629-395CF4CCE0F4}"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rowHeaderCaption="Center">
  <location ref="J9:K15" firstHeaderRow="1" firstDataRow="1" firstDataCol="1"/>
  <pivotFields count="18">
    <pivotField showAll="0"/>
    <pivotField showAll="0"/>
    <pivotField showAll="0"/>
    <pivotField showAll="0"/>
    <pivotField numFmtId="14" showAll="0">
      <items count="540">
        <item x="458"/>
        <item x="421"/>
        <item x="183"/>
        <item x="63"/>
        <item x="485"/>
        <item x="36"/>
        <item x="5"/>
        <item x="149"/>
        <item x="445"/>
        <item x="488"/>
        <item x="13"/>
        <item x="503"/>
        <item x="47"/>
        <item x="262"/>
        <item x="104"/>
        <item x="268"/>
        <item x="534"/>
        <item x="313"/>
        <item x="100"/>
        <item x="16"/>
        <item x="406"/>
        <item x="448"/>
        <item x="79"/>
        <item x="437"/>
        <item x="220"/>
        <item x="232"/>
        <item x="369"/>
        <item x="356"/>
        <item x="506"/>
        <item x="449"/>
        <item x="286"/>
        <item x="404"/>
        <item x="266"/>
        <item x="78"/>
        <item x="203"/>
        <item x="54"/>
        <item x="426"/>
        <item x="374"/>
        <item x="106"/>
        <item x="200"/>
        <item x="259"/>
        <item x="113"/>
        <item x="70"/>
        <item x="276"/>
        <item x="447"/>
        <item x="44"/>
        <item x="454"/>
        <item x="300"/>
        <item x="281"/>
        <item x="472"/>
        <item x="486"/>
        <item x="309"/>
        <item x="125"/>
        <item x="34"/>
        <item x="107"/>
        <item x="278"/>
        <item x="141"/>
        <item x="330"/>
        <item x="346"/>
        <item x="517"/>
        <item x="393"/>
        <item x="385"/>
        <item x="341"/>
        <item x="491"/>
        <item x="144"/>
        <item x="514"/>
        <item x="62"/>
        <item x="340"/>
        <item x="461"/>
        <item x="387"/>
        <item x="152"/>
        <item x="190"/>
        <item x="264"/>
        <item x="481"/>
        <item x="32"/>
        <item x="269"/>
        <item x="452"/>
        <item x="265"/>
        <item x="482"/>
        <item x="163"/>
        <item x="198"/>
        <item x="424"/>
        <item x="314"/>
        <item x="33"/>
        <item x="535"/>
        <item x="118"/>
        <item x="42"/>
        <item x="156"/>
        <item x="358"/>
        <item x="92"/>
        <item x="333"/>
        <item x="159"/>
        <item x="120"/>
        <item x="301"/>
        <item x="490"/>
        <item x="492"/>
        <item x="196"/>
        <item x="263"/>
        <item x="311"/>
        <item x="381"/>
        <item x="394"/>
        <item x="127"/>
        <item x="525"/>
        <item x="430"/>
        <item x="161"/>
        <item x="388"/>
        <item x="355"/>
        <item x="363"/>
        <item x="2"/>
        <item x="140"/>
        <item x="84"/>
        <item x="487"/>
        <item x="451"/>
        <item x="415"/>
        <item x="375"/>
        <item x="294"/>
        <item x="367"/>
        <item x="499"/>
        <item x="433"/>
        <item x="261"/>
        <item x="126"/>
        <item x="527"/>
        <item x="285"/>
        <item x="495"/>
        <item x="431"/>
        <item x="10"/>
        <item x="117"/>
        <item x="519"/>
        <item x="176"/>
        <item x="272"/>
        <item x="227"/>
        <item x="7"/>
        <item x="457"/>
        <item x="111"/>
        <item x="162"/>
        <item x="478"/>
        <item x="413"/>
        <item x="400"/>
        <item x="528"/>
        <item x="463"/>
        <item x="409"/>
        <item x="8"/>
        <item x="239"/>
        <item x="55"/>
        <item x="165"/>
        <item x="469"/>
        <item x="283"/>
        <item x="323"/>
        <item x="202"/>
        <item x="0"/>
        <item x="353"/>
        <item x="347"/>
        <item x="256"/>
        <item x="93"/>
        <item x="316"/>
        <item x="444"/>
        <item x="74"/>
        <item x="18"/>
        <item x="206"/>
        <item x="509"/>
        <item x="520"/>
        <item x="296"/>
        <item x="480"/>
        <item x="238"/>
        <item x="17"/>
        <item x="489"/>
        <item x="189"/>
        <item x="493"/>
        <item x="342"/>
        <item x="212"/>
        <item x="511"/>
        <item x="292"/>
        <item x="131"/>
        <item x="169"/>
        <item x="210"/>
        <item x="391"/>
        <item x="193"/>
        <item x="128"/>
        <item x="241"/>
        <item x="38"/>
        <item x="386"/>
        <item x="218"/>
        <item x="226"/>
        <item x="384"/>
        <item x="64"/>
        <item x="69"/>
        <item x="81"/>
        <item x="423"/>
        <item x="352"/>
        <item x="11"/>
        <item x="303"/>
        <item x="257"/>
        <item x="121"/>
        <item x="366"/>
        <item x="175"/>
        <item x="287"/>
        <item x="3"/>
        <item x="182"/>
        <item x="71"/>
        <item x="251"/>
        <item x="171"/>
        <item x="410"/>
        <item x="103"/>
        <item x="523"/>
        <item x="195"/>
        <item x="295"/>
        <item x="88"/>
        <item x="153"/>
        <item x="98"/>
        <item x="168"/>
        <item x="50"/>
        <item x="436"/>
        <item x="76"/>
        <item x="325"/>
        <item x="12"/>
        <item x="298"/>
        <item x="219"/>
        <item x="94"/>
        <item x="399"/>
        <item x="26"/>
        <item x="14"/>
        <item x="61"/>
        <item x="521"/>
        <item x="207"/>
        <item x="348"/>
        <item x="531"/>
        <item x="484"/>
        <item x="249"/>
        <item x="166"/>
        <item x="351"/>
        <item x="234"/>
        <item x="364"/>
        <item x="331"/>
        <item x="247"/>
        <item x="396"/>
        <item x="21"/>
        <item x="213"/>
        <item x="395"/>
        <item x="306"/>
        <item x="507"/>
        <item x="312"/>
        <item x="82"/>
        <item x="418"/>
        <item x="291"/>
        <item x="101"/>
        <item x="360"/>
        <item x="304"/>
        <item x="417"/>
        <item x="319"/>
        <item x="390"/>
        <item x="53"/>
        <item x="372"/>
        <item x="345"/>
        <item x="497"/>
        <item x="467"/>
        <item x="357"/>
        <item x="305"/>
        <item x="194"/>
        <item x="508"/>
        <item x="242"/>
        <item x="138"/>
        <item x="172"/>
        <item x="453"/>
        <item x="109"/>
        <item x="284"/>
        <item x="145"/>
        <item x="27"/>
        <item x="275"/>
        <item x="530"/>
        <item x="56"/>
        <item x="299"/>
        <item x="383"/>
        <item x="132"/>
        <item x="216"/>
        <item x="136"/>
        <item x="204"/>
        <item x="246"/>
        <item x="468"/>
        <item x="397"/>
        <item x="112"/>
        <item x="235"/>
        <item x="178"/>
        <item x="335"/>
        <item x="274"/>
        <item x="336"/>
        <item x="441"/>
        <item x="135"/>
        <item x="46"/>
        <item x="526"/>
        <item x="290"/>
        <item x="58"/>
        <item x="465"/>
        <item x="354"/>
        <item x="40"/>
        <item x="60"/>
        <item x="427"/>
        <item x="524"/>
        <item x="77"/>
        <item x="174"/>
        <item x="435"/>
        <item x="403"/>
        <item x="502"/>
        <item x="419"/>
        <item x="188"/>
        <item x="31"/>
        <item x="471"/>
        <item x="273"/>
        <item x="222"/>
        <item x="504"/>
        <item x="370"/>
        <item x="401"/>
        <item x="108"/>
        <item x="318"/>
        <item x="293"/>
        <item x="83"/>
        <item x="154"/>
        <item x="498"/>
        <item x="420"/>
        <item x="432"/>
        <item x="240"/>
        <item x="280"/>
        <item x="250"/>
        <item x="148"/>
        <item x="191"/>
        <item x="89"/>
        <item x="373"/>
        <item x="209"/>
        <item x="59"/>
        <item x="86"/>
        <item x="115"/>
        <item x="123"/>
        <item x="450"/>
        <item x="157"/>
        <item x="516"/>
        <item x="146"/>
        <item x="248"/>
        <item x="208"/>
        <item x="119"/>
        <item x="29"/>
        <item x="477"/>
        <item x="422"/>
        <item x="90"/>
        <item x="361"/>
        <item x="133"/>
        <item x="51"/>
        <item x="332"/>
        <item x="185"/>
        <item x="289"/>
        <item x="186"/>
        <item x="65"/>
        <item x="402"/>
        <item x="39"/>
        <item x="155"/>
        <item x="124"/>
        <item x="443"/>
        <item x="233"/>
        <item x="35"/>
        <item x="470"/>
        <item x="496"/>
        <item x="494"/>
        <item x="19"/>
        <item x="328"/>
        <item x="105"/>
        <item x="110"/>
        <item x="15"/>
        <item x="439"/>
        <item x="327"/>
        <item x="317"/>
        <item x="254"/>
        <item x="23"/>
        <item x="532"/>
        <item x="483"/>
        <item x="49"/>
        <item x="408"/>
        <item x="114"/>
        <item x="252"/>
        <item x="221"/>
        <item x="529"/>
        <item x="380"/>
        <item x="181"/>
        <item x="501"/>
        <item x="326"/>
        <item x="143"/>
        <item x="365"/>
        <item x="22"/>
        <item x="320"/>
        <item x="302"/>
        <item x="95"/>
        <item x="160"/>
        <item x="197"/>
        <item x="96"/>
        <item x="66"/>
        <item x="214"/>
        <item x="73"/>
        <item x="258"/>
        <item x="68"/>
        <item x="322"/>
        <item x="180"/>
        <item x="429"/>
        <item x="271"/>
        <item x="466"/>
        <item x="378"/>
        <item x="28"/>
        <item x="45"/>
        <item x="371"/>
        <item x="260"/>
        <item x="277"/>
        <item x="407"/>
        <item x="177"/>
        <item x="438"/>
        <item x="405"/>
        <item x="9"/>
        <item x="474"/>
        <item x="479"/>
        <item x="244"/>
        <item x="416"/>
        <item x="75"/>
        <item x="158"/>
        <item x="57"/>
        <item x="137"/>
        <item x="442"/>
        <item x="518"/>
        <item x="85"/>
        <item x="230"/>
        <item x="97"/>
        <item x="229"/>
        <item x="129"/>
        <item x="476"/>
        <item x="324"/>
        <item x="446"/>
        <item x="464"/>
        <item x="338"/>
        <item x="167"/>
        <item x="362"/>
        <item x="382"/>
        <item x="4"/>
        <item x="267"/>
        <item x="147"/>
        <item x="510"/>
        <item x="217"/>
        <item x="253"/>
        <item x="231"/>
        <item x="164"/>
        <item x="455"/>
        <item x="236"/>
        <item x="343"/>
        <item x="205"/>
        <item x="460"/>
        <item x="255"/>
        <item x="43"/>
        <item x="201"/>
        <item x="48"/>
        <item x="339"/>
        <item x="6"/>
        <item x="434"/>
        <item x="130"/>
        <item x="379"/>
        <item x="150"/>
        <item x="1"/>
        <item x="414"/>
        <item x="536"/>
        <item x="179"/>
        <item x="99"/>
        <item x="533"/>
        <item x="187"/>
        <item x="537"/>
        <item x="30"/>
        <item x="288"/>
        <item x="522"/>
        <item x="425"/>
        <item x="279"/>
        <item x="359"/>
        <item x="67"/>
        <item x="513"/>
        <item x="270"/>
        <item x="315"/>
        <item x="237"/>
        <item x="368"/>
        <item x="245"/>
        <item x="122"/>
        <item x="337"/>
        <item x="334"/>
        <item x="87"/>
        <item x="307"/>
        <item x="25"/>
        <item x="538"/>
        <item x="475"/>
        <item x="512"/>
        <item x="392"/>
        <item x="308"/>
        <item x="80"/>
        <item x="139"/>
        <item x="473"/>
        <item x="376"/>
        <item x="102"/>
        <item x="459"/>
        <item x="412"/>
        <item x="329"/>
        <item x="411"/>
        <item x="151"/>
        <item x="215"/>
        <item x="211"/>
        <item x="398"/>
        <item x="282"/>
        <item x="142"/>
        <item x="243"/>
        <item x="377"/>
        <item x="297"/>
        <item x="440"/>
        <item x="223"/>
        <item x="52"/>
        <item x="344"/>
        <item x="116"/>
        <item x="192"/>
        <item x="91"/>
        <item x="184"/>
        <item x="389"/>
        <item x="310"/>
        <item x="72"/>
        <item x="428"/>
        <item x="456"/>
        <item x="500"/>
        <item x="228"/>
        <item x="199"/>
        <item x="37"/>
        <item x="134"/>
        <item x="225"/>
        <item x="20"/>
        <item x="170"/>
        <item x="41"/>
        <item x="515"/>
        <item x="24"/>
        <item x="349"/>
        <item x="224"/>
        <item x="173"/>
        <item x="462"/>
        <item x="350"/>
        <item x="321"/>
        <item x="505"/>
        <item t="default"/>
      </items>
    </pivotField>
    <pivotField numFmtId="1" showAll="0"/>
    <pivotField showAll="0"/>
    <pivotField showAll="0"/>
    <pivotField axis="axisRow" showAll="0" sortType="descending">
      <items count="6">
        <item x="4"/>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defaultSubtotal="0"/>
    <pivotField showAll="0" defaultSubtotal="0"/>
    <pivotField showAll="0" defaultSubtotal="0">
      <items count="7">
        <item x="0"/>
        <item x="1"/>
        <item x="2"/>
        <item x="3"/>
        <item x="4"/>
        <item x="5"/>
        <item x="6"/>
      </items>
    </pivotField>
  </pivotFields>
  <rowFields count="1">
    <field x="8"/>
  </rowFields>
  <rowItems count="6">
    <i>
      <x/>
    </i>
    <i>
      <x v="1"/>
    </i>
    <i>
      <x v="3"/>
    </i>
    <i>
      <x v="4"/>
    </i>
    <i>
      <x v="2"/>
    </i>
    <i t="grand">
      <x/>
    </i>
  </rowItems>
  <colItems count="1">
    <i/>
  </colItems>
  <dataFields count="1">
    <dataField name="Average of Job Rate" fld="11" subtotal="average" baseField="8" baseItem="0"/>
  </dataFields>
  <chartFormats count="1">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346E9DF-0389-4D0D-8CB2-60EF37148335}"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Years">
  <location ref="N1:O8" firstHeaderRow="1" firstDataRow="1" firstDataCol="1"/>
  <pivotFields count="18">
    <pivotField showAll="0"/>
    <pivotField showAll="0"/>
    <pivotField showAll="0"/>
    <pivotField showAll="0"/>
    <pivotField numFmtId="14" showAll="0">
      <items count="540">
        <item x="458"/>
        <item x="421"/>
        <item x="183"/>
        <item x="63"/>
        <item x="485"/>
        <item x="36"/>
        <item x="5"/>
        <item x="149"/>
        <item x="445"/>
        <item x="488"/>
        <item x="13"/>
        <item x="503"/>
        <item x="47"/>
        <item x="262"/>
        <item x="104"/>
        <item x="268"/>
        <item x="534"/>
        <item x="313"/>
        <item x="100"/>
        <item x="16"/>
        <item x="406"/>
        <item x="448"/>
        <item x="79"/>
        <item x="437"/>
        <item x="220"/>
        <item x="232"/>
        <item x="369"/>
        <item x="356"/>
        <item x="506"/>
        <item x="449"/>
        <item x="286"/>
        <item x="404"/>
        <item x="266"/>
        <item x="78"/>
        <item x="203"/>
        <item x="54"/>
        <item x="426"/>
        <item x="374"/>
        <item x="106"/>
        <item x="200"/>
        <item x="259"/>
        <item x="113"/>
        <item x="70"/>
        <item x="276"/>
        <item x="447"/>
        <item x="44"/>
        <item x="454"/>
        <item x="300"/>
        <item x="281"/>
        <item x="472"/>
        <item x="486"/>
        <item x="309"/>
        <item x="125"/>
        <item x="34"/>
        <item x="107"/>
        <item x="278"/>
        <item x="141"/>
        <item x="330"/>
        <item x="346"/>
        <item x="517"/>
        <item x="393"/>
        <item x="385"/>
        <item x="341"/>
        <item x="491"/>
        <item x="144"/>
        <item x="514"/>
        <item x="62"/>
        <item x="340"/>
        <item x="461"/>
        <item x="387"/>
        <item x="152"/>
        <item x="190"/>
        <item x="264"/>
        <item x="481"/>
        <item x="32"/>
        <item x="269"/>
        <item x="452"/>
        <item x="265"/>
        <item x="482"/>
        <item x="163"/>
        <item x="198"/>
        <item x="424"/>
        <item x="314"/>
        <item x="33"/>
        <item x="535"/>
        <item x="118"/>
        <item x="42"/>
        <item x="156"/>
        <item x="358"/>
        <item x="92"/>
        <item x="333"/>
        <item x="159"/>
        <item x="120"/>
        <item x="301"/>
        <item x="490"/>
        <item x="492"/>
        <item x="196"/>
        <item x="263"/>
        <item x="311"/>
        <item x="381"/>
        <item x="394"/>
        <item x="127"/>
        <item x="525"/>
        <item x="430"/>
        <item x="161"/>
        <item x="388"/>
        <item x="355"/>
        <item x="363"/>
        <item x="2"/>
        <item x="140"/>
        <item x="84"/>
        <item x="487"/>
        <item x="451"/>
        <item x="415"/>
        <item x="375"/>
        <item x="294"/>
        <item x="367"/>
        <item x="499"/>
        <item x="433"/>
        <item x="261"/>
        <item x="126"/>
        <item x="527"/>
        <item x="285"/>
        <item x="495"/>
        <item x="431"/>
        <item x="10"/>
        <item x="117"/>
        <item x="519"/>
        <item x="176"/>
        <item x="272"/>
        <item x="227"/>
        <item x="7"/>
        <item x="457"/>
        <item x="111"/>
        <item x="162"/>
        <item x="478"/>
        <item x="413"/>
        <item x="400"/>
        <item x="528"/>
        <item x="463"/>
        <item x="409"/>
        <item x="8"/>
        <item x="239"/>
        <item x="55"/>
        <item x="165"/>
        <item x="469"/>
        <item x="283"/>
        <item x="323"/>
        <item x="202"/>
        <item x="0"/>
        <item x="353"/>
        <item x="347"/>
        <item x="256"/>
        <item x="93"/>
        <item x="316"/>
        <item x="444"/>
        <item x="74"/>
        <item x="18"/>
        <item x="206"/>
        <item x="509"/>
        <item x="520"/>
        <item x="296"/>
        <item x="480"/>
        <item x="238"/>
        <item x="17"/>
        <item x="489"/>
        <item x="189"/>
        <item x="493"/>
        <item x="342"/>
        <item x="212"/>
        <item x="511"/>
        <item x="292"/>
        <item x="131"/>
        <item x="169"/>
        <item x="210"/>
        <item x="391"/>
        <item x="193"/>
        <item x="128"/>
        <item x="241"/>
        <item x="38"/>
        <item x="386"/>
        <item x="218"/>
        <item x="226"/>
        <item x="384"/>
        <item x="64"/>
        <item x="69"/>
        <item x="81"/>
        <item x="423"/>
        <item x="352"/>
        <item x="11"/>
        <item x="303"/>
        <item x="257"/>
        <item x="121"/>
        <item x="366"/>
        <item x="175"/>
        <item x="287"/>
        <item x="3"/>
        <item x="182"/>
        <item x="71"/>
        <item x="251"/>
        <item x="171"/>
        <item x="410"/>
        <item x="103"/>
        <item x="523"/>
        <item x="195"/>
        <item x="295"/>
        <item x="88"/>
        <item x="153"/>
        <item x="98"/>
        <item x="168"/>
        <item x="50"/>
        <item x="436"/>
        <item x="76"/>
        <item x="325"/>
        <item x="12"/>
        <item x="298"/>
        <item x="219"/>
        <item x="94"/>
        <item x="399"/>
        <item x="26"/>
        <item x="14"/>
        <item x="61"/>
        <item x="521"/>
        <item x="207"/>
        <item x="348"/>
        <item x="531"/>
        <item x="484"/>
        <item x="249"/>
        <item x="166"/>
        <item x="351"/>
        <item x="234"/>
        <item x="364"/>
        <item x="331"/>
        <item x="247"/>
        <item x="396"/>
        <item x="21"/>
        <item x="213"/>
        <item x="395"/>
        <item x="306"/>
        <item x="507"/>
        <item x="312"/>
        <item x="82"/>
        <item x="418"/>
        <item x="291"/>
        <item x="101"/>
        <item x="360"/>
        <item x="304"/>
        <item x="417"/>
        <item x="319"/>
        <item x="390"/>
        <item x="53"/>
        <item x="372"/>
        <item x="345"/>
        <item x="497"/>
        <item x="467"/>
        <item x="357"/>
        <item x="305"/>
        <item x="194"/>
        <item x="508"/>
        <item x="242"/>
        <item x="138"/>
        <item x="172"/>
        <item x="453"/>
        <item x="109"/>
        <item x="284"/>
        <item x="145"/>
        <item x="27"/>
        <item x="275"/>
        <item x="530"/>
        <item x="56"/>
        <item x="299"/>
        <item x="383"/>
        <item x="132"/>
        <item x="216"/>
        <item x="136"/>
        <item x="204"/>
        <item x="246"/>
        <item x="468"/>
        <item x="397"/>
        <item x="112"/>
        <item x="235"/>
        <item x="178"/>
        <item x="335"/>
        <item x="274"/>
        <item x="336"/>
        <item x="441"/>
        <item x="135"/>
        <item x="46"/>
        <item x="526"/>
        <item x="290"/>
        <item x="58"/>
        <item x="465"/>
        <item x="354"/>
        <item x="40"/>
        <item x="60"/>
        <item x="427"/>
        <item x="524"/>
        <item x="77"/>
        <item x="174"/>
        <item x="435"/>
        <item x="403"/>
        <item x="502"/>
        <item x="419"/>
        <item x="188"/>
        <item x="31"/>
        <item x="471"/>
        <item x="273"/>
        <item x="222"/>
        <item x="504"/>
        <item x="370"/>
        <item x="401"/>
        <item x="108"/>
        <item x="318"/>
        <item x="293"/>
        <item x="83"/>
        <item x="154"/>
        <item x="498"/>
        <item x="420"/>
        <item x="432"/>
        <item x="240"/>
        <item x="280"/>
        <item x="250"/>
        <item x="148"/>
        <item x="191"/>
        <item x="89"/>
        <item x="373"/>
        <item x="209"/>
        <item x="59"/>
        <item x="86"/>
        <item x="115"/>
        <item x="123"/>
        <item x="450"/>
        <item x="157"/>
        <item x="516"/>
        <item x="146"/>
        <item x="248"/>
        <item x="208"/>
        <item x="119"/>
        <item x="29"/>
        <item x="477"/>
        <item x="422"/>
        <item x="90"/>
        <item x="361"/>
        <item x="133"/>
        <item x="51"/>
        <item x="332"/>
        <item x="185"/>
        <item x="289"/>
        <item x="186"/>
        <item x="65"/>
        <item x="402"/>
        <item x="39"/>
        <item x="155"/>
        <item x="124"/>
        <item x="443"/>
        <item x="233"/>
        <item x="35"/>
        <item x="470"/>
        <item x="496"/>
        <item x="494"/>
        <item x="19"/>
        <item x="328"/>
        <item x="105"/>
        <item x="110"/>
        <item x="15"/>
        <item x="439"/>
        <item x="327"/>
        <item x="317"/>
        <item x="254"/>
        <item x="23"/>
        <item x="532"/>
        <item x="483"/>
        <item x="49"/>
        <item x="408"/>
        <item x="114"/>
        <item x="252"/>
        <item x="221"/>
        <item x="529"/>
        <item x="380"/>
        <item x="181"/>
        <item x="501"/>
        <item x="326"/>
        <item x="143"/>
        <item x="365"/>
        <item x="22"/>
        <item x="320"/>
        <item x="302"/>
        <item x="95"/>
        <item x="160"/>
        <item x="197"/>
        <item x="96"/>
        <item x="66"/>
        <item x="214"/>
        <item x="73"/>
        <item x="258"/>
        <item x="68"/>
        <item x="322"/>
        <item x="180"/>
        <item x="429"/>
        <item x="271"/>
        <item x="466"/>
        <item x="378"/>
        <item x="28"/>
        <item x="45"/>
        <item x="371"/>
        <item x="260"/>
        <item x="277"/>
        <item x="407"/>
        <item x="177"/>
        <item x="438"/>
        <item x="405"/>
        <item x="9"/>
        <item x="474"/>
        <item x="479"/>
        <item x="244"/>
        <item x="416"/>
        <item x="75"/>
        <item x="158"/>
        <item x="57"/>
        <item x="137"/>
        <item x="442"/>
        <item x="518"/>
        <item x="85"/>
        <item x="230"/>
        <item x="97"/>
        <item x="229"/>
        <item x="129"/>
        <item x="476"/>
        <item x="324"/>
        <item x="446"/>
        <item x="464"/>
        <item x="338"/>
        <item x="167"/>
        <item x="362"/>
        <item x="382"/>
        <item x="4"/>
        <item x="267"/>
        <item x="147"/>
        <item x="510"/>
        <item x="217"/>
        <item x="253"/>
        <item x="231"/>
        <item x="164"/>
        <item x="455"/>
        <item x="236"/>
        <item x="343"/>
        <item x="205"/>
        <item x="460"/>
        <item x="255"/>
        <item x="43"/>
        <item x="201"/>
        <item x="48"/>
        <item x="339"/>
        <item x="6"/>
        <item x="434"/>
        <item x="130"/>
        <item x="379"/>
        <item x="150"/>
        <item x="1"/>
        <item x="414"/>
        <item x="536"/>
        <item x="179"/>
        <item x="99"/>
        <item x="533"/>
        <item x="187"/>
        <item x="537"/>
        <item x="30"/>
        <item x="288"/>
        <item x="522"/>
        <item x="425"/>
        <item x="279"/>
        <item x="359"/>
        <item x="67"/>
        <item x="513"/>
        <item x="270"/>
        <item x="315"/>
        <item x="237"/>
        <item x="368"/>
        <item x="245"/>
        <item x="122"/>
        <item x="337"/>
        <item x="334"/>
        <item x="87"/>
        <item x="307"/>
        <item x="25"/>
        <item x="538"/>
        <item x="475"/>
        <item x="512"/>
        <item x="392"/>
        <item x="308"/>
        <item x="80"/>
        <item x="139"/>
        <item x="473"/>
        <item x="376"/>
        <item x="102"/>
        <item x="459"/>
        <item x="412"/>
        <item x="329"/>
        <item x="411"/>
        <item x="151"/>
        <item x="215"/>
        <item x="211"/>
        <item x="398"/>
        <item x="282"/>
        <item x="142"/>
        <item x="243"/>
        <item x="377"/>
        <item x="297"/>
        <item x="440"/>
        <item x="223"/>
        <item x="52"/>
        <item x="344"/>
        <item x="116"/>
        <item x="192"/>
        <item x="91"/>
        <item x="184"/>
        <item x="389"/>
        <item x="310"/>
        <item x="72"/>
        <item x="428"/>
        <item x="456"/>
        <item x="500"/>
        <item x="228"/>
        <item x="199"/>
        <item x="37"/>
        <item x="134"/>
        <item x="225"/>
        <item x="20"/>
        <item x="170"/>
        <item x="41"/>
        <item x="515"/>
        <item x="24"/>
        <item x="349"/>
        <item x="224"/>
        <item x="173"/>
        <item x="462"/>
        <item x="350"/>
        <item x="321"/>
        <item x="505"/>
        <item t="default"/>
      </items>
    </pivotField>
    <pivotField axis="axisRow" numFmtId="1" showAll="0">
      <items count="7">
        <item x="4"/>
        <item x="1"/>
        <item x="2"/>
        <item x="0"/>
        <item x="5"/>
        <item x="3"/>
        <item t="default"/>
      </items>
    </pivotField>
    <pivotField showAll="0"/>
    <pivotField showAll="0"/>
    <pivotField showAll="0"/>
    <pivotField dataField="1" showAll="0"/>
    <pivotField showAll="0">
      <items count="614">
        <item x="219"/>
        <item x="551"/>
        <item x="463"/>
        <item x="406"/>
        <item x="592"/>
        <item x="195"/>
        <item x="336"/>
        <item x="415"/>
        <item x="212"/>
        <item x="322"/>
        <item x="349"/>
        <item x="396"/>
        <item x="123"/>
        <item x="145"/>
        <item x="65"/>
        <item x="204"/>
        <item x="34"/>
        <item x="225"/>
        <item x="525"/>
        <item x="147"/>
        <item x="98"/>
        <item x="29"/>
        <item x="261"/>
        <item x="246"/>
        <item x="335"/>
        <item x="573"/>
        <item x="587"/>
        <item x="432"/>
        <item x="498"/>
        <item x="115"/>
        <item x="440"/>
        <item x="136"/>
        <item x="468"/>
        <item x="459"/>
        <item x="85"/>
        <item x="149"/>
        <item x="14"/>
        <item x="25"/>
        <item x="72"/>
        <item x="416"/>
        <item x="492"/>
        <item x="81"/>
        <item x="407"/>
        <item x="80"/>
        <item x="576"/>
        <item x="381"/>
        <item x="51"/>
        <item x="128"/>
        <item x="15"/>
        <item x="556"/>
        <item x="155"/>
        <item x="254"/>
        <item x="489"/>
        <item x="4"/>
        <item x="187"/>
        <item x="139"/>
        <item x="331"/>
        <item x="211"/>
        <item x="35"/>
        <item x="283"/>
        <item x="52"/>
        <item x="188"/>
        <item x="62"/>
        <item x="192"/>
        <item x="404"/>
        <item x="338"/>
        <item x="298"/>
        <item x="36"/>
        <item x="207"/>
        <item x="557"/>
        <item x="488"/>
        <item x="252"/>
        <item x="200"/>
        <item x="206"/>
        <item x="250"/>
        <item x="137"/>
        <item x="47"/>
        <item x="162"/>
        <item x="486"/>
        <item x="523"/>
        <item x="418"/>
        <item x="90"/>
        <item x="402"/>
        <item x="179"/>
        <item x="528"/>
        <item x="588"/>
        <item x="437"/>
        <item x="241"/>
        <item x="199"/>
        <item x="538"/>
        <item x="482"/>
        <item x="499"/>
        <item x="131"/>
        <item x="348"/>
        <item x="609"/>
        <item x="606"/>
        <item x="580"/>
        <item x="389"/>
        <item x="28"/>
        <item x="464"/>
        <item x="86"/>
        <item x="429"/>
        <item x="161"/>
        <item x="213"/>
        <item x="413"/>
        <item x="9"/>
        <item x="597"/>
        <item x="449"/>
        <item x="64"/>
        <item x="515"/>
        <item x="507"/>
        <item x="245"/>
        <item x="308"/>
        <item x="568"/>
        <item x="194"/>
        <item x="166"/>
        <item x="500"/>
        <item x="422"/>
        <item x="144"/>
        <item x="264"/>
        <item x="524"/>
        <item x="106"/>
        <item x="368"/>
        <item x="388"/>
        <item x="424"/>
        <item x="223"/>
        <item x="21"/>
        <item x="17"/>
        <item x="510"/>
        <item x="153"/>
        <item x="327"/>
        <item x="561"/>
        <item x="292"/>
        <item x="361"/>
        <item x="163"/>
        <item x="465"/>
        <item x="218"/>
        <item x="530"/>
        <item x="269"/>
        <item x="373"/>
        <item x="435"/>
        <item x="447"/>
        <item x="287"/>
        <item x="399"/>
        <item x="546"/>
        <item x="91"/>
        <item x="578"/>
        <item x="575"/>
        <item x="446"/>
        <item x="124"/>
        <item x="234"/>
        <item x="175"/>
        <item x="293"/>
        <item x="249"/>
        <item x="148"/>
        <item x="581"/>
        <item x="450"/>
        <item x="318"/>
        <item x="121"/>
        <item x="78"/>
        <item x="445"/>
        <item x="222"/>
        <item x="191"/>
        <item x="20"/>
        <item x="44"/>
        <item x="8"/>
        <item x="313"/>
        <item x="170"/>
        <item x="569"/>
        <item x="10"/>
        <item x="282"/>
        <item x="129"/>
        <item x="542"/>
        <item x="444"/>
        <item x="370"/>
        <item x="423"/>
        <item x="273"/>
        <item x="285"/>
        <item x="425"/>
        <item x="378"/>
        <item x="32"/>
        <item x="539"/>
        <item x="360"/>
        <item x="0"/>
        <item x="50"/>
        <item x="319"/>
        <item x="458"/>
        <item x="535"/>
        <item x="315"/>
        <item x="160"/>
        <item x="343"/>
        <item x="534"/>
        <item x="300"/>
        <item x="326"/>
        <item x="451"/>
        <item x="294"/>
        <item x="574"/>
        <item x="197"/>
        <item x="215"/>
        <item x="549"/>
        <item x="421"/>
        <item x="169"/>
        <item x="291"/>
        <item x="379"/>
        <item x="109"/>
        <item x="387"/>
        <item x="75"/>
        <item x="567"/>
        <item x="231"/>
        <item x="150"/>
        <item x="332"/>
        <item x="216"/>
        <item x="385"/>
        <item x="591"/>
        <item x="395"/>
        <item x="434"/>
        <item x="394"/>
        <item x="172"/>
        <item x="466"/>
        <item x="362"/>
        <item x="475"/>
        <item x="480"/>
        <item x="321"/>
        <item x="452"/>
        <item x="477"/>
        <item x="541"/>
        <item x="87"/>
        <item x="201"/>
        <item x="372"/>
        <item x="22"/>
        <item x="473"/>
        <item x="426"/>
        <item x="266"/>
        <item x="237"/>
        <item x="595"/>
        <item x="280"/>
        <item x="120"/>
        <item x="220"/>
        <item x="303"/>
        <item x="527"/>
        <item x="93"/>
        <item x="101"/>
        <item x="320"/>
        <item x="3"/>
        <item x="558"/>
        <item x="242"/>
        <item x="410"/>
        <item x="400"/>
        <item x="276"/>
        <item x="193"/>
        <item x="94"/>
        <item x="114"/>
        <item x="110"/>
        <item x="522"/>
        <item x="151"/>
        <item x="443"/>
        <item x="439"/>
        <item x="77"/>
        <item x="532"/>
        <item x="494"/>
        <item x="602"/>
        <item x="427"/>
        <item x="259"/>
        <item x="260"/>
        <item x="448"/>
        <item x="483"/>
        <item x="438"/>
        <item x="514"/>
        <item x="359"/>
        <item x="460"/>
        <item x="228"/>
        <item x="6"/>
        <item x="43"/>
        <item x="457"/>
        <item x="398"/>
        <item x="171"/>
        <item x="73"/>
        <item x="184"/>
        <item x="45"/>
        <item x="238"/>
        <item x="403"/>
        <item x="141"/>
        <item x="390"/>
        <item x="284"/>
        <item x="12"/>
        <item x="554"/>
        <item x="180"/>
        <item x="536"/>
        <item x="11"/>
        <item x="69"/>
        <item x="135"/>
        <item x="209"/>
        <item x="48"/>
        <item x="330"/>
        <item x="37"/>
        <item x="68"/>
        <item x="185"/>
        <item x="176"/>
        <item x="310"/>
        <item x="46"/>
        <item x="66"/>
        <item x="174"/>
        <item x="401"/>
        <item x="247"/>
        <item x="537"/>
        <item x="382"/>
        <item x="456"/>
        <item x="230"/>
        <item x="281"/>
        <item x="159"/>
        <item x="297"/>
        <item x="562"/>
        <item x="233"/>
        <item x="289"/>
        <item x="33"/>
        <item x="301"/>
        <item x="312"/>
        <item x="57"/>
        <item x="314"/>
        <item x="491"/>
        <item x="454"/>
        <item x="154"/>
        <item x="40"/>
        <item x="61"/>
        <item x="27"/>
        <item x="253"/>
        <item x="610"/>
        <item x="352"/>
        <item x="203"/>
        <item x="18"/>
        <item x="334"/>
        <item x="430"/>
        <item x="125"/>
        <item x="19"/>
        <item x="478"/>
        <item x="126"/>
        <item x="196"/>
        <item x="268"/>
        <item x="590"/>
        <item x="495"/>
        <item x="559"/>
        <item x="164"/>
        <item x="521"/>
        <item x="502"/>
        <item x="509"/>
        <item x="393"/>
        <item x="26"/>
        <item x="265"/>
        <item x="208"/>
        <item x="279"/>
        <item x="512"/>
        <item x="258"/>
        <item x="251"/>
        <item x="364"/>
        <item x="232"/>
        <item x="271"/>
        <item x="351"/>
        <item x="461"/>
        <item x="367"/>
        <item x="358"/>
        <item x="339"/>
        <item x="572"/>
        <item x="290"/>
        <item x="63"/>
        <item x="411"/>
        <item x="433"/>
        <item x="304"/>
        <item x="111"/>
        <item x="74"/>
        <item x="428"/>
        <item x="504"/>
        <item x="227"/>
        <item x="5"/>
        <item x="566"/>
        <item x="516"/>
        <item x="122"/>
        <item x="582"/>
        <item x="594"/>
        <item x="198"/>
        <item x="182"/>
        <item x="54"/>
        <item x="142"/>
        <item x="133"/>
        <item x="584"/>
        <item x="485"/>
        <item x="132"/>
        <item x="503"/>
        <item x="49"/>
        <item x="579"/>
        <item x="167"/>
        <item x="99"/>
        <item x="392"/>
        <item x="355"/>
        <item x="146"/>
        <item x="221"/>
        <item x="152"/>
        <item x="56"/>
        <item x="371"/>
        <item x="353"/>
        <item x="113"/>
        <item x="127"/>
        <item x="409"/>
        <item x="570"/>
        <item x="59"/>
        <item x="288"/>
        <item x="311"/>
        <item x="596"/>
        <item x="267"/>
        <item x="571"/>
        <item x="471"/>
        <item x="2"/>
        <item x="255"/>
        <item x="214"/>
        <item x="365"/>
        <item x="553"/>
        <item x="518"/>
        <item x="577"/>
        <item x="107"/>
        <item x="84"/>
        <item x="469"/>
        <item x="83"/>
        <item x="397"/>
        <item x="239"/>
        <item x="325"/>
        <item x="275"/>
        <item x="586"/>
        <item x="143"/>
        <item x="408"/>
        <item x="513"/>
        <item x="608"/>
        <item x="583"/>
        <item x="79"/>
        <item x="472"/>
        <item x="436"/>
        <item x="543"/>
        <item x="612"/>
        <item x="377"/>
        <item x="442"/>
        <item x="270"/>
        <item x="517"/>
        <item x="384"/>
        <item x="53"/>
        <item x="262"/>
        <item x="286"/>
        <item x="533"/>
        <item x="417"/>
        <item x="501"/>
        <item x="226"/>
        <item x="497"/>
        <item x="545"/>
        <item x="470"/>
        <item x="119"/>
        <item x="341"/>
        <item x="55"/>
        <item x="508"/>
        <item x="23"/>
        <item x="317"/>
        <item x="593"/>
        <item x="118"/>
        <item x="564"/>
        <item x="476"/>
        <item x="186"/>
        <item x="548"/>
        <item x="189"/>
        <item x="414"/>
        <item x="383"/>
        <item x="295"/>
        <item x="224"/>
        <item x="599"/>
        <item x="272"/>
        <item x="506"/>
        <item x="603"/>
        <item x="441"/>
        <item x="305"/>
        <item x="481"/>
        <item x="240"/>
        <item x="178"/>
        <item x="38"/>
        <item x="190"/>
        <item x="369"/>
        <item x="337"/>
        <item x="248"/>
        <item x="605"/>
        <item x="366"/>
        <item x="431"/>
        <item x="386"/>
        <item x="244"/>
        <item x="42"/>
        <item x="555"/>
        <item x="357"/>
        <item x="560"/>
        <item x="82"/>
        <item x="350"/>
        <item x="604"/>
        <item x="67"/>
        <item x="235"/>
        <item x="550"/>
        <item x="374"/>
        <item x="134"/>
        <item x="173"/>
        <item x="405"/>
        <item x="102"/>
        <item x="585"/>
        <item x="493"/>
        <item x="263"/>
        <item x="324"/>
        <item x="156"/>
        <item x="236"/>
        <item x="71"/>
        <item x="376"/>
        <item x="58"/>
        <item x="323"/>
        <item x="229"/>
        <item x="30"/>
        <item x="177"/>
        <item x="453"/>
        <item x="380"/>
        <item x="563"/>
        <item x="467"/>
        <item x="108"/>
        <item x="519"/>
        <item x="511"/>
        <item x="601"/>
        <item x="356"/>
        <item x="347"/>
        <item x="24"/>
        <item x="520"/>
        <item x="76"/>
        <item x="474"/>
        <item x="342"/>
        <item x="540"/>
        <item x="455"/>
        <item x="278"/>
        <item x="526"/>
        <item x="96"/>
        <item x="333"/>
        <item x="92"/>
        <item x="95"/>
        <item x="205"/>
        <item x="140"/>
        <item x="547"/>
        <item x="302"/>
        <item x="243"/>
        <item x="505"/>
        <item x="328"/>
        <item x="529"/>
        <item x="296"/>
        <item x="496"/>
        <item x="565"/>
        <item x="103"/>
        <item x="104"/>
        <item x="412"/>
        <item x="16"/>
        <item x="31"/>
        <item x="544"/>
        <item x="420"/>
        <item x="88"/>
        <item x="183"/>
        <item x="130"/>
        <item x="316"/>
        <item x="112"/>
        <item x="168"/>
        <item x="39"/>
        <item x="89"/>
        <item x="70"/>
        <item x="309"/>
        <item x="277"/>
        <item x="611"/>
        <item x="354"/>
        <item x="60"/>
        <item x="1"/>
        <item x="158"/>
        <item x="181"/>
        <item x="600"/>
        <item x="138"/>
        <item x="105"/>
        <item x="165"/>
        <item x="346"/>
        <item x="363"/>
        <item x="340"/>
        <item x="375"/>
        <item x="157"/>
        <item x="487"/>
        <item x="97"/>
        <item x="391"/>
        <item x="484"/>
        <item x="210"/>
        <item x="552"/>
        <item x="589"/>
        <item x="117"/>
        <item x="607"/>
        <item x="419"/>
        <item x="41"/>
        <item x="479"/>
        <item x="490"/>
        <item x="256"/>
        <item x="345"/>
        <item x="462"/>
        <item x="598"/>
        <item x="531"/>
        <item x="7"/>
        <item x="13"/>
        <item x="202"/>
        <item x="100"/>
        <item x="116"/>
        <item x="274"/>
        <item x="217"/>
        <item x="344"/>
        <item x="257"/>
        <item x="306"/>
        <item x="299"/>
        <item x="329"/>
        <item x="307"/>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5"/>
  </rowFields>
  <rowItems count="7">
    <i>
      <x/>
    </i>
    <i>
      <x v="1"/>
    </i>
    <i>
      <x v="2"/>
    </i>
    <i>
      <x v="3"/>
    </i>
    <i>
      <x v="4"/>
    </i>
    <i>
      <x v="5"/>
    </i>
    <i t="grand">
      <x/>
    </i>
  </rowItems>
  <colItems count="1">
    <i/>
  </colItems>
  <dataFields count="1">
    <dataField name="Average of Monthly Salary" fld="9" subtotal="average"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95D1C4A-D566-4941-AD3F-E083B6DEFE34}"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J25:L31" firstHeaderRow="0" firstDataRow="1" firstDataCol="1"/>
  <pivotFields count="18">
    <pivotField showAll="0"/>
    <pivotField showAll="0"/>
    <pivotField showAll="0"/>
    <pivotField showAll="0"/>
    <pivotField numFmtId="14" showAll="0">
      <items count="540">
        <item x="458"/>
        <item x="421"/>
        <item x="183"/>
        <item x="63"/>
        <item x="485"/>
        <item x="36"/>
        <item x="5"/>
        <item x="149"/>
        <item x="445"/>
        <item x="488"/>
        <item x="13"/>
        <item x="503"/>
        <item x="47"/>
        <item x="262"/>
        <item x="104"/>
        <item x="268"/>
        <item x="534"/>
        <item x="313"/>
        <item x="100"/>
        <item x="16"/>
        <item x="406"/>
        <item x="448"/>
        <item x="79"/>
        <item x="437"/>
        <item x="220"/>
        <item x="232"/>
        <item x="369"/>
        <item x="356"/>
        <item x="506"/>
        <item x="449"/>
        <item x="286"/>
        <item x="404"/>
        <item x="266"/>
        <item x="78"/>
        <item x="203"/>
        <item x="54"/>
        <item x="426"/>
        <item x="374"/>
        <item x="106"/>
        <item x="200"/>
        <item x="259"/>
        <item x="113"/>
        <item x="70"/>
        <item x="276"/>
        <item x="447"/>
        <item x="44"/>
        <item x="454"/>
        <item x="300"/>
        <item x="281"/>
        <item x="472"/>
        <item x="486"/>
        <item x="309"/>
        <item x="125"/>
        <item x="34"/>
        <item x="107"/>
        <item x="278"/>
        <item x="141"/>
        <item x="330"/>
        <item x="346"/>
        <item x="517"/>
        <item x="393"/>
        <item x="385"/>
        <item x="341"/>
        <item x="491"/>
        <item x="144"/>
        <item x="514"/>
        <item x="62"/>
        <item x="340"/>
        <item x="461"/>
        <item x="387"/>
        <item x="152"/>
        <item x="190"/>
        <item x="264"/>
        <item x="481"/>
        <item x="32"/>
        <item x="269"/>
        <item x="452"/>
        <item x="265"/>
        <item x="482"/>
        <item x="163"/>
        <item x="198"/>
        <item x="424"/>
        <item x="314"/>
        <item x="33"/>
        <item x="535"/>
        <item x="118"/>
        <item x="42"/>
        <item x="156"/>
        <item x="358"/>
        <item x="92"/>
        <item x="333"/>
        <item x="159"/>
        <item x="120"/>
        <item x="301"/>
        <item x="490"/>
        <item x="492"/>
        <item x="196"/>
        <item x="263"/>
        <item x="311"/>
        <item x="381"/>
        <item x="394"/>
        <item x="127"/>
        <item x="525"/>
        <item x="430"/>
        <item x="161"/>
        <item x="388"/>
        <item x="355"/>
        <item x="363"/>
        <item x="2"/>
        <item x="140"/>
        <item x="84"/>
        <item x="487"/>
        <item x="451"/>
        <item x="415"/>
        <item x="375"/>
        <item x="294"/>
        <item x="367"/>
        <item x="499"/>
        <item x="433"/>
        <item x="261"/>
        <item x="126"/>
        <item x="527"/>
        <item x="285"/>
        <item x="495"/>
        <item x="431"/>
        <item x="10"/>
        <item x="117"/>
        <item x="519"/>
        <item x="176"/>
        <item x="272"/>
        <item x="227"/>
        <item x="7"/>
        <item x="457"/>
        <item x="111"/>
        <item x="162"/>
        <item x="478"/>
        <item x="413"/>
        <item x="400"/>
        <item x="528"/>
        <item x="463"/>
        <item x="409"/>
        <item x="8"/>
        <item x="239"/>
        <item x="55"/>
        <item x="165"/>
        <item x="469"/>
        <item x="283"/>
        <item x="323"/>
        <item x="202"/>
        <item x="0"/>
        <item x="353"/>
        <item x="347"/>
        <item x="256"/>
        <item x="93"/>
        <item x="316"/>
        <item x="444"/>
        <item x="74"/>
        <item x="18"/>
        <item x="206"/>
        <item x="509"/>
        <item x="520"/>
        <item x="296"/>
        <item x="480"/>
        <item x="238"/>
        <item x="17"/>
        <item x="489"/>
        <item x="189"/>
        <item x="493"/>
        <item x="342"/>
        <item x="212"/>
        <item x="511"/>
        <item x="292"/>
        <item x="131"/>
        <item x="169"/>
        <item x="210"/>
        <item x="391"/>
        <item x="193"/>
        <item x="128"/>
        <item x="241"/>
        <item x="38"/>
        <item x="386"/>
        <item x="218"/>
        <item x="226"/>
        <item x="384"/>
        <item x="64"/>
        <item x="69"/>
        <item x="81"/>
        <item x="423"/>
        <item x="352"/>
        <item x="11"/>
        <item x="303"/>
        <item x="257"/>
        <item x="121"/>
        <item x="366"/>
        <item x="175"/>
        <item x="287"/>
        <item x="3"/>
        <item x="182"/>
        <item x="71"/>
        <item x="251"/>
        <item x="171"/>
        <item x="410"/>
        <item x="103"/>
        <item x="523"/>
        <item x="195"/>
        <item x="295"/>
        <item x="88"/>
        <item x="153"/>
        <item x="98"/>
        <item x="168"/>
        <item x="50"/>
        <item x="436"/>
        <item x="76"/>
        <item x="325"/>
        <item x="12"/>
        <item x="298"/>
        <item x="219"/>
        <item x="94"/>
        <item x="399"/>
        <item x="26"/>
        <item x="14"/>
        <item x="61"/>
        <item x="521"/>
        <item x="207"/>
        <item x="348"/>
        <item x="531"/>
        <item x="484"/>
        <item x="249"/>
        <item x="166"/>
        <item x="351"/>
        <item x="234"/>
        <item x="364"/>
        <item x="331"/>
        <item x="247"/>
        <item x="396"/>
        <item x="21"/>
        <item x="213"/>
        <item x="395"/>
        <item x="306"/>
        <item x="507"/>
        <item x="312"/>
        <item x="82"/>
        <item x="418"/>
        <item x="291"/>
        <item x="101"/>
        <item x="360"/>
        <item x="304"/>
        <item x="417"/>
        <item x="319"/>
        <item x="390"/>
        <item x="53"/>
        <item x="372"/>
        <item x="345"/>
        <item x="497"/>
        <item x="467"/>
        <item x="357"/>
        <item x="305"/>
        <item x="194"/>
        <item x="508"/>
        <item x="242"/>
        <item x="138"/>
        <item x="172"/>
        <item x="453"/>
        <item x="109"/>
        <item x="284"/>
        <item x="145"/>
        <item x="27"/>
        <item x="275"/>
        <item x="530"/>
        <item x="56"/>
        <item x="299"/>
        <item x="383"/>
        <item x="132"/>
        <item x="216"/>
        <item x="136"/>
        <item x="204"/>
        <item x="246"/>
        <item x="468"/>
        <item x="397"/>
        <item x="112"/>
        <item x="235"/>
        <item x="178"/>
        <item x="335"/>
        <item x="274"/>
        <item x="336"/>
        <item x="441"/>
        <item x="135"/>
        <item x="46"/>
        <item x="526"/>
        <item x="290"/>
        <item x="58"/>
        <item x="465"/>
        <item x="354"/>
        <item x="40"/>
        <item x="60"/>
        <item x="427"/>
        <item x="524"/>
        <item x="77"/>
        <item x="174"/>
        <item x="435"/>
        <item x="403"/>
        <item x="502"/>
        <item x="419"/>
        <item x="188"/>
        <item x="31"/>
        <item x="471"/>
        <item x="273"/>
        <item x="222"/>
        <item x="504"/>
        <item x="370"/>
        <item x="401"/>
        <item x="108"/>
        <item x="318"/>
        <item x="293"/>
        <item x="83"/>
        <item x="154"/>
        <item x="498"/>
        <item x="420"/>
        <item x="432"/>
        <item x="240"/>
        <item x="280"/>
        <item x="250"/>
        <item x="148"/>
        <item x="191"/>
        <item x="89"/>
        <item x="373"/>
        <item x="209"/>
        <item x="59"/>
        <item x="86"/>
        <item x="115"/>
        <item x="123"/>
        <item x="450"/>
        <item x="157"/>
        <item x="516"/>
        <item x="146"/>
        <item x="248"/>
        <item x="208"/>
        <item x="119"/>
        <item x="29"/>
        <item x="477"/>
        <item x="422"/>
        <item x="90"/>
        <item x="361"/>
        <item x="133"/>
        <item x="51"/>
        <item x="332"/>
        <item x="185"/>
        <item x="289"/>
        <item x="186"/>
        <item x="65"/>
        <item x="402"/>
        <item x="39"/>
        <item x="155"/>
        <item x="124"/>
        <item x="443"/>
        <item x="233"/>
        <item x="35"/>
        <item x="470"/>
        <item x="496"/>
        <item x="494"/>
        <item x="19"/>
        <item x="328"/>
        <item x="105"/>
        <item x="110"/>
        <item x="15"/>
        <item x="439"/>
        <item x="327"/>
        <item x="317"/>
        <item x="254"/>
        <item x="23"/>
        <item x="532"/>
        <item x="483"/>
        <item x="49"/>
        <item x="408"/>
        <item x="114"/>
        <item x="252"/>
        <item x="221"/>
        <item x="529"/>
        <item x="380"/>
        <item x="181"/>
        <item x="501"/>
        <item x="326"/>
        <item x="143"/>
        <item x="365"/>
        <item x="22"/>
        <item x="320"/>
        <item x="302"/>
        <item x="95"/>
        <item x="160"/>
        <item x="197"/>
        <item x="96"/>
        <item x="66"/>
        <item x="214"/>
        <item x="73"/>
        <item x="258"/>
        <item x="68"/>
        <item x="322"/>
        <item x="180"/>
        <item x="429"/>
        <item x="271"/>
        <item x="466"/>
        <item x="378"/>
        <item x="28"/>
        <item x="45"/>
        <item x="371"/>
        <item x="260"/>
        <item x="277"/>
        <item x="407"/>
        <item x="177"/>
        <item x="438"/>
        <item x="405"/>
        <item x="9"/>
        <item x="474"/>
        <item x="479"/>
        <item x="244"/>
        <item x="416"/>
        <item x="75"/>
        <item x="158"/>
        <item x="57"/>
        <item x="137"/>
        <item x="442"/>
        <item x="518"/>
        <item x="85"/>
        <item x="230"/>
        <item x="97"/>
        <item x="229"/>
        <item x="129"/>
        <item x="476"/>
        <item x="324"/>
        <item x="446"/>
        <item x="464"/>
        <item x="338"/>
        <item x="167"/>
        <item x="362"/>
        <item x="382"/>
        <item x="4"/>
        <item x="267"/>
        <item x="147"/>
        <item x="510"/>
        <item x="217"/>
        <item x="253"/>
        <item x="231"/>
        <item x="164"/>
        <item x="455"/>
        <item x="236"/>
        <item x="343"/>
        <item x="205"/>
        <item x="460"/>
        <item x="255"/>
        <item x="43"/>
        <item x="201"/>
        <item x="48"/>
        <item x="339"/>
        <item x="6"/>
        <item x="434"/>
        <item x="130"/>
        <item x="379"/>
        <item x="150"/>
        <item x="1"/>
        <item x="414"/>
        <item x="536"/>
        <item x="179"/>
        <item x="99"/>
        <item x="533"/>
        <item x="187"/>
        <item x="537"/>
        <item x="30"/>
        <item x="288"/>
        <item x="522"/>
        <item x="425"/>
        <item x="279"/>
        <item x="359"/>
        <item x="67"/>
        <item x="513"/>
        <item x="270"/>
        <item x="315"/>
        <item x="237"/>
        <item x="368"/>
        <item x="245"/>
        <item x="122"/>
        <item x="337"/>
        <item x="334"/>
        <item x="87"/>
        <item x="307"/>
        <item x="25"/>
        <item x="538"/>
        <item x="475"/>
        <item x="512"/>
        <item x="392"/>
        <item x="308"/>
        <item x="80"/>
        <item x="139"/>
        <item x="473"/>
        <item x="376"/>
        <item x="102"/>
        <item x="459"/>
        <item x="412"/>
        <item x="329"/>
        <item x="411"/>
        <item x="151"/>
        <item x="215"/>
        <item x="211"/>
        <item x="398"/>
        <item x="282"/>
        <item x="142"/>
        <item x="243"/>
        <item x="377"/>
        <item x="297"/>
        <item x="440"/>
        <item x="223"/>
        <item x="52"/>
        <item x="344"/>
        <item x="116"/>
        <item x="192"/>
        <item x="91"/>
        <item x="184"/>
        <item x="389"/>
        <item x="310"/>
        <item x="72"/>
        <item x="428"/>
        <item x="456"/>
        <item x="500"/>
        <item x="228"/>
        <item x="199"/>
        <item x="37"/>
        <item x="134"/>
        <item x="225"/>
        <item x="20"/>
        <item x="170"/>
        <item x="41"/>
        <item x="515"/>
        <item x="24"/>
        <item x="349"/>
        <item x="224"/>
        <item x="173"/>
        <item x="462"/>
        <item x="350"/>
        <item x="321"/>
        <item x="505"/>
        <item t="default"/>
      </items>
    </pivotField>
    <pivotField numFmtId="1" showAll="0"/>
    <pivotField showAll="0"/>
    <pivotField showAll="0"/>
    <pivotField axis="axisRow" showAll="0">
      <items count="6">
        <item x="4"/>
        <item x="1"/>
        <item x="2"/>
        <item x="3"/>
        <item x="0"/>
        <item t="default"/>
      </items>
    </pivotField>
    <pivotField showAll="0"/>
    <pivotField showAll="0"/>
    <pivotField showAll="0"/>
    <pivotField dataField="1" showAll="0"/>
    <pivotField dataField="1" showAll="0"/>
    <pivotField showAll="0"/>
    <pivotField showAll="0" defaultSubtotal="0"/>
    <pivotField showAll="0" defaultSubtotal="0"/>
    <pivotField showAll="0" defaultSubtotal="0">
      <items count="7">
        <item x="0"/>
        <item x="1"/>
        <item x="2"/>
        <item x="3"/>
        <item x="4"/>
        <item x="5"/>
        <item x="6"/>
      </items>
    </pivotField>
  </pivotFields>
  <rowFields count="1">
    <field x="8"/>
  </rowFields>
  <rowItems count="6">
    <i>
      <x/>
    </i>
    <i>
      <x v="1"/>
    </i>
    <i>
      <x v="2"/>
    </i>
    <i>
      <x v="3"/>
    </i>
    <i>
      <x v="4"/>
    </i>
    <i t="grand">
      <x/>
    </i>
  </rowItems>
  <colFields count="1">
    <field x="-2"/>
  </colFields>
  <colItems count="2">
    <i>
      <x/>
    </i>
    <i i="1">
      <x v="1"/>
    </i>
  </colItems>
  <dataFields count="2">
    <dataField name="Average of Sick Leaves" fld="12" subtotal="average" baseField="8" baseItem="0"/>
    <dataField name="Average of Unpaid Leaves" fld="13" subtotal="average" baseField="8"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B26B5D2-0589-478A-98AA-CF399A3354A5}"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Gender">
  <location ref="G1:H4" firstHeaderRow="1" firstDataRow="1" firstDataCol="1"/>
  <pivotFields count="18">
    <pivotField showAll="0"/>
    <pivotField showAll="0"/>
    <pivotField showAll="0"/>
    <pivotField axis="axisRow" showAll="0">
      <items count="3">
        <item x="1"/>
        <item x="0"/>
        <item t="default"/>
      </items>
    </pivotField>
    <pivotField numFmtId="14" showAll="0">
      <items count="540">
        <item x="458"/>
        <item x="421"/>
        <item x="183"/>
        <item x="63"/>
        <item x="485"/>
        <item x="36"/>
        <item x="5"/>
        <item x="149"/>
        <item x="445"/>
        <item x="488"/>
        <item x="13"/>
        <item x="503"/>
        <item x="47"/>
        <item x="262"/>
        <item x="104"/>
        <item x="268"/>
        <item x="534"/>
        <item x="313"/>
        <item x="100"/>
        <item x="16"/>
        <item x="406"/>
        <item x="448"/>
        <item x="79"/>
        <item x="437"/>
        <item x="220"/>
        <item x="232"/>
        <item x="369"/>
        <item x="356"/>
        <item x="506"/>
        <item x="449"/>
        <item x="286"/>
        <item x="404"/>
        <item x="266"/>
        <item x="78"/>
        <item x="203"/>
        <item x="54"/>
        <item x="426"/>
        <item x="374"/>
        <item x="106"/>
        <item x="200"/>
        <item x="259"/>
        <item x="113"/>
        <item x="70"/>
        <item x="276"/>
        <item x="447"/>
        <item x="44"/>
        <item x="454"/>
        <item x="300"/>
        <item x="281"/>
        <item x="472"/>
        <item x="486"/>
        <item x="309"/>
        <item x="125"/>
        <item x="34"/>
        <item x="107"/>
        <item x="278"/>
        <item x="141"/>
        <item x="330"/>
        <item x="346"/>
        <item x="517"/>
        <item x="393"/>
        <item x="385"/>
        <item x="341"/>
        <item x="491"/>
        <item x="144"/>
        <item x="514"/>
        <item x="62"/>
        <item x="340"/>
        <item x="461"/>
        <item x="387"/>
        <item x="152"/>
        <item x="190"/>
        <item x="264"/>
        <item x="481"/>
        <item x="32"/>
        <item x="269"/>
        <item x="452"/>
        <item x="265"/>
        <item x="482"/>
        <item x="163"/>
        <item x="198"/>
        <item x="424"/>
        <item x="314"/>
        <item x="33"/>
        <item x="535"/>
        <item x="118"/>
        <item x="42"/>
        <item x="156"/>
        <item x="358"/>
        <item x="92"/>
        <item x="333"/>
        <item x="159"/>
        <item x="120"/>
        <item x="301"/>
        <item x="490"/>
        <item x="492"/>
        <item x="196"/>
        <item x="263"/>
        <item x="311"/>
        <item x="381"/>
        <item x="394"/>
        <item x="127"/>
        <item x="525"/>
        <item x="430"/>
        <item x="161"/>
        <item x="388"/>
        <item x="355"/>
        <item x="363"/>
        <item x="2"/>
        <item x="140"/>
        <item x="84"/>
        <item x="487"/>
        <item x="451"/>
        <item x="415"/>
        <item x="375"/>
        <item x="294"/>
        <item x="367"/>
        <item x="499"/>
        <item x="433"/>
        <item x="261"/>
        <item x="126"/>
        <item x="527"/>
        <item x="285"/>
        <item x="495"/>
        <item x="431"/>
        <item x="10"/>
        <item x="117"/>
        <item x="519"/>
        <item x="176"/>
        <item x="272"/>
        <item x="227"/>
        <item x="7"/>
        <item x="457"/>
        <item x="111"/>
        <item x="162"/>
        <item x="478"/>
        <item x="413"/>
        <item x="400"/>
        <item x="528"/>
        <item x="463"/>
        <item x="409"/>
        <item x="8"/>
        <item x="239"/>
        <item x="55"/>
        <item x="165"/>
        <item x="469"/>
        <item x="283"/>
        <item x="323"/>
        <item x="202"/>
        <item x="0"/>
        <item x="353"/>
        <item x="347"/>
        <item x="256"/>
        <item x="93"/>
        <item x="316"/>
        <item x="444"/>
        <item x="74"/>
        <item x="18"/>
        <item x="206"/>
        <item x="509"/>
        <item x="520"/>
        <item x="296"/>
        <item x="480"/>
        <item x="238"/>
        <item x="17"/>
        <item x="489"/>
        <item x="189"/>
        <item x="493"/>
        <item x="342"/>
        <item x="212"/>
        <item x="511"/>
        <item x="292"/>
        <item x="131"/>
        <item x="169"/>
        <item x="210"/>
        <item x="391"/>
        <item x="193"/>
        <item x="128"/>
        <item x="241"/>
        <item x="38"/>
        <item x="386"/>
        <item x="218"/>
        <item x="226"/>
        <item x="384"/>
        <item x="64"/>
        <item x="69"/>
        <item x="81"/>
        <item x="423"/>
        <item x="352"/>
        <item x="11"/>
        <item x="303"/>
        <item x="257"/>
        <item x="121"/>
        <item x="366"/>
        <item x="175"/>
        <item x="287"/>
        <item x="3"/>
        <item x="182"/>
        <item x="71"/>
        <item x="251"/>
        <item x="171"/>
        <item x="410"/>
        <item x="103"/>
        <item x="523"/>
        <item x="195"/>
        <item x="295"/>
        <item x="88"/>
        <item x="153"/>
        <item x="98"/>
        <item x="168"/>
        <item x="50"/>
        <item x="436"/>
        <item x="76"/>
        <item x="325"/>
        <item x="12"/>
        <item x="298"/>
        <item x="219"/>
        <item x="94"/>
        <item x="399"/>
        <item x="26"/>
        <item x="14"/>
        <item x="61"/>
        <item x="521"/>
        <item x="207"/>
        <item x="348"/>
        <item x="531"/>
        <item x="484"/>
        <item x="249"/>
        <item x="166"/>
        <item x="351"/>
        <item x="234"/>
        <item x="364"/>
        <item x="331"/>
        <item x="247"/>
        <item x="396"/>
        <item x="21"/>
        <item x="213"/>
        <item x="395"/>
        <item x="306"/>
        <item x="507"/>
        <item x="312"/>
        <item x="82"/>
        <item x="418"/>
        <item x="291"/>
        <item x="101"/>
        <item x="360"/>
        <item x="304"/>
        <item x="417"/>
        <item x="319"/>
        <item x="390"/>
        <item x="53"/>
        <item x="372"/>
        <item x="345"/>
        <item x="497"/>
        <item x="467"/>
        <item x="357"/>
        <item x="305"/>
        <item x="194"/>
        <item x="508"/>
        <item x="242"/>
        <item x="138"/>
        <item x="172"/>
        <item x="453"/>
        <item x="109"/>
        <item x="284"/>
        <item x="145"/>
        <item x="27"/>
        <item x="275"/>
        <item x="530"/>
        <item x="56"/>
        <item x="299"/>
        <item x="383"/>
        <item x="132"/>
        <item x="216"/>
        <item x="136"/>
        <item x="204"/>
        <item x="246"/>
        <item x="468"/>
        <item x="397"/>
        <item x="112"/>
        <item x="235"/>
        <item x="178"/>
        <item x="335"/>
        <item x="274"/>
        <item x="336"/>
        <item x="441"/>
        <item x="135"/>
        <item x="46"/>
        <item x="526"/>
        <item x="290"/>
        <item x="58"/>
        <item x="465"/>
        <item x="354"/>
        <item x="40"/>
        <item x="60"/>
        <item x="427"/>
        <item x="524"/>
        <item x="77"/>
        <item x="174"/>
        <item x="435"/>
        <item x="403"/>
        <item x="502"/>
        <item x="419"/>
        <item x="188"/>
        <item x="31"/>
        <item x="471"/>
        <item x="273"/>
        <item x="222"/>
        <item x="504"/>
        <item x="370"/>
        <item x="401"/>
        <item x="108"/>
        <item x="318"/>
        <item x="293"/>
        <item x="83"/>
        <item x="154"/>
        <item x="498"/>
        <item x="420"/>
        <item x="432"/>
        <item x="240"/>
        <item x="280"/>
        <item x="250"/>
        <item x="148"/>
        <item x="191"/>
        <item x="89"/>
        <item x="373"/>
        <item x="209"/>
        <item x="59"/>
        <item x="86"/>
        <item x="115"/>
        <item x="123"/>
        <item x="450"/>
        <item x="157"/>
        <item x="516"/>
        <item x="146"/>
        <item x="248"/>
        <item x="208"/>
        <item x="119"/>
        <item x="29"/>
        <item x="477"/>
        <item x="422"/>
        <item x="90"/>
        <item x="361"/>
        <item x="133"/>
        <item x="51"/>
        <item x="332"/>
        <item x="185"/>
        <item x="289"/>
        <item x="186"/>
        <item x="65"/>
        <item x="402"/>
        <item x="39"/>
        <item x="155"/>
        <item x="124"/>
        <item x="443"/>
        <item x="233"/>
        <item x="35"/>
        <item x="470"/>
        <item x="496"/>
        <item x="494"/>
        <item x="19"/>
        <item x="328"/>
        <item x="105"/>
        <item x="110"/>
        <item x="15"/>
        <item x="439"/>
        <item x="327"/>
        <item x="317"/>
        <item x="254"/>
        <item x="23"/>
        <item x="532"/>
        <item x="483"/>
        <item x="49"/>
        <item x="408"/>
        <item x="114"/>
        <item x="252"/>
        <item x="221"/>
        <item x="529"/>
        <item x="380"/>
        <item x="181"/>
        <item x="501"/>
        <item x="326"/>
        <item x="143"/>
        <item x="365"/>
        <item x="22"/>
        <item x="320"/>
        <item x="302"/>
        <item x="95"/>
        <item x="160"/>
        <item x="197"/>
        <item x="96"/>
        <item x="66"/>
        <item x="214"/>
        <item x="73"/>
        <item x="258"/>
        <item x="68"/>
        <item x="322"/>
        <item x="180"/>
        <item x="429"/>
        <item x="271"/>
        <item x="466"/>
        <item x="378"/>
        <item x="28"/>
        <item x="45"/>
        <item x="371"/>
        <item x="260"/>
        <item x="277"/>
        <item x="407"/>
        <item x="177"/>
        <item x="438"/>
        <item x="405"/>
        <item x="9"/>
        <item x="474"/>
        <item x="479"/>
        <item x="244"/>
        <item x="416"/>
        <item x="75"/>
        <item x="158"/>
        <item x="57"/>
        <item x="137"/>
        <item x="442"/>
        <item x="518"/>
        <item x="85"/>
        <item x="230"/>
        <item x="97"/>
        <item x="229"/>
        <item x="129"/>
        <item x="476"/>
        <item x="324"/>
        <item x="446"/>
        <item x="464"/>
        <item x="338"/>
        <item x="167"/>
        <item x="362"/>
        <item x="382"/>
        <item x="4"/>
        <item x="267"/>
        <item x="147"/>
        <item x="510"/>
        <item x="217"/>
        <item x="253"/>
        <item x="231"/>
        <item x="164"/>
        <item x="455"/>
        <item x="236"/>
        <item x="343"/>
        <item x="205"/>
        <item x="460"/>
        <item x="255"/>
        <item x="43"/>
        <item x="201"/>
        <item x="48"/>
        <item x="339"/>
        <item x="6"/>
        <item x="434"/>
        <item x="130"/>
        <item x="379"/>
        <item x="150"/>
        <item x="1"/>
        <item x="414"/>
        <item x="536"/>
        <item x="179"/>
        <item x="99"/>
        <item x="533"/>
        <item x="187"/>
        <item x="537"/>
        <item x="30"/>
        <item x="288"/>
        <item x="522"/>
        <item x="425"/>
        <item x="279"/>
        <item x="359"/>
        <item x="67"/>
        <item x="513"/>
        <item x="270"/>
        <item x="315"/>
        <item x="237"/>
        <item x="368"/>
        <item x="245"/>
        <item x="122"/>
        <item x="337"/>
        <item x="334"/>
        <item x="87"/>
        <item x="307"/>
        <item x="25"/>
        <item x="538"/>
        <item x="475"/>
        <item x="512"/>
        <item x="392"/>
        <item x="308"/>
        <item x="80"/>
        <item x="139"/>
        <item x="473"/>
        <item x="376"/>
        <item x="102"/>
        <item x="459"/>
        <item x="412"/>
        <item x="329"/>
        <item x="411"/>
        <item x="151"/>
        <item x="215"/>
        <item x="211"/>
        <item x="398"/>
        <item x="282"/>
        <item x="142"/>
        <item x="243"/>
        <item x="377"/>
        <item x="297"/>
        <item x="440"/>
        <item x="223"/>
        <item x="52"/>
        <item x="344"/>
        <item x="116"/>
        <item x="192"/>
        <item x="91"/>
        <item x="184"/>
        <item x="389"/>
        <item x="310"/>
        <item x="72"/>
        <item x="428"/>
        <item x="456"/>
        <item x="500"/>
        <item x="228"/>
        <item x="199"/>
        <item x="37"/>
        <item x="134"/>
        <item x="225"/>
        <item x="20"/>
        <item x="170"/>
        <item x="41"/>
        <item x="515"/>
        <item x="24"/>
        <item x="349"/>
        <item x="224"/>
        <item x="173"/>
        <item x="462"/>
        <item x="350"/>
        <item x="321"/>
        <item x="505"/>
        <item t="default"/>
      </items>
    </pivotField>
    <pivotField numFmtId="1" showAll="0"/>
    <pivotField showAll="0"/>
    <pivotField showAll="0"/>
    <pivotField showAll="0"/>
    <pivotField dataField="1"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3"/>
  </rowFields>
  <rowItems count="3">
    <i>
      <x/>
    </i>
    <i>
      <x v="1"/>
    </i>
    <i t="grand">
      <x/>
    </i>
  </rowItems>
  <colItems count="1">
    <i/>
  </colItems>
  <dataFields count="1">
    <dataField name="Average of Monthly Salary" fld="9" subtotal="average" baseField="3"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E662AA-2CFF-4BE1-9FF4-8DE5CBA120F0}" name="PivotTable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rowHeaderCaption="Department">
  <location ref="A24:B45" firstHeaderRow="1" firstDataRow="1" firstDataCol="1"/>
  <pivotFields count="18">
    <pivotField showAll="0"/>
    <pivotField showAll="0"/>
    <pivotField showAll="0"/>
    <pivotField showAll="0"/>
    <pivotField numFmtId="14" showAll="0">
      <items count="540">
        <item x="458"/>
        <item x="421"/>
        <item x="183"/>
        <item x="63"/>
        <item x="485"/>
        <item x="36"/>
        <item x="5"/>
        <item x="149"/>
        <item x="445"/>
        <item x="488"/>
        <item x="13"/>
        <item x="503"/>
        <item x="47"/>
        <item x="262"/>
        <item x="104"/>
        <item x="268"/>
        <item x="534"/>
        <item x="313"/>
        <item x="100"/>
        <item x="16"/>
        <item x="406"/>
        <item x="448"/>
        <item x="79"/>
        <item x="437"/>
        <item x="220"/>
        <item x="232"/>
        <item x="369"/>
        <item x="356"/>
        <item x="506"/>
        <item x="449"/>
        <item x="286"/>
        <item x="404"/>
        <item x="266"/>
        <item x="78"/>
        <item x="203"/>
        <item x="54"/>
        <item x="426"/>
        <item x="374"/>
        <item x="106"/>
        <item x="200"/>
        <item x="259"/>
        <item x="113"/>
        <item x="70"/>
        <item x="276"/>
        <item x="447"/>
        <item x="44"/>
        <item x="454"/>
        <item x="300"/>
        <item x="281"/>
        <item x="472"/>
        <item x="486"/>
        <item x="309"/>
        <item x="125"/>
        <item x="34"/>
        <item x="107"/>
        <item x="278"/>
        <item x="141"/>
        <item x="330"/>
        <item x="346"/>
        <item x="517"/>
        <item x="393"/>
        <item x="385"/>
        <item x="341"/>
        <item x="491"/>
        <item x="144"/>
        <item x="514"/>
        <item x="62"/>
        <item x="340"/>
        <item x="461"/>
        <item x="387"/>
        <item x="152"/>
        <item x="190"/>
        <item x="264"/>
        <item x="481"/>
        <item x="32"/>
        <item x="269"/>
        <item x="452"/>
        <item x="265"/>
        <item x="482"/>
        <item x="163"/>
        <item x="198"/>
        <item x="424"/>
        <item x="314"/>
        <item x="33"/>
        <item x="535"/>
        <item x="118"/>
        <item x="42"/>
        <item x="156"/>
        <item x="358"/>
        <item x="92"/>
        <item x="333"/>
        <item x="159"/>
        <item x="120"/>
        <item x="301"/>
        <item x="490"/>
        <item x="492"/>
        <item x="196"/>
        <item x="263"/>
        <item x="311"/>
        <item x="381"/>
        <item x="394"/>
        <item x="127"/>
        <item x="525"/>
        <item x="430"/>
        <item x="161"/>
        <item x="388"/>
        <item x="355"/>
        <item x="363"/>
        <item x="2"/>
        <item x="140"/>
        <item x="84"/>
        <item x="487"/>
        <item x="451"/>
        <item x="415"/>
        <item x="375"/>
        <item x="294"/>
        <item x="367"/>
        <item x="499"/>
        <item x="433"/>
        <item x="261"/>
        <item x="126"/>
        <item x="527"/>
        <item x="285"/>
        <item x="495"/>
        <item x="431"/>
        <item x="10"/>
        <item x="117"/>
        <item x="519"/>
        <item x="176"/>
        <item x="272"/>
        <item x="227"/>
        <item x="7"/>
        <item x="457"/>
        <item x="111"/>
        <item x="162"/>
        <item x="478"/>
        <item x="413"/>
        <item x="400"/>
        <item x="528"/>
        <item x="463"/>
        <item x="409"/>
        <item x="8"/>
        <item x="239"/>
        <item x="55"/>
        <item x="165"/>
        <item x="469"/>
        <item x="283"/>
        <item x="323"/>
        <item x="202"/>
        <item x="0"/>
        <item x="353"/>
        <item x="347"/>
        <item x="256"/>
        <item x="93"/>
        <item x="316"/>
        <item x="444"/>
        <item x="74"/>
        <item x="18"/>
        <item x="206"/>
        <item x="509"/>
        <item x="520"/>
        <item x="296"/>
        <item x="480"/>
        <item x="238"/>
        <item x="17"/>
        <item x="489"/>
        <item x="189"/>
        <item x="493"/>
        <item x="342"/>
        <item x="212"/>
        <item x="511"/>
        <item x="292"/>
        <item x="131"/>
        <item x="169"/>
        <item x="210"/>
        <item x="391"/>
        <item x="193"/>
        <item x="128"/>
        <item x="241"/>
        <item x="38"/>
        <item x="386"/>
        <item x="218"/>
        <item x="226"/>
        <item x="384"/>
        <item x="64"/>
        <item x="69"/>
        <item x="81"/>
        <item x="423"/>
        <item x="352"/>
        <item x="11"/>
        <item x="303"/>
        <item x="257"/>
        <item x="121"/>
        <item x="366"/>
        <item x="175"/>
        <item x="287"/>
        <item x="3"/>
        <item x="182"/>
        <item x="71"/>
        <item x="251"/>
        <item x="171"/>
        <item x="410"/>
        <item x="103"/>
        <item x="523"/>
        <item x="195"/>
        <item x="295"/>
        <item x="88"/>
        <item x="153"/>
        <item x="98"/>
        <item x="168"/>
        <item x="50"/>
        <item x="436"/>
        <item x="76"/>
        <item x="325"/>
        <item x="12"/>
        <item x="298"/>
        <item x="219"/>
        <item x="94"/>
        <item x="399"/>
        <item x="26"/>
        <item x="14"/>
        <item x="61"/>
        <item x="521"/>
        <item x="207"/>
        <item x="348"/>
        <item x="531"/>
        <item x="484"/>
        <item x="249"/>
        <item x="166"/>
        <item x="351"/>
        <item x="234"/>
        <item x="364"/>
        <item x="331"/>
        <item x="247"/>
        <item x="396"/>
        <item x="21"/>
        <item x="213"/>
        <item x="395"/>
        <item x="306"/>
        <item x="507"/>
        <item x="312"/>
        <item x="82"/>
        <item x="418"/>
        <item x="291"/>
        <item x="101"/>
        <item x="360"/>
        <item x="304"/>
        <item x="417"/>
        <item x="319"/>
        <item x="390"/>
        <item x="53"/>
        <item x="372"/>
        <item x="345"/>
        <item x="497"/>
        <item x="467"/>
        <item x="357"/>
        <item x="305"/>
        <item x="194"/>
        <item x="508"/>
        <item x="242"/>
        <item x="138"/>
        <item x="172"/>
        <item x="453"/>
        <item x="109"/>
        <item x="284"/>
        <item x="145"/>
        <item x="27"/>
        <item x="275"/>
        <item x="530"/>
        <item x="56"/>
        <item x="299"/>
        <item x="383"/>
        <item x="132"/>
        <item x="216"/>
        <item x="136"/>
        <item x="204"/>
        <item x="246"/>
        <item x="468"/>
        <item x="397"/>
        <item x="112"/>
        <item x="235"/>
        <item x="178"/>
        <item x="335"/>
        <item x="274"/>
        <item x="336"/>
        <item x="441"/>
        <item x="135"/>
        <item x="46"/>
        <item x="526"/>
        <item x="290"/>
        <item x="58"/>
        <item x="465"/>
        <item x="354"/>
        <item x="40"/>
        <item x="60"/>
        <item x="427"/>
        <item x="524"/>
        <item x="77"/>
        <item x="174"/>
        <item x="435"/>
        <item x="403"/>
        <item x="502"/>
        <item x="419"/>
        <item x="188"/>
        <item x="31"/>
        <item x="471"/>
        <item x="273"/>
        <item x="222"/>
        <item x="504"/>
        <item x="370"/>
        <item x="401"/>
        <item x="108"/>
        <item x="318"/>
        <item x="293"/>
        <item x="83"/>
        <item x="154"/>
        <item x="498"/>
        <item x="420"/>
        <item x="432"/>
        <item x="240"/>
        <item x="280"/>
        <item x="250"/>
        <item x="148"/>
        <item x="191"/>
        <item x="89"/>
        <item x="373"/>
        <item x="209"/>
        <item x="59"/>
        <item x="86"/>
        <item x="115"/>
        <item x="123"/>
        <item x="450"/>
        <item x="157"/>
        <item x="516"/>
        <item x="146"/>
        <item x="248"/>
        <item x="208"/>
        <item x="119"/>
        <item x="29"/>
        <item x="477"/>
        <item x="422"/>
        <item x="90"/>
        <item x="361"/>
        <item x="133"/>
        <item x="51"/>
        <item x="332"/>
        <item x="185"/>
        <item x="289"/>
        <item x="186"/>
        <item x="65"/>
        <item x="402"/>
        <item x="39"/>
        <item x="155"/>
        <item x="124"/>
        <item x="443"/>
        <item x="233"/>
        <item x="35"/>
        <item x="470"/>
        <item x="496"/>
        <item x="494"/>
        <item x="19"/>
        <item x="328"/>
        <item x="105"/>
        <item x="110"/>
        <item x="15"/>
        <item x="439"/>
        <item x="327"/>
        <item x="317"/>
        <item x="254"/>
        <item x="23"/>
        <item x="532"/>
        <item x="483"/>
        <item x="49"/>
        <item x="408"/>
        <item x="114"/>
        <item x="252"/>
        <item x="221"/>
        <item x="529"/>
        <item x="380"/>
        <item x="181"/>
        <item x="501"/>
        <item x="326"/>
        <item x="143"/>
        <item x="365"/>
        <item x="22"/>
        <item x="320"/>
        <item x="302"/>
        <item x="95"/>
        <item x="160"/>
        <item x="197"/>
        <item x="96"/>
        <item x="66"/>
        <item x="214"/>
        <item x="73"/>
        <item x="258"/>
        <item x="68"/>
        <item x="322"/>
        <item x="180"/>
        <item x="429"/>
        <item x="271"/>
        <item x="466"/>
        <item x="378"/>
        <item x="28"/>
        <item x="45"/>
        <item x="371"/>
        <item x="260"/>
        <item x="277"/>
        <item x="407"/>
        <item x="177"/>
        <item x="438"/>
        <item x="405"/>
        <item x="9"/>
        <item x="474"/>
        <item x="479"/>
        <item x="244"/>
        <item x="416"/>
        <item x="75"/>
        <item x="158"/>
        <item x="57"/>
        <item x="137"/>
        <item x="442"/>
        <item x="518"/>
        <item x="85"/>
        <item x="230"/>
        <item x="97"/>
        <item x="229"/>
        <item x="129"/>
        <item x="476"/>
        <item x="324"/>
        <item x="446"/>
        <item x="464"/>
        <item x="338"/>
        <item x="167"/>
        <item x="362"/>
        <item x="382"/>
        <item x="4"/>
        <item x="267"/>
        <item x="147"/>
        <item x="510"/>
        <item x="217"/>
        <item x="253"/>
        <item x="231"/>
        <item x="164"/>
        <item x="455"/>
        <item x="236"/>
        <item x="343"/>
        <item x="205"/>
        <item x="460"/>
        <item x="255"/>
        <item x="43"/>
        <item x="201"/>
        <item x="48"/>
        <item x="339"/>
        <item x="6"/>
        <item x="434"/>
        <item x="130"/>
        <item x="379"/>
        <item x="150"/>
        <item x="1"/>
        <item x="414"/>
        <item x="536"/>
        <item x="179"/>
        <item x="99"/>
        <item x="533"/>
        <item x="187"/>
        <item x="537"/>
        <item x="30"/>
        <item x="288"/>
        <item x="522"/>
        <item x="425"/>
        <item x="279"/>
        <item x="359"/>
        <item x="67"/>
        <item x="513"/>
        <item x="270"/>
        <item x="315"/>
        <item x="237"/>
        <item x="368"/>
        <item x="245"/>
        <item x="122"/>
        <item x="337"/>
        <item x="334"/>
        <item x="87"/>
        <item x="307"/>
        <item x="25"/>
        <item x="538"/>
        <item x="475"/>
        <item x="512"/>
        <item x="392"/>
        <item x="308"/>
        <item x="80"/>
        <item x="139"/>
        <item x="473"/>
        <item x="376"/>
        <item x="102"/>
        <item x="459"/>
        <item x="412"/>
        <item x="329"/>
        <item x="411"/>
        <item x="151"/>
        <item x="215"/>
        <item x="211"/>
        <item x="398"/>
        <item x="282"/>
        <item x="142"/>
        <item x="243"/>
        <item x="377"/>
        <item x="297"/>
        <item x="440"/>
        <item x="223"/>
        <item x="52"/>
        <item x="344"/>
        <item x="116"/>
        <item x="192"/>
        <item x="91"/>
        <item x="184"/>
        <item x="389"/>
        <item x="310"/>
        <item x="72"/>
        <item x="428"/>
        <item x="456"/>
        <item x="500"/>
        <item x="228"/>
        <item x="199"/>
        <item x="37"/>
        <item x="134"/>
        <item x="225"/>
        <item x="20"/>
        <item x="170"/>
        <item x="41"/>
        <item x="515"/>
        <item x="24"/>
        <item x="349"/>
        <item x="224"/>
        <item x="173"/>
        <item x="462"/>
        <item x="350"/>
        <item x="321"/>
        <item x="505"/>
        <item t="default"/>
      </items>
    </pivotField>
    <pivotField dataField="1" numFmtId="1" showAll="0"/>
    <pivotField axis="axisRow" showAll="0" sortType="descending">
      <items count="21">
        <item x="5"/>
        <item x="15"/>
        <item x="14"/>
        <item x="17"/>
        <item x="8"/>
        <item x="6"/>
        <item x="18"/>
        <item x="7"/>
        <item x="1"/>
        <item x="2"/>
        <item x="10"/>
        <item x="9"/>
        <item x="3"/>
        <item x="13"/>
        <item x="12"/>
        <item x="0"/>
        <item x="19"/>
        <item x="16"/>
        <item x="4"/>
        <item x="11"/>
        <item t="default"/>
      </items>
      <autoSortScope>
        <pivotArea dataOnly="0" outline="0" fieldPosition="0">
          <references count="1">
            <reference field="4294967294" count="1" selected="0">
              <x v="0"/>
            </reference>
          </references>
        </pivotArea>
      </autoSortScope>
    </pivotField>
    <pivotField showAll="0">
      <items count="6">
        <item x="0"/>
        <item x="4"/>
        <item x="1"/>
        <item x="3"/>
        <item x="2"/>
        <item t="default"/>
      </items>
    </pivotField>
    <pivotField showAll="0">
      <items count="6">
        <item x="4"/>
        <item x="1"/>
        <item x="2"/>
        <item x="3"/>
        <item x="0"/>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6"/>
  </rowFields>
  <rowItems count="21">
    <i>
      <x v="3"/>
    </i>
    <i>
      <x v="18"/>
    </i>
    <i>
      <x v="1"/>
    </i>
    <i>
      <x v="10"/>
    </i>
    <i>
      <x v="16"/>
    </i>
    <i>
      <x v="13"/>
    </i>
    <i>
      <x v="6"/>
    </i>
    <i>
      <x v="9"/>
    </i>
    <i>
      <x v="11"/>
    </i>
    <i>
      <x/>
    </i>
    <i>
      <x v="15"/>
    </i>
    <i>
      <x v="2"/>
    </i>
    <i>
      <x v="4"/>
    </i>
    <i>
      <x v="12"/>
    </i>
    <i>
      <x v="14"/>
    </i>
    <i>
      <x v="7"/>
    </i>
    <i>
      <x v="5"/>
    </i>
    <i>
      <x v="19"/>
    </i>
    <i>
      <x v="17"/>
    </i>
    <i>
      <x v="8"/>
    </i>
    <i t="grand">
      <x/>
    </i>
  </rowItems>
  <colItems count="1">
    <i/>
  </colItems>
  <dataFields count="1">
    <dataField name="Average of Years" fld="5" subtotal="average" baseField="6" baseItem="0"/>
  </dataFields>
  <chartFormats count="2">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6" name="Start 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05769E-EC21-4C42-8024-74009C459899}"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Department">
  <location ref="A77:B98" firstHeaderRow="1" firstDataRow="1" firstDataCol="1"/>
  <pivotFields count="18">
    <pivotField showAll="0"/>
    <pivotField showAll="0"/>
    <pivotField showAll="0"/>
    <pivotField showAll="0">
      <items count="3">
        <item x="1"/>
        <item x="0"/>
        <item t="default"/>
      </items>
    </pivotField>
    <pivotField numFmtId="14" showAll="0">
      <items count="540">
        <item x="458"/>
        <item x="421"/>
        <item x="183"/>
        <item x="63"/>
        <item x="485"/>
        <item x="36"/>
        <item x="5"/>
        <item x="149"/>
        <item x="445"/>
        <item x="488"/>
        <item x="13"/>
        <item x="503"/>
        <item x="47"/>
        <item x="262"/>
        <item x="104"/>
        <item x="268"/>
        <item x="534"/>
        <item x="313"/>
        <item x="100"/>
        <item x="16"/>
        <item x="406"/>
        <item x="448"/>
        <item x="79"/>
        <item x="437"/>
        <item x="220"/>
        <item x="232"/>
        <item x="369"/>
        <item x="356"/>
        <item x="506"/>
        <item x="449"/>
        <item x="286"/>
        <item x="404"/>
        <item x="266"/>
        <item x="78"/>
        <item x="203"/>
        <item x="54"/>
        <item x="426"/>
        <item x="374"/>
        <item x="106"/>
        <item x="200"/>
        <item x="259"/>
        <item x="113"/>
        <item x="70"/>
        <item x="276"/>
        <item x="447"/>
        <item x="44"/>
        <item x="454"/>
        <item x="300"/>
        <item x="281"/>
        <item x="472"/>
        <item x="486"/>
        <item x="309"/>
        <item x="125"/>
        <item x="34"/>
        <item x="107"/>
        <item x="278"/>
        <item x="141"/>
        <item x="330"/>
        <item x="346"/>
        <item x="517"/>
        <item x="393"/>
        <item x="385"/>
        <item x="341"/>
        <item x="491"/>
        <item x="144"/>
        <item x="514"/>
        <item x="62"/>
        <item x="340"/>
        <item x="461"/>
        <item x="387"/>
        <item x="152"/>
        <item x="190"/>
        <item x="264"/>
        <item x="481"/>
        <item x="32"/>
        <item x="269"/>
        <item x="452"/>
        <item x="265"/>
        <item x="482"/>
        <item x="163"/>
        <item x="198"/>
        <item x="424"/>
        <item x="314"/>
        <item x="33"/>
        <item x="535"/>
        <item x="118"/>
        <item x="42"/>
        <item x="156"/>
        <item x="358"/>
        <item x="92"/>
        <item x="333"/>
        <item x="159"/>
        <item x="120"/>
        <item x="301"/>
        <item x="490"/>
        <item x="492"/>
        <item x="196"/>
        <item x="263"/>
        <item x="311"/>
        <item x="381"/>
        <item x="394"/>
        <item x="127"/>
        <item x="525"/>
        <item x="430"/>
        <item x="161"/>
        <item x="388"/>
        <item x="355"/>
        <item x="363"/>
        <item x="2"/>
        <item x="140"/>
        <item x="84"/>
        <item x="487"/>
        <item x="451"/>
        <item x="415"/>
        <item x="375"/>
        <item x="294"/>
        <item x="367"/>
        <item x="499"/>
        <item x="433"/>
        <item x="261"/>
        <item x="126"/>
        <item x="527"/>
        <item x="285"/>
        <item x="495"/>
        <item x="431"/>
        <item x="10"/>
        <item x="117"/>
        <item x="519"/>
        <item x="176"/>
        <item x="272"/>
        <item x="227"/>
        <item x="7"/>
        <item x="457"/>
        <item x="111"/>
        <item x="162"/>
        <item x="478"/>
        <item x="413"/>
        <item x="400"/>
        <item x="528"/>
        <item x="463"/>
        <item x="409"/>
        <item x="8"/>
        <item x="239"/>
        <item x="55"/>
        <item x="165"/>
        <item x="469"/>
        <item x="283"/>
        <item x="323"/>
        <item x="202"/>
        <item x="0"/>
        <item x="353"/>
        <item x="347"/>
        <item x="256"/>
        <item x="93"/>
        <item x="316"/>
        <item x="444"/>
        <item x="74"/>
        <item x="18"/>
        <item x="206"/>
        <item x="509"/>
        <item x="520"/>
        <item x="296"/>
        <item x="480"/>
        <item x="238"/>
        <item x="17"/>
        <item x="489"/>
        <item x="189"/>
        <item x="493"/>
        <item x="342"/>
        <item x="212"/>
        <item x="511"/>
        <item x="292"/>
        <item x="131"/>
        <item x="169"/>
        <item x="210"/>
        <item x="391"/>
        <item x="193"/>
        <item x="128"/>
        <item x="241"/>
        <item x="38"/>
        <item x="386"/>
        <item x="218"/>
        <item x="226"/>
        <item x="384"/>
        <item x="64"/>
        <item x="69"/>
        <item x="81"/>
        <item x="423"/>
        <item x="352"/>
        <item x="11"/>
        <item x="303"/>
        <item x="257"/>
        <item x="121"/>
        <item x="366"/>
        <item x="175"/>
        <item x="287"/>
        <item x="3"/>
        <item x="182"/>
        <item x="71"/>
        <item x="251"/>
        <item x="171"/>
        <item x="410"/>
        <item x="103"/>
        <item x="523"/>
        <item x="195"/>
        <item x="295"/>
        <item x="88"/>
        <item x="153"/>
        <item x="98"/>
        <item x="168"/>
        <item x="50"/>
        <item x="436"/>
        <item x="76"/>
        <item x="325"/>
        <item x="12"/>
        <item x="298"/>
        <item x="219"/>
        <item x="94"/>
        <item x="399"/>
        <item x="26"/>
        <item x="14"/>
        <item x="61"/>
        <item x="521"/>
        <item x="207"/>
        <item x="348"/>
        <item x="531"/>
        <item x="484"/>
        <item x="249"/>
        <item x="166"/>
        <item x="351"/>
        <item x="234"/>
        <item x="364"/>
        <item x="331"/>
        <item x="247"/>
        <item x="396"/>
        <item x="21"/>
        <item x="213"/>
        <item x="395"/>
        <item x="306"/>
        <item x="507"/>
        <item x="312"/>
        <item x="82"/>
        <item x="418"/>
        <item x="291"/>
        <item x="101"/>
        <item x="360"/>
        <item x="304"/>
        <item x="417"/>
        <item x="319"/>
        <item x="390"/>
        <item x="53"/>
        <item x="372"/>
        <item x="345"/>
        <item x="497"/>
        <item x="467"/>
        <item x="357"/>
        <item x="305"/>
        <item x="194"/>
        <item x="508"/>
        <item x="242"/>
        <item x="138"/>
        <item x="172"/>
        <item x="453"/>
        <item x="109"/>
        <item x="284"/>
        <item x="145"/>
        <item x="27"/>
        <item x="275"/>
        <item x="530"/>
        <item x="56"/>
        <item x="299"/>
        <item x="383"/>
        <item x="132"/>
        <item x="216"/>
        <item x="136"/>
        <item x="204"/>
        <item x="246"/>
        <item x="468"/>
        <item x="397"/>
        <item x="112"/>
        <item x="235"/>
        <item x="178"/>
        <item x="335"/>
        <item x="274"/>
        <item x="336"/>
        <item x="441"/>
        <item x="135"/>
        <item x="46"/>
        <item x="526"/>
        <item x="290"/>
        <item x="58"/>
        <item x="465"/>
        <item x="354"/>
        <item x="40"/>
        <item x="60"/>
        <item x="427"/>
        <item x="524"/>
        <item x="77"/>
        <item x="174"/>
        <item x="435"/>
        <item x="403"/>
        <item x="502"/>
        <item x="419"/>
        <item x="188"/>
        <item x="31"/>
        <item x="471"/>
        <item x="273"/>
        <item x="222"/>
        <item x="504"/>
        <item x="370"/>
        <item x="401"/>
        <item x="108"/>
        <item x="318"/>
        <item x="293"/>
        <item x="83"/>
        <item x="154"/>
        <item x="498"/>
        <item x="420"/>
        <item x="432"/>
        <item x="240"/>
        <item x="280"/>
        <item x="250"/>
        <item x="148"/>
        <item x="191"/>
        <item x="89"/>
        <item x="373"/>
        <item x="209"/>
        <item x="59"/>
        <item x="86"/>
        <item x="115"/>
        <item x="123"/>
        <item x="450"/>
        <item x="157"/>
        <item x="516"/>
        <item x="146"/>
        <item x="248"/>
        <item x="208"/>
        <item x="119"/>
        <item x="29"/>
        <item x="477"/>
        <item x="422"/>
        <item x="90"/>
        <item x="361"/>
        <item x="133"/>
        <item x="51"/>
        <item x="332"/>
        <item x="185"/>
        <item x="289"/>
        <item x="186"/>
        <item x="65"/>
        <item x="402"/>
        <item x="39"/>
        <item x="155"/>
        <item x="124"/>
        <item x="443"/>
        <item x="233"/>
        <item x="35"/>
        <item x="470"/>
        <item x="496"/>
        <item x="494"/>
        <item x="19"/>
        <item x="328"/>
        <item x="105"/>
        <item x="110"/>
        <item x="15"/>
        <item x="439"/>
        <item x="327"/>
        <item x="317"/>
        <item x="254"/>
        <item x="23"/>
        <item x="532"/>
        <item x="483"/>
        <item x="49"/>
        <item x="408"/>
        <item x="114"/>
        <item x="252"/>
        <item x="221"/>
        <item x="529"/>
        <item x="380"/>
        <item x="181"/>
        <item x="501"/>
        <item x="326"/>
        <item x="143"/>
        <item x="365"/>
        <item x="22"/>
        <item x="320"/>
        <item x="302"/>
        <item x="95"/>
        <item x="160"/>
        <item x="197"/>
        <item x="96"/>
        <item x="66"/>
        <item x="214"/>
        <item x="73"/>
        <item x="258"/>
        <item x="68"/>
        <item x="322"/>
        <item x="180"/>
        <item x="429"/>
        <item x="271"/>
        <item x="466"/>
        <item x="378"/>
        <item x="28"/>
        <item x="45"/>
        <item x="371"/>
        <item x="260"/>
        <item x="277"/>
        <item x="407"/>
        <item x="177"/>
        <item x="438"/>
        <item x="405"/>
        <item x="9"/>
        <item x="474"/>
        <item x="479"/>
        <item x="244"/>
        <item x="416"/>
        <item x="75"/>
        <item x="158"/>
        <item x="57"/>
        <item x="137"/>
        <item x="442"/>
        <item x="518"/>
        <item x="85"/>
        <item x="230"/>
        <item x="97"/>
        <item x="229"/>
        <item x="129"/>
        <item x="476"/>
        <item x="324"/>
        <item x="446"/>
        <item x="464"/>
        <item x="338"/>
        <item x="167"/>
        <item x="362"/>
        <item x="382"/>
        <item x="4"/>
        <item x="267"/>
        <item x="147"/>
        <item x="510"/>
        <item x="217"/>
        <item x="253"/>
        <item x="231"/>
        <item x="164"/>
        <item x="455"/>
        <item x="236"/>
        <item x="343"/>
        <item x="205"/>
        <item x="460"/>
        <item x="255"/>
        <item x="43"/>
        <item x="201"/>
        <item x="48"/>
        <item x="339"/>
        <item x="6"/>
        <item x="434"/>
        <item x="130"/>
        <item x="379"/>
        <item x="150"/>
        <item x="1"/>
        <item x="414"/>
        <item x="536"/>
        <item x="179"/>
        <item x="99"/>
        <item x="533"/>
        <item x="187"/>
        <item x="537"/>
        <item x="30"/>
        <item x="288"/>
        <item x="522"/>
        <item x="425"/>
        <item x="279"/>
        <item x="359"/>
        <item x="67"/>
        <item x="513"/>
        <item x="270"/>
        <item x="315"/>
        <item x="237"/>
        <item x="368"/>
        <item x="245"/>
        <item x="122"/>
        <item x="337"/>
        <item x="334"/>
        <item x="87"/>
        <item x="307"/>
        <item x="25"/>
        <item x="538"/>
        <item x="475"/>
        <item x="512"/>
        <item x="392"/>
        <item x="308"/>
        <item x="80"/>
        <item x="139"/>
        <item x="473"/>
        <item x="376"/>
        <item x="102"/>
        <item x="459"/>
        <item x="412"/>
        <item x="329"/>
        <item x="411"/>
        <item x="151"/>
        <item x="215"/>
        <item x="211"/>
        <item x="398"/>
        <item x="282"/>
        <item x="142"/>
        <item x="243"/>
        <item x="377"/>
        <item x="297"/>
        <item x="440"/>
        <item x="223"/>
        <item x="52"/>
        <item x="344"/>
        <item x="116"/>
        <item x="192"/>
        <item x="91"/>
        <item x="184"/>
        <item x="389"/>
        <item x="310"/>
        <item x="72"/>
        <item x="428"/>
        <item x="456"/>
        <item x="500"/>
        <item x="228"/>
        <item x="199"/>
        <item x="37"/>
        <item x="134"/>
        <item x="225"/>
        <item x="20"/>
        <item x="170"/>
        <item x="41"/>
        <item x="515"/>
        <item x="24"/>
        <item x="349"/>
        <item x="224"/>
        <item x="173"/>
        <item x="462"/>
        <item x="350"/>
        <item x="321"/>
        <item x="505"/>
        <item t="default"/>
      </items>
    </pivotField>
    <pivotField numFmtId="1" showAll="0">
      <items count="7">
        <item x="4"/>
        <item x="1"/>
        <item x="2"/>
        <item x="0"/>
        <item x="5"/>
        <item x="3"/>
        <item t="default"/>
      </items>
    </pivotField>
    <pivotField axis="axisRow" showAll="0" sortType="ascending">
      <items count="21">
        <item x="5"/>
        <item x="15"/>
        <item x="14"/>
        <item x="17"/>
        <item x="8"/>
        <item x="6"/>
        <item x="18"/>
        <item x="7"/>
        <item x="1"/>
        <item x="2"/>
        <item x="10"/>
        <item x="9"/>
        <item x="3"/>
        <item x="13"/>
        <item x="12"/>
        <item x="0"/>
        <item x="19"/>
        <item x="16"/>
        <item x="4"/>
        <item x="11"/>
        <item t="default"/>
      </items>
      <autoSortScope>
        <pivotArea dataOnly="0" outline="0" fieldPosition="0">
          <references count="1">
            <reference field="4294967294" count="1" selected="0">
              <x v="0"/>
            </reference>
          </references>
        </pivotArea>
      </autoSortScope>
    </pivotField>
    <pivotField showAll="0">
      <items count="6">
        <item x="0"/>
        <item x="4"/>
        <item x="1"/>
        <item x="3"/>
        <item x="2"/>
        <item t="default"/>
      </items>
    </pivotField>
    <pivotField showAll="0">
      <items count="6">
        <item x="4"/>
        <item x="1"/>
        <item x="2"/>
        <item x="3"/>
        <item x="0"/>
        <item t="default"/>
      </items>
    </pivotField>
    <pivotField showAll="0"/>
    <pivotField showAll="0"/>
    <pivotField dataField="1" showAll="0"/>
    <pivotField showAll="0"/>
    <pivotField showAll="0"/>
    <pivotField showAll="0"/>
    <pivotField showAll="0" defaultSubtotal="0"/>
    <pivotField showAll="0" defaultSubtotal="0"/>
    <pivotField showAll="0" defaultSubtotal="0">
      <items count="7">
        <item x="0"/>
        <item x="1"/>
        <item x="2"/>
        <item x="3"/>
        <item x="4"/>
        <item x="5"/>
        <item x="6"/>
      </items>
    </pivotField>
  </pivotFields>
  <rowFields count="1">
    <field x="6"/>
  </rowFields>
  <rowItems count="21">
    <i>
      <x v="5"/>
    </i>
    <i>
      <x v="19"/>
    </i>
    <i>
      <x v="17"/>
    </i>
    <i>
      <x v="2"/>
    </i>
    <i>
      <x v="18"/>
    </i>
    <i>
      <x v="16"/>
    </i>
    <i>
      <x v="11"/>
    </i>
    <i>
      <x v="12"/>
    </i>
    <i>
      <x v="9"/>
    </i>
    <i>
      <x v="14"/>
    </i>
    <i>
      <x v="7"/>
    </i>
    <i>
      <x v="4"/>
    </i>
    <i>
      <x/>
    </i>
    <i>
      <x v="15"/>
    </i>
    <i>
      <x v="13"/>
    </i>
    <i>
      <x v="1"/>
    </i>
    <i>
      <x v="10"/>
    </i>
    <i>
      <x v="3"/>
    </i>
    <i>
      <x v="8"/>
    </i>
    <i>
      <x v="6"/>
    </i>
    <i t="grand">
      <x/>
    </i>
  </rowItems>
  <colItems count="1">
    <i/>
  </colItems>
  <dataFields count="1">
    <dataField name="Average of Job Rate" fld="11" subtotal="average" baseField="6" baseItem="0"/>
  </dataFields>
  <chartFormats count="1">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8DF6CE-9897-4232-A458-57BD0E7FC345}"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enter">
  <location ref="J17:K23" firstHeaderRow="1" firstDataRow="1" firstDataCol="1"/>
  <pivotFields count="18">
    <pivotField showAll="0"/>
    <pivotField showAll="0"/>
    <pivotField showAll="0"/>
    <pivotField showAll="0"/>
    <pivotField numFmtId="14" showAll="0">
      <items count="540">
        <item x="458"/>
        <item x="421"/>
        <item x="183"/>
        <item x="63"/>
        <item x="485"/>
        <item x="36"/>
        <item x="5"/>
        <item x="149"/>
        <item x="445"/>
        <item x="488"/>
        <item x="13"/>
        <item x="503"/>
        <item x="47"/>
        <item x="262"/>
        <item x="104"/>
        <item x="268"/>
        <item x="534"/>
        <item x="313"/>
        <item x="100"/>
        <item x="16"/>
        <item x="406"/>
        <item x="448"/>
        <item x="79"/>
        <item x="437"/>
        <item x="220"/>
        <item x="232"/>
        <item x="369"/>
        <item x="356"/>
        <item x="506"/>
        <item x="449"/>
        <item x="286"/>
        <item x="404"/>
        <item x="266"/>
        <item x="78"/>
        <item x="203"/>
        <item x="54"/>
        <item x="426"/>
        <item x="374"/>
        <item x="106"/>
        <item x="200"/>
        <item x="259"/>
        <item x="113"/>
        <item x="70"/>
        <item x="276"/>
        <item x="447"/>
        <item x="44"/>
        <item x="454"/>
        <item x="300"/>
        <item x="281"/>
        <item x="472"/>
        <item x="486"/>
        <item x="309"/>
        <item x="125"/>
        <item x="34"/>
        <item x="107"/>
        <item x="278"/>
        <item x="141"/>
        <item x="330"/>
        <item x="346"/>
        <item x="517"/>
        <item x="393"/>
        <item x="385"/>
        <item x="341"/>
        <item x="491"/>
        <item x="144"/>
        <item x="514"/>
        <item x="62"/>
        <item x="340"/>
        <item x="461"/>
        <item x="387"/>
        <item x="152"/>
        <item x="190"/>
        <item x="264"/>
        <item x="481"/>
        <item x="32"/>
        <item x="269"/>
        <item x="452"/>
        <item x="265"/>
        <item x="482"/>
        <item x="163"/>
        <item x="198"/>
        <item x="424"/>
        <item x="314"/>
        <item x="33"/>
        <item x="535"/>
        <item x="118"/>
        <item x="42"/>
        <item x="156"/>
        <item x="358"/>
        <item x="92"/>
        <item x="333"/>
        <item x="159"/>
        <item x="120"/>
        <item x="301"/>
        <item x="490"/>
        <item x="492"/>
        <item x="196"/>
        <item x="263"/>
        <item x="311"/>
        <item x="381"/>
        <item x="394"/>
        <item x="127"/>
        <item x="525"/>
        <item x="430"/>
        <item x="161"/>
        <item x="388"/>
        <item x="355"/>
        <item x="363"/>
        <item x="2"/>
        <item x="140"/>
        <item x="84"/>
        <item x="487"/>
        <item x="451"/>
        <item x="415"/>
        <item x="375"/>
        <item x="294"/>
        <item x="367"/>
        <item x="499"/>
        <item x="433"/>
        <item x="261"/>
        <item x="126"/>
        <item x="527"/>
        <item x="285"/>
        <item x="495"/>
        <item x="431"/>
        <item x="10"/>
        <item x="117"/>
        <item x="519"/>
        <item x="176"/>
        <item x="272"/>
        <item x="227"/>
        <item x="7"/>
        <item x="457"/>
        <item x="111"/>
        <item x="162"/>
        <item x="478"/>
        <item x="413"/>
        <item x="400"/>
        <item x="528"/>
        <item x="463"/>
        <item x="409"/>
        <item x="8"/>
        <item x="239"/>
        <item x="55"/>
        <item x="165"/>
        <item x="469"/>
        <item x="283"/>
        <item x="323"/>
        <item x="202"/>
        <item x="0"/>
        <item x="353"/>
        <item x="347"/>
        <item x="256"/>
        <item x="93"/>
        <item x="316"/>
        <item x="444"/>
        <item x="74"/>
        <item x="18"/>
        <item x="206"/>
        <item x="509"/>
        <item x="520"/>
        <item x="296"/>
        <item x="480"/>
        <item x="238"/>
        <item x="17"/>
        <item x="489"/>
        <item x="189"/>
        <item x="493"/>
        <item x="342"/>
        <item x="212"/>
        <item x="511"/>
        <item x="292"/>
        <item x="131"/>
        <item x="169"/>
        <item x="210"/>
        <item x="391"/>
        <item x="193"/>
        <item x="128"/>
        <item x="241"/>
        <item x="38"/>
        <item x="386"/>
        <item x="218"/>
        <item x="226"/>
        <item x="384"/>
        <item x="64"/>
        <item x="69"/>
        <item x="81"/>
        <item x="423"/>
        <item x="352"/>
        <item x="11"/>
        <item x="303"/>
        <item x="257"/>
        <item x="121"/>
        <item x="366"/>
        <item x="175"/>
        <item x="287"/>
        <item x="3"/>
        <item x="182"/>
        <item x="71"/>
        <item x="251"/>
        <item x="171"/>
        <item x="410"/>
        <item x="103"/>
        <item x="523"/>
        <item x="195"/>
        <item x="295"/>
        <item x="88"/>
        <item x="153"/>
        <item x="98"/>
        <item x="168"/>
        <item x="50"/>
        <item x="436"/>
        <item x="76"/>
        <item x="325"/>
        <item x="12"/>
        <item x="298"/>
        <item x="219"/>
        <item x="94"/>
        <item x="399"/>
        <item x="26"/>
        <item x="14"/>
        <item x="61"/>
        <item x="521"/>
        <item x="207"/>
        <item x="348"/>
        <item x="531"/>
        <item x="484"/>
        <item x="249"/>
        <item x="166"/>
        <item x="351"/>
        <item x="234"/>
        <item x="364"/>
        <item x="331"/>
        <item x="247"/>
        <item x="396"/>
        <item x="21"/>
        <item x="213"/>
        <item x="395"/>
        <item x="306"/>
        <item x="507"/>
        <item x="312"/>
        <item x="82"/>
        <item x="418"/>
        <item x="291"/>
        <item x="101"/>
        <item x="360"/>
        <item x="304"/>
        <item x="417"/>
        <item x="319"/>
        <item x="390"/>
        <item x="53"/>
        <item x="372"/>
        <item x="345"/>
        <item x="497"/>
        <item x="467"/>
        <item x="357"/>
        <item x="305"/>
        <item x="194"/>
        <item x="508"/>
        <item x="242"/>
        <item x="138"/>
        <item x="172"/>
        <item x="453"/>
        <item x="109"/>
        <item x="284"/>
        <item x="145"/>
        <item x="27"/>
        <item x="275"/>
        <item x="530"/>
        <item x="56"/>
        <item x="299"/>
        <item x="383"/>
        <item x="132"/>
        <item x="216"/>
        <item x="136"/>
        <item x="204"/>
        <item x="246"/>
        <item x="468"/>
        <item x="397"/>
        <item x="112"/>
        <item x="235"/>
        <item x="178"/>
        <item x="335"/>
        <item x="274"/>
        <item x="336"/>
        <item x="441"/>
        <item x="135"/>
        <item x="46"/>
        <item x="526"/>
        <item x="290"/>
        <item x="58"/>
        <item x="465"/>
        <item x="354"/>
        <item x="40"/>
        <item x="60"/>
        <item x="427"/>
        <item x="524"/>
        <item x="77"/>
        <item x="174"/>
        <item x="435"/>
        <item x="403"/>
        <item x="502"/>
        <item x="419"/>
        <item x="188"/>
        <item x="31"/>
        <item x="471"/>
        <item x="273"/>
        <item x="222"/>
        <item x="504"/>
        <item x="370"/>
        <item x="401"/>
        <item x="108"/>
        <item x="318"/>
        <item x="293"/>
        <item x="83"/>
        <item x="154"/>
        <item x="498"/>
        <item x="420"/>
        <item x="432"/>
        <item x="240"/>
        <item x="280"/>
        <item x="250"/>
        <item x="148"/>
        <item x="191"/>
        <item x="89"/>
        <item x="373"/>
        <item x="209"/>
        <item x="59"/>
        <item x="86"/>
        <item x="115"/>
        <item x="123"/>
        <item x="450"/>
        <item x="157"/>
        <item x="516"/>
        <item x="146"/>
        <item x="248"/>
        <item x="208"/>
        <item x="119"/>
        <item x="29"/>
        <item x="477"/>
        <item x="422"/>
        <item x="90"/>
        <item x="361"/>
        <item x="133"/>
        <item x="51"/>
        <item x="332"/>
        <item x="185"/>
        <item x="289"/>
        <item x="186"/>
        <item x="65"/>
        <item x="402"/>
        <item x="39"/>
        <item x="155"/>
        <item x="124"/>
        <item x="443"/>
        <item x="233"/>
        <item x="35"/>
        <item x="470"/>
        <item x="496"/>
        <item x="494"/>
        <item x="19"/>
        <item x="328"/>
        <item x="105"/>
        <item x="110"/>
        <item x="15"/>
        <item x="439"/>
        <item x="327"/>
        <item x="317"/>
        <item x="254"/>
        <item x="23"/>
        <item x="532"/>
        <item x="483"/>
        <item x="49"/>
        <item x="408"/>
        <item x="114"/>
        <item x="252"/>
        <item x="221"/>
        <item x="529"/>
        <item x="380"/>
        <item x="181"/>
        <item x="501"/>
        <item x="326"/>
        <item x="143"/>
        <item x="365"/>
        <item x="22"/>
        <item x="320"/>
        <item x="302"/>
        <item x="95"/>
        <item x="160"/>
        <item x="197"/>
        <item x="96"/>
        <item x="66"/>
        <item x="214"/>
        <item x="73"/>
        <item x="258"/>
        <item x="68"/>
        <item x="322"/>
        <item x="180"/>
        <item x="429"/>
        <item x="271"/>
        <item x="466"/>
        <item x="378"/>
        <item x="28"/>
        <item x="45"/>
        <item x="371"/>
        <item x="260"/>
        <item x="277"/>
        <item x="407"/>
        <item x="177"/>
        <item x="438"/>
        <item x="405"/>
        <item x="9"/>
        <item x="474"/>
        <item x="479"/>
        <item x="244"/>
        <item x="416"/>
        <item x="75"/>
        <item x="158"/>
        <item x="57"/>
        <item x="137"/>
        <item x="442"/>
        <item x="518"/>
        <item x="85"/>
        <item x="230"/>
        <item x="97"/>
        <item x="229"/>
        <item x="129"/>
        <item x="476"/>
        <item x="324"/>
        <item x="446"/>
        <item x="464"/>
        <item x="338"/>
        <item x="167"/>
        <item x="362"/>
        <item x="382"/>
        <item x="4"/>
        <item x="267"/>
        <item x="147"/>
        <item x="510"/>
        <item x="217"/>
        <item x="253"/>
        <item x="231"/>
        <item x="164"/>
        <item x="455"/>
        <item x="236"/>
        <item x="343"/>
        <item x="205"/>
        <item x="460"/>
        <item x="255"/>
        <item x="43"/>
        <item x="201"/>
        <item x="48"/>
        <item x="339"/>
        <item x="6"/>
        <item x="434"/>
        <item x="130"/>
        <item x="379"/>
        <item x="150"/>
        <item x="1"/>
        <item x="414"/>
        <item x="536"/>
        <item x="179"/>
        <item x="99"/>
        <item x="533"/>
        <item x="187"/>
        <item x="537"/>
        <item x="30"/>
        <item x="288"/>
        <item x="522"/>
        <item x="425"/>
        <item x="279"/>
        <item x="359"/>
        <item x="67"/>
        <item x="513"/>
        <item x="270"/>
        <item x="315"/>
        <item x="237"/>
        <item x="368"/>
        <item x="245"/>
        <item x="122"/>
        <item x="337"/>
        <item x="334"/>
        <item x="87"/>
        <item x="307"/>
        <item x="25"/>
        <item x="538"/>
        <item x="475"/>
        <item x="512"/>
        <item x="392"/>
        <item x="308"/>
        <item x="80"/>
        <item x="139"/>
        <item x="473"/>
        <item x="376"/>
        <item x="102"/>
        <item x="459"/>
        <item x="412"/>
        <item x="329"/>
        <item x="411"/>
        <item x="151"/>
        <item x="215"/>
        <item x="211"/>
        <item x="398"/>
        <item x="282"/>
        <item x="142"/>
        <item x="243"/>
        <item x="377"/>
        <item x="297"/>
        <item x="440"/>
        <item x="223"/>
        <item x="52"/>
        <item x="344"/>
        <item x="116"/>
        <item x="192"/>
        <item x="91"/>
        <item x="184"/>
        <item x="389"/>
        <item x="310"/>
        <item x="72"/>
        <item x="428"/>
        <item x="456"/>
        <item x="500"/>
        <item x="228"/>
        <item x="199"/>
        <item x="37"/>
        <item x="134"/>
        <item x="225"/>
        <item x="20"/>
        <item x="170"/>
        <item x="41"/>
        <item x="515"/>
        <item x="24"/>
        <item x="349"/>
        <item x="224"/>
        <item x="173"/>
        <item x="462"/>
        <item x="350"/>
        <item x="321"/>
        <item x="505"/>
        <item t="default"/>
      </items>
    </pivotField>
    <pivotField numFmtId="1" showAll="0"/>
    <pivotField showAll="0"/>
    <pivotField showAll="0"/>
    <pivotField axis="axisRow" showAll="0">
      <items count="6">
        <item x="4"/>
        <item x="1"/>
        <item x="2"/>
        <item x="3"/>
        <item x="0"/>
        <item t="default"/>
      </items>
    </pivotField>
    <pivotField showAll="0"/>
    <pivotField showAll="0"/>
    <pivotField showAll="0"/>
    <pivotField showAll="0"/>
    <pivotField showAll="0"/>
    <pivotField dataField="1" showAll="0"/>
    <pivotField showAll="0" defaultSubtotal="0"/>
    <pivotField showAll="0" defaultSubtotal="0"/>
    <pivotField showAll="0" defaultSubtotal="0">
      <items count="7">
        <item x="0"/>
        <item x="1"/>
        <item x="2"/>
        <item x="3"/>
        <item x="4"/>
        <item x="5"/>
        <item x="6"/>
      </items>
    </pivotField>
  </pivotFields>
  <rowFields count="1">
    <field x="8"/>
  </rowFields>
  <rowItems count="6">
    <i>
      <x/>
    </i>
    <i>
      <x v="1"/>
    </i>
    <i>
      <x v="2"/>
    </i>
    <i>
      <x v="3"/>
    </i>
    <i>
      <x v="4"/>
    </i>
    <i t="grand">
      <x/>
    </i>
  </rowItems>
  <colItems count="1">
    <i/>
  </colItems>
  <dataFields count="1">
    <dataField name="Average of Overtime Hours" fld="14" subtotal="average"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0AFAE6-72B9-47D7-9ED8-625CAC25A97A}"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Department" fieldListSortAscending="1">
  <location ref="A1:B22" firstHeaderRow="1" firstDataRow="1" firstDataCol="1"/>
  <pivotFields count="18">
    <pivotField showAll="0"/>
    <pivotField showAll="0"/>
    <pivotField showAll="0"/>
    <pivotField showAll="0">
      <items count="3">
        <item x="1"/>
        <item x="0"/>
        <item t="default"/>
      </items>
    </pivotField>
    <pivotField numFmtId="14" showAll="0">
      <items count="540">
        <item x="458"/>
        <item x="421"/>
        <item x="183"/>
        <item x="63"/>
        <item x="485"/>
        <item x="36"/>
        <item x="5"/>
        <item x="149"/>
        <item x="445"/>
        <item x="488"/>
        <item x="13"/>
        <item x="503"/>
        <item x="47"/>
        <item x="262"/>
        <item x="104"/>
        <item x="268"/>
        <item x="534"/>
        <item x="313"/>
        <item x="100"/>
        <item x="16"/>
        <item x="406"/>
        <item x="448"/>
        <item x="79"/>
        <item x="437"/>
        <item x="220"/>
        <item x="232"/>
        <item x="369"/>
        <item x="356"/>
        <item x="506"/>
        <item x="449"/>
        <item x="286"/>
        <item x="404"/>
        <item x="266"/>
        <item x="78"/>
        <item x="203"/>
        <item x="54"/>
        <item x="426"/>
        <item x="374"/>
        <item x="106"/>
        <item x="200"/>
        <item x="259"/>
        <item x="113"/>
        <item x="70"/>
        <item x="276"/>
        <item x="447"/>
        <item x="44"/>
        <item x="454"/>
        <item x="300"/>
        <item x="281"/>
        <item x="472"/>
        <item x="486"/>
        <item x="309"/>
        <item x="125"/>
        <item x="34"/>
        <item x="107"/>
        <item x="278"/>
        <item x="141"/>
        <item x="330"/>
        <item x="346"/>
        <item x="517"/>
        <item x="393"/>
        <item x="385"/>
        <item x="341"/>
        <item x="491"/>
        <item x="144"/>
        <item x="514"/>
        <item x="62"/>
        <item x="340"/>
        <item x="461"/>
        <item x="387"/>
        <item x="152"/>
        <item x="190"/>
        <item x="264"/>
        <item x="481"/>
        <item x="32"/>
        <item x="269"/>
        <item x="452"/>
        <item x="265"/>
        <item x="482"/>
        <item x="163"/>
        <item x="198"/>
        <item x="424"/>
        <item x="314"/>
        <item x="33"/>
        <item x="535"/>
        <item x="118"/>
        <item x="42"/>
        <item x="156"/>
        <item x="358"/>
        <item x="92"/>
        <item x="333"/>
        <item x="159"/>
        <item x="120"/>
        <item x="301"/>
        <item x="490"/>
        <item x="492"/>
        <item x="196"/>
        <item x="263"/>
        <item x="311"/>
        <item x="381"/>
        <item x="394"/>
        <item x="127"/>
        <item x="525"/>
        <item x="430"/>
        <item x="161"/>
        <item x="388"/>
        <item x="355"/>
        <item x="363"/>
        <item x="2"/>
        <item x="140"/>
        <item x="84"/>
        <item x="487"/>
        <item x="451"/>
        <item x="415"/>
        <item x="375"/>
        <item x="294"/>
        <item x="367"/>
        <item x="499"/>
        <item x="433"/>
        <item x="261"/>
        <item x="126"/>
        <item x="527"/>
        <item x="285"/>
        <item x="495"/>
        <item x="431"/>
        <item x="10"/>
        <item x="117"/>
        <item x="519"/>
        <item x="176"/>
        <item x="272"/>
        <item x="227"/>
        <item x="7"/>
        <item x="457"/>
        <item x="111"/>
        <item x="162"/>
        <item x="478"/>
        <item x="413"/>
        <item x="400"/>
        <item x="528"/>
        <item x="463"/>
        <item x="409"/>
        <item x="8"/>
        <item x="239"/>
        <item x="55"/>
        <item x="165"/>
        <item x="469"/>
        <item x="283"/>
        <item x="323"/>
        <item x="202"/>
        <item x="0"/>
        <item x="353"/>
        <item x="347"/>
        <item x="256"/>
        <item x="93"/>
        <item x="316"/>
        <item x="444"/>
        <item x="74"/>
        <item x="18"/>
        <item x="206"/>
        <item x="509"/>
        <item x="520"/>
        <item x="296"/>
        <item x="480"/>
        <item x="238"/>
        <item x="17"/>
        <item x="489"/>
        <item x="189"/>
        <item x="493"/>
        <item x="342"/>
        <item x="212"/>
        <item x="511"/>
        <item x="292"/>
        <item x="131"/>
        <item x="169"/>
        <item x="210"/>
        <item x="391"/>
        <item x="193"/>
        <item x="128"/>
        <item x="241"/>
        <item x="38"/>
        <item x="386"/>
        <item x="218"/>
        <item x="226"/>
        <item x="384"/>
        <item x="64"/>
        <item x="69"/>
        <item x="81"/>
        <item x="423"/>
        <item x="352"/>
        <item x="11"/>
        <item x="303"/>
        <item x="257"/>
        <item x="121"/>
        <item x="366"/>
        <item x="175"/>
        <item x="287"/>
        <item x="3"/>
        <item x="182"/>
        <item x="71"/>
        <item x="251"/>
        <item x="171"/>
        <item x="410"/>
        <item x="103"/>
        <item x="523"/>
        <item x="195"/>
        <item x="295"/>
        <item x="88"/>
        <item x="153"/>
        <item x="98"/>
        <item x="168"/>
        <item x="50"/>
        <item x="436"/>
        <item x="76"/>
        <item x="325"/>
        <item x="12"/>
        <item x="298"/>
        <item x="219"/>
        <item x="94"/>
        <item x="399"/>
        <item x="26"/>
        <item x="14"/>
        <item x="61"/>
        <item x="521"/>
        <item x="207"/>
        <item x="348"/>
        <item x="531"/>
        <item x="484"/>
        <item x="249"/>
        <item x="166"/>
        <item x="351"/>
        <item x="234"/>
        <item x="364"/>
        <item x="331"/>
        <item x="247"/>
        <item x="396"/>
        <item x="21"/>
        <item x="213"/>
        <item x="395"/>
        <item x="306"/>
        <item x="507"/>
        <item x="312"/>
        <item x="82"/>
        <item x="418"/>
        <item x="291"/>
        <item x="101"/>
        <item x="360"/>
        <item x="304"/>
        <item x="417"/>
        <item x="319"/>
        <item x="390"/>
        <item x="53"/>
        <item x="372"/>
        <item x="345"/>
        <item x="497"/>
        <item x="467"/>
        <item x="357"/>
        <item x="305"/>
        <item x="194"/>
        <item x="508"/>
        <item x="242"/>
        <item x="138"/>
        <item x="172"/>
        <item x="453"/>
        <item x="109"/>
        <item x="284"/>
        <item x="145"/>
        <item x="27"/>
        <item x="275"/>
        <item x="530"/>
        <item x="56"/>
        <item x="299"/>
        <item x="383"/>
        <item x="132"/>
        <item x="216"/>
        <item x="136"/>
        <item x="204"/>
        <item x="246"/>
        <item x="468"/>
        <item x="397"/>
        <item x="112"/>
        <item x="235"/>
        <item x="178"/>
        <item x="335"/>
        <item x="274"/>
        <item x="336"/>
        <item x="441"/>
        <item x="135"/>
        <item x="46"/>
        <item x="526"/>
        <item x="290"/>
        <item x="58"/>
        <item x="465"/>
        <item x="354"/>
        <item x="40"/>
        <item x="60"/>
        <item x="427"/>
        <item x="524"/>
        <item x="77"/>
        <item x="174"/>
        <item x="435"/>
        <item x="403"/>
        <item x="502"/>
        <item x="419"/>
        <item x="188"/>
        <item x="31"/>
        <item x="471"/>
        <item x="273"/>
        <item x="222"/>
        <item x="504"/>
        <item x="370"/>
        <item x="401"/>
        <item x="108"/>
        <item x="318"/>
        <item x="293"/>
        <item x="83"/>
        <item x="154"/>
        <item x="498"/>
        <item x="420"/>
        <item x="432"/>
        <item x="240"/>
        <item x="280"/>
        <item x="250"/>
        <item x="148"/>
        <item x="191"/>
        <item x="89"/>
        <item x="373"/>
        <item x="209"/>
        <item x="59"/>
        <item x="86"/>
        <item x="115"/>
        <item x="123"/>
        <item x="450"/>
        <item x="157"/>
        <item x="516"/>
        <item x="146"/>
        <item x="248"/>
        <item x="208"/>
        <item x="119"/>
        <item x="29"/>
        <item x="477"/>
        <item x="422"/>
        <item x="90"/>
        <item x="361"/>
        <item x="133"/>
        <item x="51"/>
        <item x="332"/>
        <item x="185"/>
        <item x="289"/>
        <item x="186"/>
        <item x="65"/>
        <item x="402"/>
        <item x="39"/>
        <item x="155"/>
        <item x="124"/>
        <item x="443"/>
        <item x="233"/>
        <item x="35"/>
        <item x="470"/>
        <item x="496"/>
        <item x="494"/>
        <item x="19"/>
        <item x="328"/>
        <item x="105"/>
        <item x="110"/>
        <item x="15"/>
        <item x="439"/>
        <item x="327"/>
        <item x="317"/>
        <item x="254"/>
        <item x="23"/>
        <item x="532"/>
        <item x="483"/>
        <item x="49"/>
        <item x="408"/>
        <item x="114"/>
        <item x="252"/>
        <item x="221"/>
        <item x="529"/>
        <item x="380"/>
        <item x="181"/>
        <item x="501"/>
        <item x="326"/>
        <item x="143"/>
        <item x="365"/>
        <item x="22"/>
        <item x="320"/>
        <item x="302"/>
        <item x="95"/>
        <item x="160"/>
        <item x="197"/>
        <item x="96"/>
        <item x="66"/>
        <item x="214"/>
        <item x="73"/>
        <item x="258"/>
        <item x="68"/>
        <item x="322"/>
        <item x="180"/>
        <item x="429"/>
        <item x="271"/>
        <item x="466"/>
        <item x="378"/>
        <item x="28"/>
        <item x="45"/>
        <item x="371"/>
        <item x="260"/>
        <item x="277"/>
        <item x="407"/>
        <item x="177"/>
        <item x="438"/>
        <item x="405"/>
        <item x="9"/>
        <item x="474"/>
        <item x="479"/>
        <item x="244"/>
        <item x="416"/>
        <item x="75"/>
        <item x="158"/>
        <item x="57"/>
        <item x="137"/>
        <item x="442"/>
        <item x="518"/>
        <item x="85"/>
        <item x="230"/>
        <item x="97"/>
        <item x="229"/>
        <item x="129"/>
        <item x="476"/>
        <item x="324"/>
        <item x="446"/>
        <item x="464"/>
        <item x="338"/>
        <item x="167"/>
        <item x="362"/>
        <item x="382"/>
        <item x="4"/>
        <item x="267"/>
        <item x="147"/>
        <item x="510"/>
        <item x="217"/>
        <item x="253"/>
        <item x="231"/>
        <item x="164"/>
        <item x="455"/>
        <item x="236"/>
        <item x="343"/>
        <item x="205"/>
        <item x="460"/>
        <item x="255"/>
        <item x="43"/>
        <item x="201"/>
        <item x="48"/>
        <item x="339"/>
        <item x="6"/>
        <item x="434"/>
        <item x="130"/>
        <item x="379"/>
        <item x="150"/>
        <item x="1"/>
        <item x="414"/>
        <item x="536"/>
        <item x="179"/>
        <item x="99"/>
        <item x="533"/>
        <item x="187"/>
        <item x="537"/>
        <item x="30"/>
        <item x="288"/>
        <item x="522"/>
        <item x="425"/>
        <item x="279"/>
        <item x="359"/>
        <item x="67"/>
        <item x="513"/>
        <item x="270"/>
        <item x="315"/>
        <item x="237"/>
        <item x="368"/>
        <item x="245"/>
        <item x="122"/>
        <item x="337"/>
        <item x="334"/>
        <item x="87"/>
        <item x="307"/>
        <item x="25"/>
        <item x="538"/>
        <item x="475"/>
        <item x="512"/>
        <item x="392"/>
        <item x="308"/>
        <item x="80"/>
        <item x="139"/>
        <item x="473"/>
        <item x="376"/>
        <item x="102"/>
        <item x="459"/>
        <item x="412"/>
        <item x="329"/>
        <item x="411"/>
        <item x="151"/>
        <item x="215"/>
        <item x="211"/>
        <item x="398"/>
        <item x="282"/>
        <item x="142"/>
        <item x="243"/>
        <item x="377"/>
        <item x="297"/>
        <item x="440"/>
        <item x="223"/>
        <item x="52"/>
        <item x="344"/>
        <item x="116"/>
        <item x="192"/>
        <item x="91"/>
        <item x="184"/>
        <item x="389"/>
        <item x="310"/>
        <item x="72"/>
        <item x="428"/>
        <item x="456"/>
        <item x="500"/>
        <item x="228"/>
        <item x="199"/>
        <item x="37"/>
        <item x="134"/>
        <item x="225"/>
        <item x="20"/>
        <item x="170"/>
        <item x="41"/>
        <item x="515"/>
        <item x="24"/>
        <item x="349"/>
        <item x="224"/>
        <item x="173"/>
        <item x="462"/>
        <item x="350"/>
        <item x="321"/>
        <item x="505"/>
        <item t="default"/>
      </items>
    </pivotField>
    <pivotField numFmtId="1" showAll="0">
      <items count="7">
        <item x="4"/>
        <item x="1"/>
        <item x="2"/>
        <item x="0"/>
        <item x="5"/>
        <item x="3"/>
        <item t="default"/>
      </items>
    </pivotField>
    <pivotField axis="axisRow" showAll="0" sortType="ascending">
      <items count="21">
        <item x="5"/>
        <item x="15"/>
        <item x="14"/>
        <item x="17"/>
        <item x="8"/>
        <item x="6"/>
        <item x="18"/>
        <item x="7"/>
        <item x="1"/>
        <item x="2"/>
        <item x="10"/>
        <item x="9"/>
        <item x="3"/>
        <item x="13"/>
        <item x="12"/>
        <item x="0"/>
        <item x="19"/>
        <item x="16"/>
        <item x="4"/>
        <item x="11"/>
        <item t="default"/>
      </items>
      <autoSortScope>
        <pivotArea dataOnly="0" outline="0" fieldPosition="0">
          <references count="1">
            <reference field="4294967294" count="1" selected="0">
              <x v="0"/>
            </reference>
          </references>
        </pivotArea>
      </autoSortScope>
    </pivotField>
    <pivotField showAll="0">
      <items count="6">
        <item x="0"/>
        <item x="4"/>
        <item x="1"/>
        <item x="3"/>
        <item x="2"/>
        <item t="default"/>
      </items>
    </pivotField>
    <pivotField showAll="0">
      <items count="6">
        <item x="4"/>
        <item x="1"/>
        <item x="2"/>
        <item x="3"/>
        <item x="0"/>
        <item t="default"/>
      </items>
    </pivotField>
    <pivotField dataField="1"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6"/>
  </rowFields>
  <rowItems count="21">
    <i>
      <x v="16"/>
    </i>
    <i>
      <x v="10"/>
    </i>
    <i>
      <x/>
    </i>
    <i>
      <x v="18"/>
    </i>
    <i>
      <x v="12"/>
    </i>
    <i>
      <x v="3"/>
    </i>
    <i>
      <x v="9"/>
    </i>
    <i>
      <x v="1"/>
    </i>
    <i>
      <x v="13"/>
    </i>
    <i>
      <x v="15"/>
    </i>
    <i>
      <x v="11"/>
    </i>
    <i>
      <x v="5"/>
    </i>
    <i>
      <x v="14"/>
    </i>
    <i>
      <x v="17"/>
    </i>
    <i>
      <x v="7"/>
    </i>
    <i>
      <x v="8"/>
    </i>
    <i>
      <x v="4"/>
    </i>
    <i>
      <x v="19"/>
    </i>
    <i>
      <x v="2"/>
    </i>
    <i>
      <x v="6"/>
    </i>
    <i t="grand">
      <x/>
    </i>
  </rowItems>
  <colItems count="1">
    <i/>
  </colItems>
  <dataFields count="1">
    <dataField name="Average of Monthly Salary" fld="9" subtotal="average" baseField="6"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6924A57-124E-443C-A960-29C9256EEDE6}"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enter">
  <location ref="J1:K7" firstHeaderRow="1" firstDataRow="1" firstDataCol="1"/>
  <pivotFields count="18">
    <pivotField showAll="0"/>
    <pivotField showAll="0"/>
    <pivotField showAll="0"/>
    <pivotField showAll="0"/>
    <pivotField numFmtId="14" showAll="0">
      <items count="540">
        <item x="458"/>
        <item x="421"/>
        <item x="183"/>
        <item x="63"/>
        <item x="485"/>
        <item x="36"/>
        <item x="5"/>
        <item x="149"/>
        <item x="445"/>
        <item x="488"/>
        <item x="13"/>
        <item x="503"/>
        <item x="47"/>
        <item x="262"/>
        <item x="104"/>
        <item x="268"/>
        <item x="534"/>
        <item x="313"/>
        <item x="100"/>
        <item x="16"/>
        <item x="406"/>
        <item x="448"/>
        <item x="79"/>
        <item x="437"/>
        <item x="220"/>
        <item x="232"/>
        <item x="369"/>
        <item x="356"/>
        <item x="506"/>
        <item x="449"/>
        <item x="286"/>
        <item x="404"/>
        <item x="266"/>
        <item x="78"/>
        <item x="203"/>
        <item x="54"/>
        <item x="426"/>
        <item x="374"/>
        <item x="106"/>
        <item x="200"/>
        <item x="259"/>
        <item x="113"/>
        <item x="70"/>
        <item x="276"/>
        <item x="447"/>
        <item x="44"/>
        <item x="454"/>
        <item x="300"/>
        <item x="281"/>
        <item x="472"/>
        <item x="486"/>
        <item x="309"/>
        <item x="125"/>
        <item x="34"/>
        <item x="107"/>
        <item x="278"/>
        <item x="141"/>
        <item x="330"/>
        <item x="346"/>
        <item x="517"/>
        <item x="393"/>
        <item x="385"/>
        <item x="341"/>
        <item x="491"/>
        <item x="144"/>
        <item x="514"/>
        <item x="62"/>
        <item x="340"/>
        <item x="461"/>
        <item x="387"/>
        <item x="152"/>
        <item x="190"/>
        <item x="264"/>
        <item x="481"/>
        <item x="32"/>
        <item x="269"/>
        <item x="452"/>
        <item x="265"/>
        <item x="482"/>
        <item x="163"/>
        <item x="198"/>
        <item x="424"/>
        <item x="314"/>
        <item x="33"/>
        <item x="535"/>
        <item x="118"/>
        <item x="42"/>
        <item x="156"/>
        <item x="358"/>
        <item x="92"/>
        <item x="333"/>
        <item x="159"/>
        <item x="120"/>
        <item x="301"/>
        <item x="490"/>
        <item x="492"/>
        <item x="196"/>
        <item x="263"/>
        <item x="311"/>
        <item x="381"/>
        <item x="394"/>
        <item x="127"/>
        <item x="525"/>
        <item x="430"/>
        <item x="161"/>
        <item x="388"/>
        <item x="355"/>
        <item x="363"/>
        <item x="2"/>
        <item x="140"/>
        <item x="84"/>
        <item x="487"/>
        <item x="451"/>
        <item x="415"/>
        <item x="375"/>
        <item x="294"/>
        <item x="367"/>
        <item x="499"/>
        <item x="433"/>
        <item x="261"/>
        <item x="126"/>
        <item x="527"/>
        <item x="285"/>
        <item x="495"/>
        <item x="431"/>
        <item x="10"/>
        <item x="117"/>
        <item x="519"/>
        <item x="176"/>
        <item x="272"/>
        <item x="227"/>
        <item x="7"/>
        <item x="457"/>
        <item x="111"/>
        <item x="162"/>
        <item x="478"/>
        <item x="413"/>
        <item x="400"/>
        <item x="528"/>
        <item x="463"/>
        <item x="409"/>
        <item x="8"/>
        <item x="239"/>
        <item x="55"/>
        <item x="165"/>
        <item x="469"/>
        <item x="283"/>
        <item x="323"/>
        <item x="202"/>
        <item x="0"/>
        <item x="353"/>
        <item x="347"/>
        <item x="256"/>
        <item x="93"/>
        <item x="316"/>
        <item x="444"/>
        <item x="74"/>
        <item x="18"/>
        <item x="206"/>
        <item x="509"/>
        <item x="520"/>
        <item x="296"/>
        <item x="480"/>
        <item x="238"/>
        <item x="17"/>
        <item x="489"/>
        <item x="189"/>
        <item x="493"/>
        <item x="342"/>
        <item x="212"/>
        <item x="511"/>
        <item x="292"/>
        <item x="131"/>
        <item x="169"/>
        <item x="210"/>
        <item x="391"/>
        <item x="193"/>
        <item x="128"/>
        <item x="241"/>
        <item x="38"/>
        <item x="386"/>
        <item x="218"/>
        <item x="226"/>
        <item x="384"/>
        <item x="64"/>
        <item x="69"/>
        <item x="81"/>
        <item x="423"/>
        <item x="352"/>
        <item x="11"/>
        <item x="303"/>
        <item x="257"/>
        <item x="121"/>
        <item x="366"/>
        <item x="175"/>
        <item x="287"/>
        <item x="3"/>
        <item x="182"/>
        <item x="71"/>
        <item x="251"/>
        <item x="171"/>
        <item x="410"/>
        <item x="103"/>
        <item x="523"/>
        <item x="195"/>
        <item x="295"/>
        <item x="88"/>
        <item x="153"/>
        <item x="98"/>
        <item x="168"/>
        <item x="50"/>
        <item x="436"/>
        <item x="76"/>
        <item x="325"/>
        <item x="12"/>
        <item x="298"/>
        <item x="219"/>
        <item x="94"/>
        <item x="399"/>
        <item x="26"/>
        <item x="14"/>
        <item x="61"/>
        <item x="521"/>
        <item x="207"/>
        <item x="348"/>
        <item x="531"/>
        <item x="484"/>
        <item x="249"/>
        <item x="166"/>
        <item x="351"/>
        <item x="234"/>
        <item x="364"/>
        <item x="331"/>
        <item x="247"/>
        <item x="396"/>
        <item x="21"/>
        <item x="213"/>
        <item x="395"/>
        <item x="306"/>
        <item x="507"/>
        <item x="312"/>
        <item x="82"/>
        <item x="418"/>
        <item x="291"/>
        <item x="101"/>
        <item x="360"/>
        <item x="304"/>
        <item x="417"/>
        <item x="319"/>
        <item x="390"/>
        <item x="53"/>
        <item x="372"/>
        <item x="345"/>
        <item x="497"/>
        <item x="467"/>
        <item x="357"/>
        <item x="305"/>
        <item x="194"/>
        <item x="508"/>
        <item x="242"/>
        <item x="138"/>
        <item x="172"/>
        <item x="453"/>
        <item x="109"/>
        <item x="284"/>
        <item x="145"/>
        <item x="27"/>
        <item x="275"/>
        <item x="530"/>
        <item x="56"/>
        <item x="299"/>
        <item x="383"/>
        <item x="132"/>
        <item x="216"/>
        <item x="136"/>
        <item x="204"/>
        <item x="246"/>
        <item x="468"/>
        <item x="397"/>
        <item x="112"/>
        <item x="235"/>
        <item x="178"/>
        <item x="335"/>
        <item x="274"/>
        <item x="336"/>
        <item x="441"/>
        <item x="135"/>
        <item x="46"/>
        <item x="526"/>
        <item x="290"/>
        <item x="58"/>
        <item x="465"/>
        <item x="354"/>
        <item x="40"/>
        <item x="60"/>
        <item x="427"/>
        <item x="524"/>
        <item x="77"/>
        <item x="174"/>
        <item x="435"/>
        <item x="403"/>
        <item x="502"/>
        <item x="419"/>
        <item x="188"/>
        <item x="31"/>
        <item x="471"/>
        <item x="273"/>
        <item x="222"/>
        <item x="504"/>
        <item x="370"/>
        <item x="401"/>
        <item x="108"/>
        <item x="318"/>
        <item x="293"/>
        <item x="83"/>
        <item x="154"/>
        <item x="498"/>
        <item x="420"/>
        <item x="432"/>
        <item x="240"/>
        <item x="280"/>
        <item x="250"/>
        <item x="148"/>
        <item x="191"/>
        <item x="89"/>
        <item x="373"/>
        <item x="209"/>
        <item x="59"/>
        <item x="86"/>
        <item x="115"/>
        <item x="123"/>
        <item x="450"/>
        <item x="157"/>
        <item x="516"/>
        <item x="146"/>
        <item x="248"/>
        <item x="208"/>
        <item x="119"/>
        <item x="29"/>
        <item x="477"/>
        <item x="422"/>
        <item x="90"/>
        <item x="361"/>
        <item x="133"/>
        <item x="51"/>
        <item x="332"/>
        <item x="185"/>
        <item x="289"/>
        <item x="186"/>
        <item x="65"/>
        <item x="402"/>
        <item x="39"/>
        <item x="155"/>
        <item x="124"/>
        <item x="443"/>
        <item x="233"/>
        <item x="35"/>
        <item x="470"/>
        <item x="496"/>
        <item x="494"/>
        <item x="19"/>
        <item x="328"/>
        <item x="105"/>
        <item x="110"/>
        <item x="15"/>
        <item x="439"/>
        <item x="327"/>
        <item x="317"/>
        <item x="254"/>
        <item x="23"/>
        <item x="532"/>
        <item x="483"/>
        <item x="49"/>
        <item x="408"/>
        <item x="114"/>
        <item x="252"/>
        <item x="221"/>
        <item x="529"/>
        <item x="380"/>
        <item x="181"/>
        <item x="501"/>
        <item x="326"/>
        <item x="143"/>
        <item x="365"/>
        <item x="22"/>
        <item x="320"/>
        <item x="302"/>
        <item x="95"/>
        <item x="160"/>
        <item x="197"/>
        <item x="96"/>
        <item x="66"/>
        <item x="214"/>
        <item x="73"/>
        <item x="258"/>
        <item x="68"/>
        <item x="322"/>
        <item x="180"/>
        <item x="429"/>
        <item x="271"/>
        <item x="466"/>
        <item x="378"/>
        <item x="28"/>
        <item x="45"/>
        <item x="371"/>
        <item x="260"/>
        <item x="277"/>
        <item x="407"/>
        <item x="177"/>
        <item x="438"/>
        <item x="405"/>
        <item x="9"/>
        <item x="474"/>
        <item x="479"/>
        <item x="244"/>
        <item x="416"/>
        <item x="75"/>
        <item x="158"/>
        <item x="57"/>
        <item x="137"/>
        <item x="442"/>
        <item x="518"/>
        <item x="85"/>
        <item x="230"/>
        <item x="97"/>
        <item x="229"/>
        <item x="129"/>
        <item x="476"/>
        <item x="324"/>
        <item x="446"/>
        <item x="464"/>
        <item x="338"/>
        <item x="167"/>
        <item x="362"/>
        <item x="382"/>
        <item x="4"/>
        <item x="267"/>
        <item x="147"/>
        <item x="510"/>
        <item x="217"/>
        <item x="253"/>
        <item x="231"/>
        <item x="164"/>
        <item x="455"/>
        <item x="236"/>
        <item x="343"/>
        <item x="205"/>
        <item x="460"/>
        <item x="255"/>
        <item x="43"/>
        <item x="201"/>
        <item x="48"/>
        <item x="339"/>
        <item x="6"/>
        <item x="434"/>
        <item x="130"/>
        <item x="379"/>
        <item x="150"/>
        <item x="1"/>
        <item x="414"/>
        <item x="536"/>
        <item x="179"/>
        <item x="99"/>
        <item x="533"/>
        <item x="187"/>
        <item x="537"/>
        <item x="30"/>
        <item x="288"/>
        <item x="522"/>
        <item x="425"/>
        <item x="279"/>
        <item x="359"/>
        <item x="67"/>
        <item x="513"/>
        <item x="270"/>
        <item x="315"/>
        <item x="237"/>
        <item x="368"/>
        <item x="245"/>
        <item x="122"/>
        <item x="337"/>
        <item x="334"/>
        <item x="87"/>
        <item x="307"/>
        <item x="25"/>
        <item x="538"/>
        <item x="475"/>
        <item x="512"/>
        <item x="392"/>
        <item x="308"/>
        <item x="80"/>
        <item x="139"/>
        <item x="473"/>
        <item x="376"/>
        <item x="102"/>
        <item x="459"/>
        <item x="412"/>
        <item x="329"/>
        <item x="411"/>
        <item x="151"/>
        <item x="215"/>
        <item x="211"/>
        <item x="398"/>
        <item x="282"/>
        <item x="142"/>
        <item x="243"/>
        <item x="377"/>
        <item x="297"/>
        <item x="440"/>
        <item x="223"/>
        <item x="52"/>
        <item x="344"/>
        <item x="116"/>
        <item x="192"/>
        <item x="91"/>
        <item x="184"/>
        <item x="389"/>
        <item x="310"/>
        <item x="72"/>
        <item x="428"/>
        <item x="456"/>
        <item x="500"/>
        <item x="228"/>
        <item x="199"/>
        <item x="37"/>
        <item x="134"/>
        <item x="225"/>
        <item x="20"/>
        <item x="170"/>
        <item x="41"/>
        <item x="515"/>
        <item x="24"/>
        <item x="349"/>
        <item x="224"/>
        <item x="173"/>
        <item x="462"/>
        <item x="350"/>
        <item x="321"/>
        <item x="505"/>
        <item t="default"/>
      </items>
    </pivotField>
    <pivotField numFmtId="1" showAll="0"/>
    <pivotField showAll="0"/>
    <pivotField showAll="0"/>
    <pivotField axis="axisRow" showAll="0" sortType="descending">
      <items count="6">
        <item x="4"/>
        <item x="1"/>
        <item x="2"/>
        <item x="3"/>
        <item x="0"/>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8"/>
  </rowFields>
  <rowItems count="6">
    <i>
      <x/>
    </i>
    <i>
      <x v="4"/>
    </i>
    <i>
      <x v="2"/>
    </i>
    <i>
      <x v="1"/>
    </i>
    <i>
      <x v="3"/>
    </i>
    <i t="grand">
      <x/>
    </i>
  </rowItems>
  <colItems count="1">
    <i/>
  </colItems>
  <dataFields count="1">
    <dataField name="Average of Monthly Salary" fld="9" subtotal="average" baseField="8"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90F08E6-7EB1-4E66-97E5-8AF3D4F0BEF5}"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Department">
  <location ref="A100:B121" firstHeaderRow="1" firstDataRow="1" firstDataCol="1"/>
  <pivotFields count="18">
    <pivotField showAll="0"/>
    <pivotField showAll="0"/>
    <pivotField showAll="0"/>
    <pivotField showAll="0"/>
    <pivotField numFmtId="14" showAll="0">
      <items count="540">
        <item x="458"/>
        <item x="421"/>
        <item x="183"/>
        <item x="63"/>
        <item x="485"/>
        <item x="36"/>
        <item x="5"/>
        <item x="149"/>
        <item x="445"/>
        <item x="488"/>
        <item x="13"/>
        <item x="503"/>
        <item x="47"/>
        <item x="262"/>
        <item x="104"/>
        <item x="268"/>
        <item x="534"/>
        <item x="313"/>
        <item x="100"/>
        <item x="16"/>
        <item x="406"/>
        <item x="448"/>
        <item x="79"/>
        <item x="437"/>
        <item x="220"/>
        <item x="232"/>
        <item x="369"/>
        <item x="356"/>
        <item x="506"/>
        <item x="449"/>
        <item x="286"/>
        <item x="404"/>
        <item x="266"/>
        <item x="78"/>
        <item x="203"/>
        <item x="54"/>
        <item x="426"/>
        <item x="374"/>
        <item x="106"/>
        <item x="200"/>
        <item x="259"/>
        <item x="113"/>
        <item x="70"/>
        <item x="276"/>
        <item x="447"/>
        <item x="44"/>
        <item x="454"/>
        <item x="300"/>
        <item x="281"/>
        <item x="472"/>
        <item x="486"/>
        <item x="309"/>
        <item x="125"/>
        <item x="34"/>
        <item x="107"/>
        <item x="278"/>
        <item x="141"/>
        <item x="330"/>
        <item x="346"/>
        <item x="517"/>
        <item x="393"/>
        <item x="385"/>
        <item x="341"/>
        <item x="491"/>
        <item x="144"/>
        <item x="514"/>
        <item x="62"/>
        <item x="340"/>
        <item x="461"/>
        <item x="387"/>
        <item x="152"/>
        <item x="190"/>
        <item x="264"/>
        <item x="481"/>
        <item x="32"/>
        <item x="269"/>
        <item x="452"/>
        <item x="265"/>
        <item x="482"/>
        <item x="163"/>
        <item x="198"/>
        <item x="424"/>
        <item x="314"/>
        <item x="33"/>
        <item x="535"/>
        <item x="118"/>
        <item x="42"/>
        <item x="156"/>
        <item x="358"/>
        <item x="92"/>
        <item x="333"/>
        <item x="159"/>
        <item x="120"/>
        <item x="301"/>
        <item x="490"/>
        <item x="492"/>
        <item x="196"/>
        <item x="263"/>
        <item x="311"/>
        <item x="381"/>
        <item x="394"/>
        <item x="127"/>
        <item x="525"/>
        <item x="430"/>
        <item x="161"/>
        <item x="388"/>
        <item x="355"/>
        <item x="363"/>
        <item x="2"/>
        <item x="140"/>
        <item x="84"/>
        <item x="487"/>
        <item x="451"/>
        <item x="415"/>
        <item x="375"/>
        <item x="294"/>
        <item x="367"/>
        <item x="499"/>
        <item x="433"/>
        <item x="261"/>
        <item x="126"/>
        <item x="527"/>
        <item x="285"/>
        <item x="495"/>
        <item x="431"/>
        <item x="10"/>
        <item x="117"/>
        <item x="519"/>
        <item x="176"/>
        <item x="272"/>
        <item x="227"/>
        <item x="7"/>
        <item x="457"/>
        <item x="111"/>
        <item x="162"/>
        <item x="478"/>
        <item x="413"/>
        <item x="400"/>
        <item x="528"/>
        <item x="463"/>
        <item x="409"/>
        <item x="8"/>
        <item x="239"/>
        <item x="55"/>
        <item x="165"/>
        <item x="469"/>
        <item x="283"/>
        <item x="323"/>
        <item x="202"/>
        <item x="0"/>
        <item x="353"/>
        <item x="347"/>
        <item x="256"/>
        <item x="93"/>
        <item x="316"/>
        <item x="444"/>
        <item x="74"/>
        <item x="18"/>
        <item x="206"/>
        <item x="509"/>
        <item x="520"/>
        <item x="296"/>
        <item x="480"/>
        <item x="238"/>
        <item x="17"/>
        <item x="489"/>
        <item x="189"/>
        <item x="493"/>
        <item x="342"/>
        <item x="212"/>
        <item x="511"/>
        <item x="292"/>
        <item x="131"/>
        <item x="169"/>
        <item x="210"/>
        <item x="391"/>
        <item x="193"/>
        <item x="128"/>
        <item x="241"/>
        <item x="38"/>
        <item x="386"/>
        <item x="218"/>
        <item x="226"/>
        <item x="384"/>
        <item x="64"/>
        <item x="69"/>
        <item x="81"/>
        <item x="423"/>
        <item x="352"/>
        <item x="11"/>
        <item x="303"/>
        <item x="257"/>
        <item x="121"/>
        <item x="366"/>
        <item x="175"/>
        <item x="287"/>
        <item x="3"/>
        <item x="182"/>
        <item x="71"/>
        <item x="251"/>
        <item x="171"/>
        <item x="410"/>
        <item x="103"/>
        <item x="523"/>
        <item x="195"/>
        <item x="295"/>
        <item x="88"/>
        <item x="153"/>
        <item x="98"/>
        <item x="168"/>
        <item x="50"/>
        <item x="436"/>
        <item x="76"/>
        <item x="325"/>
        <item x="12"/>
        <item x="298"/>
        <item x="219"/>
        <item x="94"/>
        <item x="399"/>
        <item x="26"/>
        <item x="14"/>
        <item x="61"/>
        <item x="521"/>
        <item x="207"/>
        <item x="348"/>
        <item x="531"/>
        <item x="484"/>
        <item x="249"/>
        <item x="166"/>
        <item x="351"/>
        <item x="234"/>
        <item x="364"/>
        <item x="331"/>
        <item x="247"/>
        <item x="396"/>
        <item x="21"/>
        <item x="213"/>
        <item x="395"/>
        <item x="306"/>
        <item x="507"/>
        <item x="312"/>
        <item x="82"/>
        <item x="418"/>
        <item x="291"/>
        <item x="101"/>
        <item x="360"/>
        <item x="304"/>
        <item x="417"/>
        <item x="319"/>
        <item x="390"/>
        <item x="53"/>
        <item x="372"/>
        <item x="345"/>
        <item x="497"/>
        <item x="467"/>
        <item x="357"/>
        <item x="305"/>
        <item x="194"/>
        <item x="508"/>
        <item x="242"/>
        <item x="138"/>
        <item x="172"/>
        <item x="453"/>
        <item x="109"/>
        <item x="284"/>
        <item x="145"/>
        <item x="27"/>
        <item x="275"/>
        <item x="530"/>
        <item x="56"/>
        <item x="299"/>
        <item x="383"/>
        <item x="132"/>
        <item x="216"/>
        <item x="136"/>
        <item x="204"/>
        <item x="246"/>
        <item x="468"/>
        <item x="397"/>
        <item x="112"/>
        <item x="235"/>
        <item x="178"/>
        <item x="335"/>
        <item x="274"/>
        <item x="336"/>
        <item x="441"/>
        <item x="135"/>
        <item x="46"/>
        <item x="526"/>
        <item x="290"/>
        <item x="58"/>
        <item x="465"/>
        <item x="354"/>
        <item x="40"/>
        <item x="60"/>
        <item x="427"/>
        <item x="524"/>
        <item x="77"/>
        <item x="174"/>
        <item x="435"/>
        <item x="403"/>
        <item x="502"/>
        <item x="419"/>
        <item x="188"/>
        <item x="31"/>
        <item x="471"/>
        <item x="273"/>
        <item x="222"/>
        <item x="504"/>
        <item x="370"/>
        <item x="401"/>
        <item x="108"/>
        <item x="318"/>
        <item x="293"/>
        <item x="83"/>
        <item x="154"/>
        <item x="498"/>
        <item x="420"/>
        <item x="432"/>
        <item x="240"/>
        <item x="280"/>
        <item x="250"/>
        <item x="148"/>
        <item x="191"/>
        <item x="89"/>
        <item x="373"/>
        <item x="209"/>
        <item x="59"/>
        <item x="86"/>
        <item x="115"/>
        <item x="123"/>
        <item x="450"/>
        <item x="157"/>
        <item x="516"/>
        <item x="146"/>
        <item x="248"/>
        <item x="208"/>
        <item x="119"/>
        <item x="29"/>
        <item x="477"/>
        <item x="422"/>
        <item x="90"/>
        <item x="361"/>
        <item x="133"/>
        <item x="51"/>
        <item x="332"/>
        <item x="185"/>
        <item x="289"/>
        <item x="186"/>
        <item x="65"/>
        <item x="402"/>
        <item x="39"/>
        <item x="155"/>
        <item x="124"/>
        <item x="443"/>
        <item x="233"/>
        <item x="35"/>
        <item x="470"/>
        <item x="496"/>
        <item x="494"/>
        <item x="19"/>
        <item x="328"/>
        <item x="105"/>
        <item x="110"/>
        <item x="15"/>
        <item x="439"/>
        <item x="327"/>
        <item x="317"/>
        <item x="254"/>
        <item x="23"/>
        <item x="532"/>
        <item x="483"/>
        <item x="49"/>
        <item x="408"/>
        <item x="114"/>
        <item x="252"/>
        <item x="221"/>
        <item x="529"/>
        <item x="380"/>
        <item x="181"/>
        <item x="501"/>
        <item x="326"/>
        <item x="143"/>
        <item x="365"/>
        <item x="22"/>
        <item x="320"/>
        <item x="302"/>
        <item x="95"/>
        <item x="160"/>
        <item x="197"/>
        <item x="96"/>
        <item x="66"/>
        <item x="214"/>
        <item x="73"/>
        <item x="258"/>
        <item x="68"/>
        <item x="322"/>
        <item x="180"/>
        <item x="429"/>
        <item x="271"/>
        <item x="466"/>
        <item x="378"/>
        <item x="28"/>
        <item x="45"/>
        <item x="371"/>
        <item x="260"/>
        <item x="277"/>
        <item x="407"/>
        <item x="177"/>
        <item x="438"/>
        <item x="405"/>
        <item x="9"/>
        <item x="474"/>
        <item x="479"/>
        <item x="244"/>
        <item x="416"/>
        <item x="75"/>
        <item x="158"/>
        <item x="57"/>
        <item x="137"/>
        <item x="442"/>
        <item x="518"/>
        <item x="85"/>
        <item x="230"/>
        <item x="97"/>
        <item x="229"/>
        <item x="129"/>
        <item x="476"/>
        <item x="324"/>
        <item x="446"/>
        <item x="464"/>
        <item x="338"/>
        <item x="167"/>
        <item x="362"/>
        <item x="382"/>
        <item x="4"/>
        <item x="267"/>
        <item x="147"/>
        <item x="510"/>
        <item x="217"/>
        <item x="253"/>
        <item x="231"/>
        <item x="164"/>
        <item x="455"/>
        <item x="236"/>
        <item x="343"/>
        <item x="205"/>
        <item x="460"/>
        <item x="255"/>
        <item x="43"/>
        <item x="201"/>
        <item x="48"/>
        <item x="339"/>
        <item x="6"/>
        <item x="434"/>
        <item x="130"/>
        <item x="379"/>
        <item x="150"/>
        <item x="1"/>
        <item x="414"/>
        <item x="536"/>
        <item x="179"/>
        <item x="99"/>
        <item x="533"/>
        <item x="187"/>
        <item x="537"/>
        <item x="30"/>
        <item x="288"/>
        <item x="522"/>
        <item x="425"/>
        <item x="279"/>
        <item x="359"/>
        <item x="67"/>
        <item x="513"/>
        <item x="270"/>
        <item x="315"/>
        <item x="237"/>
        <item x="368"/>
        <item x="245"/>
        <item x="122"/>
        <item x="337"/>
        <item x="334"/>
        <item x="87"/>
        <item x="307"/>
        <item x="25"/>
        <item x="538"/>
        <item x="475"/>
        <item x="512"/>
        <item x="392"/>
        <item x="308"/>
        <item x="80"/>
        <item x="139"/>
        <item x="473"/>
        <item x="376"/>
        <item x="102"/>
        <item x="459"/>
        <item x="412"/>
        <item x="329"/>
        <item x="411"/>
        <item x="151"/>
        <item x="215"/>
        <item x="211"/>
        <item x="398"/>
        <item x="282"/>
        <item x="142"/>
        <item x="243"/>
        <item x="377"/>
        <item x="297"/>
        <item x="440"/>
        <item x="223"/>
        <item x="52"/>
        <item x="344"/>
        <item x="116"/>
        <item x="192"/>
        <item x="91"/>
        <item x="184"/>
        <item x="389"/>
        <item x="310"/>
        <item x="72"/>
        <item x="428"/>
        <item x="456"/>
        <item x="500"/>
        <item x="228"/>
        <item x="199"/>
        <item x="37"/>
        <item x="134"/>
        <item x="225"/>
        <item x="20"/>
        <item x="170"/>
        <item x="41"/>
        <item x="515"/>
        <item x="24"/>
        <item x="349"/>
        <item x="224"/>
        <item x="173"/>
        <item x="462"/>
        <item x="350"/>
        <item x="321"/>
        <item x="505"/>
        <item t="default"/>
      </items>
    </pivotField>
    <pivotField numFmtId="1" showAll="0"/>
    <pivotField axis="axisRow" showAll="0">
      <items count="21">
        <item x="5"/>
        <item x="15"/>
        <item x="14"/>
        <item x="17"/>
        <item x="8"/>
        <item x="6"/>
        <item x="18"/>
        <item x="7"/>
        <item x="1"/>
        <item x="2"/>
        <item x="10"/>
        <item x="9"/>
        <item x="3"/>
        <item x="13"/>
        <item x="12"/>
        <item x="0"/>
        <item x="19"/>
        <item x="16"/>
        <item x="4"/>
        <item x="11"/>
        <item t="default"/>
      </items>
    </pivotField>
    <pivotField showAll="0"/>
    <pivotField showAll="0"/>
    <pivotField showAll="0"/>
    <pivotField showAll="0"/>
    <pivotField showAll="0"/>
    <pivotField showAll="0"/>
    <pivotField showAll="0"/>
    <pivotField dataField="1" showAll="0"/>
    <pivotField showAll="0" defaultSubtotal="0"/>
    <pivotField showAll="0" defaultSubtotal="0"/>
    <pivotField showAll="0" defaultSubtotal="0">
      <items count="7">
        <item x="0"/>
        <item x="1"/>
        <item x="2"/>
        <item x="3"/>
        <item x="4"/>
        <item x="5"/>
        <item x="6"/>
      </items>
    </pivotField>
  </pivotFields>
  <rowFields count="1">
    <field x="6"/>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Average of Overtime Hours" fld="14" subtotal="average" baseField="6"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22BE118-D9CC-4619-BE53-E38FF72E32D5}"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Country">
  <location ref="D1:E7" firstHeaderRow="1" firstDataRow="1" firstDataCol="1"/>
  <pivotFields count="18">
    <pivotField showAll="0"/>
    <pivotField showAll="0"/>
    <pivotField showAll="0"/>
    <pivotField showAll="0"/>
    <pivotField numFmtId="14" showAll="0">
      <items count="540">
        <item x="458"/>
        <item x="421"/>
        <item x="183"/>
        <item x="63"/>
        <item x="485"/>
        <item x="36"/>
        <item x="5"/>
        <item x="149"/>
        <item x="445"/>
        <item x="488"/>
        <item x="13"/>
        <item x="503"/>
        <item x="47"/>
        <item x="262"/>
        <item x="104"/>
        <item x="268"/>
        <item x="534"/>
        <item x="313"/>
        <item x="100"/>
        <item x="16"/>
        <item x="406"/>
        <item x="448"/>
        <item x="79"/>
        <item x="437"/>
        <item x="220"/>
        <item x="232"/>
        <item x="369"/>
        <item x="356"/>
        <item x="506"/>
        <item x="449"/>
        <item x="286"/>
        <item x="404"/>
        <item x="266"/>
        <item x="78"/>
        <item x="203"/>
        <item x="54"/>
        <item x="426"/>
        <item x="374"/>
        <item x="106"/>
        <item x="200"/>
        <item x="259"/>
        <item x="113"/>
        <item x="70"/>
        <item x="276"/>
        <item x="447"/>
        <item x="44"/>
        <item x="454"/>
        <item x="300"/>
        <item x="281"/>
        <item x="472"/>
        <item x="486"/>
        <item x="309"/>
        <item x="125"/>
        <item x="34"/>
        <item x="107"/>
        <item x="278"/>
        <item x="141"/>
        <item x="330"/>
        <item x="346"/>
        <item x="517"/>
        <item x="393"/>
        <item x="385"/>
        <item x="341"/>
        <item x="491"/>
        <item x="144"/>
        <item x="514"/>
        <item x="62"/>
        <item x="340"/>
        <item x="461"/>
        <item x="387"/>
        <item x="152"/>
        <item x="190"/>
        <item x="264"/>
        <item x="481"/>
        <item x="32"/>
        <item x="269"/>
        <item x="452"/>
        <item x="265"/>
        <item x="482"/>
        <item x="163"/>
        <item x="198"/>
        <item x="424"/>
        <item x="314"/>
        <item x="33"/>
        <item x="535"/>
        <item x="118"/>
        <item x="42"/>
        <item x="156"/>
        <item x="358"/>
        <item x="92"/>
        <item x="333"/>
        <item x="159"/>
        <item x="120"/>
        <item x="301"/>
        <item x="490"/>
        <item x="492"/>
        <item x="196"/>
        <item x="263"/>
        <item x="311"/>
        <item x="381"/>
        <item x="394"/>
        <item x="127"/>
        <item x="525"/>
        <item x="430"/>
        <item x="161"/>
        <item x="388"/>
        <item x="355"/>
        <item x="363"/>
        <item x="2"/>
        <item x="140"/>
        <item x="84"/>
        <item x="487"/>
        <item x="451"/>
        <item x="415"/>
        <item x="375"/>
        <item x="294"/>
        <item x="367"/>
        <item x="499"/>
        <item x="433"/>
        <item x="261"/>
        <item x="126"/>
        <item x="527"/>
        <item x="285"/>
        <item x="495"/>
        <item x="431"/>
        <item x="10"/>
        <item x="117"/>
        <item x="519"/>
        <item x="176"/>
        <item x="272"/>
        <item x="227"/>
        <item x="7"/>
        <item x="457"/>
        <item x="111"/>
        <item x="162"/>
        <item x="478"/>
        <item x="413"/>
        <item x="400"/>
        <item x="528"/>
        <item x="463"/>
        <item x="409"/>
        <item x="8"/>
        <item x="239"/>
        <item x="55"/>
        <item x="165"/>
        <item x="469"/>
        <item x="283"/>
        <item x="323"/>
        <item x="202"/>
        <item x="0"/>
        <item x="353"/>
        <item x="347"/>
        <item x="256"/>
        <item x="93"/>
        <item x="316"/>
        <item x="444"/>
        <item x="74"/>
        <item x="18"/>
        <item x="206"/>
        <item x="509"/>
        <item x="520"/>
        <item x="296"/>
        <item x="480"/>
        <item x="238"/>
        <item x="17"/>
        <item x="489"/>
        <item x="189"/>
        <item x="493"/>
        <item x="342"/>
        <item x="212"/>
        <item x="511"/>
        <item x="292"/>
        <item x="131"/>
        <item x="169"/>
        <item x="210"/>
        <item x="391"/>
        <item x="193"/>
        <item x="128"/>
        <item x="241"/>
        <item x="38"/>
        <item x="386"/>
        <item x="218"/>
        <item x="226"/>
        <item x="384"/>
        <item x="64"/>
        <item x="69"/>
        <item x="81"/>
        <item x="423"/>
        <item x="352"/>
        <item x="11"/>
        <item x="303"/>
        <item x="257"/>
        <item x="121"/>
        <item x="366"/>
        <item x="175"/>
        <item x="287"/>
        <item x="3"/>
        <item x="182"/>
        <item x="71"/>
        <item x="251"/>
        <item x="171"/>
        <item x="410"/>
        <item x="103"/>
        <item x="523"/>
        <item x="195"/>
        <item x="295"/>
        <item x="88"/>
        <item x="153"/>
        <item x="98"/>
        <item x="168"/>
        <item x="50"/>
        <item x="436"/>
        <item x="76"/>
        <item x="325"/>
        <item x="12"/>
        <item x="298"/>
        <item x="219"/>
        <item x="94"/>
        <item x="399"/>
        <item x="26"/>
        <item x="14"/>
        <item x="61"/>
        <item x="521"/>
        <item x="207"/>
        <item x="348"/>
        <item x="531"/>
        <item x="484"/>
        <item x="249"/>
        <item x="166"/>
        <item x="351"/>
        <item x="234"/>
        <item x="364"/>
        <item x="331"/>
        <item x="247"/>
        <item x="396"/>
        <item x="21"/>
        <item x="213"/>
        <item x="395"/>
        <item x="306"/>
        <item x="507"/>
        <item x="312"/>
        <item x="82"/>
        <item x="418"/>
        <item x="291"/>
        <item x="101"/>
        <item x="360"/>
        <item x="304"/>
        <item x="417"/>
        <item x="319"/>
        <item x="390"/>
        <item x="53"/>
        <item x="372"/>
        <item x="345"/>
        <item x="497"/>
        <item x="467"/>
        <item x="357"/>
        <item x="305"/>
        <item x="194"/>
        <item x="508"/>
        <item x="242"/>
        <item x="138"/>
        <item x="172"/>
        <item x="453"/>
        <item x="109"/>
        <item x="284"/>
        <item x="145"/>
        <item x="27"/>
        <item x="275"/>
        <item x="530"/>
        <item x="56"/>
        <item x="299"/>
        <item x="383"/>
        <item x="132"/>
        <item x="216"/>
        <item x="136"/>
        <item x="204"/>
        <item x="246"/>
        <item x="468"/>
        <item x="397"/>
        <item x="112"/>
        <item x="235"/>
        <item x="178"/>
        <item x="335"/>
        <item x="274"/>
        <item x="336"/>
        <item x="441"/>
        <item x="135"/>
        <item x="46"/>
        <item x="526"/>
        <item x="290"/>
        <item x="58"/>
        <item x="465"/>
        <item x="354"/>
        <item x="40"/>
        <item x="60"/>
        <item x="427"/>
        <item x="524"/>
        <item x="77"/>
        <item x="174"/>
        <item x="435"/>
        <item x="403"/>
        <item x="502"/>
        <item x="419"/>
        <item x="188"/>
        <item x="31"/>
        <item x="471"/>
        <item x="273"/>
        <item x="222"/>
        <item x="504"/>
        <item x="370"/>
        <item x="401"/>
        <item x="108"/>
        <item x="318"/>
        <item x="293"/>
        <item x="83"/>
        <item x="154"/>
        <item x="498"/>
        <item x="420"/>
        <item x="432"/>
        <item x="240"/>
        <item x="280"/>
        <item x="250"/>
        <item x="148"/>
        <item x="191"/>
        <item x="89"/>
        <item x="373"/>
        <item x="209"/>
        <item x="59"/>
        <item x="86"/>
        <item x="115"/>
        <item x="123"/>
        <item x="450"/>
        <item x="157"/>
        <item x="516"/>
        <item x="146"/>
        <item x="248"/>
        <item x="208"/>
        <item x="119"/>
        <item x="29"/>
        <item x="477"/>
        <item x="422"/>
        <item x="90"/>
        <item x="361"/>
        <item x="133"/>
        <item x="51"/>
        <item x="332"/>
        <item x="185"/>
        <item x="289"/>
        <item x="186"/>
        <item x="65"/>
        <item x="402"/>
        <item x="39"/>
        <item x="155"/>
        <item x="124"/>
        <item x="443"/>
        <item x="233"/>
        <item x="35"/>
        <item x="470"/>
        <item x="496"/>
        <item x="494"/>
        <item x="19"/>
        <item x="328"/>
        <item x="105"/>
        <item x="110"/>
        <item x="15"/>
        <item x="439"/>
        <item x="327"/>
        <item x="317"/>
        <item x="254"/>
        <item x="23"/>
        <item x="532"/>
        <item x="483"/>
        <item x="49"/>
        <item x="408"/>
        <item x="114"/>
        <item x="252"/>
        <item x="221"/>
        <item x="529"/>
        <item x="380"/>
        <item x="181"/>
        <item x="501"/>
        <item x="326"/>
        <item x="143"/>
        <item x="365"/>
        <item x="22"/>
        <item x="320"/>
        <item x="302"/>
        <item x="95"/>
        <item x="160"/>
        <item x="197"/>
        <item x="96"/>
        <item x="66"/>
        <item x="214"/>
        <item x="73"/>
        <item x="258"/>
        <item x="68"/>
        <item x="322"/>
        <item x="180"/>
        <item x="429"/>
        <item x="271"/>
        <item x="466"/>
        <item x="378"/>
        <item x="28"/>
        <item x="45"/>
        <item x="371"/>
        <item x="260"/>
        <item x="277"/>
        <item x="407"/>
        <item x="177"/>
        <item x="438"/>
        <item x="405"/>
        <item x="9"/>
        <item x="474"/>
        <item x="479"/>
        <item x="244"/>
        <item x="416"/>
        <item x="75"/>
        <item x="158"/>
        <item x="57"/>
        <item x="137"/>
        <item x="442"/>
        <item x="518"/>
        <item x="85"/>
        <item x="230"/>
        <item x="97"/>
        <item x="229"/>
        <item x="129"/>
        <item x="476"/>
        <item x="324"/>
        <item x="446"/>
        <item x="464"/>
        <item x="338"/>
        <item x="167"/>
        <item x="362"/>
        <item x="382"/>
        <item x="4"/>
        <item x="267"/>
        <item x="147"/>
        <item x="510"/>
        <item x="217"/>
        <item x="253"/>
        <item x="231"/>
        <item x="164"/>
        <item x="455"/>
        <item x="236"/>
        <item x="343"/>
        <item x="205"/>
        <item x="460"/>
        <item x="255"/>
        <item x="43"/>
        <item x="201"/>
        <item x="48"/>
        <item x="339"/>
        <item x="6"/>
        <item x="434"/>
        <item x="130"/>
        <item x="379"/>
        <item x="150"/>
        <item x="1"/>
        <item x="414"/>
        <item x="536"/>
        <item x="179"/>
        <item x="99"/>
        <item x="533"/>
        <item x="187"/>
        <item x="537"/>
        <item x="30"/>
        <item x="288"/>
        <item x="522"/>
        <item x="425"/>
        <item x="279"/>
        <item x="359"/>
        <item x="67"/>
        <item x="513"/>
        <item x="270"/>
        <item x="315"/>
        <item x="237"/>
        <item x="368"/>
        <item x="245"/>
        <item x="122"/>
        <item x="337"/>
        <item x="334"/>
        <item x="87"/>
        <item x="307"/>
        <item x="25"/>
        <item x="538"/>
        <item x="475"/>
        <item x="512"/>
        <item x="392"/>
        <item x="308"/>
        <item x="80"/>
        <item x="139"/>
        <item x="473"/>
        <item x="376"/>
        <item x="102"/>
        <item x="459"/>
        <item x="412"/>
        <item x="329"/>
        <item x="411"/>
        <item x="151"/>
        <item x="215"/>
        <item x="211"/>
        <item x="398"/>
        <item x="282"/>
        <item x="142"/>
        <item x="243"/>
        <item x="377"/>
        <item x="297"/>
        <item x="440"/>
        <item x="223"/>
        <item x="52"/>
        <item x="344"/>
        <item x="116"/>
        <item x="192"/>
        <item x="91"/>
        <item x="184"/>
        <item x="389"/>
        <item x="310"/>
        <item x="72"/>
        <item x="428"/>
        <item x="456"/>
        <item x="500"/>
        <item x="228"/>
        <item x="199"/>
        <item x="37"/>
        <item x="134"/>
        <item x="225"/>
        <item x="20"/>
        <item x="170"/>
        <item x="41"/>
        <item x="515"/>
        <item x="24"/>
        <item x="349"/>
        <item x="224"/>
        <item x="173"/>
        <item x="462"/>
        <item x="350"/>
        <item x="321"/>
        <item x="505"/>
        <item t="default"/>
      </items>
    </pivotField>
    <pivotField numFmtId="1" showAll="0"/>
    <pivotField showAll="0"/>
    <pivotField axis="axisRow" showAll="0" sortType="descending">
      <items count="6">
        <item x="0"/>
        <item x="4"/>
        <item x="1"/>
        <item x="3"/>
        <item x="2"/>
        <item t="default"/>
      </items>
      <autoSortScope>
        <pivotArea dataOnly="0" outline="0" fieldPosition="0">
          <references count="1">
            <reference field="4294967294" count="1" selected="0">
              <x v="0"/>
            </reference>
          </references>
        </pivotArea>
      </autoSortScope>
    </pivotField>
    <pivotField showAll="0" sortType="descending">
      <items count="6">
        <item x="4"/>
        <item x="1"/>
        <item x="2"/>
        <item x="3"/>
        <item x="0"/>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7"/>
  </rowFields>
  <rowItems count="6">
    <i>
      <x/>
    </i>
    <i>
      <x v="4"/>
    </i>
    <i>
      <x v="2"/>
    </i>
    <i>
      <x v="3"/>
    </i>
    <i>
      <x v="1"/>
    </i>
    <i t="grand">
      <x/>
    </i>
  </rowItems>
  <colItems count="1">
    <i/>
  </colItems>
  <dataFields count="1">
    <dataField name="Average of Monthly Salary" fld="9" subtotal="average" baseField="8" baseItem="0"/>
  </dataFields>
  <chartFormats count="1">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37E67F1-DDF9-4BD7-A0C0-58E3EB3ECD81}"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Year">
  <location ref="N10:O16" firstHeaderRow="1" firstDataRow="1" firstDataCol="1"/>
  <pivotFields count="18">
    <pivotField dataField="1" showAll="0"/>
    <pivotField showAll="0"/>
    <pivotField showAll="0"/>
    <pivotField showAll="0"/>
    <pivotField numFmtId="14" showAll="0">
      <items count="540">
        <item x="458"/>
        <item x="421"/>
        <item x="183"/>
        <item x="63"/>
        <item x="485"/>
        <item x="36"/>
        <item x="5"/>
        <item x="149"/>
        <item x="445"/>
        <item x="488"/>
        <item x="13"/>
        <item x="503"/>
        <item x="47"/>
        <item x="262"/>
        <item x="104"/>
        <item x="268"/>
        <item x="534"/>
        <item x="313"/>
        <item x="100"/>
        <item x="16"/>
        <item x="406"/>
        <item x="448"/>
        <item x="79"/>
        <item x="437"/>
        <item x="220"/>
        <item x="232"/>
        <item x="369"/>
        <item x="356"/>
        <item x="506"/>
        <item x="449"/>
        <item x="286"/>
        <item x="404"/>
        <item x="266"/>
        <item x="78"/>
        <item x="203"/>
        <item x="54"/>
        <item x="426"/>
        <item x="374"/>
        <item x="106"/>
        <item x="200"/>
        <item x="259"/>
        <item x="113"/>
        <item x="70"/>
        <item x="276"/>
        <item x="447"/>
        <item x="44"/>
        <item x="454"/>
        <item x="300"/>
        <item x="281"/>
        <item x="472"/>
        <item x="486"/>
        <item x="309"/>
        <item x="125"/>
        <item x="34"/>
        <item x="107"/>
        <item x="278"/>
        <item x="141"/>
        <item x="330"/>
        <item x="346"/>
        <item x="517"/>
        <item x="393"/>
        <item x="385"/>
        <item x="341"/>
        <item x="491"/>
        <item x="144"/>
        <item x="514"/>
        <item x="62"/>
        <item x="340"/>
        <item x="461"/>
        <item x="387"/>
        <item x="152"/>
        <item x="190"/>
        <item x="264"/>
        <item x="481"/>
        <item x="32"/>
        <item x="269"/>
        <item x="452"/>
        <item x="265"/>
        <item x="482"/>
        <item x="163"/>
        <item x="198"/>
        <item x="424"/>
        <item x="314"/>
        <item x="33"/>
        <item x="535"/>
        <item x="118"/>
        <item x="42"/>
        <item x="156"/>
        <item x="358"/>
        <item x="92"/>
        <item x="333"/>
        <item x="159"/>
        <item x="120"/>
        <item x="301"/>
        <item x="490"/>
        <item x="492"/>
        <item x="196"/>
        <item x="263"/>
        <item x="311"/>
        <item x="381"/>
        <item x="394"/>
        <item x="127"/>
        <item x="525"/>
        <item x="430"/>
        <item x="161"/>
        <item x="388"/>
        <item x="355"/>
        <item x="363"/>
        <item x="2"/>
        <item x="140"/>
        <item x="84"/>
        <item x="487"/>
        <item x="451"/>
        <item x="415"/>
        <item x="375"/>
        <item x="294"/>
        <item x="367"/>
        <item x="499"/>
        <item x="433"/>
        <item x="261"/>
        <item x="126"/>
        <item x="527"/>
        <item x="285"/>
        <item x="495"/>
        <item x="431"/>
        <item x="10"/>
        <item x="117"/>
        <item x="519"/>
        <item x="176"/>
        <item x="272"/>
        <item x="227"/>
        <item x="7"/>
        <item x="457"/>
        <item x="111"/>
        <item x="162"/>
        <item x="478"/>
        <item x="413"/>
        <item x="400"/>
        <item x="528"/>
        <item x="463"/>
        <item x="409"/>
        <item x="8"/>
        <item x="239"/>
        <item x="55"/>
        <item x="165"/>
        <item x="469"/>
        <item x="283"/>
        <item x="323"/>
        <item x="202"/>
        <item x="0"/>
        <item x="353"/>
        <item x="347"/>
        <item x="256"/>
        <item x="93"/>
        <item x="316"/>
        <item x="444"/>
        <item x="74"/>
        <item x="18"/>
        <item x="206"/>
        <item x="509"/>
        <item x="520"/>
        <item x="296"/>
        <item x="480"/>
        <item x="238"/>
        <item x="17"/>
        <item x="489"/>
        <item x="189"/>
        <item x="493"/>
        <item x="342"/>
        <item x="212"/>
        <item x="511"/>
        <item x="292"/>
        <item x="131"/>
        <item x="169"/>
        <item x="210"/>
        <item x="391"/>
        <item x="193"/>
        <item x="128"/>
        <item x="241"/>
        <item x="38"/>
        <item x="386"/>
        <item x="218"/>
        <item x="226"/>
        <item x="384"/>
        <item x="64"/>
        <item x="69"/>
        <item x="81"/>
        <item x="423"/>
        <item x="352"/>
        <item x="11"/>
        <item x="303"/>
        <item x="257"/>
        <item x="121"/>
        <item x="366"/>
        <item x="175"/>
        <item x="287"/>
        <item x="3"/>
        <item x="182"/>
        <item x="71"/>
        <item x="251"/>
        <item x="171"/>
        <item x="410"/>
        <item x="103"/>
        <item x="523"/>
        <item x="195"/>
        <item x="295"/>
        <item x="88"/>
        <item x="153"/>
        <item x="98"/>
        <item x="168"/>
        <item x="50"/>
        <item x="436"/>
        <item x="76"/>
        <item x="325"/>
        <item x="12"/>
        <item x="298"/>
        <item x="219"/>
        <item x="94"/>
        <item x="399"/>
        <item x="26"/>
        <item x="14"/>
        <item x="61"/>
        <item x="521"/>
        <item x="207"/>
        <item x="348"/>
        <item x="531"/>
        <item x="484"/>
        <item x="249"/>
        <item x="166"/>
        <item x="351"/>
        <item x="234"/>
        <item x="364"/>
        <item x="331"/>
        <item x="247"/>
        <item x="396"/>
        <item x="21"/>
        <item x="213"/>
        <item x="395"/>
        <item x="306"/>
        <item x="507"/>
        <item x="312"/>
        <item x="82"/>
        <item x="418"/>
        <item x="291"/>
        <item x="101"/>
        <item x="360"/>
        <item x="304"/>
        <item x="417"/>
        <item x="319"/>
        <item x="390"/>
        <item x="53"/>
        <item x="372"/>
        <item x="345"/>
        <item x="497"/>
        <item x="467"/>
        <item x="357"/>
        <item x="305"/>
        <item x="194"/>
        <item x="508"/>
        <item x="242"/>
        <item x="138"/>
        <item x="172"/>
        <item x="453"/>
        <item x="109"/>
        <item x="284"/>
        <item x="145"/>
        <item x="27"/>
        <item x="275"/>
        <item x="530"/>
        <item x="56"/>
        <item x="299"/>
        <item x="383"/>
        <item x="132"/>
        <item x="216"/>
        <item x="136"/>
        <item x="204"/>
        <item x="246"/>
        <item x="468"/>
        <item x="397"/>
        <item x="112"/>
        <item x="235"/>
        <item x="178"/>
        <item x="335"/>
        <item x="274"/>
        <item x="336"/>
        <item x="441"/>
        <item x="135"/>
        <item x="46"/>
        <item x="526"/>
        <item x="290"/>
        <item x="58"/>
        <item x="465"/>
        <item x="354"/>
        <item x="40"/>
        <item x="60"/>
        <item x="427"/>
        <item x="524"/>
        <item x="77"/>
        <item x="174"/>
        <item x="435"/>
        <item x="403"/>
        <item x="502"/>
        <item x="419"/>
        <item x="188"/>
        <item x="31"/>
        <item x="471"/>
        <item x="273"/>
        <item x="222"/>
        <item x="504"/>
        <item x="370"/>
        <item x="401"/>
        <item x="108"/>
        <item x="318"/>
        <item x="293"/>
        <item x="83"/>
        <item x="154"/>
        <item x="498"/>
        <item x="420"/>
        <item x="432"/>
        <item x="240"/>
        <item x="280"/>
        <item x="250"/>
        <item x="148"/>
        <item x="191"/>
        <item x="89"/>
        <item x="373"/>
        <item x="209"/>
        <item x="59"/>
        <item x="86"/>
        <item x="115"/>
        <item x="123"/>
        <item x="450"/>
        <item x="157"/>
        <item x="516"/>
        <item x="146"/>
        <item x="248"/>
        <item x="208"/>
        <item x="119"/>
        <item x="29"/>
        <item x="477"/>
        <item x="422"/>
        <item x="90"/>
        <item x="361"/>
        <item x="133"/>
        <item x="51"/>
        <item x="332"/>
        <item x="185"/>
        <item x="289"/>
        <item x="186"/>
        <item x="65"/>
        <item x="402"/>
        <item x="39"/>
        <item x="155"/>
        <item x="124"/>
        <item x="443"/>
        <item x="233"/>
        <item x="35"/>
        <item x="470"/>
        <item x="496"/>
        <item x="494"/>
        <item x="19"/>
        <item x="328"/>
        <item x="105"/>
        <item x="110"/>
        <item x="15"/>
        <item x="439"/>
        <item x="327"/>
        <item x="317"/>
        <item x="254"/>
        <item x="23"/>
        <item x="532"/>
        <item x="483"/>
        <item x="49"/>
        <item x="408"/>
        <item x="114"/>
        <item x="252"/>
        <item x="221"/>
        <item x="529"/>
        <item x="380"/>
        <item x="181"/>
        <item x="501"/>
        <item x="326"/>
        <item x="143"/>
        <item x="365"/>
        <item x="22"/>
        <item x="320"/>
        <item x="302"/>
        <item x="95"/>
        <item x="160"/>
        <item x="197"/>
        <item x="96"/>
        <item x="66"/>
        <item x="214"/>
        <item x="73"/>
        <item x="258"/>
        <item x="68"/>
        <item x="322"/>
        <item x="180"/>
        <item x="429"/>
        <item x="271"/>
        <item x="466"/>
        <item x="378"/>
        <item x="28"/>
        <item x="45"/>
        <item x="371"/>
        <item x="260"/>
        <item x="277"/>
        <item x="407"/>
        <item x="177"/>
        <item x="438"/>
        <item x="405"/>
        <item x="9"/>
        <item x="474"/>
        <item x="479"/>
        <item x="244"/>
        <item x="416"/>
        <item x="75"/>
        <item x="158"/>
        <item x="57"/>
        <item x="137"/>
        <item x="442"/>
        <item x="518"/>
        <item x="85"/>
        <item x="230"/>
        <item x="97"/>
        <item x="229"/>
        <item x="129"/>
        <item x="476"/>
        <item x="324"/>
        <item x="446"/>
        <item x="464"/>
        <item x="338"/>
        <item x="167"/>
        <item x="362"/>
        <item x="382"/>
        <item x="4"/>
        <item x="267"/>
        <item x="147"/>
        <item x="510"/>
        <item x="217"/>
        <item x="253"/>
        <item x="231"/>
        <item x="164"/>
        <item x="455"/>
        <item x="236"/>
        <item x="343"/>
        <item x="205"/>
        <item x="460"/>
        <item x="255"/>
        <item x="43"/>
        <item x="201"/>
        <item x="48"/>
        <item x="339"/>
        <item x="6"/>
        <item x="434"/>
        <item x="130"/>
        <item x="379"/>
        <item x="150"/>
        <item x="1"/>
        <item x="414"/>
        <item x="536"/>
        <item x="179"/>
        <item x="99"/>
        <item x="533"/>
        <item x="187"/>
        <item x="537"/>
        <item x="30"/>
        <item x="288"/>
        <item x="522"/>
        <item x="425"/>
        <item x="279"/>
        <item x="359"/>
        <item x="67"/>
        <item x="513"/>
        <item x="270"/>
        <item x="315"/>
        <item x="237"/>
        <item x="368"/>
        <item x="245"/>
        <item x="122"/>
        <item x="337"/>
        <item x="334"/>
        <item x="87"/>
        <item x="307"/>
        <item x="25"/>
        <item x="538"/>
        <item x="475"/>
        <item x="512"/>
        <item x="392"/>
        <item x="308"/>
        <item x="80"/>
        <item x="139"/>
        <item x="473"/>
        <item x="376"/>
        <item x="102"/>
        <item x="459"/>
        <item x="412"/>
        <item x="329"/>
        <item x="411"/>
        <item x="151"/>
        <item x="215"/>
        <item x="211"/>
        <item x="398"/>
        <item x="282"/>
        <item x="142"/>
        <item x="243"/>
        <item x="377"/>
        <item x="297"/>
        <item x="440"/>
        <item x="223"/>
        <item x="52"/>
        <item x="344"/>
        <item x="116"/>
        <item x="192"/>
        <item x="91"/>
        <item x="184"/>
        <item x="389"/>
        <item x="310"/>
        <item x="72"/>
        <item x="428"/>
        <item x="456"/>
        <item x="500"/>
        <item x="228"/>
        <item x="199"/>
        <item x="37"/>
        <item x="134"/>
        <item x="225"/>
        <item x="20"/>
        <item x="170"/>
        <item x="41"/>
        <item x="515"/>
        <item x="24"/>
        <item x="349"/>
        <item x="224"/>
        <item x="173"/>
        <item x="462"/>
        <item x="350"/>
        <item x="321"/>
        <item x="505"/>
        <item t="default"/>
      </items>
    </pivotField>
    <pivotField numFmtId="1" showAll="0"/>
    <pivotField showAll="0">
      <items count="21">
        <item x="5"/>
        <item x="15"/>
        <item x="14"/>
        <item x="17"/>
        <item x="8"/>
        <item x="6"/>
        <item x="18"/>
        <item x="7"/>
        <item x="1"/>
        <item x="2"/>
        <item x="10"/>
        <item x="9"/>
        <item x="3"/>
        <item x="13"/>
        <item x="12"/>
        <item x="0"/>
        <item x="19"/>
        <item x="16"/>
        <item x="4"/>
        <item x="11"/>
        <item t="default"/>
      </items>
    </pivotField>
    <pivotField showAll="0"/>
    <pivotField showAll="0">
      <items count="6">
        <item x="4"/>
        <item x="1"/>
        <item x="2"/>
        <item x="3"/>
        <item x="0"/>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8">
        <item sd="0" x="0"/>
        <item sd="0" x="1"/>
        <item sd="0" x="2"/>
        <item sd="0" x="3"/>
        <item sd="0" x="4"/>
        <item sd="0" x="5"/>
        <item sd="0" x="6"/>
        <item t="default"/>
      </items>
    </pivotField>
  </pivotFields>
  <rowFields count="1">
    <field x="17"/>
  </rowFields>
  <rowItems count="6">
    <i>
      <x v="1"/>
    </i>
    <i>
      <x v="2"/>
    </i>
    <i>
      <x v="3"/>
    </i>
    <i>
      <x v="4"/>
    </i>
    <i>
      <x v="5"/>
    </i>
    <i t="grand">
      <x/>
    </i>
  </rowItems>
  <colItems count="1">
    <i/>
  </colItems>
  <dataFields count="1">
    <dataField name="Total Hire" fld="0" subtotal="count" baseField="17" baseItem="1"/>
  </dataFields>
  <chartFormats count="1">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enter" xr10:uid="{7879DD6B-5F15-4EBA-9304-99BF41D5BA17}" sourceName="Center">
  <pivotTables>
    <pivotTable tabId="2" name="PivotTable6"/>
  </pivotTables>
  <data>
    <tabular pivotCacheId="1806184993">
      <items count="5">
        <i x="4" s="1"/>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EC3DCDD5-53C7-4A10-B102-47092EC196CE}" sourceName="Years">
  <pivotTables>
    <pivotTable tabId="2" name="PivotTable6"/>
  </pivotTables>
  <data>
    <tabular pivotCacheId="1806184993">
      <items count="6">
        <i x="4" s="1"/>
        <i x="1" s="1"/>
        <i x="2" s="1"/>
        <i x="0"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8A47CAD-0CBD-4B1A-8C8E-DCCAFA1434CD}" sourceName="Department">
  <pivotTables>
    <pivotTable tabId="2" name="PivotTable5"/>
  </pivotTables>
  <data>
    <tabular pivotCacheId="1806184993">
      <items count="20">
        <i x="5" s="1"/>
        <i x="15" s="1"/>
        <i x="14" s="1"/>
        <i x="17" s="1"/>
        <i x="8" s="1"/>
        <i x="6" s="1"/>
        <i x="18" s="1"/>
        <i x="7" s="1"/>
        <i x="1" s="1"/>
        <i x="2" s="1"/>
        <i x="10" s="1"/>
        <i x="9" s="1"/>
        <i x="3" s="1"/>
        <i x="13" s="1"/>
        <i x="12" s="1"/>
        <i x="0" s="1"/>
        <i x="19" s="1"/>
        <i x="16" s="1"/>
        <i x="4"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enter2" xr10:uid="{B46402B5-3786-4EC1-8A2F-B025F3715CBC}" sourceName="Center">
  <pivotTables>
    <pivotTable tabId="2" name="PivotTable5"/>
  </pivotTables>
  <data>
    <tabular pivotCacheId="1806184993">
      <items count="5">
        <i x="4" s="1"/>
        <i x="1" s="1"/>
        <i x="2" s="1"/>
        <i x="3"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2" xr10:uid="{18AF308D-38E8-49B6-9ED6-7C8EDFCD71F6}" sourceName="Country">
  <pivotTables>
    <pivotTable tabId="2" name="PivotTable2"/>
  </pivotTables>
  <data>
    <tabular pivotCacheId="1806184993">
      <items count="5">
        <i x="0" s="1"/>
        <i x="4" s="1"/>
        <i x="1" s="1"/>
        <i x="3"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enter3" xr10:uid="{43A7D7A1-4D63-4FDF-8E50-D3570AD5EAF1}" sourceName="Center">
  <pivotTables>
    <pivotTable tabId="2" name="PivotTable2"/>
  </pivotTables>
  <data>
    <tabular pivotCacheId="1806184993">
      <items count="5">
        <i x="4" s="1"/>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9388163A-9D8C-4FB3-BC65-1CEF65D1806D}" cache="Slicer_Department" caption="Department" style="SlicerStyleDark1 2" rowHeight="260350"/>
  <slicer name="Center 5" xr10:uid="{811B3F6B-020A-4614-B12B-65804ED8A173}" cache="Slicer_Center2" caption="Center" style="SlicerStyleDark1 2" rowHeight="260350"/>
  <slicer name="Country 2" xr10:uid="{DFCF7648-220C-4FEE-9F3E-A8C8B1A4DE0E}" cache="Slicer_Country2" caption="Country" style="SlicerStyleDark1 2" rowHeight="260350"/>
  <slicer name="Center 3" xr10:uid="{A0C71872-AD68-49A6-9BC8-32A6D8A6BB79}" cache="Slicer_Center3" caption="Center" style="SlicerStyleDark1 2"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enter" xr10:uid="{885E140D-54A4-44C2-86BC-FCD2B1C956BB}" cache="Slicer_Center" caption="Center" style="SlicerStyleDark1 2" rowHeight="260350"/>
  <slicer name="Years" xr10:uid="{01F226C1-49BE-4EB9-A066-3CD15FA66769}" cache="Slicer_Years" caption="Years" startItem="2" style="SlicerStyleDark1 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4C8A4C-7242-234C-83AB-9FD3B51B58AF}" name="EmpTable" displayName="EmpTable" ref="A1:O690" totalsRowShown="0">
  <autoFilter ref="A1:O690" xr:uid="{F0BB8BD9-6B21-9241-BFB1-43DF95574CE6}"/>
  <tableColumns count="15">
    <tableColumn id="1" xr3:uid="{5E31E93A-4EA6-E345-8950-8B5E4A2187D2}" name="No"/>
    <tableColumn id="2" xr3:uid="{02D748DA-BEDD-D64D-8FDF-FA0EE538A622}" name="First Name"/>
    <tableColumn id="3" xr3:uid="{23F60127-C110-4642-8435-EA4863B156A3}" name="Last Name"/>
    <tableColumn id="4" xr3:uid="{CCDFDBE7-00A9-F146-8F92-0D1EE7741E79}" name="Gender"/>
    <tableColumn id="5" xr3:uid="{6CAC73C9-3F05-2941-A60F-90AAFD89CF78}" name="Start Date" dataDxfId="24"/>
    <tableColumn id="16" xr3:uid="{A8E83AF7-43E0-794D-B44C-A99657E843DB}" name="Years" dataDxfId="23">
      <calculatedColumnFormula>DATEDIF(EmpTable[[#This Row],[Start Date]],TODAY(),"Y")</calculatedColumnFormula>
    </tableColumn>
    <tableColumn id="6" xr3:uid="{811C62B1-4966-2548-AA9A-36C50EE72FE1}" name="Department"/>
    <tableColumn id="9" xr3:uid="{5BDE0214-F5F8-CA43-B8E2-E3BED8BEC550}" name="Country" dataDxfId="22"/>
    <tableColumn id="7" xr3:uid="{2FDF82E5-F90E-A044-ABF0-1AB8B296FF1A}" name="Center"/>
    <tableColumn id="10" xr3:uid="{B5E8A300-4AD6-8244-B7BE-F2676388D695}" name="Monthly Salary" dataDxfId="21"/>
    <tableColumn id="15" xr3:uid="{6A00BC87-9264-6D4D-8574-7F80C9324BC9}" name="Annual Salary" dataDxfId="20"/>
    <tableColumn id="11" xr3:uid="{19FE5E57-EF01-384E-9F01-5ECD37CA0BED}" name="Job Rate" dataDxfId="19"/>
    <tableColumn id="12" xr3:uid="{AA6D8968-E3CA-4E4B-8119-22CC6B35AB93}" name="Sick Leaves" dataDxfId="18"/>
    <tableColumn id="13" xr3:uid="{66C613C7-C63C-CB44-95F3-35E932A4DC90}" name="Unpaid Leaves" dataDxfId="17"/>
    <tableColumn id="14" xr3:uid="{E402E1CE-B630-C245-8E66-ABCBD1AE7632}" name="Overtime Hours" dataDxfId="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15EE334-6191-43FA-A65E-21A469F8356D}" name="EmpTable3" displayName="EmpTable3" ref="A1:P690" totalsRowShown="0">
  <autoFilter ref="A1:P690" xr:uid="{F0BB8BD9-6B21-9241-BFB1-43DF95574CE6}"/>
  <tableColumns count="16">
    <tableColumn id="1" xr3:uid="{8F40B40D-D311-463C-A52C-547E038C9680}" name="No"/>
    <tableColumn id="4" xr3:uid="{44E7F620-DFF9-42D4-B135-BBA5EF8CD92E}" name="Gender"/>
    <tableColumn id="17" xr3:uid="{779567F8-F557-4ABE-97CA-FDF7551073FC}" name="Gender Code" dataDxfId="15">
      <calculatedColumnFormula>_xlfn.IFS(EmpTable3[[#This Row],[Gender]]="Male", 1, EmpTable3[[#This Row],[Gender]]="Female", 2)</calculatedColumnFormula>
    </tableColumn>
    <tableColumn id="5" xr3:uid="{D1C3FFA4-28B6-4E79-8C47-5AC55C9A74D9}" name="Start Date" dataDxfId="14"/>
    <tableColumn id="16" xr3:uid="{56836EAA-5AAB-4E88-B841-AD3C17BAD22B}" name="Years" dataDxfId="13">
      <calculatedColumnFormula>DATEDIF(EmpTable3[[#This Row],[Start Date]],TODAY(),"Y")</calculatedColumnFormula>
    </tableColumn>
    <tableColumn id="6" xr3:uid="{61EBFEBA-3F07-4444-AE45-78497D20F64F}" name="Department"/>
    <tableColumn id="9" xr3:uid="{C016F6F3-1CCF-4A16-ABD0-729E6C65E339}" name="Country" dataDxfId="12"/>
    <tableColumn id="8" xr3:uid="{1412D3ED-B928-4448-BD0D-95D84304AA28}" name="Country Code" dataDxfId="11">
      <calculatedColumnFormula>_xlfn.IFS(EmpTable3[[#This Row],[Country]]="Egypt", 1, EmpTable3[[#This Row],[Country]]="Saudi Arabia", 2, EmpTable3[[#This Row],[Country]]="United Arab Emirates", 3, EmpTable3[[#This Row],[Country]]="Syria", 4, EmpTable3[[#This Row],[Country]]="Lebanon", 5)</calculatedColumnFormula>
    </tableColumn>
    <tableColumn id="7" xr3:uid="{9CEBBC04-EC0D-432F-BD18-12ECC6DB3B2E}" name="Center"/>
    <tableColumn id="18" xr3:uid="{4F68EA7C-D022-4C23-8CE1-E924BA1EE855}" name="Center Code" dataDxfId="10">
      <calculatedColumnFormula>_xlfn.IFS(EmpTable3[[#This Row],[Center]]="East", 1, EmpTable3[[#This Row],[Center]]="West", 2, EmpTable3[[#This Row],[Center]]="North", 3, EmpTable3[[#This Row],[Center]]="South", 4, EmpTable3[[#This Row],[Center]]="Main", 5)</calculatedColumnFormula>
    </tableColumn>
    <tableColumn id="10" xr3:uid="{27B14C2B-8BC8-4BA4-89ED-E209782F9189}" name="Monthly Salary" dataDxfId="9"/>
    <tableColumn id="15" xr3:uid="{CE66A79B-3E35-40F7-9E92-85C8F733E062}" name="Annual Salary" dataDxfId="8"/>
    <tableColumn id="11" xr3:uid="{F049048A-BB44-40C0-AB12-119721F4DE73}" name="Job Rate" dataDxfId="7"/>
    <tableColumn id="12" xr3:uid="{A7F10C8C-990C-4F27-85F6-93E7F98B761D}" name="Sick Leaves" dataDxfId="6"/>
    <tableColumn id="13" xr3:uid="{854A574C-6051-492E-A243-A6F03092BD81}" name="Unpaid Leaves" dataDxfId="5"/>
    <tableColumn id="14" xr3:uid="{31F1E0D8-59A3-4B21-B2CF-EBDE1F0E9A19}" name="Overtime Hours"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40C42-3FFF-294B-B48E-1F99F63C26DF}">
  <dimension ref="A1:P690"/>
  <sheetViews>
    <sheetView topLeftCell="A2" zoomScale="115" zoomScaleNormal="115" workbookViewId="0">
      <selection activeCell="H22" sqref="H22"/>
    </sheetView>
  </sheetViews>
  <sheetFormatPr defaultColWidth="11.19921875" defaultRowHeight="15.6" x14ac:dyDescent="0.3"/>
  <cols>
    <col min="2" max="2" width="13" bestFit="1" customWidth="1"/>
    <col min="3" max="3" width="14.5" bestFit="1" customWidth="1"/>
    <col min="5" max="6" width="13" style="1" customWidth="1"/>
    <col min="7" max="7" width="25.19921875" bestFit="1" customWidth="1"/>
    <col min="8" max="8" width="25.19921875" customWidth="1"/>
    <col min="10" max="10" width="13.796875" bestFit="1" customWidth="1"/>
    <col min="11" max="11" width="12.69921875" bestFit="1" customWidth="1"/>
    <col min="13" max="13" width="13.19921875" bestFit="1" customWidth="1"/>
    <col min="14" max="14" width="15.69921875" bestFit="1" customWidth="1"/>
    <col min="15" max="15" width="16.796875" bestFit="1" customWidth="1"/>
    <col min="16" max="16" width="13" style="1" customWidth="1"/>
    <col min="17" max="17" width="22.09765625" bestFit="1" customWidth="1"/>
    <col min="18" max="18" width="12.296875" bestFit="1" customWidth="1"/>
    <col min="19" max="19" width="22.09765625" bestFit="1" customWidth="1"/>
  </cols>
  <sheetData>
    <row r="1" spans="1:16" x14ac:dyDescent="0.3">
      <c r="A1" t="s">
        <v>0</v>
      </c>
      <c r="B1" t="s">
        <v>1</v>
      </c>
      <c r="C1" t="s">
        <v>2</v>
      </c>
      <c r="D1" t="s">
        <v>3</v>
      </c>
      <c r="E1" s="1" t="s">
        <v>4</v>
      </c>
      <c r="F1" s="1" t="s">
        <v>5</v>
      </c>
      <c r="G1" t="s">
        <v>6</v>
      </c>
      <c r="H1" t="s">
        <v>7</v>
      </c>
      <c r="I1" t="s">
        <v>8</v>
      </c>
      <c r="J1" t="s">
        <v>9</v>
      </c>
      <c r="K1" t="s">
        <v>10</v>
      </c>
      <c r="L1" t="s">
        <v>11</v>
      </c>
      <c r="M1" t="s">
        <v>12</v>
      </c>
      <c r="N1" t="s">
        <v>13</v>
      </c>
      <c r="O1" t="s">
        <v>14</v>
      </c>
    </row>
    <row r="2" spans="1:16" x14ac:dyDescent="0.3">
      <c r="A2">
        <v>1</v>
      </c>
      <c r="B2" t="s">
        <v>15</v>
      </c>
      <c r="C2" t="s">
        <v>16</v>
      </c>
      <c r="D2" t="s">
        <v>32</v>
      </c>
      <c r="E2" s="1">
        <v>43194</v>
      </c>
      <c r="F2" s="2">
        <f ca="1">DATEDIF(EmpTable[[#This Row],[Start Date]],TODAY(),"Y")</f>
        <v>6</v>
      </c>
      <c r="G2" t="s">
        <v>17</v>
      </c>
      <c r="H2" t="s">
        <v>18</v>
      </c>
      <c r="I2" t="s">
        <v>19</v>
      </c>
      <c r="J2">
        <v>1560</v>
      </c>
      <c r="K2">
        <v>18720</v>
      </c>
      <c r="L2">
        <v>3</v>
      </c>
      <c r="M2">
        <v>1</v>
      </c>
      <c r="N2">
        <v>0</v>
      </c>
      <c r="O2">
        <v>183</v>
      </c>
      <c r="P2" s="2"/>
    </row>
    <row r="3" spans="1:16" x14ac:dyDescent="0.3">
      <c r="A3">
        <v>2</v>
      </c>
      <c r="B3" t="s">
        <v>20</v>
      </c>
      <c r="C3" t="s">
        <v>21</v>
      </c>
      <c r="D3" t="s">
        <v>32</v>
      </c>
      <c r="E3" s="1">
        <v>43972</v>
      </c>
      <c r="F3" s="2">
        <f ca="1">DATEDIF(EmpTable[[#This Row],[Start Date]],TODAY(),"Y")</f>
        <v>4</v>
      </c>
      <c r="G3" t="s">
        <v>17</v>
      </c>
      <c r="H3" t="s">
        <v>22</v>
      </c>
      <c r="I3" t="s">
        <v>19</v>
      </c>
      <c r="J3">
        <v>3247</v>
      </c>
      <c r="K3">
        <v>38964</v>
      </c>
      <c r="L3">
        <v>1</v>
      </c>
      <c r="M3">
        <v>0</v>
      </c>
      <c r="N3">
        <v>5</v>
      </c>
      <c r="O3">
        <v>198</v>
      </c>
      <c r="P3" s="2"/>
    </row>
    <row r="4" spans="1:16" x14ac:dyDescent="0.3">
      <c r="A4">
        <v>3</v>
      </c>
      <c r="B4" t="s">
        <v>23</v>
      </c>
      <c r="C4" t="s">
        <v>24</v>
      </c>
      <c r="D4" t="s">
        <v>307</v>
      </c>
      <c r="E4" s="1">
        <v>43006</v>
      </c>
      <c r="F4" s="2">
        <f ca="1">DATEDIF(EmpTable[[#This Row],[Start Date]],TODAY(),"Y")</f>
        <v>6</v>
      </c>
      <c r="G4" t="s">
        <v>25</v>
      </c>
      <c r="H4" t="s">
        <v>22</v>
      </c>
      <c r="I4" t="s">
        <v>19</v>
      </c>
      <c r="J4">
        <v>2506</v>
      </c>
      <c r="K4">
        <v>30072</v>
      </c>
      <c r="L4">
        <v>2</v>
      </c>
      <c r="M4">
        <v>0</v>
      </c>
      <c r="N4">
        <v>3</v>
      </c>
      <c r="O4">
        <v>192</v>
      </c>
      <c r="P4" s="2"/>
    </row>
    <row r="5" spans="1:16" x14ac:dyDescent="0.3">
      <c r="A5">
        <v>4</v>
      </c>
      <c r="B5" t="s">
        <v>26</v>
      </c>
      <c r="C5" t="s">
        <v>27</v>
      </c>
      <c r="D5" t="s">
        <v>32</v>
      </c>
      <c r="E5" s="1">
        <v>43326</v>
      </c>
      <c r="F5" s="2">
        <f ca="1">DATEDIF(EmpTable[[#This Row],[Start Date]],TODAY(),"Y")</f>
        <v>6</v>
      </c>
      <c r="G5" t="s">
        <v>28</v>
      </c>
      <c r="H5" t="s">
        <v>29</v>
      </c>
      <c r="I5" t="s">
        <v>42</v>
      </c>
      <c r="J5">
        <v>1828</v>
      </c>
      <c r="K5">
        <v>21936</v>
      </c>
      <c r="L5">
        <v>3</v>
      </c>
      <c r="M5">
        <v>0</v>
      </c>
      <c r="N5">
        <v>0</v>
      </c>
      <c r="O5">
        <v>7</v>
      </c>
      <c r="P5" s="2"/>
    </row>
    <row r="6" spans="1:16" x14ac:dyDescent="0.3">
      <c r="A6">
        <v>5</v>
      </c>
      <c r="B6" t="s">
        <v>30</v>
      </c>
      <c r="C6" t="s">
        <v>31</v>
      </c>
      <c r="D6" t="s">
        <v>32</v>
      </c>
      <c r="E6" s="1">
        <v>43901</v>
      </c>
      <c r="F6" s="2">
        <f ca="1">DATEDIF(EmpTable[[#This Row],[Start Date]],TODAY(),"Y")</f>
        <v>4</v>
      </c>
      <c r="G6" t="s">
        <v>28</v>
      </c>
      <c r="H6" t="s">
        <v>18</v>
      </c>
      <c r="I6" t="s">
        <v>42</v>
      </c>
      <c r="J6">
        <v>970</v>
      </c>
      <c r="K6">
        <v>11640</v>
      </c>
      <c r="L6">
        <v>5</v>
      </c>
      <c r="M6">
        <v>0</v>
      </c>
      <c r="N6">
        <v>5</v>
      </c>
      <c r="O6">
        <v>121</v>
      </c>
      <c r="P6" s="2"/>
    </row>
    <row r="7" spans="1:16" x14ac:dyDescent="0.3">
      <c r="A7">
        <v>6</v>
      </c>
      <c r="B7" t="s">
        <v>33</v>
      </c>
      <c r="C7" t="s">
        <v>34</v>
      </c>
      <c r="D7" t="s">
        <v>32</v>
      </c>
      <c r="E7" s="1">
        <v>42402</v>
      </c>
      <c r="F7" s="2">
        <f ca="1">DATEDIF(EmpTable[[#This Row],[Start Date]],TODAY(),"Y")</f>
        <v>8</v>
      </c>
      <c r="G7" t="s">
        <v>35</v>
      </c>
      <c r="H7" t="s">
        <v>22</v>
      </c>
      <c r="I7" t="s">
        <v>36</v>
      </c>
      <c r="J7">
        <v>2332</v>
      </c>
      <c r="K7">
        <v>27984</v>
      </c>
      <c r="L7">
        <v>3</v>
      </c>
      <c r="M7">
        <v>3</v>
      </c>
      <c r="N7">
        <v>0</v>
      </c>
      <c r="O7">
        <v>8</v>
      </c>
      <c r="P7" s="2"/>
    </row>
    <row r="8" spans="1:16" x14ac:dyDescent="0.3">
      <c r="A8">
        <v>7</v>
      </c>
      <c r="B8" t="s">
        <v>37</v>
      </c>
      <c r="C8" t="s">
        <v>38</v>
      </c>
      <c r="D8" t="s">
        <v>307</v>
      </c>
      <c r="E8" s="1">
        <v>43959</v>
      </c>
      <c r="F8" s="2">
        <f ca="1">DATEDIF(EmpTable[[#This Row],[Start Date]],TODAY(),"Y")</f>
        <v>4</v>
      </c>
      <c r="G8" t="s">
        <v>39</v>
      </c>
      <c r="H8" t="s">
        <v>29</v>
      </c>
      <c r="I8" t="s">
        <v>42</v>
      </c>
      <c r="J8">
        <v>1959</v>
      </c>
      <c r="K8">
        <v>23508</v>
      </c>
      <c r="L8">
        <v>3</v>
      </c>
      <c r="M8">
        <v>6</v>
      </c>
      <c r="N8">
        <v>0</v>
      </c>
      <c r="O8">
        <v>116</v>
      </c>
      <c r="P8" s="2"/>
    </row>
    <row r="9" spans="1:16" x14ac:dyDescent="0.3">
      <c r="A9">
        <v>8</v>
      </c>
      <c r="B9" t="s">
        <v>33</v>
      </c>
      <c r="C9" t="s">
        <v>40</v>
      </c>
      <c r="D9" t="s">
        <v>32</v>
      </c>
      <c r="E9" s="1">
        <v>43141</v>
      </c>
      <c r="F9" s="2">
        <f ca="1">DATEDIF(EmpTable[[#This Row],[Start Date]],TODAY(),"Y")</f>
        <v>6</v>
      </c>
      <c r="G9" t="s">
        <v>41</v>
      </c>
      <c r="H9" t="s">
        <v>18</v>
      </c>
      <c r="I9" t="s">
        <v>42</v>
      </c>
      <c r="J9">
        <v>3394</v>
      </c>
      <c r="K9">
        <v>40728</v>
      </c>
      <c r="L9">
        <v>5</v>
      </c>
      <c r="M9">
        <v>0</v>
      </c>
      <c r="N9">
        <v>0</v>
      </c>
      <c r="O9">
        <v>7</v>
      </c>
      <c r="P9" s="2"/>
    </row>
    <row r="10" spans="1:16" x14ac:dyDescent="0.3">
      <c r="A10">
        <v>9</v>
      </c>
      <c r="B10" t="s">
        <v>43</v>
      </c>
      <c r="C10" t="s">
        <v>44</v>
      </c>
      <c r="D10" t="s">
        <v>307</v>
      </c>
      <c r="E10" s="1">
        <v>43170</v>
      </c>
      <c r="F10" s="2">
        <f ca="1">DATEDIF(EmpTable[[#This Row],[Start Date]],TODAY(),"Y")</f>
        <v>6</v>
      </c>
      <c r="G10" t="s">
        <v>45</v>
      </c>
      <c r="H10" t="s">
        <v>18</v>
      </c>
      <c r="I10" t="s">
        <v>36</v>
      </c>
      <c r="J10">
        <v>1479</v>
      </c>
      <c r="K10">
        <v>17748</v>
      </c>
      <c r="L10">
        <v>4.5</v>
      </c>
      <c r="M10">
        <v>0</v>
      </c>
      <c r="N10">
        <v>0</v>
      </c>
      <c r="O10">
        <v>105</v>
      </c>
      <c r="P10" s="2"/>
    </row>
    <row r="11" spans="1:16" x14ac:dyDescent="0.3">
      <c r="A11">
        <v>10</v>
      </c>
      <c r="B11" t="s">
        <v>33</v>
      </c>
      <c r="C11" t="s">
        <v>46</v>
      </c>
      <c r="D11" t="s">
        <v>32</v>
      </c>
      <c r="E11" s="1">
        <v>43833</v>
      </c>
      <c r="F11" s="2">
        <f ca="1">DATEDIF(EmpTable[[#This Row],[Start Date]],TODAY(),"Y")</f>
        <v>4</v>
      </c>
      <c r="G11" t="s">
        <v>41</v>
      </c>
      <c r="H11" t="s">
        <v>18</v>
      </c>
      <c r="I11" t="s">
        <v>42</v>
      </c>
      <c r="J11">
        <v>1186</v>
      </c>
      <c r="K11">
        <v>14232</v>
      </c>
      <c r="L11">
        <v>4.5</v>
      </c>
      <c r="M11">
        <v>1</v>
      </c>
      <c r="N11">
        <v>0</v>
      </c>
      <c r="O11">
        <v>153</v>
      </c>
      <c r="P11" s="2"/>
    </row>
    <row r="12" spans="1:16" x14ac:dyDescent="0.3">
      <c r="A12">
        <v>11</v>
      </c>
      <c r="B12" t="s">
        <v>33</v>
      </c>
      <c r="C12" t="s">
        <v>47</v>
      </c>
      <c r="D12" t="s">
        <v>32</v>
      </c>
      <c r="E12" s="1">
        <v>43116</v>
      </c>
      <c r="F12" s="2">
        <f ca="1">DATEDIF(EmpTable[[#This Row],[Start Date]],TODAY(),"Y")</f>
        <v>6</v>
      </c>
      <c r="G12" t="s">
        <v>28</v>
      </c>
      <c r="H12" t="s">
        <v>48</v>
      </c>
      <c r="I12" t="s">
        <v>42</v>
      </c>
      <c r="J12">
        <v>1485</v>
      </c>
      <c r="K12">
        <v>17820</v>
      </c>
      <c r="L12">
        <v>2</v>
      </c>
      <c r="M12">
        <v>5</v>
      </c>
      <c r="N12">
        <v>0</v>
      </c>
      <c r="O12">
        <v>12</v>
      </c>
      <c r="P12" s="2"/>
    </row>
    <row r="13" spans="1:16" x14ac:dyDescent="0.3">
      <c r="A13">
        <v>12</v>
      </c>
      <c r="B13" t="s">
        <v>33</v>
      </c>
      <c r="C13" t="s">
        <v>49</v>
      </c>
      <c r="D13" t="s">
        <v>32</v>
      </c>
      <c r="E13" s="1">
        <v>43300</v>
      </c>
      <c r="F13" s="2">
        <f ca="1">DATEDIF(EmpTable[[#This Row],[Start Date]],TODAY(),"Y")</f>
        <v>6</v>
      </c>
      <c r="G13" t="s">
        <v>50</v>
      </c>
      <c r="H13" t="s">
        <v>18</v>
      </c>
      <c r="I13" t="s">
        <v>42</v>
      </c>
      <c r="J13">
        <v>2016</v>
      </c>
      <c r="K13">
        <v>24192</v>
      </c>
      <c r="L13">
        <v>1</v>
      </c>
      <c r="M13">
        <v>2</v>
      </c>
      <c r="N13">
        <v>0</v>
      </c>
      <c r="O13">
        <v>70</v>
      </c>
      <c r="P13" s="2"/>
    </row>
    <row r="14" spans="1:16" x14ac:dyDescent="0.3">
      <c r="A14">
        <v>13</v>
      </c>
      <c r="B14" t="s">
        <v>51</v>
      </c>
      <c r="C14" t="s">
        <v>52</v>
      </c>
      <c r="D14" t="s">
        <v>307</v>
      </c>
      <c r="E14" s="1">
        <v>43415</v>
      </c>
      <c r="F14" s="2">
        <f ca="1">DATEDIF(EmpTable[[#This Row],[Start Date]],TODAY(),"Y")</f>
        <v>5</v>
      </c>
      <c r="G14" t="s">
        <v>53</v>
      </c>
      <c r="H14" t="s">
        <v>18</v>
      </c>
      <c r="I14" t="s">
        <v>42</v>
      </c>
      <c r="J14">
        <v>1999</v>
      </c>
      <c r="K14">
        <v>23988</v>
      </c>
      <c r="L14">
        <v>5</v>
      </c>
      <c r="M14">
        <v>6</v>
      </c>
      <c r="N14">
        <v>0</v>
      </c>
      <c r="O14">
        <v>85</v>
      </c>
      <c r="P14" s="2"/>
    </row>
    <row r="15" spans="1:16" x14ac:dyDescent="0.3">
      <c r="A15">
        <v>14</v>
      </c>
      <c r="B15" t="s">
        <v>54</v>
      </c>
      <c r="C15" t="s">
        <v>55</v>
      </c>
      <c r="D15" t="s">
        <v>307</v>
      </c>
      <c r="E15" s="1">
        <v>42430</v>
      </c>
      <c r="F15" s="2">
        <f ca="1">DATEDIF(EmpTable[[#This Row],[Start Date]],TODAY(),"Y")</f>
        <v>8</v>
      </c>
      <c r="G15" t="s">
        <v>53</v>
      </c>
      <c r="H15" t="s">
        <v>29</v>
      </c>
      <c r="I15" t="s">
        <v>36</v>
      </c>
      <c r="J15">
        <v>3404</v>
      </c>
      <c r="K15">
        <v>40848</v>
      </c>
      <c r="L15">
        <v>5</v>
      </c>
      <c r="M15">
        <v>1</v>
      </c>
      <c r="N15">
        <v>0</v>
      </c>
      <c r="O15">
        <v>8</v>
      </c>
      <c r="P15" s="2"/>
    </row>
    <row r="16" spans="1:16" x14ac:dyDescent="0.3">
      <c r="A16">
        <v>15</v>
      </c>
      <c r="B16" t="s">
        <v>56</v>
      </c>
      <c r="C16" t="s">
        <v>57</v>
      </c>
      <c r="D16" t="s">
        <v>307</v>
      </c>
      <c r="E16" s="1">
        <v>43438</v>
      </c>
      <c r="F16" s="2">
        <f ca="1">DATEDIF(EmpTable[[#This Row],[Start Date]],TODAY(),"Y")</f>
        <v>5</v>
      </c>
      <c r="G16" t="s">
        <v>58</v>
      </c>
      <c r="H16" t="s">
        <v>18</v>
      </c>
      <c r="I16" t="s">
        <v>42</v>
      </c>
      <c r="J16">
        <v>889</v>
      </c>
      <c r="K16">
        <v>10668</v>
      </c>
      <c r="L16">
        <v>3</v>
      </c>
      <c r="M16">
        <v>1</v>
      </c>
      <c r="N16">
        <v>1</v>
      </c>
      <c r="O16">
        <v>8</v>
      </c>
      <c r="P16" s="2"/>
    </row>
    <row r="17" spans="1:16" x14ac:dyDescent="0.3">
      <c r="A17">
        <v>16</v>
      </c>
      <c r="B17" t="s">
        <v>59</v>
      </c>
      <c r="C17" t="s">
        <v>33</v>
      </c>
      <c r="D17" t="s">
        <v>32</v>
      </c>
      <c r="E17" s="1">
        <v>43745</v>
      </c>
      <c r="F17" s="2">
        <f ca="1">DATEDIF(EmpTable[[#This Row],[Start Date]],TODAY(),"Y")</f>
        <v>4</v>
      </c>
      <c r="G17" t="s">
        <v>39</v>
      </c>
      <c r="H17" t="s">
        <v>18</v>
      </c>
      <c r="I17" t="s">
        <v>60</v>
      </c>
      <c r="J17">
        <v>930</v>
      </c>
      <c r="K17">
        <v>11160</v>
      </c>
      <c r="L17">
        <v>3</v>
      </c>
      <c r="M17">
        <v>0</v>
      </c>
      <c r="N17">
        <v>0</v>
      </c>
      <c r="O17">
        <v>77</v>
      </c>
      <c r="P17" s="2"/>
    </row>
    <row r="18" spans="1:16" x14ac:dyDescent="0.3">
      <c r="A18">
        <v>17</v>
      </c>
      <c r="B18" t="s">
        <v>61</v>
      </c>
      <c r="C18" t="s">
        <v>62</v>
      </c>
      <c r="D18" t="s">
        <v>307</v>
      </c>
      <c r="E18" s="1">
        <v>42517</v>
      </c>
      <c r="F18" s="2">
        <f ca="1">DATEDIF(EmpTable[[#This Row],[Start Date]],TODAY(),"Y")</f>
        <v>8</v>
      </c>
      <c r="G18" t="s">
        <v>41</v>
      </c>
      <c r="H18" t="s">
        <v>22</v>
      </c>
      <c r="I18" t="s">
        <v>19</v>
      </c>
      <c r="J18">
        <v>3149</v>
      </c>
      <c r="K18">
        <v>37788</v>
      </c>
      <c r="L18">
        <v>4.5</v>
      </c>
      <c r="M18">
        <v>0</v>
      </c>
      <c r="N18">
        <v>0</v>
      </c>
      <c r="O18">
        <v>93</v>
      </c>
      <c r="P18" s="2"/>
    </row>
    <row r="19" spans="1:16" x14ac:dyDescent="0.3">
      <c r="A19">
        <v>18</v>
      </c>
      <c r="B19" t="s">
        <v>63</v>
      </c>
      <c r="C19" t="s">
        <v>64</v>
      </c>
      <c r="D19" t="s">
        <v>32</v>
      </c>
      <c r="E19" s="1">
        <v>43232</v>
      </c>
      <c r="F19" s="2">
        <f ca="1">DATEDIF(EmpTable[[#This Row],[Start Date]],TODAY(),"Y")</f>
        <v>6</v>
      </c>
      <c r="G19" t="s">
        <v>17</v>
      </c>
      <c r="H19" t="s">
        <v>29</v>
      </c>
      <c r="I19" t="s">
        <v>19</v>
      </c>
      <c r="J19">
        <v>1295</v>
      </c>
      <c r="K19">
        <v>15540</v>
      </c>
      <c r="L19">
        <v>3</v>
      </c>
      <c r="M19">
        <v>4</v>
      </c>
      <c r="N19">
        <v>0</v>
      </c>
      <c r="O19">
        <v>153</v>
      </c>
      <c r="P19" s="2"/>
    </row>
    <row r="20" spans="1:16" x14ac:dyDescent="0.3">
      <c r="A20">
        <v>19</v>
      </c>
      <c r="B20" t="s">
        <v>65</v>
      </c>
      <c r="C20" t="s">
        <v>66</v>
      </c>
      <c r="D20" t="s">
        <v>307</v>
      </c>
      <c r="E20" s="1">
        <v>43214</v>
      </c>
      <c r="F20" s="2">
        <f ca="1">DATEDIF(EmpTable[[#This Row],[Start Date]],TODAY(),"Y")</f>
        <v>6</v>
      </c>
      <c r="G20" t="s">
        <v>17</v>
      </c>
      <c r="H20" t="s">
        <v>29</v>
      </c>
      <c r="I20" t="s">
        <v>60</v>
      </c>
      <c r="J20">
        <v>2162</v>
      </c>
      <c r="K20">
        <v>25944</v>
      </c>
      <c r="L20">
        <v>3</v>
      </c>
      <c r="M20">
        <v>0</v>
      </c>
      <c r="N20">
        <v>0</v>
      </c>
      <c r="O20">
        <v>8</v>
      </c>
      <c r="P20" s="2"/>
    </row>
    <row r="21" spans="1:16" x14ac:dyDescent="0.3">
      <c r="A21">
        <v>20</v>
      </c>
      <c r="B21" t="s">
        <v>67</v>
      </c>
      <c r="C21" t="s">
        <v>68</v>
      </c>
      <c r="D21" t="s">
        <v>32</v>
      </c>
      <c r="E21" s="1">
        <v>43740</v>
      </c>
      <c r="F21" s="2">
        <f ca="1">DATEDIF(EmpTable[[#This Row],[Start Date]],TODAY(),"Y")</f>
        <v>4</v>
      </c>
      <c r="G21" t="s">
        <v>35</v>
      </c>
      <c r="H21" t="s">
        <v>29</v>
      </c>
      <c r="I21" t="s">
        <v>19</v>
      </c>
      <c r="J21">
        <v>2180</v>
      </c>
      <c r="K21">
        <v>26160</v>
      </c>
      <c r="L21">
        <v>2</v>
      </c>
      <c r="M21">
        <v>6</v>
      </c>
      <c r="N21">
        <v>0</v>
      </c>
      <c r="O21">
        <v>10</v>
      </c>
      <c r="P21" s="2"/>
    </row>
    <row r="22" spans="1:16" x14ac:dyDescent="0.3">
      <c r="A22">
        <v>21</v>
      </c>
      <c r="B22" t="s">
        <v>69</v>
      </c>
      <c r="C22" t="s">
        <v>70</v>
      </c>
      <c r="D22" t="s">
        <v>32</v>
      </c>
      <c r="E22" s="1">
        <v>44168</v>
      </c>
      <c r="F22" s="2">
        <f ca="1">DATEDIF(EmpTable[[#This Row],[Start Date]],TODAY(),"Y")</f>
        <v>3</v>
      </c>
      <c r="G22" t="s">
        <v>41</v>
      </c>
      <c r="H22" t="s">
        <v>18</v>
      </c>
      <c r="I22" t="s">
        <v>42</v>
      </c>
      <c r="J22">
        <v>1475</v>
      </c>
      <c r="K22">
        <v>17700</v>
      </c>
      <c r="L22">
        <v>5</v>
      </c>
      <c r="M22">
        <v>0</v>
      </c>
      <c r="N22">
        <v>0</v>
      </c>
      <c r="O22">
        <v>98</v>
      </c>
      <c r="P22" s="2"/>
    </row>
    <row r="23" spans="1:16" x14ac:dyDescent="0.3">
      <c r="A23">
        <v>22</v>
      </c>
      <c r="B23" t="s">
        <v>71</v>
      </c>
      <c r="C23" t="s">
        <v>72</v>
      </c>
      <c r="D23" t="s">
        <v>32</v>
      </c>
      <c r="E23" s="1">
        <v>43473</v>
      </c>
      <c r="F23" s="2">
        <f ca="1">DATEDIF(EmpTable[[#This Row],[Start Date]],TODAY(),"Y")</f>
        <v>5</v>
      </c>
      <c r="G23" t="s">
        <v>73</v>
      </c>
      <c r="H23" t="s">
        <v>18</v>
      </c>
      <c r="I23" t="s">
        <v>42</v>
      </c>
      <c r="J23">
        <v>1290</v>
      </c>
      <c r="K23">
        <v>15480</v>
      </c>
      <c r="L23">
        <v>3</v>
      </c>
      <c r="M23">
        <v>4</v>
      </c>
      <c r="N23">
        <v>0</v>
      </c>
      <c r="O23">
        <v>109</v>
      </c>
      <c r="P23" s="2"/>
    </row>
    <row r="24" spans="1:16" x14ac:dyDescent="0.3">
      <c r="A24">
        <v>23</v>
      </c>
      <c r="B24" t="s">
        <v>74</v>
      </c>
      <c r="C24" t="s">
        <v>75</v>
      </c>
      <c r="D24" t="s">
        <v>32</v>
      </c>
      <c r="E24" s="1">
        <v>43783</v>
      </c>
      <c r="F24" s="2">
        <f ca="1">DATEDIF(EmpTable[[#This Row],[Start Date]],TODAY(),"Y")</f>
        <v>4</v>
      </c>
      <c r="G24" t="s">
        <v>76</v>
      </c>
      <c r="H24" t="s">
        <v>22</v>
      </c>
      <c r="I24" t="s">
        <v>42</v>
      </c>
      <c r="J24">
        <v>1764</v>
      </c>
      <c r="K24">
        <v>21168</v>
      </c>
      <c r="L24">
        <v>3</v>
      </c>
      <c r="M24">
        <v>0</v>
      </c>
      <c r="N24">
        <v>0</v>
      </c>
      <c r="O24">
        <v>111</v>
      </c>
      <c r="P24" s="2"/>
    </row>
    <row r="25" spans="1:16" x14ac:dyDescent="0.3">
      <c r="A25">
        <v>24</v>
      </c>
      <c r="B25" t="s">
        <v>30</v>
      </c>
      <c r="C25" t="s">
        <v>30</v>
      </c>
      <c r="D25" t="s">
        <v>32</v>
      </c>
      <c r="E25" s="1">
        <v>43755</v>
      </c>
      <c r="F25" s="2">
        <f ca="1">DATEDIF(EmpTable[[#This Row],[Start Date]],TODAY(),"Y")</f>
        <v>4</v>
      </c>
      <c r="G25" t="s">
        <v>77</v>
      </c>
      <c r="H25" t="s">
        <v>22</v>
      </c>
      <c r="I25" t="s">
        <v>19</v>
      </c>
      <c r="J25">
        <v>2682</v>
      </c>
      <c r="K25">
        <v>32184</v>
      </c>
      <c r="L25">
        <v>4.5</v>
      </c>
      <c r="M25">
        <v>1</v>
      </c>
      <c r="N25">
        <v>0</v>
      </c>
      <c r="O25">
        <v>32</v>
      </c>
      <c r="P25" s="2"/>
    </row>
    <row r="26" spans="1:16" x14ac:dyDescent="0.3">
      <c r="A26">
        <v>25</v>
      </c>
      <c r="B26" t="s">
        <v>33</v>
      </c>
      <c r="C26" t="s">
        <v>78</v>
      </c>
      <c r="D26" t="s">
        <v>32</v>
      </c>
      <c r="E26" s="1">
        <v>44178</v>
      </c>
      <c r="F26" s="2">
        <f ca="1">DATEDIF(EmpTable[[#This Row],[Start Date]],TODAY(),"Y")</f>
        <v>3</v>
      </c>
      <c r="G26" t="s">
        <v>50</v>
      </c>
      <c r="H26" t="s">
        <v>18</v>
      </c>
      <c r="I26" t="s">
        <v>36</v>
      </c>
      <c r="J26">
        <v>3044</v>
      </c>
      <c r="K26">
        <v>36528</v>
      </c>
      <c r="L26">
        <v>3</v>
      </c>
      <c r="M26">
        <v>6</v>
      </c>
      <c r="N26">
        <v>0</v>
      </c>
      <c r="O26">
        <v>94</v>
      </c>
      <c r="P26" s="2"/>
    </row>
    <row r="27" spans="1:16" x14ac:dyDescent="0.3">
      <c r="A27">
        <v>26</v>
      </c>
      <c r="B27" t="s">
        <v>79</v>
      </c>
      <c r="C27" t="s">
        <v>80</v>
      </c>
      <c r="D27" t="s">
        <v>307</v>
      </c>
      <c r="E27" s="1">
        <v>44045</v>
      </c>
      <c r="F27" s="2">
        <f ca="1">DATEDIF(EmpTable[[#This Row],[Start Date]],TODAY(),"Y")</f>
        <v>4</v>
      </c>
      <c r="G27" t="s">
        <v>35</v>
      </c>
      <c r="H27" t="s">
        <v>18</v>
      </c>
      <c r="I27" t="s">
        <v>42</v>
      </c>
      <c r="J27">
        <v>890</v>
      </c>
      <c r="K27">
        <v>10680</v>
      </c>
      <c r="L27">
        <v>4.5</v>
      </c>
      <c r="M27">
        <v>0</v>
      </c>
      <c r="N27">
        <v>0</v>
      </c>
      <c r="O27">
        <v>13</v>
      </c>
      <c r="P27" s="2"/>
    </row>
    <row r="28" spans="1:16" x14ac:dyDescent="0.3">
      <c r="A28">
        <v>27</v>
      </c>
      <c r="B28" t="s">
        <v>72</v>
      </c>
      <c r="C28" t="s">
        <v>81</v>
      </c>
      <c r="D28" t="s">
        <v>32</v>
      </c>
      <c r="E28" s="1">
        <v>43437</v>
      </c>
      <c r="F28" s="2">
        <f ca="1">DATEDIF(EmpTable[[#This Row],[Start Date]],TODAY(),"Y")</f>
        <v>5</v>
      </c>
      <c r="G28" t="s">
        <v>17</v>
      </c>
      <c r="H28" t="s">
        <v>18</v>
      </c>
      <c r="I28" t="s">
        <v>19</v>
      </c>
      <c r="J28">
        <v>2207</v>
      </c>
      <c r="K28">
        <v>26484</v>
      </c>
      <c r="L28">
        <v>5</v>
      </c>
      <c r="M28">
        <v>0</v>
      </c>
      <c r="N28">
        <v>0</v>
      </c>
      <c r="O28">
        <v>70</v>
      </c>
      <c r="P28" s="2"/>
    </row>
    <row r="29" spans="1:16" x14ac:dyDescent="0.3">
      <c r="A29">
        <v>28</v>
      </c>
      <c r="B29" t="s">
        <v>82</v>
      </c>
      <c r="C29" t="s">
        <v>83</v>
      </c>
      <c r="D29" t="s">
        <v>307</v>
      </c>
      <c r="E29" s="1">
        <v>43530</v>
      </c>
      <c r="F29" s="2">
        <f ca="1">DATEDIF(EmpTable[[#This Row],[Start Date]],TODAY(),"Y")</f>
        <v>5</v>
      </c>
      <c r="G29" t="s">
        <v>28</v>
      </c>
      <c r="H29" t="s">
        <v>22</v>
      </c>
      <c r="I29" t="s">
        <v>19</v>
      </c>
      <c r="J29">
        <v>2136</v>
      </c>
      <c r="K29">
        <v>25632</v>
      </c>
      <c r="L29">
        <v>4.5</v>
      </c>
      <c r="M29">
        <v>1</v>
      </c>
      <c r="N29">
        <v>0</v>
      </c>
      <c r="O29">
        <v>9</v>
      </c>
      <c r="P29" s="2"/>
    </row>
    <row r="30" spans="1:16" x14ac:dyDescent="0.3">
      <c r="A30">
        <v>29</v>
      </c>
      <c r="B30" t="s">
        <v>84</v>
      </c>
      <c r="C30" t="s">
        <v>85</v>
      </c>
      <c r="D30" t="s">
        <v>307</v>
      </c>
      <c r="E30" s="1">
        <v>43815</v>
      </c>
      <c r="F30" s="2">
        <f ca="1">DATEDIF(EmpTable[[#This Row],[Start Date]],TODAY(),"Y")</f>
        <v>4</v>
      </c>
      <c r="G30" t="s">
        <v>17</v>
      </c>
      <c r="H30" t="s">
        <v>18</v>
      </c>
      <c r="I30" t="s">
        <v>42</v>
      </c>
      <c r="J30">
        <v>1161</v>
      </c>
      <c r="K30">
        <v>13932</v>
      </c>
      <c r="L30">
        <v>5</v>
      </c>
      <c r="M30">
        <v>0</v>
      </c>
      <c r="N30">
        <v>1</v>
      </c>
      <c r="O30">
        <v>97</v>
      </c>
      <c r="P30" s="2"/>
    </row>
    <row r="31" spans="1:16" x14ac:dyDescent="0.3">
      <c r="A31">
        <v>30</v>
      </c>
      <c r="B31" t="s">
        <v>86</v>
      </c>
      <c r="C31" t="s">
        <v>87</v>
      </c>
      <c r="D31" t="s">
        <v>32</v>
      </c>
      <c r="E31" s="1">
        <v>43690</v>
      </c>
      <c r="F31" s="2">
        <f ca="1">DATEDIF(EmpTable[[#This Row],[Start Date]],TODAY(),"Y")</f>
        <v>5</v>
      </c>
      <c r="G31" t="s">
        <v>88</v>
      </c>
      <c r="H31" t="s">
        <v>29</v>
      </c>
      <c r="I31" t="s">
        <v>19</v>
      </c>
      <c r="J31">
        <v>830</v>
      </c>
      <c r="K31">
        <v>9960</v>
      </c>
      <c r="L31">
        <v>5</v>
      </c>
      <c r="M31">
        <v>0</v>
      </c>
      <c r="N31">
        <v>0</v>
      </c>
      <c r="O31">
        <v>71</v>
      </c>
      <c r="P31" s="2"/>
    </row>
    <row r="32" spans="1:16" x14ac:dyDescent="0.3">
      <c r="A32">
        <v>31</v>
      </c>
      <c r="B32" t="s">
        <v>89</v>
      </c>
      <c r="C32" t="s">
        <v>90</v>
      </c>
      <c r="D32" t="s">
        <v>307</v>
      </c>
      <c r="E32" s="1">
        <v>43991</v>
      </c>
      <c r="F32" s="2">
        <f ca="1">DATEDIF(EmpTable[[#This Row],[Start Date]],TODAY(),"Y")</f>
        <v>4</v>
      </c>
      <c r="G32" t="s">
        <v>77</v>
      </c>
      <c r="H32" t="s">
        <v>22</v>
      </c>
      <c r="I32" t="s">
        <v>19</v>
      </c>
      <c r="J32">
        <v>2977</v>
      </c>
      <c r="K32">
        <v>35724</v>
      </c>
      <c r="L32">
        <v>5</v>
      </c>
      <c r="M32">
        <v>0</v>
      </c>
      <c r="N32">
        <v>0</v>
      </c>
      <c r="O32">
        <v>100</v>
      </c>
      <c r="P32" s="2"/>
    </row>
    <row r="33" spans="1:16" x14ac:dyDescent="0.3">
      <c r="A33">
        <v>32</v>
      </c>
      <c r="B33" t="s">
        <v>91</v>
      </c>
      <c r="C33" t="s">
        <v>92</v>
      </c>
      <c r="D33" t="s">
        <v>32</v>
      </c>
      <c r="E33" s="1">
        <v>43604</v>
      </c>
      <c r="F33" s="2">
        <f ca="1">DATEDIF(EmpTable[[#This Row],[Start Date]],TODAY(),"Y")</f>
        <v>5</v>
      </c>
      <c r="G33" t="s">
        <v>93</v>
      </c>
      <c r="H33" t="s">
        <v>48</v>
      </c>
      <c r="I33" t="s">
        <v>36</v>
      </c>
      <c r="J33">
        <v>3151</v>
      </c>
      <c r="K33">
        <v>37812</v>
      </c>
      <c r="L33">
        <v>3</v>
      </c>
      <c r="M33">
        <v>0</v>
      </c>
      <c r="N33">
        <v>5</v>
      </c>
      <c r="O33">
        <v>48</v>
      </c>
      <c r="P33" s="2"/>
    </row>
    <row r="34" spans="1:16" x14ac:dyDescent="0.3">
      <c r="A34">
        <v>33</v>
      </c>
      <c r="B34" t="s">
        <v>33</v>
      </c>
      <c r="C34" t="s">
        <v>94</v>
      </c>
      <c r="D34" t="s">
        <v>32</v>
      </c>
      <c r="E34" s="1">
        <v>42858</v>
      </c>
      <c r="F34" s="2">
        <f ca="1">DATEDIF(EmpTable[[#This Row],[Start Date]],TODAY(),"Y")</f>
        <v>7</v>
      </c>
      <c r="G34" t="s">
        <v>77</v>
      </c>
      <c r="H34" t="s">
        <v>18</v>
      </c>
      <c r="I34" t="s">
        <v>36</v>
      </c>
      <c r="J34">
        <v>1551</v>
      </c>
      <c r="K34">
        <v>18612</v>
      </c>
      <c r="L34">
        <v>1</v>
      </c>
      <c r="M34">
        <v>0</v>
      </c>
      <c r="N34">
        <v>0</v>
      </c>
      <c r="O34">
        <v>148</v>
      </c>
      <c r="P34" s="2"/>
    </row>
    <row r="35" spans="1:16" x14ac:dyDescent="0.3">
      <c r="A35">
        <v>34</v>
      </c>
      <c r="B35" t="s">
        <v>95</v>
      </c>
      <c r="C35" t="s">
        <v>96</v>
      </c>
      <c r="D35" t="s">
        <v>32</v>
      </c>
      <c r="E35" s="1">
        <v>42907</v>
      </c>
      <c r="F35" s="2">
        <f ca="1">DATEDIF(EmpTable[[#This Row],[Start Date]],TODAY(),"Y")</f>
        <v>7</v>
      </c>
      <c r="G35" t="s">
        <v>35</v>
      </c>
      <c r="H35" t="s">
        <v>29</v>
      </c>
      <c r="I35" t="s">
        <v>60</v>
      </c>
      <c r="J35">
        <v>2099</v>
      </c>
      <c r="K35">
        <v>25188</v>
      </c>
      <c r="L35">
        <v>1</v>
      </c>
      <c r="M35">
        <v>0</v>
      </c>
      <c r="N35">
        <v>0</v>
      </c>
      <c r="O35">
        <v>5</v>
      </c>
      <c r="P35" s="2"/>
    </row>
    <row r="36" spans="1:16" x14ac:dyDescent="0.3">
      <c r="A36">
        <v>35</v>
      </c>
      <c r="B36" t="s">
        <v>30</v>
      </c>
      <c r="C36" t="s">
        <v>97</v>
      </c>
      <c r="D36" t="s">
        <v>32</v>
      </c>
      <c r="E36" s="1">
        <v>42767</v>
      </c>
      <c r="F36" s="2">
        <f ca="1">DATEDIF(EmpTable[[#This Row],[Start Date]],TODAY(),"Y")</f>
        <v>7</v>
      </c>
      <c r="G36" t="s">
        <v>39</v>
      </c>
      <c r="H36" t="s">
        <v>18</v>
      </c>
      <c r="I36" t="s">
        <v>36</v>
      </c>
      <c r="J36">
        <v>808</v>
      </c>
      <c r="K36">
        <v>9696</v>
      </c>
      <c r="L36">
        <v>4.5</v>
      </c>
      <c r="M36">
        <v>1</v>
      </c>
      <c r="N36">
        <v>0</v>
      </c>
      <c r="O36">
        <v>7</v>
      </c>
      <c r="P36" s="2"/>
    </row>
    <row r="37" spans="1:16" x14ac:dyDescent="0.3">
      <c r="A37">
        <v>36</v>
      </c>
      <c r="B37" t="s">
        <v>33</v>
      </c>
      <c r="C37" t="s">
        <v>98</v>
      </c>
      <c r="D37" t="s">
        <v>32</v>
      </c>
      <c r="E37" s="1">
        <v>43731</v>
      </c>
      <c r="F37" s="2">
        <f ca="1">DATEDIF(EmpTable[[#This Row],[Start Date]],TODAY(),"Y")</f>
        <v>4</v>
      </c>
      <c r="G37" t="s">
        <v>28</v>
      </c>
      <c r="H37" t="s">
        <v>22</v>
      </c>
      <c r="I37" t="s">
        <v>42</v>
      </c>
      <c r="J37">
        <v>984</v>
      </c>
      <c r="K37">
        <v>11808</v>
      </c>
      <c r="L37">
        <v>4.5</v>
      </c>
      <c r="M37">
        <v>6</v>
      </c>
      <c r="N37">
        <v>0</v>
      </c>
      <c r="O37">
        <v>37</v>
      </c>
      <c r="P37" s="2"/>
    </row>
    <row r="38" spans="1:16" x14ac:dyDescent="0.3">
      <c r="A38">
        <v>37</v>
      </c>
      <c r="B38" t="s">
        <v>99</v>
      </c>
      <c r="C38" t="s">
        <v>100</v>
      </c>
      <c r="D38" t="s">
        <v>307</v>
      </c>
      <c r="E38" s="1">
        <v>42396</v>
      </c>
      <c r="F38" s="2">
        <f ca="1">DATEDIF(EmpTable[[#This Row],[Start Date]],TODAY(),"Y")</f>
        <v>8</v>
      </c>
      <c r="G38" t="s">
        <v>77</v>
      </c>
      <c r="H38" t="s">
        <v>18</v>
      </c>
      <c r="I38" t="s">
        <v>36</v>
      </c>
      <c r="J38">
        <v>1011</v>
      </c>
      <c r="K38">
        <v>12132</v>
      </c>
      <c r="L38">
        <v>5</v>
      </c>
      <c r="M38">
        <v>0</v>
      </c>
      <c r="N38">
        <v>3</v>
      </c>
      <c r="O38">
        <v>5</v>
      </c>
      <c r="P38" s="2"/>
    </row>
    <row r="39" spans="1:16" x14ac:dyDescent="0.3">
      <c r="A39">
        <v>38</v>
      </c>
      <c r="B39" t="s">
        <v>101</v>
      </c>
      <c r="C39" t="s">
        <v>102</v>
      </c>
      <c r="D39" t="s">
        <v>307</v>
      </c>
      <c r="E39" s="1">
        <v>44164</v>
      </c>
      <c r="F39" s="2">
        <f ca="1">DATEDIF(EmpTable[[#This Row],[Start Date]],TODAY(),"Y")</f>
        <v>3</v>
      </c>
      <c r="G39" t="s">
        <v>17</v>
      </c>
      <c r="H39" t="s">
        <v>29</v>
      </c>
      <c r="I39" t="s">
        <v>19</v>
      </c>
      <c r="J39">
        <v>2026</v>
      </c>
      <c r="K39">
        <v>24312</v>
      </c>
      <c r="L39">
        <v>5</v>
      </c>
      <c r="M39">
        <v>1</v>
      </c>
      <c r="N39">
        <v>0</v>
      </c>
      <c r="O39">
        <v>3</v>
      </c>
      <c r="P39" s="2"/>
    </row>
    <row r="40" spans="1:16" x14ac:dyDescent="0.3">
      <c r="A40">
        <v>39</v>
      </c>
      <c r="B40" t="s">
        <v>103</v>
      </c>
      <c r="C40" t="s">
        <v>104</v>
      </c>
      <c r="D40" t="s">
        <v>32</v>
      </c>
      <c r="E40" s="1">
        <v>43268</v>
      </c>
      <c r="F40" s="2">
        <f ca="1">DATEDIF(EmpTable[[#This Row],[Start Date]],TODAY(),"Y")</f>
        <v>6</v>
      </c>
      <c r="G40" t="s">
        <v>17</v>
      </c>
      <c r="H40" t="s">
        <v>18</v>
      </c>
      <c r="I40" t="s">
        <v>42</v>
      </c>
      <c r="J40">
        <v>2801</v>
      </c>
      <c r="K40">
        <v>33612</v>
      </c>
      <c r="L40">
        <v>3</v>
      </c>
      <c r="M40">
        <v>0</v>
      </c>
      <c r="N40">
        <v>0</v>
      </c>
      <c r="O40">
        <v>9</v>
      </c>
      <c r="P40" s="2"/>
    </row>
    <row r="41" spans="1:16" x14ac:dyDescent="0.3">
      <c r="A41">
        <v>40</v>
      </c>
      <c r="B41" t="s">
        <v>105</v>
      </c>
      <c r="C41" t="s">
        <v>106</v>
      </c>
      <c r="D41" t="s">
        <v>32</v>
      </c>
      <c r="E41" s="1">
        <v>43722</v>
      </c>
      <c r="F41" s="2">
        <f ca="1">DATEDIF(EmpTable[[#This Row],[Start Date]],TODAY(),"Y")</f>
        <v>4</v>
      </c>
      <c r="G41" t="s">
        <v>58</v>
      </c>
      <c r="H41" t="s">
        <v>29</v>
      </c>
      <c r="I41" t="s">
        <v>42</v>
      </c>
      <c r="J41">
        <v>3208</v>
      </c>
      <c r="K41">
        <v>38496</v>
      </c>
      <c r="L41">
        <v>3</v>
      </c>
      <c r="M41">
        <v>0</v>
      </c>
      <c r="N41">
        <v>0</v>
      </c>
      <c r="O41">
        <v>0</v>
      </c>
      <c r="P41" s="2"/>
    </row>
    <row r="42" spans="1:16" x14ac:dyDescent="0.3">
      <c r="A42">
        <v>41</v>
      </c>
      <c r="B42" t="s">
        <v>67</v>
      </c>
      <c r="C42" t="s">
        <v>107</v>
      </c>
      <c r="D42" t="s">
        <v>32</v>
      </c>
      <c r="E42" s="1">
        <v>43581</v>
      </c>
      <c r="F42" s="2">
        <f ca="1">DATEDIF(EmpTable[[#This Row],[Start Date]],TODAY(),"Y")</f>
        <v>5</v>
      </c>
      <c r="G42" t="s">
        <v>28</v>
      </c>
      <c r="H42" t="s">
        <v>22</v>
      </c>
      <c r="I42" t="s">
        <v>60</v>
      </c>
      <c r="J42">
        <v>2129</v>
      </c>
      <c r="K42">
        <v>25548</v>
      </c>
      <c r="L42">
        <v>4.5</v>
      </c>
      <c r="M42">
        <v>0</v>
      </c>
      <c r="N42">
        <v>0</v>
      </c>
      <c r="O42">
        <v>26</v>
      </c>
      <c r="P42" s="2"/>
    </row>
    <row r="43" spans="1:16" x14ac:dyDescent="0.3">
      <c r="A43">
        <v>42</v>
      </c>
      <c r="B43" t="s">
        <v>108</v>
      </c>
      <c r="C43" t="s">
        <v>109</v>
      </c>
      <c r="D43" t="s">
        <v>32</v>
      </c>
      <c r="E43" s="1">
        <v>44175</v>
      </c>
      <c r="F43" s="2">
        <f ca="1">DATEDIF(EmpTable[[#This Row],[Start Date]],TODAY(),"Y")</f>
        <v>3</v>
      </c>
      <c r="G43" t="s">
        <v>53</v>
      </c>
      <c r="H43" t="s">
        <v>18</v>
      </c>
      <c r="I43" t="s">
        <v>36</v>
      </c>
      <c r="J43">
        <v>3344</v>
      </c>
      <c r="K43">
        <v>40128</v>
      </c>
      <c r="L43">
        <v>5</v>
      </c>
      <c r="M43">
        <v>0</v>
      </c>
      <c r="N43">
        <v>0</v>
      </c>
      <c r="O43">
        <v>7</v>
      </c>
      <c r="P43" s="2"/>
    </row>
    <row r="44" spans="1:16" x14ac:dyDescent="0.3">
      <c r="A44">
        <v>43</v>
      </c>
      <c r="B44" t="s">
        <v>66</v>
      </c>
      <c r="C44" t="s">
        <v>110</v>
      </c>
      <c r="D44" t="s">
        <v>32</v>
      </c>
      <c r="E44" s="1">
        <v>42916</v>
      </c>
      <c r="F44" s="2">
        <f ca="1">DATEDIF(EmpTable[[#This Row],[Start Date]],TODAY(),"Y")</f>
        <v>7</v>
      </c>
      <c r="G44" t="s">
        <v>41</v>
      </c>
      <c r="H44" t="s">
        <v>29</v>
      </c>
      <c r="I44" t="s">
        <v>42</v>
      </c>
      <c r="J44">
        <v>2836</v>
      </c>
      <c r="K44">
        <v>34032</v>
      </c>
      <c r="L44">
        <v>5</v>
      </c>
      <c r="M44">
        <v>0</v>
      </c>
      <c r="N44">
        <v>0</v>
      </c>
      <c r="O44">
        <v>14</v>
      </c>
      <c r="P44" s="2"/>
    </row>
    <row r="45" spans="1:16" x14ac:dyDescent="0.3">
      <c r="A45">
        <v>44</v>
      </c>
      <c r="B45" t="s">
        <v>111</v>
      </c>
      <c r="C45" t="s">
        <v>112</v>
      </c>
      <c r="D45" t="s">
        <v>32</v>
      </c>
      <c r="E45" s="1">
        <v>43954</v>
      </c>
      <c r="F45" s="2">
        <f ca="1">DATEDIF(EmpTable[[#This Row],[Start Date]],TODAY(),"Y")</f>
        <v>4</v>
      </c>
      <c r="G45" t="s">
        <v>17</v>
      </c>
      <c r="H45" t="s">
        <v>22</v>
      </c>
      <c r="I45" t="s">
        <v>42</v>
      </c>
      <c r="J45">
        <v>1960</v>
      </c>
      <c r="K45">
        <v>23520</v>
      </c>
      <c r="L45">
        <v>3</v>
      </c>
      <c r="M45">
        <v>0</v>
      </c>
      <c r="N45">
        <v>0</v>
      </c>
      <c r="O45">
        <v>9</v>
      </c>
      <c r="P45" s="2"/>
    </row>
    <row r="46" spans="1:16" x14ac:dyDescent="0.3">
      <c r="A46">
        <v>45</v>
      </c>
      <c r="B46" t="s">
        <v>30</v>
      </c>
      <c r="C46" t="s">
        <v>113</v>
      </c>
      <c r="D46" t="s">
        <v>32</v>
      </c>
      <c r="E46" s="1">
        <v>42701</v>
      </c>
      <c r="F46" s="2">
        <f ca="1">DATEDIF(EmpTable[[#This Row],[Start Date]],TODAY(),"Y")</f>
        <v>7</v>
      </c>
      <c r="G46" t="s">
        <v>53</v>
      </c>
      <c r="H46" t="s">
        <v>18</v>
      </c>
      <c r="I46" t="s">
        <v>42</v>
      </c>
      <c r="J46">
        <v>1478</v>
      </c>
      <c r="K46">
        <v>17736</v>
      </c>
      <c r="L46">
        <v>4.5</v>
      </c>
      <c r="M46">
        <v>5</v>
      </c>
      <c r="N46">
        <v>6</v>
      </c>
      <c r="O46">
        <v>7</v>
      </c>
      <c r="P46" s="2"/>
    </row>
    <row r="47" spans="1:16" x14ac:dyDescent="0.3">
      <c r="A47">
        <v>46</v>
      </c>
      <c r="B47" t="s">
        <v>114</v>
      </c>
      <c r="C47" t="s">
        <v>115</v>
      </c>
      <c r="D47" t="s">
        <v>307</v>
      </c>
      <c r="E47" s="1">
        <v>43817</v>
      </c>
      <c r="F47" s="2">
        <f ca="1">DATEDIF(EmpTable[[#This Row],[Start Date]],TODAY(),"Y")</f>
        <v>4</v>
      </c>
      <c r="G47" t="s">
        <v>58</v>
      </c>
      <c r="H47" t="s">
        <v>29</v>
      </c>
      <c r="I47" t="s">
        <v>36</v>
      </c>
      <c r="J47">
        <v>1981</v>
      </c>
      <c r="K47">
        <v>23772</v>
      </c>
      <c r="L47">
        <v>2</v>
      </c>
      <c r="M47">
        <v>0</v>
      </c>
      <c r="N47">
        <v>0</v>
      </c>
      <c r="O47">
        <v>3</v>
      </c>
      <c r="P47" s="2"/>
    </row>
    <row r="48" spans="1:16" x14ac:dyDescent="0.3">
      <c r="A48">
        <v>47</v>
      </c>
      <c r="B48" t="s">
        <v>116</v>
      </c>
      <c r="C48" t="s">
        <v>117</v>
      </c>
      <c r="D48" t="s">
        <v>32</v>
      </c>
      <c r="E48" s="1">
        <v>43572</v>
      </c>
      <c r="F48" s="2">
        <f ca="1">DATEDIF(EmpTable[[#This Row],[Start Date]],TODAY(),"Y")</f>
        <v>5</v>
      </c>
      <c r="G48" t="s">
        <v>118</v>
      </c>
      <c r="H48" t="s">
        <v>29</v>
      </c>
      <c r="I48" t="s">
        <v>42</v>
      </c>
      <c r="J48">
        <v>2064</v>
      </c>
      <c r="K48">
        <v>24768</v>
      </c>
      <c r="L48">
        <v>2</v>
      </c>
      <c r="M48">
        <v>0</v>
      </c>
      <c r="N48">
        <v>0</v>
      </c>
      <c r="O48">
        <v>0</v>
      </c>
      <c r="P48" s="2"/>
    </row>
    <row r="49" spans="1:16" x14ac:dyDescent="0.3">
      <c r="A49">
        <v>48</v>
      </c>
      <c r="B49" t="s">
        <v>119</v>
      </c>
      <c r="C49" t="s">
        <v>120</v>
      </c>
      <c r="D49" t="s">
        <v>307</v>
      </c>
      <c r="E49" s="1">
        <v>42438</v>
      </c>
      <c r="F49" s="2">
        <f ca="1">DATEDIF(EmpTable[[#This Row],[Start Date]],TODAY(),"Y")</f>
        <v>8</v>
      </c>
      <c r="G49" t="s">
        <v>28</v>
      </c>
      <c r="H49" t="s">
        <v>18</v>
      </c>
      <c r="I49" t="s">
        <v>42</v>
      </c>
      <c r="J49">
        <v>1045</v>
      </c>
      <c r="K49">
        <v>12540</v>
      </c>
      <c r="L49">
        <v>5</v>
      </c>
      <c r="M49">
        <v>1</v>
      </c>
      <c r="N49">
        <v>0</v>
      </c>
      <c r="O49">
        <v>3</v>
      </c>
      <c r="P49" s="2"/>
    </row>
    <row r="50" spans="1:16" x14ac:dyDescent="0.3">
      <c r="A50">
        <v>49</v>
      </c>
      <c r="B50" t="s">
        <v>121</v>
      </c>
      <c r="C50" t="s">
        <v>107</v>
      </c>
      <c r="D50" t="s">
        <v>307</v>
      </c>
      <c r="E50" s="1">
        <v>43957</v>
      </c>
      <c r="F50" s="2">
        <f ca="1">DATEDIF(EmpTable[[#This Row],[Start Date]],TODAY(),"Y")</f>
        <v>4</v>
      </c>
      <c r="G50" t="s">
        <v>28</v>
      </c>
      <c r="H50" t="s">
        <v>18</v>
      </c>
      <c r="I50" t="s">
        <v>19</v>
      </c>
      <c r="J50">
        <v>2022</v>
      </c>
      <c r="K50">
        <v>24264</v>
      </c>
      <c r="L50">
        <v>3</v>
      </c>
      <c r="M50">
        <v>0</v>
      </c>
      <c r="N50">
        <v>0</v>
      </c>
      <c r="O50">
        <v>1</v>
      </c>
      <c r="P50" s="2"/>
    </row>
    <row r="51" spans="1:16" x14ac:dyDescent="0.3">
      <c r="A51">
        <v>50</v>
      </c>
      <c r="B51" t="s">
        <v>122</v>
      </c>
      <c r="C51" t="s">
        <v>123</v>
      </c>
      <c r="D51" t="s">
        <v>307</v>
      </c>
      <c r="E51" s="1">
        <v>43759</v>
      </c>
      <c r="F51" s="2">
        <f ca="1">DATEDIF(EmpTable[[#This Row],[Start Date]],TODAY(),"Y")</f>
        <v>4</v>
      </c>
      <c r="G51" t="s">
        <v>77</v>
      </c>
      <c r="H51" t="s">
        <v>18</v>
      </c>
      <c r="I51" t="s">
        <v>36</v>
      </c>
      <c r="J51">
        <v>2383</v>
      </c>
      <c r="K51">
        <v>28596</v>
      </c>
      <c r="L51">
        <v>5</v>
      </c>
      <c r="M51">
        <v>0</v>
      </c>
      <c r="N51">
        <v>4</v>
      </c>
      <c r="O51">
        <v>1</v>
      </c>
      <c r="P51" s="2"/>
    </row>
    <row r="52" spans="1:16" x14ac:dyDescent="0.3">
      <c r="A52">
        <v>51</v>
      </c>
      <c r="B52" t="s">
        <v>124</v>
      </c>
      <c r="C52" t="s">
        <v>33</v>
      </c>
      <c r="D52" t="s">
        <v>32</v>
      </c>
      <c r="E52" s="1">
        <v>43403</v>
      </c>
      <c r="F52" s="2">
        <f ca="1">DATEDIF(EmpTable[[#This Row],[Start Date]],TODAY(),"Y")</f>
        <v>5</v>
      </c>
      <c r="G52" t="s">
        <v>28</v>
      </c>
      <c r="H52" t="s">
        <v>18</v>
      </c>
      <c r="I52" t="s">
        <v>19</v>
      </c>
      <c r="J52">
        <v>1563</v>
      </c>
      <c r="K52">
        <v>18756</v>
      </c>
      <c r="L52">
        <v>3</v>
      </c>
      <c r="M52">
        <v>3</v>
      </c>
      <c r="N52">
        <v>0</v>
      </c>
      <c r="O52">
        <v>1</v>
      </c>
      <c r="P52" s="2"/>
    </row>
    <row r="53" spans="1:16" x14ac:dyDescent="0.3">
      <c r="A53">
        <v>52</v>
      </c>
      <c r="B53" t="s">
        <v>125</v>
      </c>
      <c r="C53" t="s">
        <v>126</v>
      </c>
      <c r="D53" t="s">
        <v>32</v>
      </c>
      <c r="E53" s="1">
        <v>43699</v>
      </c>
      <c r="F53" s="2">
        <f ca="1">DATEDIF(EmpTable[[#This Row],[Start Date]],TODAY(),"Y")</f>
        <v>4</v>
      </c>
      <c r="G53" t="s">
        <v>39</v>
      </c>
      <c r="H53" t="s">
        <v>22</v>
      </c>
      <c r="I53" t="s">
        <v>19</v>
      </c>
      <c r="J53">
        <v>919</v>
      </c>
      <c r="K53">
        <v>11028</v>
      </c>
      <c r="L53">
        <v>2</v>
      </c>
      <c r="M53">
        <v>0</v>
      </c>
      <c r="N53">
        <v>0</v>
      </c>
      <c r="O53">
        <v>10</v>
      </c>
      <c r="P53" s="2"/>
    </row>
    <row r="54" spans="1:16" x14ac:dyDescent="0.3">
      <c r="A54">
        <v>53</v>
      </c>
      <c r="B54" t="s">
        <v>127</v>
      </c>
      <c r="C54" t="s">
        <v>128</v>
      </c>
      <c r="D54" t="s">
        <v>32</v>
      </c>
      <c r="E54" s="1">
        <v>44127</v>
      </c>
      <c r="F54" s="2">
        <f ca="1">DATEDIF(EmpTable[[#This Row],[Start Date]],TODAY(),"Y")</f>
        <v>3</v>
      </c>
      <c r="G54" t="s">
        <v>77</v>
      </c>
      <c r="H54" t="s">
        <v>18</v>
      </c>
      <c r="I54" t="s">
        <v>42</v>
      </c>
      <c r="J54">
        <v>988</v>
      </c>
      <c r="K54">
        <v>11856</v>
      </c>
      <c r="L54">
        <v>5</v>
      </c>
      <c r="M54">
        <v>0</v>
      </c>
      <c r="N54">
        <v>0</v>
      </c>
      <c r="O54">
        <v>5</v>
      </c>
      <c r="P54" s="2"/>
    </row>
    <row r="55" spans="1:16" x14ac:dyDescent="0.3">
      <c r="A55">
        <v>54</v>
      </c>
      <c r="B55" t="s">
        <v>129</v>
      </c>
      <c r="C55" t="s">
        <v>130</v>
      </c>
      <c r="D55" t="s">
        <v>32</v>
      </c>
      <c r="E55" s="1">
        <v>43498</v>
      </c>
      <c r="F55" s="2">
        <f ca="1">DATEDIF(EmpTable[[#This Row],[Start Date]],TODAY(),"Y")</f>
        <v>5</v>
      </c>
      <c r="G55" t="s">
        <v>77</v>
      </c>
      <c r="H55" t="s">
        <v>29</v>
      </c>
      <c r="I55" t="s">
        <v>36</v>
      </c>
      <c r="J55">
        <v>2631</v>
      </c>
      <c r="K55">
        <v>31572</v>
      </c>
      <c r="L55">
        <v>3</v>
      </c>
      <c r="M55">
        <v>3</v>
      </c>
      <c r="N55">
        <v>6</v>
      </c>
      <c r="O55">
        <v>10</v>
      </c>
      <c r="P55" s="2"/>
    </row>
    <row r="56" spans="1:16" x14ac:dyDescent="0.3">
      <c r="A56">
        <v>55</v>
      </c>
      <c r="B56" t="s">
        <v>131</v>
      </c>
      <c r="C56" t="s">
        <v>132</v>
      </c>
      <c r="D56" t="s">
        <v>32</v>
      </c>
      <c r="E56" s="1">
        <v>42629</v>
      </c>
      <c r="F56" s="2">
        <f ca="1">DATEDIF(EmpTable[[#This Row],[Start Date]],TODAY(),"Y")</f>
        <v>7</v>
      </c>
      <c r="G56" t="s">
        <v>17</v>
      </c>
      <c r="H56" t="s">
        <v>18</v>
      </c>
      <c r="I56" t="s">
        <v>36</v>
      </c>
      <c r="J56">
        <v>2368</v>
      </c>
      <c r="K56">
        <v>28416</v>
      </c>
      <c r="L56">
        <v>3</v>
      </c>
      <c r="M56">
        <v>6</v>
      </c>
      <c r="N56">
        <v>0</v>
      </c>
      <c r="O56">
        <v>5</v>
      </c>
      <c r="P56" s="2"/>
    </row>
    <row r="57" spans="1:16" x14ac:dyDescent="0.3">
      <c r="A57">
        <v>56</v>
      </c>
      <c r="B57" t="s">
        <v>133</v>
      </c>
      <c r="C57" t="s">
        <v>134</v>
      </c>
      <c r="D57" t="s">
        <v>32</v>
      </c>
      <c r="E57" s="1">
        <v>43173</v>
      </c>
      <c r="F57" s="2">
        <f ca="1">DATEDIF(EmpTable[[#This Row],[Start Date]],TODAY(),"Y")</f>
        <v>6</v>
      </c>
      <c r="G57" t="s">
        <v>39</v>
      </c>
      <c r="H57" t="s">
        <v>18</v>
      </c>
      <c r="I57" t="s">
        <v>60</v>
      </c>
      <c r="J57">
        <v>2679</v>
      </c>
      <c r="K57">
        <v>32148</v>
      </c>
      <c r="L57">
        <v>3</v>
      </c>
      <c r="M57">
        <v>3</v>
      </c>
      <c r="N57">
        <v>0</v>
      </c>
      <c r="O57">
        <v>85</v>
      </c>
      <c r="P57" s="2"/>
    </row>
    <row r="58" spans="1:16" x14ac:dyDescent="0.3">
      <c r="A58">
        <v>57</v>
      </c>
      <c r="B58" t="s">
        <v>135</v>
      </c>
      <c r="C58" t="s">
        <v>136</v>
      </c>
      <c r="D58" t="s">
        <v>307</v>
      </c>
      <c r="E58" s="1">
        <v>43540</v>
      </c>
      <c r="F58" s="2">
        <f ca="1">DATEDIF(EmpTable[[#This Row],[Start Date]],TODAY(),"Y")</f>
        <v>5</v>
      </c>
      <c r="G58" t="s">
        <v>41</v>
      </c>
      <c r="H58" t="s">
        <v>18</v>
      </c>
      <c r="I58" t="s">
        <v>42</v>
      </c>
      <c r="J58">
        <v>2423</v>
      </c>
      <c r="K58">
        <v>29076</v>
      </c>
      <c r="L58">
        <v>3</v>
      </c>
      <c r="M58">
        <v>5</v>
      </c>
      <c r="N58">
        <v>0</v>
      </c>
      <c r="O58">
        <v>10</v>
      </c>
      <c r="P58" s="2"/>
    </row>
    <row r="59" spans="1:16" x14ac:dyDescent="0.3">
      <c r="A59">
        <v>58</v>
      </c>
      <c r="B59" t="s">
        <v>137</v>
      </c>
      <c r="C59" t="s">
        <v>138</v>
      </c>
      <c r="D59" t="s">
        <v>307</v>
      </c>
      <c r="E59" s="1">
        <v>43849</v>
      </c>
      <c r="F59" s="2">
        <f ca="1">DATEDIF(EmpTable[[#This Row],[Start Date]],TODAY(),"Y")</f>
        <v>4</v>
      </c>
      <c r="G59" t="s">
        <v>77</v>
      </c>
      <c r="H59" t="s">
        <v>18</v>
      </c>
      <c r="I59" t="s">
        <v>19</v>
      </c>
      <c r="J59">
        <v>2115</v>
      </c>
      <c r="K59">
        <v>25380</v>
      </c>
      <c r="L59">
        <v>5</v>
      </c>
      <c r="M59">
        <v>0</v>
      </c>
      <c r="N59">
        <v>0</v>
      </c>
      <c r="O59">
        <v>0</v>
      </c>
      <c r="P59" s="2"/>
    </row>
    <row r="60" spans="1:16" x14ac:dyDescent="0.3">
      <c r="A60">
        <v>59</v>
      </c>
      <c r="B60" t="s">
        <v>139</v>
      </c>
      <c r="C60" t="s">
        <v>140</v>
      </c>
      <c r="D60" t="s">
        <v>307</v>
      </c>
      <c r="E60" s="1">
        <v>43576</v>
      </c>
      <c r="F60" s="2">
        <f ca="1">DATEDIF(EmpTable[[#This Row],[Start Date]],TODAY(),"Y")</f>
        <v>5</v>
      </c>
      <c r="G60" t="s">
        <v>35</v>
      </c>
      <c r="H60" t="s">
        <v>29</v>
      </c>
      <c r="I60" t="s">
        <v>36</v>
      </c>
      <c r="J60">
        <v>2969</v>
      </c>
      <c r="K60">
        <v>35628</v>
      </c>
      <c r="L60">
        <v>1</v>
      </c>
      <c r="M60">
        <v>0</v>
      </c>
      <c r="N60">
        <v>0</v>
      </c>
      <c r="O60">
        <v>11</v>
      </c>
      <c r="P60" s="2"/>
    </row>
    <row r="61" spans="1:16" x14ac:dyDescent="0.3">
      <c r="A61">
        <v>60</v>
      </c>
      <c r="B61" t="s">
        <v>33</v>
      </c>
      <c r="C61" t="s">
        <v>141</v>
      </c>
      <c r="D61" t="s">
        <v>32</v>
      </c>
      <c r="E61" s="1">
        <v>43665</v>
      </c>
      <c r="F61" s="2">
        <f ca="1">DATEDIF(EmpTable[[#This Row],[Start Date]],TODAY(),"Y")</f>
        <v>5</v>
      </c>
      <c r="G61" t="s">
        <v>76</v>
      </c>
      <c r="H61" t="s">
        <v>18</v>
      </c>
      <c r="I61" t="s">
        <v>36</v>
      </c>
      <c r="J61">
        <v>2467</v>
      </c>
      <c r="K61">
        <v>29604</v>
      </c>
      <c r="L61">
        <v>3</v>
      </c>
      <c r="M61">
        <v>0</v>
      </c>
      <c r="N61">
        <v>0</v>
      </c>
      <c r="O61">
        <v>7</v>
      </c>
      <c r="P61" s="2"/>
    </row>
    <row r="62" spans="1:16" x14ac:dyDescent="0.3">
      <c r="A62">
        <v>61</v>
      </c>
      <c r="B62" t="s">
        <v>89</v>
      </c>
      <c r="C62" t="s">
        <v>142</v>
      </c>
      <c r="D62" t="s">
        <v>307</v>
      </c>
      <c r="E62" s="1">
        <v>43582</v>
      </c>
      <c r="F62" s="2">
        <f ca="1">DATEDIF(EmpTable[[#This Row],[Start Date]],TODAY(),"Y")</f>
        <v>5</v>
      </c>
      <c r="G62" t="s">
        <v>53</v>
      </c>
      <c r="H62" t="s">
        <v>18</v>
      </c>
      <c r="I62" t="s">
        <v>42</v>
      </c>
      <c r="J62">
        <v>3244</v>
      </c>
      <c r="K62">
        <v>38928</v>
      </c>
      <c r="L62">
        <v>3</v>
      </c>
      <c r="M62">
        <v>0</v>
      </c>
      <c r="N62">
        <v>0</v>
      </c>
      <c r="O62">
        <v>10</v>
      </c>
      <c r="P62" s="2"/>
    </row>
    <row r="63" spans="1:16" x14ac:dyDescent="0.3">
      <c r="A63">
        <v>62</v>
      </c>
      <c r="B63" t="s">
        <v>33</v>
      </c>
      <c r="C63" t="s">
        <v>143</v>
      </c>
      <c r="D63" t="s">
        <v>32</v>
      </c>
      <c r="E63" s="1">
        <v>43439</v>
      </c>
      <c r="F63" s="2">
        <f ca="1">DATEDIF(EmpTable[[#This Row],[Start Date]],TODAY(),"Y")</f>
        <v>5</v>
      </c>
      <c r="G63" t="s">
        <v>144</v>
      </c>
      <c r="H63" t="s">
        <v>18</v>
      </c>
      <c r="I63" t="s">
        <v>42</v>
      </c>
      <c r="J63">
        <v>2132</v>
      </c>
      <c r="K63">
        <v>25584</v>
      </c>
      <c r="L63">
        <v>3</v>
      </c>
      <c r="M63">
        <v>5</v>
      </c>
      <c r="N63">
        <v>0</v>
      </c>
      <c r="O63">
        <v>2</v>
      </c>
      <c r="P63" s="2"/>
    </row>
    <row r="64" spans="1:16" x14ac:dyDescent="0.3">
      <c r="A64">
        <v>63</v>
      </c>
      <c r="B64" t="s">
        <v>33</v>
      </c>
      <c r="C64" t="s">
        <v>145</v>
      </c>
      <c r="D64" t="s">
        <v>32</v>
      </c>
      <c r="E64" s="1">
        <v>42819</v>
      </c>
      <c r="F64" s="2">
        <f ca="1">DATEDIF(EmpTable[[#This Row],[Start Date]],TODAY(),"Y")</f>
        <v>7</v>
      </c>
      <c r="G64" t="s">
        <v>28</v>
      </c>
      <c r="H64" t="s">
        <v>29</v>
      </c>
      <c r="I64" t="s">
        <v>36</v>
      </c>
      <c r="J64">
        <v>994</v>
      </c>
      <c r="K64">
        <v>11928</v>
      </c>
      <c r="L64">
        <v>3</v>
      </c>
      <c r="M64">
        <v>6</v>
      </c>
      <c r="N64">
        <v>4</v>
      </c>
      <c r="O64">
        <v>0</v>
      </c>
      <c r="P64" s="2"/>
    </row>
    <row r="65" spans="1:16" x14ac:dyDescent="0.3">
      <c r="A65">
        <v>64</v>
      </c>
      <c r="B65" t="s">
        <v>30</v>
      </c>
      <c r="C65" t="s">
        <v>120</v>
      </c>
      <c r="D65" t="s">
        <v>32</v>
      </c>
      <c r="E65" s="1">
        <v>42389</v>
      </c>
      <c r="F65" s="2">
        <f ca="1">DATEDIF(EmpTable[[#This Row],[Start Date]],TODAY(),"Y")</f>
        <v>8</v>
      </c>
      <c r="G65" t="s">
        <v>50</v>
      </c>
      <c r="H65" t="s">
        <v>18</v>
      </c>
      <c r="I65" t="s">
        <v>36</v>
      </c>
      <c r="J65">
        <v>2304</v>
      </c>
      <c r="K65">
        <v>27648</v>
      </c>
      <c r="L65">
        <v>5</v>
      </c>
      <c r="M65">
        <v>5</v>
      </c>
      <c r="N65">
        <v>0</v>
      </c>
      <c r="O65">
        <v>2</v>
      </c>
      <c r="P65" s="2"/>
    </row>
    <row r="66" spans="1:16" x14ac:dyDescent="0.3">
      <c r="A66">
        <v>65</v>
      </c>
      <c r="B66" t="s">
        <v>146</v>
      </c>
      <c r="C66" t="s">
        <v>147</v>
      </c>
      <c r="D66" t="s">
        <v>32</v>
      </c>
      <c r="E66" s="1">
        <v>43280</v>
      </c>
      <c r="F66" s="2">
        <f ca="1">DATEDIF(EmpTable[[#This Row],[Start Date]],TODAY(),"Y")</f>
        <v>6</v>
      </c>
      <c r="G66" t="s">
        <v>77</v>
      </c>
      <c r="H66" t="s">
        <v>18</v>
      </c>
      <c r="I66" t="s">
        <v>42</v>
      </c>
      <c r="J66">
        <v>1207</v>
      </c>
      <c r="K66">
        <v>14484</v>
      </c>
      <c r="L66">
        <v>2</v>
      </c>
      <c r="M66">
        <v>0</v>
      </c>
      <c r="N66">
        <v>0</v>
      </c>
      <c r="O66">
        <v>50</v>
      </c>
      <c r="P66" s="2"/>
    </row>
    <row r="67" spans="1:16" x14ac:dyDescent="0.3">
      <c r="A67">
        <v>66</v>
      </c>
      <c r="B67" t="s">
        <v>148</v>
      </c>
      <c r="C67" t="s">
        <v>149</v>
      </c>
      <c r="D67" t="s">
        <v>32</v>
      </c>
      <c r="E67" s="1">
        <v>43715</v>
      </c>
      <c r="F67" s="2">
        <f ca="1">DATEDIF(EmpTable[[#This Row],[Start Date]],TODAY(),"Y")</f>
        <v>4</v>
      </c>
      <c r="G67" t="s">
        <v>28</v>
      </c>
      <c r="H67" t="s">
        <v>48</v>
      </c>
      <c r="I67" t="s">
        <v>36</v>
      </c>
      <c r="J67">
        <v>802</v>
      </c>
      <c r="K67">
        <v>9624</v>
      </c>
      <c r="L67">
        <v>4.5</v>
      </c>
      <c r="M67">
        <v>2</v>
      </c>
      <c r="N67">
        <v>0</v>
      </c>
      <c r="O67">
        <v>3</v>
      </c>
      <c r="P67" s="2"/>
    </row>
    <row r="68" spans="1:16" x14ac:dyDescent="0.3">
      <c r="A68">
        <v>67</v>
      </c>
      <c r="B68" t="s">
        <v>33</v>
      </c>
      <c r="C68" t="s">
        <v>150</v>
      </c>
      <c r="D68" t="s">
        <v>32</v>
      </c>
      <c r="E68" s="1">
        <v>43794</v>
      </c>
      <c r="F68" s="2">
        <f ca="1">DATEDIF(EmpTable[[#This Row],[Start Date]],TODAY(),"Y")</f>
        <v>4</v>
      </c>
      <c r="G68" t="s">
        <v>58</v>
      </c>
      <c r="H68" t="s">
        <v>29</v>
      </c>
      <c r="I68" t="s">
        <v>36</v>
      </c>
      <c r="J68">
        <v>2065</v>
      </c>
      <c r="K68">
        <v>24780</v>
      </c>
      <c r="L68">
        <v>3</v>
      </c>
      <c r="M68">
        <v>4</v>
      </c>
      <c r="N68">
        <v>3</v>
      </c>
      <c r="O68">
        <v>4</v>
      </c>
      <c r="P68" s="2"/>
    </row>
    <row r="69" spans="1:16" x14ac:dyDescent="0.3">
      <c r="A69">
        <v>68</v>
      </c>
      <c r="B69" t="s">
        <v>151</v>
      </c>
      <c r="C69" t="s">
        <v>152</v>
      </c>
      <c r="D69" t="s">
        <v>32</v>
      </c>
      <c r="E69" s="1">
        <v>44010</v>
      </c>
      <c r="F69" s="2">
        <f ca="1">DATEDIF(EmpTable[[#This Row],[Start Date]],TODAY(),"Y")</f>
        <v>4</v>
      </c>
      <c r="G69" t="s">
        <v>50</v>
      </c>
      <c r="H69" t="s">
        <v>18</v>
      </c>
      <c r="I69" t="s">
        <v>19</v>
      </c>
      <c r="J69">
        <v>2882</v>
      </c>
      <c r="K69">
        <v>34584</v>
      </c>
      <c r="L69">
        <v>5</v>
      </c>
      <c r="M69">
        <v>0</v>
      </c>
      <c r="N69">
        <v>4</v>
      </c>
      <c r="O69">
        <v>0</v>
      </c>
      <c r="P69" s="2"/>
    </row>
    <row r="70" spans="1:16" x14ac:dyDescent="0.3">
      <c r="A70">
        <v>69</v>
      </c>
      <c r="B70" t="s">
        <v>30</v>
      </c>
      <c r="C70" t="s">
        <v>153</v>
      </c>
      <c r="D70" t="s">
        <v>32</v>
      </c>
      <c r="E70" s="1">
        <v>43268</v>
      </c>
      <c r="F70" s="2">
        <f ca="1">DATEDIF(EmpTable[[#This Row],[Start Date]],TODAY(),"Y")</f>
        <v>6</v>
      </c>
      <c r="G70" t="s">
        <v>41</v>
      </c>
      <c r="H70" t="s">
        <v>18</v>
      </c>
      <c r="I70" t="s">
        <v>36</v>
      </c>
      <c r="J70">
        <v>2042</v>
      </c>
      <c r="K70">
        <v>24504</v>
      </c>
      <c r="L70">
        <v>5</v>
      </c>
      <c r="M70">
        <v>0</v>
      </c>
      <c r="N70">
        <v>3</v>
      </c>
      <c r="O70">
        <v>64</v>
      </c>
      <c r="P70" s="2"/>
    </row>
    <row r="71" spans="1:16" x14ac:dyDescent="0.3">
      <c r="A71">
        <v>70</v>
      </c>
      <c r="B71" t="s">
        <v>154</v>
      </c>
      <c r="C71" t="s">
        <v>155</v>
      </c>
      <c r="D71" t="s">
        <v>32</v>
      </c>
      <c r="E71" s="1">
        <v>43802</v>
      </c>
      <c r="F71" s="2">
        <f ca="1">DATEDIF(EmpTable[[#This Row],[Start Date]],TODAY(),"Y")</f>
        <v>4</v>
      </c>
      <c r="G71" t="s">
        <v>53</v>
      </c>
      <c r="H71" t="s">
        <v>22</v>
      </c>
      <c r="I71" t="s">
        <v>19</v>
      </c>
      <c r="J71">
        <v>2017</v>
      </c>
      <c r="K71">
        <v>24204</v>
      </c>
      <c r="L71">
        <v>3</v>
      </c>
      <c r="M71">
        <v>6</v>
      </c>
      <c r="N71">
        <v>0</v>
      </c>
      <c r="O71">
        <v>8</v>
      </c>
      <c r="P71" s="2"/>
    </row>
    <row r="72" spans="1:16" x14ac:dyDescent="0.3">
      <c r="A72">
        <v>71</v>
      </c>
      <c r="B72" t="s">
        <v>156</v>
      </c>
      <c r="C72" t="s">
        <v>157</v>
      </c>
      <c r="D72" t="s">
        <v>32</v>
      </c>
      <c r="E72" s="1">
        <v>43284</v>
      </c>
      <c r="F72" s="2">
        <f ca="1">DATEDIF(EmpTable[[#This Row],[Start Date]],TODAY(),"Y")</f>
        <v>6</v>
      </c>
      <c r="G72" t="s">
        <v>77</v>
      </c>
      <c r="H72" t="s">
        <v>48</v>
      </c>
      <c r="I72" t="s">
        <v>42</v>
      </c>
      <c r="J72">
        <v>3215</v>
      </c>
      <c r="K72">
        <v>38580</v>
      </c>
      <c r="L72">
        <v>2</v>
      </c>
      <c r="M72">
        <v>5</v>
      </c>
      <c r="N72">
        <v>0</v>
      </c>
      <c r="O72">
        <v>2</v>
      </c>
      <c r="P72" s="2"/>
    </row>
    <row r="73" spans="1:16" x14ac:dyDescent="0.3">
      <c r="A73">
        <v>72</v>
      </c>
      <c r="B73" t="s">
        <v>158</v>
      </c>
      <c r="C73" t="s">
        <v>159</v>
      </c>
      <c r="D73" t="s">
        <v>32</v>
      </c>
      <c r="E73" s="1">
        <v>42691</v>
      </c>
      <c r="F73" s="2">
        <f ca="1">DATEDIF(EmpTable[[#This Row],[Start Date]],TODAY(),"Y")</f>
        <v>7</v>
      </c>
      <c r="G73" t="s">
        <v>28</v>
      </c>
      <c r="H73" t="s">
        <v>29</v>
      </c>
      <c r="I73" t="s">
        <v>36</v>
      </c>
      <c r="J73">
        <v>2957</v>
      </c>
      <c r="K73">
        <v>35484</v>
      </c>
      <c r="L73">
        <v>5</v>
      </c>
      <c r="M73">
        <v>1</v>
      </c>
      <c r="N73">
        <v>0</v>
      </c>
      <c r="O73">
        <v>10</v>
      </c>
      <c r="P73" s="2"/>
    </row>
    <row r="74" spans="1:16" x14ac:dyDescent="0.3">
      <c r="A74">
        <v>73</v>
      </c>
      <c r="B74" t="s">
        <v>160</v>
      </c>
      <c r="C74" t="s">
        <v>87</v>
      </c>
      <c r="D74" t="s">
        <v>307</v>
      </c>
      <c r="E74" s="1">
        <v>43740</v>
      </c>
      <c r="F74" s="2">
        <f ca="1">DATEDIF(EmpTable[[#This Row],[Start Date]],TODAY(),"Y")</f>
        <v>4</v>
      </c>
      <c r="G74" t="s">
        <v>35</v>
      </c>
      <c r="H74" t="s">
        <v>48</v>
      </c>
      <c r="I74" t="s">
        <v>36</v>
      </c>
      <c r="J74">
        <v>891</v>
      </c>
      <c r="K74">
        <v>10692</v>
      </c>
      <c r="L74">
        <v>3</v>
      </c>
      <c r="M74">
        <v>0</v>
      </c>
      <c r="N74">
        <v>2</v>
      </c>
      <c r="O74">
        <v>6</v>
      </c>
      <c r="P74" s="2"/>
    </row>
    <row r="75" spans="1:16" x14ac:dyDescent="0.3">
      <c r="A75">
        <v>74</v>
      </c>
      <c r="B75" t="s">
        <v>161</v>
      </c>
      <c r="C75" t="s">
        <v>162</v>
      </c>
      <c r="D75" t="s">
        <v>32</v>
      </c>
      <c r="E75" s="1">
        <v>43339</v>
      </c>
      <c r="F75" s="2">
        <f ca="1">DATEDIF(EmpTable[[#This Row],[Start Date]],TODAY(),"Y")</f>
        <v>5</v>
      </c>
      <c r="G75" t="s">
        <v>163</v>
      </c>
      <c r="H75" t="s">
        <v>29</v>
      </c>
      <c r="I75" t="s">
        <v>36</v>
      </c>
      <c r="J75">
        <v>1971</v>
      </c>
      <c r="K75">
        <v>23652</v>
      </c>
      <c r="L75">
        <v>4.5</v>
      </c>
      <c r="M75">
        <v>5</v>
      </c>
      <c r="N75">
        <v>1</v>
      </c>
      <c r="O75">
        <v>0</v>
      </c>
      <c r="P75" s="2"/>
    </row>
    <row r="76" spans="1:16" x14ac:dyDescent="0.3">
      <c r="A76">
        <v>75</v>
      </c>
      <c r="B76" t="s">
        <v>116</v>
      </c>
      <c r="C76" t="s">
        <v>164</v>
      </c>
      <c r="D76" t="s">
        <v>32</v>
      </c>
      <c r="E76" s="1">
        <v>44149</v>
      </c>
      <c r="F76" s="2">
        <f ca="1">DATEDIF(EmpTable[[#This Row],[Start Date]],TODAY(),"Y")</f>
        <v>3</v>
      </c>
      <c r="G76" t="s">
        <v>53</v>
      </c>
      <c r="H76" t="s">
        <v>29</v>
      </c>
      <c r="I76" t="s">
        <v>19</v>
      </c>
      <c r="J76">
        <v>2317</v>
      </c>
      <c r="K76">
        <v>27804</v>
      </c>
      <c r="L76">
        <v>3</v>
      </c>
      <c r="M76">
        <v>6</v>
      </c>
      <c r="N76">
        <v>1</v>
      </c>
      <c r="O76">
        <v>10</v>
      </c>
      <c r="P76" s="2"/>
    </row>
    <row r="77" spans="1:16" x14ac:dyDescent="0.3">
      <c r="A77">
        <v>76</v>
      </c>
      <c r="B77" t="s">
        <v>165</v>
      </c>
      <c r="C77" t="s">
        <v>166</v>
      </c>
      <c r="D77" t="s">
        <v>32</v>
      </c>
      <c r="E77" s="1">
        <v>43797</v>
      </c>
      <c r="F77" s="2">
        <f ca="1">DATEDIF(EmpTable[[#This Row],[Start Date]],TODAY(),"Y")</f>
        <v>4</v>
      </c>
      <c r="G77" t="s">
        <v>28</v>
      </c>
      <c r="H77" t="s">
        <v>18</v>
      </c>
      <c r="I77" t="s">
        <v>60</v>
      </c>
      <c r="J77">
        <v>1657</v>
      </c>
      <c r="K77">
        <v>19884</v>
      </c>
      <c r="L77">
        <v>3</v>
      </c>
      <c r="M77">
        <v>0</v>
      </c>
      <c r="N77">
        <v>0</v>
      </c>
      <c r="O77">
        <v>12</v>
      </c>
      <c r="P77" s="2"/>
    </row>
    <row r="78" spans="1:16" x14ac:dyDescent="0.3">
      <c r="A78">
        <v>77</v>
      </c>
      <c r="B78" t="s">
        <v>119</v>
      </c>
      <c r="C78" t="s">
        <v>167</v>
      </c>
      <c r="D78" t="s">
        <v>32</v>
      </c>
      <c r="E78" s="1">
        <v>43210</v>
      </c>
      <c r="F78" s="2">
        <f ca="1">DATEDIF(EmpTable[[#This Row],[Start Date]],TODAY(),"Y")</f>
        <v>6</v>
      </c>
      <c r="G78" t="s">
        <v>28</v>
      </c>
      <c r="H78" t="s">
        <v>18</v>
      </c>
      <c r="I78" t="s">
        <v>19</v>
      </c>
      <c r="J78">
        <v>3053</v>
      </c>
      <c r="K78">
        <v>36636</v>
      </c>
      <c r="L78">
        <v>3</v>
      </c>
      <c r="M78">
        <v>0</v>
      </c>
      <c r="N78">
        <v>3</v>
      </c>
      <c r="O78">
        <v>6</v>
      </c>
      <c r="P78" s="2"/>
    </row>
    <row r="79" spans="1:16" x14ac:dyDescent="0.3">
      <c r="A79">
        <v>78</v>
      </c>
      <c r="B79" t="s">
        <v>168</v>
      </c>
      <c r="C79" t="s">
        <v>169</v>
      </c>
      <c r="D79" t="s">
        <v>32</v>
      </c>
      <c r="E79" s="1">
        <v>43840</v>
      </c>
      <c r="F79" s="2">
        <f ca="1">DATEDIF(EmpTable[[#This Row],[Start Date]],TODAY(),"Y")</f>
        <v>4</v>
      </c>
      <c r="G79" t="s">
        <v>28</v>
      </c>
      <c r="H79" t="s">
        <v>29</v>
      </c>
      <c r="I79" t="s">
        <v>19</v>
      </c>
      <c r="J79">
        <v>1887</v>
      </c>
      <c r="K79">
        <v>22644</v>
      </c>
      <c r="L79">
        <v>1</v>
      </c>
      <c r="M79">
        <v>6</v>
      </c>
      <c r="N79">
        <v>0</v>
      </c>
      <c r="O79">
        <v>4</v>
      </c>
      <c r="P79" s="2"/>
    </row>
    <row r="80" spans="1:16" x14ac:dyDescent="0.3">
      <c r="A80">
        <v>79</v>
      </c>
      <c r="B80" t="s">
        <v>170</v>
      </c>
      <c r="C80" t="s">
        <v>171</v>
      </c>
      <c r="D80" t="s">
        <v>32</v>
      </c>
      <c r="E80" s="1">
        <v>43411</v>
      </c>
      <c r="F80" s="2">
        <f ca="1">DATEDIF(EmpTable[[#This Row],[Start Date]],TODAY(),"Y")</f>
        <v>5</v>
      </c>
      <c r="G80" t="s">
        <v>28</v>
      </c>
      <c r="H80" t="s">
        <v>29</v>
      </c>
      <c r="I80" t="s">
        <v>42</v>
      </c>
      <c r="J80">
        <v>1457</v>
      </c>
      <c r="K80">
        <v>17484</v>
      </c>
      <c r="L80">
        <v>4.5</v>
      </c>
      <c r="M80">
        <v>0</v>
      </c>
      <c r="N80">
        <v>0</v>
      </c>
      <c r="O80">
        <v>9</v>
      </c>
      <c r="P80" s="2"/>
    </row>
    <row r="81" spans="1:16" x14ac:dyDescent="0.3">
      <c r="A81">
        <v>80</v>
      </c>
      <c r="B81" t="s">
        <v>172</v>
      </c>
      <c r="C81" t="s">
        <v>173</v>
      </c>
      <c r="D81" t="s">
        <v>307</v>
      </c>
      <c r="E81" s="1">
        <v>43591</v>
      </c>
      <c r="F81" s="2">
        <f ca="1">DATEDIF(EmpTable[[#This Row],[Start Date]],TODAY(),"Y")</f>
        <v>5</v>
      </c>
      <c r="G81" t="s">
        <v>17</v>
      </c>
      <c r="H81" t="s">
        <v>18</v>
      </c>
      <c r="I81" t="s">
        <v>42</v>
      </c>
      <c r="J81">
        <v>2581</v>
      </c>
      <c r="K81">
        <v>30972</v>
      </c>
      <c r="L81">
        <v>5</v>
      </c>
      <c r="M81">
        <v>0</v>
      </c>
      <c r="N81">
        <v>0</v>
      </c>
      <c r="O81">
        <v>8</v>
      </c>
      <c r="P81" s="2"/>
    </row>
    <row r="82" spans="1:16" x14ac:dyDescent="0.3">
      <c r="A82">
        <v>81</v>
      </c>
      <c r="B82" t="s">
        <v>174</v>
      </c>
      <c r="C82" t="s">
        <v>175</v>
      </c>
      <c r="D82" t="s">
        <v>307</v>
      </c>
      <c r="E82" s="1">
        <v>42609</v>
      </c>
      <c r="F82" s="2">
        <f ca="1">DATEDIF(EmpTable[[#This Row],[Start Date]],TODAY(),"Y")</f>
        <v>7</v>
      </c>
      <c r="G82" t="s">
        <v>50</v>
      </c>
      <c r="H82" t="s">
        <v>29</v>
      </c>
      <c r="I82" t="s">
        <v>36</v>
      </c>
      <c r="J82">
        <v>901</v>
      </c>
      <c r="K82">
        <v>10812</v>
      </c>
      <c r="L82">
        <v>5</v>
      </c>
      <c r="M82">
        <v>0</v>
      </c>
      <c r="N82">
        <v>2</v>
      </c>
      <c r="O82">
        <v>10</v>
      </c>
      <c r="P82" s="2"/>
    </row>
    <row r="83" spans="1:16" x14ac:dyDescent="0.3">
      <c r="A83">
        <v>82</v>
      </c>
      <c r="B83" t="s">
        <v>176</v>
      </c>
      <c r="C83" t="s">
        <v>177</v>
      </c>
      <c r="D83" t="s">
        <v>307</v>
      </c>
      <c r="E83" s="1">
        <v>42544</v>
      </c>
      <c r="F83" s="2">
        <f ca="1">DATEDIF(EmpTable[[#This Row],[Start Date]],TODAY(),"Y")</f>
        <v>8</v>
      </c>
      <c r="G83" t="s">
        <v>41</v>
      </c>
      <c r="H83" t="s">
        <v>29</v>
      </c>
      <c r="I83" t="s">
        <v>42</v>
      </c>
      <c r="J83">
        <v>898</v>
      </c>
      <c r="K83">
        <v>10776</v>
      </c>
      <c r="L83">
        <v>4.5</v>
      </c>
      <c r="M83">
        <v>3</v>
      </c>
      <c r="N83">
        <v>0</v>
      </c>
      <c r="O83">
        <v>11</v>
      </c>
      <c r="P83" s="2"/>
    </row>
    <row r="84" spans="1:16" x14ac:dyDescent="0.3">
      <c r="A84">
        <v>83</v>
      </c>
      <c r="B84" t="s">
        <v>33</v>
      </c>
      <c r="C84" t="s">
        <v>178</v>
      </c>
      <c r="D84" t="s">
        <v>32</v>
      </c>
      <c r="E84" s="1">
        <v>44069</v>
      </c>
      <c r="F84" s="2">
        <f ca="1">DATEDIF(EmpTable[[#This Row],[Start Date]],TODAY(),"Y")</f>
        <v>3</v>
      </c>
      <c r="G84" t="s">
        <v>41</v>
      </c>
      <c r="H84" t="s">
        <v>18</v>
      </c>
      <c r="I84" t="s">
        <v>19</v>
      </c>
      <c r="J84">
        <v>2878</v>
      </c>
      <c r="K84">
        <v>34536</v>
      </c>
      <c r="L84">
        <v>3</v>
      </c>
      <c r="M84">
        <v>0</v>
      </c>
      <c r="N84">
        <v>0</v>
      </c>
      <c r="O84">
        <v>2</v>
      </c>
      <c r="P84" s="2"/>
    </row>
    <row r="85" spans="1:16" x14ac:dyDescent="0.3">
      <c r="A85">
        <v>84</v>
      </c>
      <c r="B85" t="s">
        <v>33</v>
      </c>
      <c r="C85" t="s">
        <v>179</v>
      </c>
      <c r="D85" t="s">
        <v>32</v>
      </c>
      <c r="E85" s="1">
        <v>43116</v>
      </c>
      <c r="F85" s="2">
        <f ca="1">DATEDIF(EmpTable[[#This Row],[Start Date]],TODAY(),"Y")</f>
        <v>6</v>
      </c>
      <c r="G85" t="s">
        <v>93</v>
      </c>
      <c r="H85" t="s">
        <v>18</v>
      </c>
      <c r="I85" t="s">
        <v>42</v>
      </c>
      <c r="J85">
        <v>2539</v>
      </c>
      <c r="K85">
        <v>30468</v>
      </c>
      <c r="L85">
        <v>3</v>
      </c>
      <c r="M85">
        <v>0</v>
      </c>
      <c r="N85">
        <v>0</v>
      </c>
      <c r="O85">
        <v>0</v>
      </c>
      <c r="P85" s="2"/>
    </row>
    <row r="86" spans="1:16" x14ac:dyDescent="0.3">
      <c r="A86">
        <v>85</v>
      </c>
      <c r="B86" t="s">
        <v>180</v>
      </c>
      <c r="C86" t="s">
        <v>181</v>
      </c>
      <c r="D86" t="s">
        <v>32</v>
      </c>
      <c r="E86" s="1">
        <v>43286</v>
      </c>
      <c r="F86" s="2">
        <f ca="1">DATEDIF(EmpTable[[#This Row],[Start Date]],TODAY(),"Y")</f>
        <v>6</v>
      </c>
      <c r="G86" t="s">
        <v>17</v>
      </c>
      <c r="H86" t="s">
        <v>18</v>
      </c>
      <c r="I86" t="s">
        <v>36</v>
      </c>
      <c r="J86">
        <v>2533</v>
      </c>
      <c r="K86">
        <v>30396</v>
      </c>
      <c r="L86">
        <v>5</v>
      </c>
      <c r="M86">
        <v>0</v>
      </c>
      <c r="N86">
        <v>0</v>
      </c>
      <c r="O86">
        <v>2</v>
      </c>
      <c r="P86" s="2"/>
    </row>
    <row r="87" spans="1:16" x14ac:dyDescent="0.3">
      <c r="A87">
        <v>86</v>
      </c>
      <c r="B87" t="s">
        <v>182</v>
      </c>
      <c r="C87" t="s">
        <v>183</v>
      </c>
      <c r="D87" t="s">
        <v>307</v>
      </c>
      <c r="E87" s="1">
        <v>43481</v>
      </c>
      <c r="F87" s="2">
        <f ca="1">DATEDIF(EmpTable[[#This Row],[Start Date]],TODAY(),"Y")</f>
        <v>5</v>
      </c>
      <c r="G87" t="s">
        <v>76</v>
      </c>
      <c r="H87" t="s">
        <v>18</v>
      </c>
      <c r="I87" t="s">
        <v>19</v>
      </c>
      <c r="J87">
        <v>885</v>
      </c>
      <c r="K87">
        <v>10620</v>
      </c>
      <c r="L87">
        <v>3</v>
      </c>
      <c r="M87">
        <v>0</v>
      </c>
      <c r="N87">
        <v>0</v>
      </c>
      <c r="O87">
        <v>3</v>
      </c>
      <c r="P87" s="2"/>
    </row>
    <row r="88" spans="1:16" x14ac:dyDescent="0.3">
      <c r="A88">
        <v>87</v>
      </c>
      <c r="B88" t="s">
        <v>33</v>
      </c>
      <c r="C88" t="s">
        <v>179</v>
      </c>
      <c r="D88" t="s">
        <v>32</v>
      </c>
      <c r="E88" s="1">
        <v>43635</v>
      </c>
      <c r="F88" s="2">
        <f ca="1">DATEDIF(EmpTable[[#This Row],[Start Date]],TODAY(),"Y")</f>
        <v>5</v>
      </c>
      <c r="G88" t="s">
        <v>53</v>
      </c>
      <c r="H88" t="s">
        <v>29</v>
      </c>
      <c r="I88" t="s">
        <v>19</v>
      </c>
      <c r="J88">
        <v>1166</v>
      </c>
      <c r="K88">
        <v>13992</v>
      </c>
      <c r="L88">
        <v>5</v>
      </c>
      <c r="M88">
        <v>0</v>
      </c>
      <c r="N88">
        <v>4</v>
      </c>
      <c r="O88">
        <v>5</v>
      </c>
      <c r="P88" s="2"/>
    </row>
    <row r="89" spans="1:16" x14ac:dyDescent="0.3">
      <c r="A89">
        <v>88</v>
      </c>
      <c r="B89" t="s">
        <v>184</v>
      </c>
      <c r="C89" t="s">
        <v>185</v>
      </c>
      <c r="D89" t="s">
        <v>307</v>
      </c>
      <c r="E89" s="1">
        <v>43009</v>
      </c>
      <c r="F89" s="2">
        <f ca="1">DATEDIF(EmpTable[[#This Row],[Start Date]],TODAY(),"Y")</f>
        <v>6</v>
      </c>
      <c r="G89" t="s">
        <v>41</v>
      </c>
      <c r="H89" t="s">
        <v>29</v>
      </c>
      <c r="I89" t="s">
        <v>19</v>
      </c>
      <c r="J89">
        <v>2022</v>
      </c>
      <c r="K89">
        <v>24264</v>
      </c>
      <c r="L89">
        <v>5</v>
      </c>
      <c r="M89">
        <v>0</v>
      </c>
      <c r="N89">
        <v>0</v>
      </c>
      <c r="O89">
        <v>3</v>
      </c>
      <c r="P89" s="2"/>
    </row>
    <row r="90" spans="1:16" x14ac:dyDescent="0.3">
      <c r="A90">
        <v>89</v>
      </c>
      <c r="B90" t="s">
        <v>186</v>
      </c>
      <c r="C90" t="s">
        <v>187</v>
      </c>
      <c r="D90" t="s">
        <v>32</v>
      </c>
      <c r="E90" s="1">
        <v>43856</v>
      </c>
      <c r="F90" s="2">
        <f ca="1">DATEDIF(EmpTable[[#This Row],[Start Date]],TODAY(),"Y")</f>
        <v>4</v>
      </c>
      <c r="G90" t="s">
        <v>76</v>
      </c>
      <c r="H90" t="s">
        <v>18</v>
      </c>
      <c r="I90" t="s">
        <v>42</v>
      </c>
      <c r="J90">
        <v>1752</v>
      </c>
      <c r="K90">
        <v>21024</v>
      </c>
      <c r="L90">
        <v>2</v>
      </c>
      <c r="M90">
        <v>5</v>
      </c>
      <c r="N90">
        <v>4</v>
      </c>
      <c r="O90">
        <v>76</v>
      </c>
      <c r="P90" s="2"/>
    </row>
    <row r="91" spans="1:16" x14ac:dyDescent="0.3">
      <c r="A91">
        <v>90</v>
      </c>
      <c r="B91" t="s">
        <v>188</v>
      </c>
      <c r="C91" t="s">
        <v>189</v>
      </c>
      <c r="D91" t="s">
        <v>307</v>
      </c>
      <c r="E91" s="1">
        <v>43666</v>
      </c>
      <c r="F91" s="2">
        <f ca="1">DATEDIF(EmpTable[[#This Row],[Start Date]],TODAY(),"Y")</f>
        <v>5</v>
      </c>
      <c r="G91" t="s">
        <v>50</v>
      </c>
      <c r="H91" t="s">
        <v>18</v>
      </c>
      <c r="I91" t="s">
        <v>42</v>
      </c>
      <c r="J91">
        <v>3157</v>
      </c>
      <c r="K91">
        <v>37884</v>
      </c>
      <c r="L91">
        <v>1</v>
      </c>
      <c r="M91">
        <v>6</v>
      </c>
      <c r="N91">
        <v>1</v>
      </c>
      <c r="O91">
        <v>4</v>
      </c>
      <c r="P91" s="2"/>
    </row>
    <row r="92" spans="1:16" x14ac:dyDescent="0.3">
      <c r="A92">
        <v>91</v>
      </c>
      <c r="B92" t="s">
        <v>127</v>
      </c>
      <c r="C92" t="s">
        <v>190</v>
      </c>
      <c r="D92" t="s">
        <v>32</v>
      </c>
      <c r="E92" s="1">
        <v>44039</v>
      </c>
      <c r="F92" s="2">
        <f ca="1">DATEDIF(EmpTable[[#This Row],[Start Date]],TODAY(),"Y")</f>
        <v>4</v>
      </c>
      <c r="G92" t="s">
        <v>17</v>
      </c>
      <c r="H92" t="s">
        <v>18</v>
      </c>
      <c r="I92" t="s">
        <v>42</v>
      </c>
      <c r="J92">
        <v>3211</v>
      </c>
      <c r="K92">
        <v>38532</v>
      </c>
      <c r="L92">
        <v>5</v>
      </c>
      <c r="M92">
        <v>6</v>
      </c>
      <c r="N92">
        <v>1</v>
      </c>
      <c r="O92">
        <v>9</v>
      </c>
      <c r="P92" s="2"/>
    </row>
    <row r="93" spans="1:16" x14ac:dyDescent="0.3">
      <c r="A93">
        <v>92</v>
      </c>
      <c r="B93" t="s">
        <v>191</v>
      </c>
      <c r="C93" t="s">
        <v>145</v>
      </c>
      <c r="D93" t="s">
        <v>307</v>
      </c>
      <c r="E93" s="1">
        <v>43384</v>
      </c>
      <c r="F93" s="2">
        <f ca="1">DATEDIF(EmpTable[[#This Row],[Start Date]],TODAY(),"Y")</f>
        <v>5</v>
      </c>
      <c r="G93" t="s">
        <v>77</v>
      </c>
      <c r="H93" t="s">
        <v>18</v>
      </c>
      <c r="I93" t="s">
        <v>36</v>
      </c>
      <c r="J93">
        <v>1062</v>
      </c>
      <c r="K93">
        <v>12744</v>
      </c>
      <c r="L93">
        <v>3</v>
      </c>
      <c r="M93">
        <v>1</v>
      </c>
      <c r="N93">
        <v>0</v>
      </c>
      <c r="O93">
        <v>7</v>
      </c>
      <c r="P93" s="2"/>
    </row>
    <row r="94" spans="1:16" x14ac:dyDescent="0.3">
      <c r="A94">
        <v>93</v>
      </c>
      <c r="B94" t="s">
        <v>192</v>
      </c>
      <c r="C94" t="s">
        <v>193</v>
      </c>
      <c r="D94" t="s">
        <v>307</v>
      </c>
      <c r="E94" s="1">
        <v>43657</v>
      </c>
      <c r="F94" s="2">
        <f ca="1">DATEDIF(EmpTable[[#This Row],[Start Date]],TODAY(),"Y")</f>
        <v>5</v>
      </c>
      <c r="G94" t="s">
        <v>53</v>
      </c>
      <c r="H94" t="s">
        <v>18</v>
      </c>
      <c r="I94" t="s">
        <v>42</v>
      </c>
      <c r="J94">
        <v>1406</v>
      </c>
      <c r="K94">
        <v>16872</v>
      </c>
      <c r="L94">
        <v>4.5</v>
      </c>
      <c r="M94">
        <v>4</v>
      </c>
      <c r="N94">
        <v>0</v>
      </c>
      <c r="O94">
        <v>46</v>
      </c>
      <c r="P94" s="2"/>
    </row>
    <row r="95" spans="1:16" x14ac:dyDescent="0.3">
      <c r="A95">
        <v>94</v>
      </c>
      <c r="B95" t="s">
        <v>33</v>
      </c>
      <c r="C95" t="s">
        <v>194</v>
      </c>
      <c r="D95" t="s">
        <v>32</v>
      </c>
      <c r="E95" s="1">
        <v>43694</v>
      </c>
      <c r="F95" s="2">
        <f ca="1">DATEDIF(EmpTable[[#This Row],[Start Date]],TODAY(),"Y")</f>
        <v>4</v>
      </c>
      <c r="G95" t="s">
        <v>93</v>
      </c>
      <c r="H95" t="s">
        <v>29</v>
      </c>
      <c r="I95" t="s">
        <v>19</v>
      </c>
      <c r="J95">
        <v>3084</v>
      </c>
      <c r="K95">
        <v>37008</v>
      </c>
      <c r="L95">
        <v>3</v>
      </c>
      <c r="M95">
        <v>6</v>
      </c>
      <c r="N95">
        <v>0</v>
      </c>
      <c r="O95">
        <v>3</v>
      </c>
      <c r="P95" s="2"/>
    </row>
    <row r="96" spans="1:16" x14ac:dyDescent="0.3">
      <c r="A96">
        <v>95</v>
      </c>
      <c r="B96" t="s">
        <v>195</v>
      </c>
      <c r="C96" t="s">
        <v>196</v>
      </c>
      <c r="D96" t="s">
        <v>32</v>
      </c>
      <c r="E96" s="1">
        <v>44139</v>
      </c>
      <c r="F96" s="2">
        <f ca="1">DATEDIF(EmpTable[[#This Row],[Start Date]],TODAY(),"Y")</f>
        <v>3</v>
      </c>
      <c r="G96" t="s">
        <v>58</v>
      </c>
      <c r="H96" t="s">
        <v>18</v>
      </c>
      <c r="I96" t="s">
        <v>42</v>
      </c>
      <c r="J96">
        <v>1815</v>
      </c>
      <c r="K96">
        <v>21780</v>
      </c>
      <c r="L96">
        <v>4.5</v>
      </c>
      <c r="M96">
        <v>1</v>
      </c>
      <c r="N96">
        <v>0</v>
      </c>
      <c r="O96">
        <v>9</v>
      </c>
      <c r="P96" s="2"/>
    </row>
    <row r="97" spans="1:16" x14ac:dyDescent="0.3">
      <c r="A97">
        <v>96</v>
      </c>
      <c r="B97" t="s">
        <v>33</v>
      </c>
      <c r="C97" t="s">
        <v>64</v>
      </c>
      <c r="D97" t="s">
        <v>32</v>
      </c>
      <c r="E97" s="1">
        <v>42937</v>
      </c>
      <c r="F97" s="2">
        <f ca="1">DATEDIF(EmpTable[[#This Row],[Start Date]],TODAY(),"Y")</f>
        <v>7</v>
      </c>
      <c r="G97" t="s">
        <v>50</v>
      </c>
      <c r="H97" t="s">
        <v>29</v>
      </c>
      <c r="I97" t="s">
        <v>42</v>
      </c>
      <c r="J97">
        <v>1861</v>
      </c>
      <c r="K97">
        <v>22332</v>
      </c>
      <c r="L97">
        <v>3</v>
      </c>
      <c r="M97">
        <v>0</v>
      </c>
      <c r="N97">
        <v>5</v>
      </c>
      <c r="O97">
        <v>9</v>
      </c>
      <c r="P97" s="2"/>
    </row>
    <row r="98" spans="1:16" x14ac:dyDescent="0.3">
      <c r="A98">
        <v>97</v>
      </c>
      <c r="B98" t="s">
        <v>197</v>
      </c>
      <c r="C98" t="s">
        <v>198</v>
      </c>
      <c r="D98" t="s">
        <v>32</v>
      </c>
      <c r="E98" s="1">
        <v>43200</v>
      </c>
      <c r="F98" s="2">
        <f ca="1">DATEDIF(EmpTable[[#This Row],[Start Date]],TODAY(),"Y")</f>
        <v>6</v>
      </c>
      <c r="G98" t="s">
        <v>28</v>
      </c>
      <c r="H98" t="s">
        <v>29</v>
      </c>
      <c r="I98" t="s">
        <v>36</v>
      </c>
      <c r="J98">
        <v>3088</v>
      </c>
      <c r="K98">
        <v>37056</v>
      </c>
      <c r="L98">
        <v>5</v>
      </c>
      <c r="M98">
        <v>3</v>
      </c>
      <c r="N98">
        <v>0</v>
      </c>
      <c r="O98">
        <v>10</v>
      </c>
      <c r="P98" s="2"/>
    </row>
    <row r="99" spans="1:16" x14ac:dyDescent="0.3">
      <c r="A99">
        <v>98</v>
      </c>
      <c r="B99" t="s">
        <v>195</v>
      </c>
      <c r="C99" t="s">
        <v>199</v>
      </c>
      <c r="D99" t="s">
        <v>32</v>
      </c>
      <c r="E99" s="1">
        <v>42858</v>
      </c>
      <c r="F99" s="2">
        <f ca="1">DATEDIF(EmpTable[[#This Row],[Start Date]],TODAY(),"Y")</f>
        <v>7</v>
      </c>
      <c r="G99" t="s">
        <v>200</v>
      </c>
      <c r="H99" t="s">
        <v>48</v>
      </c>
      <c r="I99" t="s">
        <v>42</v>
      </c>
      <c r="J99">
        <v>3071</v>
      </c>
      <c r="K99">
        <v>36852</v>
      </c>
      <c r="L99">
        <v>5</v>
      </c>
      <c r="M99">
        <v>6</v>
      </c>
      <c r="N99">
        <v>0</v>
      </c>
      <c r="O99">
        <v>2</v>
      </c>
      <c r="P99" s="2"/>
    </row>
    <row r="100" spans="1:16" x14ac:dyDescent="0.3">
      <c r="A100">
        <v>99</v>
      </c>
      <c r="B100" t="s">
        <v>170</v>
      </c>
      <c r="C100" t="s">
        <v>126</v>
      </c>
      <c r="D100" t="s">
        <v>32</v>
      </c>
      <c r="E100" s="1">
        <v>43433</v>
      </c>
      <c r="F100" s="2">
        <f ca="1">DATEDIF(EmpTable[[#This Row],[Start Date]],TODAY(),"Y")</f>
        <v>5</v>
      </c>
      <c r="G100" t="s">
        <v>28</v>
      </c>
      <c r="H100" t="s">
        <v>29</v>
      </c>
      <c r="I100" t="s">
        <v>36</v>
      </c>
      <c r="J100">
        <v>3298</v>
      </c>
      <c r="K100">
        <v>39576</v>
      </c>
      <c r="L100">
        <v>3</v>
      </c>
      <c r="M100">
        <v>0</v>
      </c>
      <c r="N100">
        <v>0</v>
      </c>
      <c r="O100">
        <v>9</v>
      </c>
      <c r="P100" s="2"/>
    </row>
    <row r="101" spans="1:16" x14ac:dyDescent="0.3">
      <c r="A101">
        <v>100</v>
      </c>
      <c r="B101" t="s">
        <v>84</v>
      </c>
      <c r="C101" t="s">
        <v>201</v>
      </c>
      <c r="D101" t="s">
        <v>307</v>
      </c>
      <c r="E101" s="1">
        <v>43339</v>
      </c>
      <c r="F101" s="2">
        <f ca="1">DATEDIF(EmpTable[[#This Row],[Start Date]],TODAY(),"Y")</f>
        <v>5</v>
      </c>
      <c r="G101" t="s">
        <v>35</v>
      </c>
      <c r="H101" t="s">
        <v>22</v>
      </c>
      <c r="I101" t="s">
        <v>36</v>
      </c>
      <c r="J101">
        <v>828</v>
      </c>
      <c r="K101">
        <v>9936</v>
      </c>
      <c r="L101">
        <v>5</v>
      </c>
      <c r="M101">
        <v>0</v>
      </c>
      <c r="N101">
        <v>0</v>
      </c>
      <c r="O101">
        <v>10</v>
      </c>
      <c r="P101" s="2"/>
    </row>
    <row r="102" spans="1:16" x14ac:dyDescent="0.3">
      <c r="A102">
        <v>101</v>
      </c>
      <c r="B102" t="s">
        <v>33</v>
      </c>
      <c r="C102" t="s">
        <v>125</v>
      </c>
      <c r="D102" t="s">
        <v>32</v>
      </c>
      <c r="E102" s="1">
        <v>43786</v>
      </c>
      <c r="F102" s="2">
        <f ca="1">DATEDIF(EmpTable[[#This Row],[Start Date]],TODAY(),"Y")</f>
        <v>4</v>
      </c>
      <c r="G102" t="s">
        <v>28</v>
      </c>
      <c r="H102" t="s">
        <v>18</v>
      </c>
      <c r="I102" t="s">
        <v>36</v>
      </c>
      <c r="J102">
        <v>2404</v>
      </c>
      <c r="K102">
        <v>28848</v>
      </c>
      <c r="L102">
        <v>4.5</v>
      </c>
      <c r="M102">
        <v>0</v>
      </c>
      <c r="N102">
        <v>0</v>
      </c>
      <c r="O102">
        <v>99</v>
      </c>
      <c r="P102" s="2"/>
    </row>
    <row r="103" spans="1:16" x14ac:dyDescent="0.3">
      <c r="A103">
        <v>102</v>
      </c>
      <c r="B103" t="s">
        <v>125</v>
      </c>
      <c r="C103" t="s">
        <v>33</v>
      </c>
      <c r="D103" t="s">
        <v>32</v>
      </c>
      <c r="E103" s="1">
        <v>43740</v>
      </c>
      <c r="F103" s="2">
        <f ca="1">DATEDIF(EmpTable[[#This Row],[Start Date]],TODAY(),"Y")</f>
        <v>4</v>
      </c>
      <c r="G103" t="s">
        <v>58</v>
      </c>
      <c r="H103" t="s">
        <v>18</v>
      </c>
      <c r="I103" t="s">
        <v>60</v>
      </c>
      <c r="J103">
        <v>3410</v>
      </c>
      <c r="K103">
        <v>40920</v>
      </c>
      <c r="L103">
        <v>3</v>
      </c>
      <c r="M103">
        <v>2</v>
      </c>
      <c r="N103">
        <v>0</v>
      </c>
      <c r="O103">
        <v>8</v>
      </c>
      <c r="P103" s="2"/>
    </row>
    <row r="104" spans="1:16" x14ac:dyDescent="0.3">
      <c r="A104">
        <v>103</v>
      </c>
      <c r="B104" t="s">
        <v>30</v>
      </c>
      <c r="C104" t="s">
        <v>202</v>
      </c>
      <c r="D104" t="s">
        <v>32</v>
      </c>
      <c r="E104" s="1">
        <v>43793</v>
      </c>
      <c r="F104" s="2">
        <f ca="1">DATEDIF(EmpTable[[#This Row],[Start Date]],TODAY(),"Y")</f>
        <v>4</v>
      </c>
      <c r="G104" t="s">
        <v>35</v>
      </c>
      <c r="H104" t="s">
        <v>29</v>
      </c>
      <c r="I104" t="s">
        <v>42</v>
      </c>
      <c r="J104">
        <v>1817</v>
      </c>
      <c r="K104">
        <v>21804</v>
      </c>
      <c r="L104">
        <v>5</v>
      </c>
      <c r="M104">
        <v>1</v>
      </c>
      <c r="N104">
        <v>0</v>
      </c>
      <c r="O104">
        <v>1</v>
      </c>
      <c r="P104" s="2"/>
    </row>
    <row r="105" spans="1:16" x14ac:dyDescent="0.3">
      <c r="A105">
        <v>104</v>
      </c>
      <c r="B105" t="s">
        <v>86</v>
      </c>
      <c r="C105" t="s">
        <v>203</v>
      </c>
      <c r="D105" t="s">
        <v>32</v>
      </c>
      <c r="E105" s="1">
        <v>43867</v>
      </c>
      <c r="F105" s="2">
        <f ca="1">DATEDIF(EmpTable[[#This Row],[Start Date]],TODAY(),"Y")</f>
        <v>4</v>
      </c>
      <c r="G105" t="s">
        <v>28</v>
      </c>
      <c r="H105" t="s">
        <v>48</v>
      </c>
      <c r="I105" t="s">
        <v>42</v>
      </c>
      <c r="J105">
        <v>2923</v>
      </c>
      <c r="K105">
        <v>35076</v>
      </c>
      <c r="L105">
        <v>2</v>
      </c>
      <c r="M105">
        <v>0</v>
      </c>
      <c r="N105">
        <v>0</v>
      </c>
      <c r="O105">
        <v>0</v>
      </c>
      <c r="P105" s="2"/>
    </row>
    <row r="106" spans="1:16" x14ac:dyDescent="0.3">
      <c r="A106">
        <v>105</v>
      </c>
      <c r="B106" t="s">
        <v>33</v>
      </c>
      <c r="C106" t="s">
        <v>178</v>
      </c>
      <c r="D106" t="s">
        <v>32</v>
      </c>
      <c r="E106" s="1">
        <v>43397</v>
      </c>
      <c r="F106" s="2">
        <f ca="1">DATEDIF(EmpTable[[#This Row],[Start Date]],TODAY(),"Y")</f>
        <v>5</v>
      </c>
      <c r="G106" t="s">
        <v>88</v>
      </c>
      <c r="H106" t="s">
        <v>18</v>
      </c>
      <c r="I106" t="s">
        <v>60</v>
      </c>
      <c r="J106">
        <v>3138</v>
      </c>
      <c r="K106">
        <v>37656</v>
      </c>
      <c r="L106">
        <v>5</v>
      </c>
      <c r="M106">
        <v>6</v>
      </c>
      <c r="N106">
        <v>0</v>
      </c>
      <c r="O106">
        <v>10</v>
      </c>
      <c r="P106" s="2"/>
    </row>
    <row r="107" spans="1:16" x14ac:dyDescent="0.3">
      <c r="A107">
        <v>106</v>
      </c>
      <c r="B107" t="s">
        <v>204</v>
      </c>
      <c r="C107" t="s">
        <v>205</v>
      </c>
      <c r="D107" t="s">
        <v>32</v>
      </c>
      <c r="E107" s="1">
        <v>43979</v>
      </c>
      <c r="F107" s="2">
        <f ca="1">DATEDIF(EmpTable[[#This Row],[Start Date]],TODAY(),"Y")</f>
        <v>4</v>
      </c>
      <c r="G107" t="s">
        <v>41</v>
      </c>
      <c r="H107" t="s">
        <v>18</v>
      </c>
      <c r="I107" t="s">
        <v>36</v>
      </c>
      <c r="J107">
        <v>3139</v>
      </c>
      <c r="K107">
        <v>37668</v>
      </c>
      <c r="L107">
        <v>3</v>
      </c>
      <c r="M107">
        <v>0</v>
      </c>
      <c r="N107">
        <v>0</v>
      </c>
      <c r="O107">
        <v>10</v>
      </c>
      <c r="P107" s="2"/>
    </row>
    <row r="108" spans="1:16" x14ac:dyDescent="0.3">
      <c r="A108">
        <v>107</v>
      </c>
      <c r="B108" t="s">
        <v>146</v>
      </c>
      <c r="C108" t="s">
        <v>155</v>
      </c>
      <c r="D108" t="s">
        <v>32</v>
      </c>
      <c r="E108" s="1">
        <v>42507</v>
      </c>
      <c r="F108" s="2">
        <f ca="1">DATEDIF(EmpTable[[#This Row],[Start Date]],TODAY(),"Y")</f>
        <v>8</v>
      </c>
      <c r="G108" t="s">
        <v>76</v>
      </c>
      <c r="H108" t="s">
        <v>29</v>
      </c>
      <c r="I108" t="s">
        <v>42</v>
      </c>
      <c r="J108">
        <v>3263</v>
      </c>
      <c r="K108">
        <v>39156</v>
      </c>
      <c r="L108">
        <v>3</v>
      </c>
      <c r="M108">
        <v>0</v>
      </c>
      <c r="N108">
        <v>0</v>
      </c>
      <c r="O108">
        <v>3</v>
      </c>
      <c r="P108" s="2"/>
    </row>
    <row r="109" spans="1:16" x14ac:dyDescent="0.3">
      <c r="A109">
        <v>108</v>
      </c>
      <c r="B109" t="s">
        <v>206</v>
      </c>
      <c r="C109" t="s">
        <v>207</v>
      </c>
      <c r="D109" t="s">
        <v>307</v>
      </c>
      <c r="E109" s="1">
        <v>43487</v>
      </c>
      <c r="F109" s="2">
        <f ca="1">DATEDIF(EmpTable[[#This Row],[Start Date]],TODAY(),"Y")</f>
        <v>5</v>
      </c>
      <c r="G109" t="s">
        <v>17</v>
      </c>
      <c r="H109" t="s">
        <v>29</v>
      </c>
      <c r="I109" t="s">
        <v>42</v>
      </c>
      <c r="J109">
        <v>1258</v>
      </c>
      <c r="K109">
        <v>15096</v>
      </c>
      <c r="L109">
        <v>5</v>
      </c>
      <c r="M109">
        <v>0</v>
      </c>
      <c r="N109">
        <v>0</v>
      </c>
      <c r="O109">
        <v>5</v>
      </c>
      <c r="P109" s="2"/>
    </row>
    <row r="110" spans="1:16" x14ac:dyDescent="0.3">
      <c r="A110">
        <v>109</v>
      </c>
      <c r="B110" t="s">
        <v>208</v>
      </c>
      <c r="C110" t="s">
        <v>209</v>
      </c>
      <c r="D110" t="s">
        <v>307</v>
      </c>
      <c r="E110" s="1">
        <v>44085</v>
      </c>
      <c r="F110" s="2">
        <f ca="1">DATEDIF(EmpTable[[#This Row],[Start Date]],TODAY(),"Y")</f>
        <v>3</v>
      </c>
      <c r="G110" t="s">
        <v>58</v>
      </c>
      <c r="H110" t="s">
        <v>18</v>
      </c>
      <c r="I110" t="s">
        <v>36</v>
      </c>
      <c r="J110">
        <v>2527</v>
      </c>
      <c r="K110">
        <v>30324</v>
      </c>
      <c r="L110">
        <v>3</v>
      </c>
      <c r="M110">
        <v>3</v>
      </c>
      <c r="N110">
        <v>0</v>
      </c>
      <c r="O110">
        <v>16</v>
      </c>
      <c r="P110" s="2"/>
    </row>
    <row r="111" spans="1:16" x14ac:dyDescent="0.3">
      <c r="A111">
        <v>110</v>
      </c>
      <c r="B111" t="s">
        <v>210</v>
      </c>
      <c r="C111" t="s">
        <v>211</v>
      </c>
      <c r="D111" t="s">
        <v>307</v>
      </c>
      <c r="E111" s="1">
        <v>43362</v>
      </c>
      <c r="F111" s="2">
        <f ca="1">DATEDIF(EmpTable[[#This Row],[Start Date]],TODAY(),"Y")</f>
        <v>5</v>
      </c>
      <c r="G111" t="s">
        <v>58</v>
      </c>
      <c r="H111" t="s">
        <v>18</v>
      </c>
      <c r="I111" t="s">
        <v>42</v>
      </c>
      <c r="J111">
        <v>3017</v>
      </c>
      <c r="K111">
        <v>36204</v>
      </c>
      <c r="L111">
        <v>4.5</v>
      </c>
      <c r="M111">
        <v>0</v>
      </c>
      <c r="N111">
        <v>4</v>
      </c>
      <c r="O111">
        <v>4</v>
      </c>
      <c r="P111" s="2"/>
    </row>
    <row r="112" spans="1:16" x14ac:dyDescent="0.3">
      <c r="A112">
        <v>111</v>
      </c>
      <c r="B112" t="s">
        <v>212</v>
      </c>
      <c r="C112" t="s">
        <v>213</v>
      </c>
      <c r="D112" t="s">
        <v>307</v>
      </c>
      <c r="E112" s="1">
        <v>42480</v>
      </c>
      <c r="F112" s="2">
        <f ca="1">DATEDIF(EmpTable[[#This Row],[Start Date]],TODAY(),"Y")</f>
        <v>8</v>
      </c>
      <c r="G112" t="s">
        <v>41</v>
      </c>
      <c r="H112" t="s">
        <v>22</v>
      </c>
      <c r="I112" t="s">
        <v>36</v>
      </c>
      <c r="J112">
        <v>1639</v>
      </c>
      <c r="K112">
        <v>19668</v>
      </c>
      <c r="L112">
        <v>5</v>
      </c>
      <c r="M112">
        <v>0</v>
      </c>
      <c r="N112">
        <v>0</v>
      </c>
      <c r="O112">
        <v>2</v>
      </c>
      <c r="P112" s="2"/>
    </row>
    <row r="113" spans="1:16" x14ac:dyDescent="0.3">
      <c r="A113">
        <v>112</v>
      </c>
      <c r="B113" t="s">
        <v>186</v>
      </c>
      <c r="C113" t="s">
        <v>214</v>
      </c>
      <c r="D113" t="s">
        <v>32</v>
      </c>
      <c r="E113" s="1">
        <v>43742</v>
      </c>
      <c r="F113" s="2">
        <f ca="1">DATEDIF(EmpTable[[#This Row],[Start Date]],TODAY(),"Y")</f>
        <v>4</v>
      </c>
      <c r="G113" t="s">
        <v>50</v>
      </c>
      <c r="H113" t="s">
        <v>18</v>
      </c>
      <c r="I113" t="s">
        <v>42</v>
      </c>
      <c r="J113">
        <v>1867</v>
      </c>
      <c r="K113">
        <v>22404</v>
      </c>
      <c r="L113">
        <v>3</v>
      </c>
      <c r="M113">
        <v>1</v>
      </c>
      <c r="N113">
        <v>0</v>
      </c>
      <c r="O113">
        <v>3</v>
      </c>
      <c r="P113" s="2"/>
    </row>
    <row r="114" spans="1:16" x14ac:dyDescent="0.3">
      <c r="A114">
        <v>113</v>
      </c>
      <c r="B114" t="s">
        <v>215</v>
      </c>
      <c r="C114" t="s">
        <v>216</v>
      </c>
      <c r="D114" t="s">
        <v>307</v>
      </c>
      <c r="E114" s="1">
        <v>42659</v>
      </c>
      <c r="F114" s="2">
        <f ca="1">DATEDIF(EmpTable[[#This Row],[Start Date]],TODAY(),"Y")</f>
        <v>7</v>
      </c>
      <c r="G114" t="s">
        <v>77</v>
      </c>
      <c r="H114" t="s">
        <v>29</v>
      </c>
      <c r="I114" t="s">
        <v>42</v>
      </c>
      <c r="J114">
        <v>2314</v>
      </c>
      <c r="K114">
        <v>27768</v>
      </c>
      <c r="L114">
        <v>2</v>
      </c>
      <c r="M114">
        <v>0</v>
      </c>
      <c r="N114">
        <v>3</v>
      </c>
      <c r="O114">
        <v>5</v>
      </c>
      <c r="P114" s="2"/>
    </row>
    <row r="115" spans="1:16" x14ac:dyDescent="0.3">
      <c r="A115">
        <v>114</v>
      </c>
      <c r="B115" t="s">
        <v>217</v>
      </c>
      <c r="C115" t="s">
        <v>218</v>
      </c>
      <c r="D115" t="s">
        <v>307</v>
      </c>
      <c r="E115" s="1">
        <v>42770</v>
      </c>
      <c r="F115" s="2">
        <f ca="1">DATEDIF(EmpTable[[#This Row],[Start Date]],TODAY(),"Y")</f>
        <v>7</v>
      </c>
      <c r="G115" t="s">
        <v>17</v>
      </c>
      <c r="H115" t="s">
        <v>22</v>
      </c>
      <c r="I115" t="s">
        <v>42</v>
      </c>
      <c r="J115">
        <v>2679</v>
      </c>
      <c r="K115">
        <v>32148</v>
      </c>
      <c r="L115">
        <v>5</v>
      </c>
      <c r="M115">
        <v>6</v>
      </c>
      <c r="N115">
        <v>0</v>
      </c>
      <c r="O115">
        <v>1</v>
      </c>
      <c r="P115" s="2"/>
    </row>
    <row r="116" spans="1:16" x14ac:dyDescent="0.3">
      <c r="A116">
        <v>115</v>
      </c>
      <c r="B116" t="s">
        <v>219</v>
      </c>
      <c r="C116" t="s">
        <v>220</v>
      </c>
      <c r="D116" t="s">
        <v>32</v>
      </c>
      <c r="E116" s="1">
        <v>43618</v>
      </c>
      <c r="F116" s="2">
        <f ca="1">DATEDIF(EmpTable[[#This Row],[Start Date]],TODAY(),"Y")</f>
        <v>5</v>
      </c>
      <c r="G116" t="s">
        <v>17</v>
      </c>
      <c r="H116" t="s">
        <v>18</v>
      </c>
      <c r="I116" t="s">
        <v>36</v>
      </c>
      <c r="J116">
        <v>3166</v>
      </c>
      <c r="K116">
        <v>37992</v>
      </c>
      <c r="L116">
        <v>4.5</v>
      </c>
      <c r="M116">
        <v>5</v>
      </c>
      <c r="N116">
        <v>0</v>
      </c>
      <c r="O116">
        <v>4</v>
      </c>
      <c r="P116" s="2"/>
    </row>
    <row r="117" spans="1:16" x14ac:dyDescent="0.3">
      <c r="A117">
        <v>116</v>
      </c>
      <c r="B117" t="s">
        <v>146</v>
      </c>
      <c r="C117" t="s">
        <v>221</v>
      </c>
      <c r="D117" t="s">
        <v>32</v>
      </c>
      <c r="E117" s="1">
        <v>43527</v>
      </c>
      <c r="F117" s="2">
        <f ca="1">DATEDIF(EmpTable[[#This Row],[Start Date]],TODAY(),"Y")</f>
        <v>5</v>
      </c>
      <c r="G117" t="s">
        <v>28</v>
      </c>
      <c r="H117" t="s">
        <v>29</v>
      </c>
      <c r="I117" t="s">
        <v>42</v>
      </c>
      <c r="J117">
        <v>2429</v>
      </c>
      <c r="K117">
        <v>29148</v>
      </c>
      <c r="L117">
        <v>5</v>
      </c>
      <c r="M117">
        <v>0</v>
      </c>
      <c r="N117">
        <v>0</v>
      </c>
      <c r="O117">
        <v>7</v>
      </c>
      <c r="P117" s="2"/>
    </row>
    <row r="118" spans="1:16" x14ac:dyDescent="0.3">
      <c r="A118">
        <v>117</v>
      </c>
      <c r="B118" t="s">
        <v>33</v>
      </c>
      <c r="C118" t="s">
        <v>222</v>
      </c>
      <c r="D118" t="s">
        <v>32</v>
      </c>
      <c r="E118" s="1">
        <v>43744</v>
      </c>
      <c r="F118" s="2">
        <f ca="1">DATEDIF(EmpTable[[#This Row],[Start Date]],TODAY(),"Y")</f>
        <v>4</v>
      </c>
      <c r="G118" t="s">
        <v>28</v>
      </c>
      <c r="H118" t="s">
        <v>29</v>
      </c>
      <c r="I118" t="s">
        <v>42</v>
      </c>
      <c r="J118">
        <v>1865</v>
      </c>
      <c r="K118">
        <v>22380</v>
      </c>
      <c r="L118">
        <v>4.5</v>
      </c>
      <c r="M118">
        <v>0</v>
      </c>
      <c r="N118">
        <v>0</v>
      </c>
      <c r="O118">
        <v>4</v>
      </c>
      <c r="P118" s="2"/>
    </row>
    <row r="119" spans="1:16" x14ac:dyDescent="0.3">
      <c r="A119">
        <v>118</v>
      </c>
      <c r="B119" t="s">
        <v>33</v>
      </c>
      <c r="C119" t="s">
        <v>223</v>
      </c>
      <c r="D119" t="s">
        <v>32</v>
      </c>
      <c r="E119" s="1">
        <v>43146</v>
      </c>
      <c r="F119" s="2">
        <f ca="1">DATEDIF(EmpTable[[#This Row],[Start Date]],TODAY(),"Y")</f>
        <v>6</v>
      </c>
      <c r="G119" t="s">
        <v>41</v>
      </c>
      <c r="H119" t="s">
        <v>29</v>
      </c>
      <c r="I119" t="s">
        <v>60</v>
      </c>
      <c r="J119">
        <v>868</v>
      </c>
      <c r="K119">
        <v>10416</v>
      </c>
      <c r="L119">
        <v>4.5</v>
      </c>
      <c r="M119">
        <v>2</v>
      </c>
      <c r="N119">
        <v>0</v>
      </c>
      <c r="O119">
        <v>2</v>
      </c>
      <c r="P119" s="2"/>
    </row>
    <row r="120" spans="1:16" x14ac:dyDescent="0.3">
      <c r="A120">
        <v>119</v>
      </c>
      <c r="B120" t="s">
        <v>33</v>
      </c>
      <c r="C120" t="s">
        <v>224</v>
      </c>
      <c r="D120" t="s">
        <v>32</v>
      </c>
      <c r="E120" s="1">
        <v>43558</v>
      </c>
      <c r="F120" s="2">
        <f ca="1">DATEDIF(EmpTable[[#This Row],[Start Date]],TODAY(),"Y")</f>
        <v>5</v>
      </c>
      <c r="G120" t="s">
        <v>28</v>
      </c>
      <c r="H120" t="s">
        <v>18</v>
      </c>
      <c r="I120" t="s">
        <v>19</v>
      </c>
      <c r="J120">
        <v>3411</v>
      </c>
      <c r="K120">
        <v>40932</v>
      </c>
      <c r="L120">
        <v>5</v>
      </c>
      <c r="M120">
        <v>4</v>
      </c>
      <c r="N120">
        <v>0</v>
      </c>
      <c r="O120">
        <v>2</v>
      </c>
      <c r="P120" s="2"/>
    </row>
    <row r="121" spans="1:16" x14ac:dyDescent="0.3">
      <c r="A121">
        <v>120</v>
      </c>
      <c r="B121" t="s">
        <v>225</v>
      </c>
      <c r="C121" t="s">
        <v>226</v>
      </c>
      <c r="D121" t="s">
        <v>307</v>
      </c>
      <c r="E121" s="1">
        <v>42687</v>
      </c>
      <c r="F121" s="2">
        <f ca="1">DATEDIF(EmpTable[[#This Row],[Start Date]],TODAY(),"Y")</f>
        <v>7</v>
      </c>
      <c r="G121" t="s">
        <v>58</v>
      </c>
      <c r="H121" t="s">
        <v>48</v>
      </c>
      <c r="I121" t="s">
        <v>36</v>
      </c>
      <c r="J121">
        <v>3324</v>
      </c>
      <c r="K121">
        <v>39888</v>
      </c>
      <c r="L121">
        <v>3</v>
      </c>
      <c r="M121">
        <v>5</v>
      </c>
      <c r="N121">
        <v>0</v>
      </c>
      <c r="O121">
        <v>7</v>
      </c>
      <c r="P121" s="2"/>
    </row>
    <row r="122" spans="1:16" x14ac:dyDescent="0.3">
      <c r="A122">
        <v>121</v>
      </c>
      <c r="B122" t="s">
        <v>227</v>
      </c>
      <c r="C122" t="s">
        <v>228</v>
      </c>
      <c r="D122" t="s">
        <v>32</v>
      </c>
      <c r="E122" s="1">
        <v>43762</v>
      </c>
      <c r="F122" s="2">
        <f ca="1">DATEDIF(EmpTable[[#This Row],[Start Date]],TODAY(),"Y")</f>
        <v>4</v>
      </c>
      <c r="G122" t="s">
        <v>28</v>
      </c>
      <c r="H122" t="s">
        <v>29</v>
      </c>
      <c r="I122" t="s">
        <v>42</v>
      </c>
      <c r="J122">
        <v>2715</v>
      </c>
      <c r="K122">
        <v>32580</v>
      </c>
      <c r="L122">
        <v>1</v>
      </c>
      <c r="M122">
        <v>0</v>
      </c>
      <c r="N122">
        <v>3</v>
      </c>
      <c r="O122">
        <v>3</v>
      </c>
      <c r="P122" s="2"/>
    </row>
    <row r="123" spans="1:16" x14ac:dyDescent="0.3">
      <c r="A123">
        <v>122</v>
      </c>
      <c r="B123" t="s">
        <v>229</v>
      </c>
      <c r="C123" t="s">
        <v>230</v>
      </c>
      <c r="D123" t="s">
        <v>307</v>
      </c>
      <c r="E123" s="1">
        <v>43674</v>
      </c>
      <c r="F123" s="2">
        <f ca="1">DATEDIF(EmpTable[[#This Row],[Start Date]],TODAY(),"Y")</f>
        <v>5</v>
      </c>
      <c r="G123" t="s">
        <v>77</v>
      </c>
      <c r="H123" t="s">
        <v>29</v>
      </c>
      <c r="I123" t="s">
        <v>19</v>
      </c>
      <c r="J123">
        <v>2664</v>
      </c>
      <c r="K123">
        <v>31968</v>
      </c>
      <c r="L123">
        <v>4.5</v>
      </c>
      <c r="M123">
        <v>1</v>
      </c>
      <c r="N123">
        <v>0</v>
      </c>
      <c r="O123">
        <v>9</v>
      </c>
      <c r="P123" s="2"/>
    </row>
    <row r="124" spans="1:16" x14ac:dyDescent="0.3">
      <c r="A124">
        <v>123</v>
      </c>
      <c r="B124" t="s">
        <v>195</v>
      </c>
      <c r="C124" t="s">
        <v>231</v>
      </c>
      <c r="D124" t="s">
        <v>32</v>
      </c>
      <c r="E124" s="1">
        <v>44134</v>
      </c>
      <c r="F124" s="2">
        <f ca="1">DATEDIF(EmpTable[[#This Row],[Start Date]],TODAY(),"Y")</f>
        <v>3</v>
      </c>
      <c r="G124" t="s">
        <v>17</v>
      </c>
      <c r="H124" t="s">
        <v>22</v>
      </c>
      <c r="I124" t="s">
        <v>42</v>
      </c>
      <c r="J124">
        <v>1801</v>
      </c>
      <c r="K124">
        <v>21612</v>
      </c>
      <c r="L124">
        <v>5</v>
      </c>
      <c r="M124">
        <v>0</v>
      </c>
      <c r="N124">
        <v>0</v>
      </c>
      <c r="O124">
        <v>82</v>
      </c>
      <c r="P124" s="2"/>
    </row>
    <row r="125" spans="1:16" x14ac:dyDescent="0.3">
      <c r="A125">
        <v>124</v>
      </c>
      <c r="B125" t="s">
        <v>232</v>
      </c>
      <c r="C125" t="s">
        <v>233</v>
      </c>
      <c r="D125" t="s">
        <v>307</v>
      </c>
      <c r="E125" s="1">
        <v>43125</v>
      </c>
      <c r="F125" s="2">
        <f ca="1">DATEDIF(EmpTable[[#This Row],[Start Date]],TODAY(),"Y")</f>
        <v>6</v>
      </c>
      <c r="G125" t="s">
        <v>28</v>
      </c>
      <c r="H125" t="s">
        <v>29</v>
      </c>
      <c r="I125" t="s">
        <v>42</v>
      </c>
      <c r="J125">
        <v>1452</v>
      </c>
      <c r="K125">
        <v>17424</v>
      </c>
      <c r="L125">
        <v>3</v>
      </c>
      <c r="M125">
        <v>0</v>
      </c>
      <c r="N125">
        <v>0</v>
      </c>
      <c r="O125">
        <v>0</v>
      </c>
      <c r="P125" s="2"/>
    </row>
    <row r="126" spans="1:16" x14ac:dyDescent="0.3">
      <c r="A126">
        <v>125</v>
      </c>
      <c r="B126" t="s">
        <v>234</v>
      </c>
      <c r="C126" t="s">
        <v>235</v>
      </c>
      <c r="D126" t="s">
        <v>32</v>
      </c>
      <c r="E126" s="1">
        <v>42914</v>
      </c>
      <c r="F126" s="2">
        <f ca="1">DATEDIF(EmpTable[[#This Row],[Start Date]],TODAY(),"Y")</f>
        <v>7</v>
      </c>
      <c r="G126" t="s">
        <v>17</v>
      </c>
      <c r="H126" t="s">
        <v>29</v>
      </c>
      <c r="I126" t="s">
        <v>36</v>
      </c>
      <c r="J126">
        <v>2358</v>
      </c>
      <c r="K126">
        <v>28296</v>
      </c>
      <c r="L126">
        <v>3</v>
      </c>
      <c r="M126">
        <v>0</v>
      </c>
      <c r="N126">
        <v>0</v>
      </c>
      <c r="O126">
        <v>14</v>
      </c>
      <c r="P126" s="2"/>
    </row>
    <row r="127" spans="1:16" x14ac:dyDescent="0.3">
      <c r="A127">
        <v>126</v>
      </c>
      <c r="B127" t="s">
        <v>236</v>
      </c>
      <c r="C127" t="s">
        <v>237</v>
      </c>
      <c r="D127" t="s">
        <v>307</v>
      </c>
      <c r="E127" s="1">
        <v>43688</v>
      </c>
      <c r="F127" s="2">
        <f ca="1">DATEDIF(EmpTable[[#This Row],[Start Date]],TODAY(),"Y")</f>
        <v>5</v>
      </c>
      <c r="G127" t="s">
        <v>28</v>
      </c>
      <c r="H127" t="s">
        <v>18</v>
      </c>
      <c r="I127" t="s">
        <v>36</v>
      </c>
      <c r="J127">
        <v>784</v>
      </c>
      <c r="K127">
        <v>9408</v>
      </c>
      <c r="L127">
        <v>3</v>
      </c>
      <c r="M127">
        <v>2</v>
      </c>
      <c r="N127">
        <v>3</v>
      </c>
      <c r="O127">
        <v>9</v>
      </c>
      <c r="P127" s="2"/>
    </row>
    <row r="128" spans="1:16" x14ac:dyDescent="0.3">
      <c r="A128">
        <v>127</v>
      </c>
      <c r="B128" t="s">
        <v>238</v>
      </c>
      <c r="C128" t="s">
        <v>239</v>
      </c>
      <c r="D128" t="s">
        <v>32</v>
      </c>
      <c r="E128" s="1">
        <v>42943</v>
      </c>
      <c r="F128" s="2">
        <f ca="1">DATEDIF(EmpTable[[#This Row],[Start Date]],TODAY(),"Y")</f>
        <v>7</v>
      </c>
      <c r="G128" t="s">
        <v>28</v>
      </c>
      <c r="H128" t="s">
        <v>18</v>
      </c>
      <c r="I128" t="s">
        <v>42</v>
      </c>
      <c r="J128">
        <v>1423</v>
      </c>
      <c r="K128">
        <v>17076</v>
      </c>
      <c r="L128">
        <v>3</v>
      </c>
      <c r="M128">
        <v>0</v>
      </c>
      <c r="N128">
        <v>0</v>
      </c>
      <c r="O128">
        <v>4</v>
      </c>
      <c r="P128" s="2"/>
    </row>
    <row r="129" spans="1:16" x14ac:dyDescent="0.3">
      <c r="A129">
        <v>128</v>
      </c>
      <c r="B129" t="s">
        <v>158</v>
      </c>
      <c r="C129" t="s">
        <v>240</v>
      </c>
      <c r="D129" t="s">
        <v>32</v>
      </c>
      <c r="E129" s="1">
        <v>43309</v>
      </c>
      <c r="F129" s="2">
        <f ca="1">DATEDIF(EmpTable[[#This Row],[Start Date]],TODAY(),"Y")</f>
        <v>6</v>
      </c>
      <c r="G129" t="s">
        <v>200</v>
      </c>
      <c r="H129" t="s">
        <v>29</v>
      </c>
      <c r="I129" t="s">
        <v>42</v>
      </c>
      <c r="J129">
        <v>2174</v>
      </c>
      <c r="K129">
        <v>26088</v>
      </c>
      <c r="L129">
        <v>2</v>
      </c>
      <c r="M129">
        <v>6</v>
      </c>
      <c r="N129">
        <v>0</v>
      </c>
      <c r="O129">
        <v>10</v>
      </c>
      <c r="P129" s="2"/>
    </row>
    <row r="130" spans="1:16" x14ac:dyDescent="0.3">
      <c r="A130">
        <v>129</v>
      </c>
      <c r="B130" t="s">
        <v>241</v>
      </c>
      <c r="C130" t="s">
        <v>242</v>
      </c>
      <c r="D130" t="s">
        <v>32</v>
      </c>
      <c r="E130" s="1">
        <v>44030</v>
      </c>
      <c r="F130" s="2">
        <f ca="1">DATEDIF(EmpTable[[#This Row],[Start Date]],TODAY(),"Y")</f>
        <v>4</v>
      </c>
      <c r="G130" t="s">
        <v>58</v>
      </c>
      <c r="H130" t="s">
        <v>18</v>
      </c>
      <c r="I130" t="s">
        <v>36</v>
      </c>
      <c r="J130">
        <v>2182</v>
      </c>
      <c r="K130">
        <v>26184</v>
      </c>
      <c r="L130">
        <v>4.5</v>
      </c>
      <c r="M130">
        <v>6</v>
      </c>
      <c r="N130">
        <v>0</v>
      </c>
      <c r="O130">
        <v>74</v>
      </c>
      <c r="P130" s="2"/>
    </row>
    <row r="131" spans="1:16" x14ac:dyDescent="0.3">
      <c r="A131">
        <v>130</v>
      </c>
      <c r="B131" t="s">
        <v>243</v>
      </c>
      <c r="C131" t="s">
        <v>244</v>
      </c>
      <c r="D131" t="s">
        <v>307</v>
      </c>
      <c r="E131" s="1">
        <v>43675</v>
      </c>
      <c r="F131" s="2">
        <f ca="1">DATEDIF(EmpTable[[#This Row],[Start Date]],TODAY(),"Y")</f>
        <v>5</v>
      </c>
      <c r="G131" t="s">
        <v>17</v>
      </c>
      <c r="H131" t="s">
        <v>18</v>
      </c>
      <c r="I131" t="s">
        <v>42</v>
      </c>
      <c r="J131">
        <v>2437</v>
      </c>
      <c r="K131">
        <v>29244</v>
      </c>
      <c r="L131">
        <v>3</v>
      </c>
      <c r="M131">
        <v>0</v>
      </c>
      <c r="N131">
        <v>0</v>
      </c>
      <c r="O131">
        <v>2</v>
      </c>
      <c r="P131" s="2"/>
    </row>
    <row r="132" spans="1:16" x14ac:dyDescent="0.3">
      <c r="A132">
        <v>131</v>
      </c>
      <c r="B132" t="s">
        <v>59</v>
      </c>
      <c r="C132" t="s">
        <v>245</v>
      </c>
      <c r="D132" t="s">
        <v>307</v>
      </c>
      <c r="E132" s="1">
        <v>43726</v>
      </c>
      <c r="F132" s="2">
        <f ca="1">DATEDIF(EmpTable[[#This Row],[Start Date]],TODAY(),"Y")</f>
        <v>4</v>
      </c>
      <c r="G132" t="s">
        <v>17</v>
      </c>
      <c r="H132" t="s">
        <v>18</v>
      </c>
      <c r="I132" t="s">
        <v>42</v>
      </c>
      <c r="J132">
        <v>926</v>
      </c>
      <c r="K132">
        <v>11112</v>
      </c>
      <c r="L132">
        <v>2</v>
      </c>
      <c r="M132">
        <v>3</v>
      </c>
      <c r="N132">
        <v>0</v>
      </c>
      <c r="O132">
        <v>1</v>
      </c>
      <c r="P132" s="2"/>
    </row>
    <row r="133" spans="1:16" x14ac:dyDescent="0.3">
      <c r="A133">
        <v>132</v>
      </c>
      <c r="B133" t="s">
        <v>246</v>
      </c>
      <c r="C133" t="s">
        <v>247</v>
      </c>
      <c r="D133" t="s">
        <v>32</v>
      </c>
      <c r="E133" s="1">
        <v>42765</v>
      </c>
      <c r="F133" s="2">
        <f ca="1">DATEDIF(EmpTable[[#This Row],[Start Date]],TODAY(),"Y")</f>
        <v>7</v>
      </c>
      <c r="G133" t="s">
        <v>58</v>
      </c>
      <c r="H133" t="s">
        <v>29</v>
      </c>
      <c r="I133" t="s">
        <v>19</v>
      </c>
      <c r="J133">
        <v>1506</v>
      </c>
      <c r="K133">
        <v>18072</v>
      </c>
      <c r="L133">
        <v>3</v>
      </c>
      <c r="M133">
        <v>0</v>
      </c>
      <c r="N133">
        <v>0</v>
      </c>
      <c r="O133">
        <v>1</v>
      </c>
      <c r="P133" s="2"/>
    </row>
    <row r="134" spans="1:16" x14ac:dyDescent="0.3">
      <c r="A134">
        <v>133</v>
      </c>
      <c r="B134" t="s">
        <v>33</v>
      </c>
      <c r="C134" t="s">
        <v>165</v>
      </c>
      <c r="D134" t="s">
        <v>32</v>
      </c>
      <c r="E134" s="1">
        <v>43103</v>
      </c>
      <c r="F134" s="2">
        <f ca="1">DATEDIF(EmpTable[[#This Row],[Start Date]],TODAY(),"Y")</f>
        <v>6</v>
      </c>
      <c r="G134" t="s">
        <v>50</v>
      </c>
      <c r="H134" t="s">
        <v>22</v>
      </c>
      <c r="I134" t="s">
        <v>36</v>
      </c>
      <c r="J134">
        <v>3159</v>
      </c>
      <c r="K134">
        <v>37908</v>
      </c>
      <c r="L134">
        <v>5</v>
      </c>
      <c r="M134">
        <v>0</v>
      </c>
      <c r="N134">
        <v>0</v>
      </c>
      <c r="O134">
        <v>10</v>
      </c>
      <c r="P134" s="2"/>
    </row>
    <row r="135" spans="1:16" x14ac:dyDescent="0.3">
      <c r="A135">
        <v>134</v>
      </c>
      <c r="B135" t="s">
        <v>248</v>
      </c>
      <c r="C135" t="s">
        <v>249</v>
      </c>
      <c r="D135" t="s">
        <v>32</v>
      </c>
      <c r="E135" s="1">
        <v>42982</v>
      </c>
      <c r="F135" s="2">
        <f ca="1">DATEDIF(EmpTable[[#This Row],[Start Date]],TODAY(),"Y")</f>
        <v>6</v>
      </c>
      <c r="G135" t="s">
        <v>77</v>
      </c>
      <c r="H135" t="s">
        <v>48</v>
      </c>
      <c r="I135" t="s">
        <v>36</v>
      </c>
      <c r="J135">
        <v>1117</v>
      </c>
      <c r="K135">
        <v>13404</v>
      </c>
      <c r="L135">
        <v>1</v>
      </c>
      <c r="M135">
        <v>0</v>
      </c>
      <c r="N135">
        <v>0</v>
      </c>
      <c r="O135">
        <v>3</v>
      </c>
      <c r="P135" s="2"/>
    </row>
    <row r="136" spans="1:16" x14ac:dyDescent="0.3">
      <c r="A136">
        <v>135</v>
      </c>
      <c r="B136" t="s">
        <v>250</v>
      </c>
      <c r="C136" t="s">
        <v>251</v>
      </c>
      <c r="D136" t="s">
        <v>307</v>
      </c>
      <c r="E136" s="1">
        <v>43265</v>
      </c>
      <c r="F136" s="2">
        <f ca="1">DATEDIF(EmpTable[[#This Row],[Start Date]],TODAY(),"Y")</f>
        <v>6</v>
      </c>
      <c r="G136" t="s">
        <v>17</v>
      </c>
      <c r="H136" t="s">
        <v>48</v>
      </c>
      <c r="I136" t="s">
        <v>19</v>
      </c>
      <c r="J136">
        <v>2379</v>
      </c>
      <c r="K136">
        <v>28548</v>
      </c>
      <c r="L136">
        <v>4.5</v>
      </c>
      <c r="M136">
        <v>0</v>
      </c>
      <c r="N136">
        <v>0</v>
      </c>
      <c r="O136">
        <v>7</v>
      </c>
      <c r="P136" s="2"/>
    </row>
    <row r="137" spans="1:16" x14ac:dyDescent="0.3">
      <c r="A137">
        <v>136</v>
      </c>
      <c r="B137" t="s">
        <v>252</v>
      </c>
      <c r="C137" t="s">
        <v>216</v>
      </c>
      <c r="D137" t="s">
        <v>32</v>
      </c>
      <c r="E137" s="1">
        <v>43797</v>
      </c>
      <c r="F137" s="2">
        <f ca="1">DATEDIF(EmpTable[[#This Row],[Start Date]],TODAY(),"Y")</f>
        <v>4</v>
      </c>
      <c r="G137" t="s">
        <v>28</v>
      </c>
      <c r="H137" t="s">
        <v>18</v>
      </c>
      <c r="I137" t="s">
        <v>42</v>
      </c>
      <c r="J137">
        <v>2372</v>
      </c>
      <c r="K137">
        <v>28464</v>
      </c>
      <c r="L137">
        <v>5</v>
      </c>
      <c r="M137">
        <v>4</v>
      </c>
      <c r="N137">
        <v>1</v>
      </c>
      <c r="O137">
        <v>6</v>
      </c>
      <c r="P137" s="2"/>
    </row>
    <row r="138" spans="1:16" x14ac:dyDescent="0.3">
      <c r="A138">
        <v>137</v>
      </c>
      <c r="B138" t="s">
        <v>253</v>
      </c>
      <c r="C138" t="s">
        <v>254</v>
      </c>
      <c r="D138" t="s">
        <v>32</v>
      </c>
      <c r="E138" s="1">
        <v>43870</v>
      </c>
      <c r="F138" s="2">
        <f ca="1">DATEDIF(EmpTable[[#This Row],[Start Date]],TODAY(),"Y")</f>
        <v>4</v>
      </c>
      <c r="G138" t="s">
        <v>77</v>
      </c>
      <c r="H138" t="s">
        <v>18</v>
      </c>
      <c r="I138" t="s">
        <v>36</v>
      </c>
      <c r="J138">
        <v>2908</v>
      </c>
      <c r="K138">
        <v>34896</v>
      </c>
      <c r="L138">
        <v>3</v>
      </c>
      <c r="M138">
        <v>0</v>
      </c>
      <c r="N138">
        <v>0</v>
      </c>
      <c r="O138">
        <v>12</v>
      </c>
      <c r="P138" s="2"/>
    </row>
    <row r="139" spans="1:16" x14ac:dyDescent="0.3">
      <c r="A139">
        <v>138</v>
      </c>
      <c r="B139" t="s">
        <v>172</v>
      </c>
      <c r="C139" t="s">
        <v>255</v>
      </c>
      <c r="D139" t="s">
        <v>307</v>
      </c>
      <c r="E139" s="1">
        <v>43963</v>
      </c>
      <c r="F139" s="2">
        <f ca="1">DATEDIF(EmpTable[[#This Row],[Start Date]],TODAY(),"Y")</f>
        <v>4</v>
      </c>
      <c r="G139" t="s">
        <v>93</v>
      </c>
      <c r="H139" t="s">
        <v>18</v>
      </c>
      <c r="I139" t="s">
        <v>42</v>
      </c>
      <c r="J139">
        <v>2019</v>
      </c>
      <c r="K139">
        <v>24228</v>
      </c>
      <c r="L139">
        <v>3</v>
      </c>
      <c r="M139">
        <v>5</v>
      </c>
      <c r="N139">
        <v>2</v>
      </c>
      <c r="O139">
        <v>15</v>
      </c>
      <c r="P139" s="2"/>
    </row>
    <row r="140" spans="1:16" x14ac:dyDescent="0.3">
      <c r="A140">
        <v>139</v>
      </c>
      <c r="B140" t="s">
        <v>219</v>
      </c>
      <c r="C140" t="s">
        <v>256</v>
      </c>
      <c r="D140" t="s">
        <v>32</v>
      </c>
      <c r="E140" s="1">
        <v>43249</v>
      </c>
      <c r="F140" s="2">
        <f ca="1">DATEDIF(EmpTable[[#This Row],[Start Date]],TODAY(),"Y")</f>
        <v>6</v>
      </c>
      <c r="G140" t="s">
        <v>28</v>
      </c>
      <c r="H140" t="s">
        <v>18</v>
      </c>
      <c r="I140" t="s">
        <v>36</v>
      </c>
      <c r="J140">
        <v>877</v>
      </c>
      <c r="K140">
        <v>10524</v>
      </c>
      <c r="L140">
        <v>1</v>
      </c>
      <c r="M140">
        <v>0</v>
      </c>
      <c r="N140">
        <v>0</v>
      </c>
      <c r="O140">
        <v>0</v>
      </c>
      <c r="P140" s="2"/>
    </row>
    <row r="141" spans="1:16" x14ac:dyDescent="0.3">
      <c r="A141">
        <v>140</v>
      </c>
      <c r="B141" t="s">
        <v>59</v>
      </c>
      <c r="C141" t="s">
        <v>257</v>
      </c>
      <c r="D141" t="s">
        <v>32</v>
      </c>
      <c r="E141" s="1">
        <v>43546</v>
      </c>
      <c r="F141" s="2">
        <f ca="1">DATEDIF(EmpTable[[#This Row],[Start Date]],TODAY(),"Y")</f>
        <v>5</v>
      </c>
      <c r="G141" t="s">
        <v>58</v>
      </c>
      <c r="H141" t="s">
        <v>18</v>
      </c>
      <c r="I141" t="s">
        <v>36</v>
      </c>
      <c r="J141">
        <v>1043</v>
      </c>
      <c r="K141">
        <v>12516</v>
      </c>
      <c r="L141">
        <v>5</v>
      </c>
      <c r="M141">
        <v>0</v>
      </c>
      <c r="N141">
        <v>0</v>
      </c>
      <c r="O141">
        <v>0</v>
      </c>
      <c r="P141" s="2"/>
    </row>
    <row r="142" spans="1:16" x14ac:dyDescent="0.3">
      <c r="A142">
        <v>141</v>
      </c>
      <c r="B142" t="s">
        <v>258</v>
      </c>
      <c r="C142" t="s">
        <v>259</v>
      </c>
      <c r="D142" t="s">
        <v>307</v>
      </c>
      <c r="E142" s="1">
        <v>43698</v>
      </c>
      <c r="F142" s="2">
        <f ca="1">DATEDIF(EmpTable[[#This Row],[Start Date]],TODAY(),"Y")</f>
        <v>4</v>
      </c>
      <c r="G142" t="s">
        <v>50</v>
      </c>
      <c r="H142" t="s">
        <v>29</v>
      </c>
      <c r="I142" t="s">
        <v>42</v>
      </c>
      <c r="J142">
        <v>3258</v>
      </c>
      <c r="K142">
        <v>39096</v>
      </c>
      <c r="L142">
        <v>3</v>
      </c>
      <c r="M142">
        <v>3</v>
      </c>
      <c r="N142">
        <v>0</v>
      </c>
      <c r="O142">
        <v>0</v>
      </c>
      <c r="P142" s="2"/>
    </row>
    <row r="143" spans="1:16" x14ac:dyDescent="0.3">
      <c r="A143">
        <v>142</v>
      </c>
      <c r="B143" t="s">
        <v>260</v>
      </c>
      <c r="C143" t="s">
        <v>80</v>
      </c>
      <c r="D143" t="s">
        <v>307</v>
      </c>
      <c r="E143" s="1">
        <v>44165</v>
      </c>
      <c r="F143" s="2">
        <f ca="1">DATEDIF(EmpTable[[#This Row],[Start Date]],TODAY(),"Y")</f>
        <v>3</v>
      </c>
      <c r="G143" t="s">
        <v>77</v>
      </c>
      <c r="H143" t="s">
        <v>22</v>
      </c>
      <c r="I143" t="s">
        <v>36</v>
      </c>
      <c r="J143">
        <v>976</v>
      </c>
      <c r="K143">
        <v>11712</v>
      </c>
      <c r="L143">
        <v>5</v>
      </c>
      <c r="M143">
        <v>5</v>
      </c>
      <c r="N143">
        <v>0</v>
      </c>
      <c r="O143">
        <v>2</v>
      </c>
      <c r="P143" s="2"/>
    </row>
    <row r="144" spans="1:16" x14ac:dyDescent="0.3">
      <c r="A144">
        <v>143</v>
      </c>
      <c r="B144" t="s">
        <v>261</v>
      </c>
      <c r="C144" t="s">
        <v>138</v>
      </c>
      <c r="D144" t="s">
        <v>307</v>
      </c>
      <c r="E144" s="1">
        <v>43571</v>
      </c>
      <c r="F144" s="2">
        <f ca="1">DATEDIF(EmpTable[[#This Row],[Start Date]],TODAY(),"Y")</f>
        <v>5</v>
      </c>
      <c r="G144" t="s">
        <v>41</v>
      </c>
      <c r="H144" t="s">
        <v>18</v>
      </c>
      <c r="I144" t="s">
        <v>42</v>
      </c>
      <c r="J144">
        <v>3096</v>
      </c>
      <c r="K144">
        <v>37152</v>
      </c>
      <c r="L144">
        <v>2</v>
      </c>
      <c r="M144">
        <v>0</v>
      </c>
      <c r="N144">
        <v>0</v>
      </c>
      <c r="O144">
        <v>8</v>
      </c>
      <c r="P144" s="2"/>
    </row>
    <row r="145" spans="1:16" x14ac:dyDescent="0.3">
      <c r="A145">
        <v>144</v>
      </c>
      <c r="B145" t="s">
        <v>121</v>
      </c>
      <c r="C145" t="s">
        <v>262</v>
      </c>
      <c r="D145" t="s">
        <v>307</v>
      </c>
      <c r="E145" s="1">
        <v>43551</v>
      </c>
      <c r="F145" s="2">
        <f ca="1">DATEDIF(EmpTable[[#This Row],[Start Date]],TODAY(),"Y")</f>
        <v>5</v>
      </c>
      <c r="G145" t="s">
        <v>76</v>
      </c>
      <c r="H145" t="s">
        <v>18</v>
      </c>
      <c r="I145" t="s">
        <v>19</v>
      </c>
      <c r="J145">
        <v>1985</v>
      </c>
      <c r="K145">
        <v>23820</v>
      </c>
      <c r="L145">
        <v>3</v>
      </c>
      <c r="M145">
        <v>6</v>
      </c>
      <c r="N145">
        <v>2</v>
      </c>
      <c r="O145">
        <v>6</v>
      </c>
      <c r="P145" s="2"/>
    </row>
    <row r="146" spans="1:16" x14ac:dyDescent="0.3">
      <c r="A146">
        <v>145</v>
      </c>
      <c r="B146" t="s">
        <v>30</v>
      </c>
      <c r="C146" t="s">
        <v>33</v>
      </c>
      <c r="D146" t="s">
        <v>32</v>
      </c>
      <c r="E146" s="1">
        <v>43850</v>
      </c>
      <c r="F146" s="2">
        <f ca="1">DATEDIF(EmpTable[[#This Row],[Start Date]],TODAY(),"Y")</f>
        <v>4</v>
      </c>
      <c r="G146" t="s">
        <v>35</v>
      </c>
      <c r="H146" t="s">
        <v>29</v>
      </c>
      <c r="I146" t="s">
        <v>42</v>
      </c>
      <c r="J146">
        <v>2371</v>
      </c>
      <c r="K146">
        <v>28452</v>
      </c>
      <c r="L146">
        <v>5</v>
      </c>
      <c r="M146">
        <v>0</v>
      </c>
      <c r="N146">
        <v>0</v>
      </c>
      <c r="O146">
        <v>1</v>
      </c>
      <c r="P146" s="2"/>
    </row>
    <row r="147" spans="1:16" x14ac:dyDescent="0.3">
      <c r="A147">
        <v>146</v>
      </c>
      <c r="B147" t="s">
        <v>263</v>
      </c>
      <c r="C147" t="s">
        <v>264</v>
      </c>
      <c r="D147" t="s">
        <v>32</v>
      </c>
      <c r="E147" s="1">
        <v>43520</v>
      </c>
      <c r="F147" s="2">
        <f ca="1">DATEDIF(EmpTable[[#This Row],[Start Date]],TODAY(),"Y")</f>
        <v>5</v>
      </c>
      <c r="G147" t="s">
        <v>77</v>
      </c>
      <c r="H147" t="s">
        <v>18</v>
      </c>
      <c r="I147" t="s">
        <v>36</v>
      </c>
      <c r="J147">
        <v>2562</v>
      </c>
      <c r="K147">
        <v>30744</v>
      </c>
      <c r="L147">
        <v>2</v>
      </c>
      <c r="M147">
        <v>4</v>
      </c>
      <c r="N147">
        <v>0</v>
      </c>
      <c r="O147">
        <v>3</v>
      </c>
      <c r="P147" s="2"/>
    </row>
    <row r="148" spans="1:16" x14ac:dyDescent="0.3">
      <c r="A148">
        <v>147</v>
      </c>
      <c r="B148" t="s">
        <v>265</v>
      </c>
      <c r="C148" t="s">
        <v>266</v>
      </c>
      <c r="D148" t="s">
        <v>307</v>
      </c>
      <c r="E148" s="1">
        <v>44071</v>
      </c>
      <c r="F148" s="2">
        <f ca="1">DATEDIF(EmpTable[[#This Row],[Start Date]],TODAY(),"Y")</f>
        <v>3</v>
      </c>
      <c r="G148" t="s">
        <v>17</v>
      </c>
      <c r="H148" t="s">
        <v>48</v>
      </c>
      <c r="I148" t="s">
        <v>42</v>
      </c>
      <c r="J148">
        <v>1254</v>
      </c>
      <c r="K148">
        <v>15048</v>
      </c>
      <c r="L148">
        <v>5</v>
      </c>
      <c r="M148">
        <v>0</v>
      </c>
      <c r="N148">
        <v>0</v>
      </c>
      <c r="O148">
        <v>8</v>
      </c>
      <c r="P148" s="2"/>
    </row>
    <row r="149" spans="1:16" x14ac:dyDescent="0.3">
      <c r="A149">
        <v>148</v>
      </c>
      <c r="B149" t="s">
        <v>20</v>
      </c>
      <c r="C149" t="s">
        <v>267</v>
      </c>
      <c r="D149" t="s">
        <v>32</v>
      </c>
      <c r="E149" s="1">
        <v>43173</v>
      </c>
      <c r="F149" s="2">
        <f ca="1">DATEDIF(EmpTable[[#This Row],[Start Date]],TODAY(),"Y")</f>
        <v>6</v>
      </c>
      <c r="G149" t="s">
        <v>28</v>
      </c>
      <c r="H149" t="s">
        <v>48</v>
      </c>
      <c r="I149" t="s">
        <v>42</v>
      </c>
      <c r="J149">
        <v>793</v>
      </c>
      <c r="K149">
        <v>9516</v>
      </c>
      <c r="L149">
        <v>5</v>
      </c>
      <c r="M149">
        <v>6</v>
      </c>
      <c r="N149">
        <v>0</v>
      </c>
      <c r="O149">
        <v>2</v>
      </c>
      <c r="P149" s="2"/>
    </row>
    <row r="150" spans="1:16" x14ac:dyDescent="0.3">
      <c r="A150">
        <v>149</v>
      </c>
      <c r="B150" t="s">
        <v>268</v>
      </c>
      <c r="C150" t="s">
        <v>269</v>
      </c>
      <c r="D150" t="s">
        <v>307</v>
      </c>
      <c r="E150" s="1">
        <v>43007</v>
      </c>
      <c r="F150" s="2">
        <f ca="1">DATEDIF(EmpTable[[#This Row],[Start Date]],TODAY(),"Y")</f>
        <v>6</v>
      </c>
      <c r="G150" t="s">
        <v>118</v>
      </c>
      <c r="H150" t="s">
        <v>18</v>
      </c>
      <c r="I150" t="s">
        <v>19</v>
      </c>
      <c r="J150">
        <v>2416</v>
      </c>
      <c r="K150">
        <v>28992</v>
      </c>
      <c r="L150">
        <v>3</v>
      </c>
      <c r="M150">
        <v>0</v>
      </c>
      <c r="N150">
        <v>0</v>
      </c>
      <c r="O150">
        <v>2</v>
      </c>
      <c r="P150" s="2"/>
    </row>
    <row r="151" spans="1:16" x14ac:dyDescent="0.3">
      <c r="A151">
        <v>150</v>
      </c>
      <c r="B151" t="s">
        <v>270</v>
      </c>
      <c r="C151" t="s">
        <v>271</v>
      </c>
      <c r="D151" t="s">
        <v>32</v>
      </c>
      <c r="E151" s="1">
        <v>42773</v>
      </c>
      <c r="F151" s="2">
        <f ca="1">DATEDIF(EmpTable[[#This Row],[Start Date]],TODAY(),"Y")</f>
        <v>7</v>
      </c>
      <c r="G151" t="s">
        <v>53</v>
      </c>
      <c r="H151" t="s">
        <v>48</v>
      </c>
      <c r="I151" t="s">
        <v>36</v>
      </c>
      <c r="J151">
        <v>822</v>
      </c>
      <c r="K151">
        <v>9864</v>
      </c>
      <c r="L151">
        <v>5</v>
      </c>
      <c r="M151">
        <v>6</v>
      </c>
      <c r="N151">
        <v>0</v>
      </c>
      <c r="O151">
        <v>1</v>
      </c>
      <c r="P151" s="2"/>
    </row>
    <row r="152" spans="1:16" x14ac:dyDescent="0.3">
      <c r="A152">
        <v>151</v>
      </c>
      <c r="B152" t="s">
        <v>272</v>
      </c>
      <c r="C152" t="s">
        <v>273</v>
      </c>
      <c r="D152" t="s">
        <v>32</v>
      </c>
      <c r="E152" s="1">
        <v>44118</v>
      </c>
      <c r="F152" s="2">
        <f ca="1">DATEDIF(EmpTable[[#This Row],[Start Date]],TODAY(),"Y")</f>
        <v>3</v>
      </c>
      <c r="G152" t="s">
        <v>28</v>
      </c>
      <c r="H152" t="s">
        <v>18</v>
      </c>
      <c r="I152" t="s">
        <v>60</v>
      </c>
      <c r="J152">
        <v>1442</v>
      </c>
      <c r="K152">
        <v>17304</v>
      </c>
      <c r="L152">
        <v>5</v>
      </c>
      <c r="M152">
        <v>2</v>
      </c>
      <c r="N152">
        <v>1</v>
      </c>
      <c r="O152">
        <v>23</v>
      </c>
      <c r="P152" s="2"/>
    </row>
    <row r="153" spans="1:16" x14ac:dyDescent="0.3">
      <c r="A153">
        <v>152</v>
      </c>
      <c r="B153" t="s">
        <v>37</v>
      </c>
      <c r="C153" t="s">
        <v>274</v>
      </c>
      <c r="D153" t="s">
        <v>307</v>
      </c>
      <c r="E153" s="1">
        <v>43780</v>
      </c>
      <c r="F153" s="2">
        <f ca="1">DATEDIF(EmpTable[[#This Row],[Start Date]],TODAY(),"Y")</f>
        <v>4</v>
      </c>
      <c r="G153" t="s">
        <v>50</v>
      </c>
      <c r="H153" t="s">
        <v>18</v>
      </c>
      <c r="I153" t="s">
        <v>19</v>
      </c>
      <c r="J153">
        <v>887</v>
      </c>
      <c r="K153">
        <v>10644</v>
      </c>
      <c r="L153">
        <v>4.5</v>
      </c>
      <c r="M153">
        <v>0</v>
      </c>
      <c r="N153">
        <v>0</v>
      </c>
      <c r="O153">
        <v>54</v>
      </c>
      <c r="P153" s="2"/>
    </row>
    <row r="154" spans="1:16" x14ac:dyDescent="0.3">
      <c r="A154">
        <v>153</v>
      </c>
      <c r="B154" t="s">
        <v>275</v>
      </c>
      <c r="C154" t="s">
        <v>276</v>
      </c>
      <c r="D154" t="s">
        <v>307</v>
      </c>
      <c r="E154" s="1">
        <v>42792</v>
      </c>
      <c r="F154" s="2">
        <f ca="1">DATEDIF(EmpTable[[#This Row],[Start Date]],TODAY(),"Y")</f>
        <v>7</v>
      </c>
      <c r="G154" t="s">
        <v>28</v>
      </c>
      <c r="H154" t="s">
        <v>18</v>
      </c>
      <c r="I154" t="s">
        <v>36</v>
      </c>
      <c r="J154">
        <v>1671</v>
      </c>
      <c r="K154">
        <v>20052</v>
      </c>
      <c r="L154">
        <v>2</v>
      </c>
      <c r="M154">
        <v>0</v>
      </c>
      <c r="N154">
        <v>0</v>
      </c>
      <c r="O154">
        <v>3</v>
      </c>
      <c r="P154" s="2"/>
    </row>
    <row r="155" spans="1:16" x14ac:dyDescent="0.3">
      <c r="A155">
        <v>154</v>
      </c>
      <c r="B155" t="s">
        <v>89</v>
      </c>
      <c r="C155" t="s">
        <v>277</v>
      </c>
      <c r="D155" t="s">
        <v>307</v>
      </c>
      <c r="E155" s="1">
        <v>43551</v>
      </c>
      <c r="F155" s="2">
        <f ca="1">DATEDIF(EmpTable[[#This Row],[Start Date]],TODAY(),"Y")</f>
        <v>5</v>
      </c>
      <c r="G155" t="s">
        <v>41</v>
      </c>
      <c r="H155" t="s">
        <v>29</v>
      </c>
      <c r="I155" t="s">
        <v>42</v>
      </c>
      <c r="J155">
        <v>1877</v>
      </c>
      <c r="K155">
        <v>22524</v>
      </c>
      <c r="L155">
        <v>4.5</v>
      </c>
      <c r="M155">
        <v>1</v>
      </c>
      <c r="N155">
        <v>0</v>
      </c>
      <c r="O155">
        <v>0</v>
      </c>
      <c r="P155" s="2"/>
    </row>
    <row r="156" spans="1:16" x14ac:dyDescent="0.3">
      <c r="A156">
        <v>155</v>
      </c>
      <c r="B156" t="s">
        <v>278</v>
      </c>
      <c r="C156" t="s">
        <v>279</v>
      </c>
      <c r="D156" t="s">
        <v>307</v>
      </c>
      <c r="E156" s="1">
        <v>43529</v>
      </c>
      <c r="F156" s="2">
        <f ca="1">DATEDIF(EmpTable[[#This Row],[Start Date]],TODAY(),"Y")</f>
        <v>5</v>
      </c>
      <c r="G156" t="s">
        <v>50</v>
      </c>
      <c r="H156" t="s">
        <v>29</v>
      </c>
      <c r="I156" t="s">
        <v>36</v>
      </c>
      <c r="J156">
        <v>1960</v>
      </c>
      <c r="K156">
        <v>23520</v>
      </c>
      <c r="L156">
        <v>2</v>
      </c>
      <c r="M156">
        <v>0</v>
      </c>
      <c r="N156">
        <v>0</v>
      </c>
      <c r="O156">
        <v>8</v>
      </c>
      <c r="P156" s="2"/>
    </row>
    <row r="157" spans="1:16" x14ac:dyDescent="0.3">
      <c r="A157">
        <v>156</v>
      </c>
      <c r="B157" t="s">
        <v>195</v>
      </c>
      <c r="C157" t="s">
        <v>66</v>
      </c>
      <c r="D157" t="s">
        <v>32</v>
      </c>
      <c r="E157" s="1">
        <v>43300</v>
      </c>
      <c r="F157" s="2">
        <f ca="1">DATEDIF(EmpTable[[#This Row],[Start Date]],TODAY(),"Y")</f>
        <v>6</v>
      </c>
      <c r="G157" t="s">
        <v>28</v>
      </c>
      <c r="H157" t="s">
        <v>29</v>
      </c>
      <c r="I157" t="s">
        <v>42</v>
      </c>
      <c r="J157">
        <v>2422</v>
      </c>
      <c r="K157">
        <v>29064</v>
      </c>
      <c r="L157">
        <v>4.5</v>
      </c>
      <c r="M157">
        <v>0</v>
      </c>
      <c r="N157">
        <v>2</v>
      </c>
      <c r="O157">
        <v>10</v>
      </c>
      <c r="P157" s="2"/>
    </row>
    <row r="158" spans="1:16" x14ac:dyDescent="0.3">
      <c r="A158">
        <v>157</v>
      </c>
      <c r="B158" t="s">
        <v>280</v>
      </c>
      <c r="C158" t="s">
        <v>281</v>
      </c>
      <c r="D158" t="s">
        <v>307</v>
      </c>
      <c r="E158" s="1">
        <v>43683</v>
      </c>
      <c r="F158" s="2">
        <f ca="1">DATEDIF(EmpTable[[#This Row],[Start Date]],TODAY(),"Y")</f>
        <v>5</v>
      </c>
      <c r="G158" t="s">
        <v>28</v>
      </c>
      <c r="H158" t="s">
        <v>22</v>
      </c>
      <c r="I158" t="s">
        <v>42</v>
      </c>
      <c r="J158">
        <v>1299</v>
      </c>
      <c r="K158">
        <v>15588</v>
      </c>
      <c r="L158">
        <v>5</v>
      </c>
      <c r="M158">
        <v>0</v>
      </c>
      <c r="N158">
        <v>0</v>
      </c>
      <c r="O158">
        <v>8</v>
      </c>
      <c r="P158" s="2"/>
    </row>
    <row r="159" spans="1:16" x14ac:dyDescent="0.3">
      <c r="A159">
        <v>158</v>
      </c>
      <c r="B159" t="s">
        <v>282</v>
      </c>
      <c r="C159" t="s">
        <v>283</v>
      </c>
      <c r="D159" t="s">
        <v>32</v>
      </c>
      <c r="E159" s="1">
        <v>43908</v>
      </c>
      <c r="F159" s="2">
        <f ca="1">DATEDIF(EmpTable[[#This Row],[Start Date]],TODAY(),"Y")</f>
        <v>4</v>
      </c>
      <c r="G159" t="s">
        <v>25</v>
      </c>
      <c r="H159" t="s">
        <v>18</v>
      </c>
      <c r="I159" t="s">
        <v>60</v>
      </c>
      <c r="J159">
        <v>2127</v>
      </c>
      <c r="K159">
        <v>25524</v>
      </c>
      <c r="L159">
        <v>5</v>
      </c>
      <c r="M159">
        <v>0</v>
      </c>
      <c r="N159">
        <v>0</v>
      </c>
      <c r="O159">
        <v>3</v>
      </c>
      <c r="P159" s="2"/>
    </row>
    <row r="160" spans="1:16" x14ac:dyDescent="0.3">
      <c r="A160">
        <v>159</v>
      </c>
      <c r="B160" t="s">
        <v>121</v>
      </c>
      <c r="C160" t="s">
        <v>284</v>
      </c>
      <c r="D160" t="s">
        <v>307</v>
      </c>
      <c r="E160" s="1">
        <v>43653</v>
      </c>
      <c r="F160" s="2">
        <f ca="1">DATEDIF(EmpTable[[#This Row],[Start Date]],TODAY(),"Y")</f>
        <v>5</v>
      </c>
      <c r="G160" t="s">
        <v>17</v>
      </c>
      <c r="H160" t="s">
        <v>18</v>
      </c>
      <c r="I160" t="s">
        <v>36</v>
      </c>
      <c r="J160">
        <v>3096</v>
      </c>
      <c r="K160">
        <v>37152</v>
      </c>
      <c r="L160">
        <v>2</v>
      </c>
      <c r="M160">
        <v>5</v>
      </c>
      <c r="N160">
        <v>0</v>
      </c>
      <c r="O160">
        <v>9</v>
      </c>
      <c r="P160" s="2"/>
    </row>
    <row r="161" spans="1:16" x14ac:dyDescent="0.3">
      <c r="A161">
        <v>160</v>
      </c>
      <c r="B161" t="s">
        <v>285</v>
      </c>
      <c r="C161" t="s">
        <v>286</v>
      </c>
      <c r="D161" t="s">
        <v>307</v>
      </c>
      <c r="E161" s="1">
        <v>42405</v>
      </c>
      <c r="F161" s="2">
        <f ca="1">DATEDIF(EmpTable[[#This Row],[Start Date]],TODAY(),"Y")</f>
        <v>8</v>
      </c>
      <c r="G161" t="s">
        <v>28</v>
      </c>
      <c r="H161" t="s">
        <v>18</v>
      </c>
      <c r="I161" t="s">
        <v>19</v>
      </c>
      <c r="J161">
        <v>951</v>
      </c>
      <c r="K161">
        <v>11412</v>
      </c>
      <c r="L161">
        <v>1</v>
      </c>
      <c r="M161">
        <v>6</v>
      </c>
      <c r="N161">
        <v>0</v>
      </c>
      <c r="O161">
        <v>8</v>
      </c>
      <c r="P161" s="2"/>
    </row>
    <row r="162" spans="1:16" x14ac:dyDescent="0.3">
      <c r="A162">
        <v>161</v>
      </c>
      <c r="B162" t="s">
        <v>33</v>
      </c>
      <c r="C162" t="s">
        <v>287</v>
      </c>
      <c r="D162" t="s">
        <v>32</v>
      </c>
      <c r="E162" s="1">
        <v>43967</v>
      </c>
      <c r="F162" s="2">
        <f ca="1">DATEDIF(EmpTable[[#This Row],[Start Date]],TODAY(),"Y")</f>
        <v>4</v>
      </c>
      <c r="G162" t="s">
        <v>28</v>
      </c>
      <c r="H162" t="s">
        <v>18</v>
      </c>
      <c r="I162" t="s">
        <v>36</v>
      </c>
      <c r="J162">
        <v>2940</v>
      </c>
      <c r="K162">
        <v>35280</v>
      </c>
      <c r="L162">
        <v>1</v>
      </c>
      <c r="M162">
        <v>6</v>
      </c>
      <c r="N162">
        <v>0</v>
      </c>
      <c r="O162">
        <v>13</v>
      </c>
      <c r="P162" s="2"/>
    </row>
    <row r="163" spans="1:16" x14ac:dyDescent="0.3">
      <c r="A163">
        <v>162</v>
      </c>
      <c r="B163" t="s">
        <v>288</v>
      </c>
      <c r="C163" t="s">
        <v>289</v>
      </c>
      <c r="D163" t="s">
        <v>307</v>
      </c>
      <c r="E163" s="1">
        <v>44102</v>
      </c>
      <c r="F163" s="2">
        <f ca="1">DATEDIF(EmpTable[[#This Row],[Start Date]],TODAY(),"Y")</f>
        <v>3</v>
      </c>
      <c r="G163" t="s">
        <v>53</v>
      </c>
      <c r="H163" t="s">
        <v>22</v>
      </c>
      <c r="I163" t="s">
        <v>42</v>
      </c>
      <c r="J163">
        <v>3293</v>
      </c>
      <c r="K163">
        <v>39516</v>
      </c>
      <c r="L163">
        <v>4.5</v>
      </c>
      <c r="M163">
        <v>1</v>
      </c>
      <c r="N163">
        <v>6</v>
      </c>
      <c r="O163">
        <v>9</v>
      </c>
      <c r="P163" s="2"/>
    </row>
    <row r="164" spans="1:16" x14ac:dyDescent="0.3">
      <c r="A164">
        <v>163</v>
      </c>
      <c r="B164" t="s">
        <v>290</v>
      </c>
      <c r="C164" t="s">
        <v>291</v>
      </c>
      <c r="D164" t="s">
        <v>32</v>
      </c>
      <c r="E164" s="1">
        <v>42840</v>
      </c>
      <c r="F164" s="2">
        <f ca="1">DATEDIF(EmpTable[[#This Row],[Start Date]],TODAY(),"Y")</f>
        <v>7</v>
      </c>
      <c r="G164" t="s">
        <v>58</v>
      </c>
      <c r="H164" t="s">
        <v>29</v>
      </c>
      <c r="I164" t="s">
        <v>36</v>
      </c>
      <c r="J164">
        <v>3250</v>
      </c>
      <c r="K164">
        <v>39000</v>
      </c>
      <c r="L164">
        <v>2</v>
      </c>
      <c r="M164">
        <v>1</v>
      </c>
      <c r="N164">
        <v>0</v>
      </c>
      <c r="O164">
        <v>8</v>
      </c>
      <c r="P164" s="2"/>
    </row>
    <row r="165" spans="1:16" x14ac:dyDescent="0.3">
      <c r="A165">
        <v>164</v>
      </c>
      <c r="B165" t="s">
        <v>69</v>
      </c>
      <c r="C165" t="s">
        <v>292</v>
      </c>
      <c r="D165" t="s">
        <v>32</v>
      </c>
      <c r="E165" s="1">
        <v>43385</v>
      </c>
      <c r="F165" s="2">
        <f ca="1">DATEDIF(EmpTable[[#This Row],[Start Date]],TODAY(),"Y")</f>
        <v>5</v>
      </c>
      <c r="G165" t="s">
        <v>41</v>
      </c>
      <c r="H165" t="s">
        <v>18</v>
      </c>
      <c r="I165" t="s">
        <v>42</v>
      </c>
      <c r="J165">
        <v>2085</v>
      </c>
      <c r="K165">
        <v>25020</v>
      </c>
      <c r="L165">
        <v>3</v>
      </c>
      <c r="M165">
        <v>1</v>
      </c>
      <c r="N165">
        <v>0</v>
      </c>
      <c r="O165">
        <v>9</v>
      </c>
      <c r="P165" s="2"/>
    </row>
    <row r="166" spans="1:16" x14ac:dyDescent="0.3">
      <c r="A166">
        <v>165</v>
      </c>
      <c r="B166" t="s">
        <v>293</v>
      </c>
      <c r="C166" t="s">
        <v>30</v>
      </c>
      <c r="D166" t="s">
        <v>32</v>
      </c>
      <c r="E166" s="1">
        <v>43638</v>
      </c>
      <c r="F166" s="2">
        <f ca="1">DATEDIF(EmpTable[[#This Row],[Start Date]],TODAY(),"Y")</f>
        <v>5</v>
      </c>
      <c r="G166" t="s">
        <v>28</v>
      </c>
      <c r="H166" t="s">
        <v>294</v>
      </c>
      <c r="I166" t="s">
        <v>42</v>
      </c>
      <c r="J166">
        <v>1578</v>
      </c>
      <c r="K166">
        <v>18936</v>
      </c>
      <c r="L166">
        <v>3</v>
      </c>
      <c r="M166">
        <v>0</v>
      </c>
      <c r="N166">
        <v>0</v>
      </c>
      <c r="O166">
        <v>15</v>
      </c>
      <c r="P166" s="2"/>
    </row>
    <row r="167" spans="1:16" x14ac:dyDescent="0.3">
      <c r="A167">
        <v>166</v>
      </c>
      <c r="B167" t="s">
        <v>295</v>
      </c>
      <c r="C167" t="s">
        <v>296</v>
      </c>
      <c r="D167" t="s">
        <v>307</v>
      </c>
      <c r="E167" s="1">
        <v>43725</v>
      </c>
      <c r="F167" s="2">
        <f ca="1">DATEDIF(EmpTable[[#This Row],[Start Date]],TODAY(),"Y")</f>
        <v>4</v>
      </c>
      <c r="G167" t="s">
        <v>41</v>
      </c>
      <c r="H167" t="s">
        <v>29</v>
      </c>
      <c r="I167" t="s">
        <v>42</v>
      </c>
      <c r="J167">
        <v>1169</v>
      </c>
      <c r="K167">
        <v>14028</v>
      </c>
      <c r="L167">
        <v>3</v>
      </c>
      <c r="M167">
        <v>1</v>
      </c>
      <c r="N167">
        <v>0</v>
      </c>
      <c r="O167">
        <v>10</v>
      </c>
      <c r="P167" s="2"/>
    </row>
    <row r="168" spans="1:16" x14ac:dyDescent="0.3">
      <c r="A168">
        <v>167</v>
      </c>
      <c r="B168" t="s">
        <v>297</v>
      </c>
      <c r="C168" t="s">
        <v>298</v>
      </c>
      <c r="D168" t="s">
        <v>307</v>
      </c>
      <c r="E168" s="1">
        <v>42927</v>
      </c>
      <c r="F168" s="2">
        <f ca="1">DATEDIF(EmpTable[[#This Row],[Start Date]],TODAY(),"Y")</f>
        <v>7</v>
      </c>
      <c r="G168" t="s">
        <v>41</v>
      </c>
      <c r="H168" t="s">
        <v>22</v>
      </c>
      <c r="I168" t="s">
        <v>60</v>
      </c>
      <c r="J168">
        <v>1054</v>
      </c>
      <c r="K168">
        <v>12648</v>
      </c>
      <c r="L168">
        <v>5</v>
      </c>
      <c r="M168">
        <v>4</v>
      </c>
      <c r="N168">
        <v>6</v>
      </c>
      <c r="O168">
        <v>7</v>
      </c>
      <c r="P168" s="2"/>
    </row>
    <row r="169" spans="1:16" x14ac:dyDescent="0.3">
      <c r="A169">
        <v>168</v>
      </c>
      <c r="B169" t="s">
        <v>299</v>
      </c>
      <c r="C169" t="s">
        <v>80</v>
      </c>
      <c r="D169" t="s">
        <v>307</v>
      </c>
      <c r="E169" s="1">
        <v>43680</v>
      </c>
      <c r="F169" s="2">
        <f ca="1">DATEDIF(EmpTable[[#This Row],[Start Date]],TODAY(),"Y")</f>
        <v>5</v>
      </c>
      <c r="G169" t="s">
        <v>41</v>
      </c>
      <c r="H169" t="s">
        <v>18</v>
      </c>
      <c r="I169" t="s">
        <v>42</v>
      </c>
      <c r="J169">
        <v>1349</v>
      </c>
      <c r="K169">
        <v>16188</v>
      </c>
      <c r="L169">
        <v>4.5</v>
      </c>
      <c r="M169">
        <v>1</v>
      </c>
      <c r="N169">
        <v>0</v>
      </c>
      <c r="O169">
        <v>4</v>
      </c>
      <c r="P169" s="2"/>
    </row>
    <row r="170" spans="1:16" x14ac:dyDescent="0.3">
      <c r="A170">
        <v>169</v>
      </c>
      <c r="B170" t="s">
        <v>300</v>
      </c>
      <c r="C170" t="s">
        <v>301</v>
      </c>
      <c r="D170" t="s">
        <v>307</v>
      </c>
      <c r="E170" s="1">
        <v>43571</v>
      </c>
      <c r="F170" s="2">
        <f ca="1">DATEDIF(EmpTable[[#This Row],[Start Date]],TODAY(),"Y")</f>
        <v>5</v>
      </c>
      <c r="G170" t="s">
        <v>17</v>
      </c>
      <c r="H170" t="s">
        <v>29</v>
      </c>
      <c r="I170" t="s">
        <v>60</v>
      </c>
      <c r="J170">
        <v>2196</v>
      </c>
      <c r="K170">
        <v>26352</v>
      </c>
      <c r="L170">
        <v>5</v>
      </c>
      <c r="M170">
        <v>4</v>
      </c>
      <c r="N170">
        <v>0</v>
      </c>
      <c r="O170">
        <v>9</v>
      </c>
      <c r="P170" s="2"/>
    </row>
    <row r="171" spans="1:16" x14ac:dyDescent="0.3">
      <c r="A171">
        <v>170</v>
      </c>
      <c r="B171" t="s">
        <v>59</v>
      </c>
      <c r="C171" t="s">
        <v>142</v>
      </c>
      <c r="D171" t="s">
        <v>307</v>
      </c>
      <c r="E171" s="1">
        <v>43846</v>
      </c>
      <c r="F171" s="2">
        <f ca="1">DATEDIF(EmpTable[[#This Row],[Start Date]],TODAY(),"Y")</f>
        <v>4</v>
      </c>
      <c r="G171" t="s">
        <v>77</v>
      </c>
      <c r="H171" t="s">
        <v>18</v>
      </c>
      <c r="I171" t="s">
        <v>42</v>
      </c>
      <c r="J171">
        <v>3264</v>
      </c>
      <c r="K171">
        <v>39168</v>
      </c>
      <c r="L171">
        <v>5</v>
      </c>
      <c r="M171">
        <v>6</v>
      </c>
      <c r="N171">
        <v>5</v>
      </c>
      <c r="O171">
        <v>4</v>
      </c>
      <c r="P171" s="2"/>
    </row>
    <row r="172" spans="1:16" x14ac:dyDescent="0.3">
      <c r="A172">
        <v>171</v>
      </c>
      <c r="B172" t="s">
        <v>33</v>
      </c>
      <c r="C172" t="s">
        <v>302</v>
      </c>
      <c r="D172" t="s">
        <v>32</v>
      </c>
      <c r="E172" s="1">
        <v>42942</v>
      </c>
      <c r="F172" s="2">
        <f ca="1">DATEDIF(EmpTable[[#This Row],[Start Date]],TODAY(),"Y")</f>
        <v>7</v>
      </c>
      <c r="G172" t="s">
        <v>17</v>
      </c>
      <c r="H172" t="s">
        <v>29</v>
      </c>
      <c r="I172" t="s">
        <v>36</v>
      </c>
      <c r="J172">
        <v>1232</v>
      </c>
      <c r="K172">
        <v>14784</v>
      </c>
      <c r="L172">
        <v>5</v>
      </c>
      <c r="M172">
        <v>4</v>
      </c>
      <c r="N172">
        <v>5</v>
      </c>
      <c r="O172">
        <v>2</v>
      </c>
      <c r="P172" s="2"/>
    </row>
    <row r="173" spans="1:16" x14ac:dyDescent="0.3">
      <c r="A173">
        <v>172</v>
      </c>
      <c r="B173" t="s">
        <v>303</v>
      </c>
      <c r="C173" t="s">
        <v>304</v>
      </c>
      <c r="D173" t="s">
        <v>307</v>
      </c>
      <c r="E173" s="1">
        <v>43787</v>
      </c>
      <c r="F173" s="2">
        <f ca="1">DATEDIF(EmpTable[[#This Row],[Start Date]],TODAY(),"Y")</f>
        <v>4</v>
      </c>
      <c r="G173" t="s">
        <v>50</v>
      </c>
      <c r="H173" t="s">
        <v>18</v>
      </c>
      <c r="I173" t="s">
        <v>42</v>
      </c>
      <c r="J173">
        <v>2401</v>
      </c>
      <c r="K173">
        <v>28812</v>
      </c>
      <c r="L173">
        <v>5</v>
      </c>
      <c r="M173">
        <v>0</v>
      </c>
      <c r="N173">
        <v>0</v>
      </c>
      <c r="O173">
        <v>9</v>
      </c>
      <c r="P173" s="2"/>
    </row>
    <row r="174" spans="1:16" x14ac:dyDescent="0.3">
      <c r="A174">
        <v>173</v>
      </c>
      <c r="B174" t="s">
        <v>305</v>
      </c>
      <c r="C174" t="s">
        <v>306</v>
      </c>
      <c r="D174" t="s">
        <v>307</v>
      </c>
      <c r="E174" s="1">
        <v>42994</v>
      </c>
      <c r="F174" s="2">
        <f ca="1">DATEDIF(EmpTable[[#This Row],[Start Date]],TODAY(),"Y")</f>
        <v>6</v>
      </c>
      <c r="G174" t="s">
        <v>28</v>
      </c>
      <c r="H174" t="s">
        <v>22</v>
      </c>
      <c r="I174" t="s">
        <v>42</v>
      </c>
      <c r="J174">
        <v>3168</v>
      </c>
      <c r="K174">
        <v>38016</v>
      </c>
      <c r="L174">
        <v>5</v>
      </c>
      <c r="M174">
        <v>0</v>
      </c>
      <c r="N174">
        <v>0</v>
      </c>
      <c r="O174">
        <v>18</v>
      </c>
      <c r="P174" s="2"/>
    </row>
    <row r="175" spans="1:16" x14ac:dyDescent="0.3">
      <c r="A175">
        <v>174</v>
      </c>
      <c r="B175" t="s">
        <v>82</v>
      </c>
      <c r="C175" t="s">
        <v>308</v>
      </c>
      <c r="D175" t="s">
        <v>307</v>
      </c>
      <c r="E175" s="1">
        <v>43148</v>
      </c>
      <c r="F175" s="2">
        <f ca="1">DATEDIF(EmpTable[[#This Row],[Start Date]],TODAY(),"Y")</f>
        <v>6</v>
      </c>
      <c r="G175" t="s">
        <v>77</v>
      </c>
      <c r="H175" t="s">
        <v>18</v>
      </c>
      <c r="I175" t="s">
        <v>42</v>
      </c>
      <c r="J175">
        <v>1620</v>
      </c>
      <c r="K175">
        <v>19440</v>
      </c>
      <c r="L175">
        <v>5</v>
      </c>
      <c r="M175">
        <v>5</v>
      </c>
      <c r="N175">
        <v>0</v>
      </c>
      <c r="O175">
        <v>10</v>
      </c>
      <c r="P175" s="2"/>
    </row>
    <row r="176" spans="1:16" x14ac:dyDescent="0.3">
      <c r="A176">
        <v>175</v>
      </c>
      <c r="B176" t="s">
        <v>151</v>
      </c>
      <c r="C176" t="s">
        <v>309</v>
      </c>
      <c r="D176" t="s">
        <v>32</v>
      </c>
      <c r="E176" s="1">
        <v>42892</v>
      </c>
      <c r="F176" s="2">
        <f ca="1">DATEDIF(EmpTable[[#This Row],[Start Date]],TODAY(),"Y")</f>
        <v>7</v>
      </c>
      <c r="G176" t="s">
        <v>17</v>
      </c>
      <c r="H176" t="s">
        <v>29</v>
      </c>
      <c r="I176" t="s">
        <v>42</v>
      </c>
      <c r="J176">
        <v>1482</v>
      </c>
      <c r="K176">
        <v>17784</v>
      </c>
      <c r="L176">
        <v>5</v>
      </c>
      <c r="M176">
        <v>0</v>
      </c>
      <c r="N176">
        <v>0</v>
      </c>
      <c r="O176">
        <v>3</v>
      </c>
      <c r="P176" s="2"/>
    </row>
    <row r="177" spans="1:16" x14ac:dyDescent="0.3">
      <c r="A177">
        <v>176</v>
      </c>
      <c r="B177" t="s">
        <v>310</v>
      </c>
      <c r="C177" t="s">
        <v>311</v>
      </c>
      <c r="D177" t="s">
        <v>307</v>
      </c>
      <c r="E177" s="1">
        <v>43939</v>
      </c>
      <c r="F177" s="2">
        <f ca="1">DATEDIF(EmpTable[[#This Row],[Start Date]],TODAY(),"Y")</f>
        <v>4</v>
      </c>
      <c r="G177" t="s">
        <v>41</v>
      </c>
      <c r="H177" t="s">
        <v>18</v>
      </c>
      <c r="I177" t="s">
        <v>42</v>
      </c>
      <c r="J177">
        <v>1967</v>
      </c>
      <c r="K177">
        <v>23604</v>
      </c>
      <c r="L177">
        <v>4.5</v>
      </c>
      <c r="M177">
        <v>6</v>
      </c>
      <c r="N177">
        <v>0</v>
      </c>
      <c r="O177">
        <v>6</v>
      </c>
      <c r="P177" s="2"/>
    </row>
    <row r="178" spans="1:16" x14ac:dyDescent="0.3">
      <c r="A178">
        <v>177</v>
      </c>
      <c r="B178" t="s">
        <v>312</v>
      </c>
      <c r="C178" t="s">
        <v>313</v>
      </c>
      <c r="D178" t="s">
        <v>307</v>
      </c>
      <c r="E178" s="1">
        <v>43175</v>
      </c>
      <c r="F178" s="2">
        <f ca="1">DATEDIF(EmpTable[[#This Row],[Start Date]],TODAY(),"Y")</f>
        <v>6</v>
      </c>
      <c r="G178" t="s">
        <v>28</v>
      </c>
      <c r="H178" t="s">
        <v>18</v>
      </c>
      <c r="I178" t="s">
        <v>42</v>
      </c>
      <c r="J178">
        <v>1696</v>
      </c>
      <c r="K178">
        <v>20352</v>
      </c>
      <c r="L178">
        <v>5</v>
      </c>
      <c r="M178">
        <v>0</v>
      </c>
      <c r="N178">
        <v>0</v>
      </c>
      <c r="O178">
        <v>5</v>
      </c>
      <c r="P178" s="2"/>
    </row>
    <row r="179" spans="1:16" x14ac:dyDescent="0.3">
      <c r="A179">
        <v>178</v>
      </c>
      <c r="B179" t="s">
        <v>121</v>
      </c>
      <c r="C179" t="s">
        <v>314</v>
      </c>
      <c r="D179" t="s">
        <v>307</v>
      </c>
      <c r="E179" s="1">
        <v>43458</v>
      </c>
      <c r="F179" s="2">
        <f ca="1">DATEDIF(EmpTable[[#This Row],[Start Date]],TODAY(),"Y")</f>
        <v>5</v>
      </c>
      <c r="G179" t="s">
        <v>53</v>
      </c>
      <c r="H179" t="s">
        <v>18</v>
      </c>
      <c r="I179" t="s">
        <v>60</v>
      </c>
      <c r="J179">
        <v>2913</v>
      </c>
      <c r="K179">
        <v>34956</v>
      </c>
      <c r="L179">
        <v>4.5</v>
      </c>
      <c r="M179">
        <v>0</v>
      </c>
      <c r="N179">
        <v>0</v>
      </c>
      <c r="O179">
        <v>3</v>
      </c>
      <c r="P179" s="2"/>
    </row>
    <row r="180" spans="1:16" x14ac:dyDescent="0.3">
      <c r="A180">
        <v>179</v>
      </c>
      <c r="B180" t="s">
        <v>315</v>
      </c>
      <c r="C180" t="s">
        <v>316</v>
      </c>
      <c r="D180" t="s">
        <v>307</v>
      </c>
      <c r="E180" s="1">
        <v>43897</v>
      </c>
      <c r="F180" s="2">
        <f ca="1">DATEDIF(EmpTable[[#This Row],[Start Date]],TODAY(),"Y")</f>
        <v>4</v>
      </c>
      <c r="G180" t="s">
        <v>77</v>
      </c>
      <c r="H180" t="s">
        <v>294</v>
      </c>
      <c r="I180" t="s">
        <v>60</v>
      </c>
      <c r="J180">
        <v>2068</v>
      </c>
      <c r="K180">
        <v>24816</v>
      </c>
      <c r="L180">
        <v>1</v>
      </c>
      <c r="M180">
        <v>0</v>
      </c>
      <c r="N180">
        <v>1</v>
      </c>
      <c r="O180">
        <v>0</v>
      </c>
      <c r="P180" s="2"/>
    </row>
    <row r="181" spans="1:16" x14ac:dyDescent="0.3">
      <c r="A181">
        <v>180</v>
      </c>
      <c r="B181" t="s">
        <v>317</v>
      </c>
      <c r="C181" t="s">
        <v>318</v>
      </c>
      <c r="D181" t="s">
        <v>32</v>
      </c>
      <c r="E181" s="1">
        <v>43398</v>
      </c>
      <c r="F181" s="2">
        <f ca="1">DATEDIF(EmpTable[[#This Row],[Start Date]],TODAY(),"Y")</f>
        <v>5</v>
      </c>
      <c r="G181" t="s">
        <v>163</v>
      </c>
      <c r="H181" t="s">
        <v>29</v>
      </c>
      <c r="I181" t="s">
        <v>36</v>
      </c>
      <c r="J181">
        <v>1430</v>
      </c>
      <c r="K181">
        <v>17160</v>
      </c>
      <c r="L181">
        <v>3</v>
      </c>
      <c r="M181">
        <v>6</v>
      </c>
      <c r="N181">
        <v>0</v>
      </c>
      <c r="O181">
        <v>0</v>
      </c>
      <c r="P181" s="2"/>
    </row>
    <row r="182" spans="1:16" x14ac:dyDescent="0.3">
      <c r="A182">
        <v>181</v>
      </c>
      <c r="B182" t="s">
        <v>33</v>
      </c>
      <c r="C182" t="s">
        <v>319</v>
      </c>
      <c r="D182" t="s">
        <v>32</v>
      </c>
      <c r="E182" s="1">
        <v>43250</v>
      </c>
      <c r="F182" s="2">
        <f ca="1">DATEDIF(EmpTable[[#This Row],[Start Date]],TODAY(),"Y")</f>
        <v>6</v>
      </c>
      <c r="G182" t="s">
        <v>41</v>
      </c>
      <c r="H182" t="s">
        <v>22</v>
      </c>
      <c r="I182" t="s">
        <v>36</v>
      </c>
      <c r="J182">
        <v>3138</v>
      </c>
      <c r="K182">
        <v>37656</v>
      </c>
      <c r="L182">
        <v>1</v>
      </c>
      <c r="M182">
        <v>0</v>
      </c>
      <c r="N182">
        <v>5</v>
      </c>
      <c r="O182">
        <v>9</v>
      </c>
      <c r="P182" s="2"/>
    </row>
    <row r="183" spans="1:16" x14ac:dyDescent="0.3">
      <c r="A183">
        <v>182</v>
      </c>
      <c r="B183" t="s">
        <v>320</v>
      </c>
      <c r="C183" t="s">
        <v>321</v>
      </c>
      <c r="D183" t="s">
        <v>32</v>
      </c>
      <c r="E183" s="1">
        <v>44169</v>
      </c>
      <c r="F183" s="2">
        <f ca="1">DATEDIF(EmpTable[[#This Row],[Start Date]],TODAY(),"Y")</f>
        <v>3</v>
      </c>
      <c r="G183" t="s">
        <v>28</v>
      </c>
      <c r="H183" t="s">
        <v>18</v>
      </c>
      <c r="I183" t="s">
        <v>42</v>
      </c>
      <c r="J183">
        <v>2051</v>
      </c>
      <c r="K183">
        <v>24612</v>
      </c>
      <c r="L183">
        <v>3</v>
      </c>
      <c r="M183">
        <v>0</v>
      </c>
      <c r="N183">
        <v>0</v>
      </c>
      <c r="O183">
        <v>2</v>
      </c>
      <c r="P183" s="2"/>
    </row>
    <row r="184" spans="1:16" x14ac:dyDescent="0.3">
      <c r="A184">
        <v>183</v>
      </c>
      <c r="B184" t="s">
        <v>322</v>
      </c>
      <c r="C184" t="s">
        <v>323</v>
      </c>
      <c r="D184" t="s">
        <v>307</v>
      </c>
      <c r="E184" s="1">
        <v>43351</v>
      </c>
      <c r="F184" s="2">
        <f ca="1">DATEDIF(EmpTable[[#This Row],[Start Date]],TODAY(),"Y")</f>
        <v>5</v>
      </c>
      <c r="G184" t="s">
        <v>53</v>
      </c>
      <c r="H184" t="s">
        <v>18</v>
      </c>
      <c r="I184" t="s">
        <v>36</v>
      </c>
      <c r="J184">
        <v>2986</v>
      </c>
      <c r="K184">
        <v>35832</v>
      </c>
      <c r="L184">
        <v>1</v>
      </c>
      <c r="M184">
        <v>3</v>
      </c>
      <c r="N184">
        <v>0</v>
      </c>
      <c r="O184">
        <v>8</v>
      </c>
      <c r="P184" s="2"/>
    </row>
    <row r="185" spans="1:16" x14ac:dyDescent="0.3">
      <c r="A185">
        <v>184</v>
      </c>
      <c r="B185" t="s">
        <v>324</v>
      </c>
      <c r="C185" t="s">
        <v>325</v>
      </c>
      <c r="D185" t="s">
        <v>32</v>
      </c>
      <c r="E185" s="1">
        <v>43524</v>
      </c>
      <c r="F185" s="2">
        <f ca="1">DATEDIF(EmpTable[[#This Row],[Start Date]],TODAY(),"Y")</f>
        <v>5</v>
      </c>
      <c r="G185" t="s">
        <v>28</v>
      </c>
      <c r="H185" t="s">
        <v>48</v>
      </c>
      <c r="I185" t="s">
        <v>42</v>
      </c>
      <c r="J185">
        <v>2790</v>
      </c>
      <c r="K185">
        <v>33480</v>
      </c>
      <c r="L185">
        <v>5</v>
      </c>
      <c r="M185">
        <v>6</v>
      </c>
      <c r="N185">
        <v>0</v>
      </c>
      <c r="O185">
        <v>3</v>
      </c>
      <c r="P185" s="2"/>
    </row>
    <row r="186" spans="1:16" x14ac:dyDescent="0.3">
      <c r="A186">
        <v>185</v>
      </c>
      <c r="B186" t="s">
        <v>197</v>
      </c>
      <c r="C186" t="s">
        <v>326</v>
      </c>
      <c r="D186" t="s">
        <v>32</v>
      </c>
      <c r="E186" s="1">
        <v>44182</v>
      </c>
      <c r="F186" s="2">
        <f ca="1">DATEDIF(EmpTable[[#This Row],[Start Date]],TODAY(),"Y")</f>
        <v>3</v>
      </c>
      <c r="G186" t="s">
        <v>53</v>
      </c>
      <c r="H186" t="s">
        <v>18</v>
      </c>
      <c r="I186" t="s">
        <v>42</v>
      </c>
      <c r="J186">
        <v>1075</v>
      </c>
      <c r="K186">
        <v>12900</v>
      </c>
      <c r="L186">
        <v>4.5</v>
      </c>
      <c r="M186">
        <v>6</v>
      </c>
      <c r="N186">
        <v>0</v>
      </c>
      <c r="O186">
        <v>7</v>
      </c>
      <c r="P186" s="2"/>
    </row>
    <row r="187" spans="1:16" x14ac:dyDescent="0.3">
      <c r="A187">
        <v>186</v>
      </c>
      <c r="B187" t="s">
        <v>327</v>
      </c>
      <c r="C187" t="s">
        <v>328</v>
      </c>
      <c r="D187" t="s">
        <v>32</v>
      </c>
      <c r="E187" s="1">
        <v>43592</v>
      </c>
      <c r="F187" s="2">
        <f ca="1">DATEDIF(EmpTable[[#This Row],[Start Date]],TODAY(),"Y")</f>
        <v>5</v>
      </c>
      <c r="G187" t="s">
        <v>39</v>
      </c>
      <c r="H187" t="s">
        <v>48</v>
      </c>
      <c r="I187" t="s">
        <v>42</v>
      </c>
      <c r="J187">
        <v>2009</v>
      </c>
      <c r="K187">
        <v>24108</v>
      </c>
      <c r="L187">
        <v>1</v>
      </c>
      <c r="M187">
        <v>5</v>
      </c>
      <c r="N187">
        <v>0</v>
      </c>
      <c r="O187">
        <v>0</v>
      </c>
      <c r="P187" s="2"/>
    </row>
    <row r="188" spans="1:16" x14ac:dyDescent="0.3">
      <c r="A188">
        <v>187</v>
      </c>
      <c r="B188" t="s">
        <v>33</v>
      </c>
      <c r="C188" t="s">
        <v>329</v>
      </c>
      <c r="D188" t="s">
        <v>32</v>
      </c>
      <c r="E188" s="1">
        <v>43315</v>
      </c>
      <c r="F188" s="2">
        <f ca="1">DATEDIF(EmpTable[[#This Row],[Start Date]],TODAY(),"Y")</f>
        <v>6</v>
      </c>
      <c r="G188" t="s">
        <v>76</v>
      </c>
      <c r="H188" t="s">
        <v>18</v>
      </c>
      <c r="I188" t="s">
        <v>42</v>
      </c>
      <c r="J188">
        <v>3254</v>
      </c>
      <c r="K188">
        <v>39048</v>
      </c>
      <c r="L188">
        <v>3</v>
      </c>
      <c r="M188">
        <v>4</v>
      </c>
      <c r="N188">
        <v>6</v>
      </c>
      <c r="O188">
        <v>5</v>
      </c>
      <c r="P188" s="2"/>
    </row>
    <row r="189" spans="1:16" x14ac:dyDescent="0.3">
      <c r="A189">
        <v>188</v>
      </c>
      <c r="B189" t="s">
        <v>330</v>
      </c>
      <c r="C189" t="s">
        <v>142</v>
      </c>
      <c r="D189" t="s">
        <v>307</v>
      </c>
      <c r="E189" s="1">
        <v>43755</v>
      </c>
      <c r="F189" s="2">
        <f ca="1">DATEDIF(EmpTable[[#This Row],[Start Date]],TODAY(),"Y")</f>
        <v>4</v>
      </c>
      <c r="G189" t="s">
        <v>118</v>
      </c>
      <c r="H189" t="s">
        <v>29</v>
      </c>
      <c r="I189" t="s">
        <v>42</v>
      </c>
      <c r="J189">
        <v>2367</v>
      </c>
      <c r="K189">
        <v>28404</v>
      </c>
      <c r="L189">
        <v>3</v>
      </c>
      <c r="M189">
        <v>0</v>
      </c>
      <c r="N189">
        <v>0</v>
      </c>
      <c r="O189">
        <v>1</v>
      </c>
      <c r="P189" s="2"/>
    </row>
    <row r="190" spans="1:16" x14ac:dyDescent="0.3">
      <c r="A190">
        <v>189</v>
      </c>
      <c r="B190" t="s">
        <v>33</v>
      </c>
      <c r="C190" t="s">
        <v>167</v>
      </c>
      <c r="D190" t="s">
        <v>32</v>
      </c>
      <c r="E190" s="1">
        <v>43133</v>
      </c>
      <c r="F190" s="2">
        <f ca="1">DATEDIF(EmpTable[[#This Row],[Start Date]],TODAY(),"Y")</f>
        <v>6</v>
      </c>
      <c r="G190" t="s">
        <v>28</v>
      </c>
      <c r="H190" t="s">
        <v>29</v>
      </c>
      <c r="I190" t="s">
        <v>42</v>
      </c>
      <c r="J190">
        <v>3158</v>
      </c>
      <c r="K190">
        <v>37896</v>
      </c>
      <c r="L190">
        <v>3</v>
      </c>
      <c r="M190">
        <v>2</v>
      </c>
      <c r="N190">
        <v>5</v>
      </c>
      <c r="O190">
        <v>10</v>
      </c>
      <c r="P190" s="2"/>
    </row>
    <row r="191" spans="1:16" x14ac:dyDescent="0.3">
      <c r="A191">
        <v>190</v>
      </c>
      <c r="B191" t="s">
        <v>33</v>
      </c>
      <c r="C191" t="s">
        <v>331</v>
      </c>
      <c r="D191" t="s">
        <v>32</v>
      </c>
      <c r="E191" s="1">
        <v>43826</v>
      </c>
      <c r="F191" s="2">
        <f ca="1">DATEDIF(EmpTable[[#This Row],[Start Date]],TODAY(),"Y")</f>
        <v>4</v>
      </c>
      <c r="G191" t="s">
        <v>28</v>
      </c>
      <c r="H191" t="s">
        <v>29</v>
      </c>
      <c r="I191" t="s">
        <v>42</v>
      </c>
      <c r="J191">
        <v>1980</v>
      </c>
      <c r="K191">
        <v>23760</v>
      </c>
      <c r="L191">
        <v>2</v>
      </c>
      <c r="M191">
        <v>0</v>
      </c>
      <c r="N191">
        <v>0</v>
      </c>
      <c r="O191">
        <v>2</v>
      </c>
      <c r="P191" s="2"/>
    </row>
    <row r="192" spans="1:16" x14ac:dyDescent="0.3">
      <c r="A192">
        <v>191</v>
      </c>
      <c r="B192" t="s">
        <v>20</v>
      </c>
      <c r="C192" t="s">
        <v>231</v>
      </c>
      <c r="D192" t="s">
        <v>32</v>
      </c>
      <c r="E192" s="1">
        <v>43562</v>
      </c>
      <c r="F192" s="2">
        <f ca="1">DATEDIF(EmpTable[[#This Row],[Start Date]],TODAY(),"Y")</f>
        <v>5</v>
      </c>
      <c r="G192" t="s">
        <v>41</v>
      </c>
      <c r="H192" t="s">
        <v>18</v>
      </c>
      <c r="I192" t="s">
        <v>42</v>
      </c>
      <c r="J192">
        <v>2049</v>
      </c>
      <c r="K192">
        <v>24588</v>
      </c>
      <c r="L192">
        <v>3</v>
      </c>
      <c r="M192">
        <v>6</v>
      </c>
      <c r="N192">
        <v>0</v>
      </c>
      <c r="O192">
        <v>23</v>
      </c>
      <c r="P192" s="2"/>
    </row>
    <row r="193" spans="1:16" x14ac:dyDescent="0.3">
      <c r="A193">
        <v>192</v>
      </c>
      <c r="B193" t="s">
        <v>332</v>
      </c>
      <c r="C193" t="s">
        <v>333</v>
      </c>
      <c r="D193" t="s">
        <v>307</v>
      </c>
      <c r="E193" s="1">
        <v>43978</v>
      </c>
      <c r="F193" s="2">
        <f ca="1">DATEDIF(EmpTable[[#This Row],[Start Date]],TODAY(),"Y")</f>
        <v>4</v>
      </c>
      <c r="G193" t="s">
        <v>77</v>
      </c>
      <c r="H193" t="s">
        <v>18</v>
      </c>
      <c r="I193" t="s">
        <v>36</v>
      </c>
      <c r="J193">
        <v>2727</v>
      </c>
      <c r="K193">
        <v>32724</v>
      </c>
      <c r="L193">
        <v>2</v>
      </c>
      <c r="M193">
        <v>0</v>
      </c>
      <c r="N193">
        <v>0</v>
      </c>
      <c r="O193">
        <v>8</v>
      </c>
      <c r="P193" s="2"/>
    </row>
    <row r="194" spans="1:16" x14ac:dyDescent="0.3">
      <c r="A194">
        <v>193</v>
      </c>
      <c r="B194" t="s">
        <v>334</v>
      </c>
      <c r="C194" t="s">
        <v>335</v>
      </c>
      <c r="D194" t="s">
        <v>307</v>
      </c>
      <c r="E194" s="1">
        <v>43806</v>
      </c>
      <c r="F194" s="2">
        <f ca="1">DATEDIF(EmpTable[[#This Row],[Start Date]],TODAY(),"Y")</f>
        <v>4</v>
      </c>
      <c r="G194" t="s">
        <v>28</v>
      </c>
      <c r="H194" t="s">
        <v>29</v>
      </c>
      <c r="I194" t="s">
        <v>60</v>
      </c>
      <c r="J194">
        <v>974</v>
      </c>
      <c r="K194">
        <v>11688</v>
      </c>
      <c r="L194">
        <v>5</v>
      </c>
      <c r="M194">
        <v>0</v>
      </c>
      <c r="N194">
        <v>0</v>
      </c>
      <c r="O194">
        <v>9</v>
      </c>
      <c r="P194" s="2"/>
    </row>
    <row r="195" spans="1:16" x14ac:dyDescent="0.3">
      <c r="A195">
        <v>194</v>
      </c>
      <c r="B195" t="s">
        <v>336</v>
      </c>
      <c r="C195" t="s">
        <v>337</v>
      </c>
      <c r="D195" t="s">
        <v>32</v>
      </c>
      <c r="E195" s="1">
        <v>43775</v>
      </c>
      <c r="F195" s="2">
        <f ca="1">DATEDIF(EmpTable[[#This Row],[Start Date]],TODAY(),"Y")</f>
        <v>4</v>
      </c>
      <c r="G195" t="s">
        <v>35</v>
      </c>
      <c r="H195" t="s">
        <v>29</v>
      </c>
      <c r="I195" t="s">
        <v>36</v>
      </c>
      <c r="J195">
        <v>992</v>
      </c>
      <c r="K195">
        <v>11904</v>
      </c>
      <c r="L195">
        <v>5</v>
      </c>
      <c r="M195">
        <v>0</v>
      </c>
      <c r="N195">
        <v>0</v>
      </c>
      <c r="O195">
        <v>3</v>
      </c>
      <c r="P195" s="2"/>
    </row>
    <row r="196" spans="1:16" x14ac:dyDescent="0.3">
      <c r="A196">
        <v>195</v>
      </c>
      <c r="B196" t="s">
        <v>338</v>
      </c>
      <c r="C196" t="s">
        <v>339</v>
      </c>
      <c r="D196" t="s">
        <v>307</v>
      </c>
      <c r="E196" s="1">
        <v>43329</v>
      </c>
      <c r="F196" s="2">
        <f ca="1">DATEDIF(EmpTable[[#This Row],[Start Date]],TODAY(),"Y")</f>
        <v>5</v>
      </c>
      <c r="G196" t="s">
        <v>41</v>
      </c>
      <c r="H196" t="s">
        <v>18</v>
      </c>
      <c r="I196" t="s">
        <v>19</v>
      </c>
      <c r="J196">
        <v>2730</v>
      </c>
      <c r="K196">
        <v>32760</v>
      </c>
      <c r="L196">
        <v>1</v>
      </c>
      <c r="M196">
        <v>4</v>
      </c>
      <c r="N196">
        <v>6</v>
      </c>
      <c r="O196">
        <v>9</v>
      </c>
      <c r="P196" s="2"/>
    </row>
    <row r="197" spans="1:16" x14ac:dyDescent="0.3">
      <c r="A197">
        <v>196</v>
      </c>
      <c r="B197" t="s">
        <v>89</v>
      </c>
      <c r="C197" t="s">
        <v>340</v>
      </c>
      <c r="D197" t="s">
        <v>307</v>
      </c>
      <c r="E197" s="1">
        <v>42387</v>
      </c>
      <c r="F197" s="2">
        <f ca="1">DATEDIF(EmpTable[[#This Row],[Start Date]],TODAY(),"Y")</f>
        <v>8</v>
      </c>
      <c r="G197" t="s">
        <v>53</v>
      </c>
      <c r="H197" t="s">
        <v>18</v>
      </c>
      <c r="I197" t="s">
        <v>19</v>
      </c>
      <c r="J197">
        <v>2804</v>
      </c>
      <c r="K197">
        <v>33648</v>
      </c>
      <c r="L197">
        <v>4.5</v>
      </c>
      <c r="M197">
        <v>0</v>
      </c>
      <c r="N197">
        <v>0</v>
      </c>
      <c r="O197">
        <v>4</v>
      </c>
      <c r="P197" s="2"/>
    </row>
    <row r="198" spans="1:16" x14ac:dyDescent="0.3">
      <c r="A198">
        <v>197</v>
      </c>
      <c r="B198" t="s">
        <v>30</v>
      </c>
      <c r="C198" t="s">
        <v>341</v>
      </c>
      <c r="D198" t="s">
        <v>32</v>
      </c>
      <c r="E198" s="1">
        <v>43558</v>
      </c>
      <c r="F198" s="2">
        <f ca="1">DATEDIF(EmpTable[[#This Row],[Start Date]],TODAY(),"Y")</f>
        <v>5</v>
      </c>
      <c r="G198" t="s">
        <v>17</v>
      </c>
      <c r="H198" t="s">
        <v>18</v>
      </c>
      <c r="I198" t="s">
        <v>42</v>
      </c>
      <c r="J198">
        <v>1467</v>
      </c>
      <c r="K198">
        <v>17604</v>
      </c>
      <c r="L198">
        <v>5</v>
      </c>
      <c r="M198">
        <v>6</v>
      </c>
      <c r="N198">
        <v>0</v>
      </c>
      <c r="O198">
        <v>0</v>
      </c>
      <c r="P198" s="2"/>
    </row>
    <row r="199" spans="1:16" x14ac:dyDescent="0.3">
      <c r="A199">
        <v>198</v>
      </c>
      <c r="B199" t="s">
        <v>146</v>
      </c>
      <c r="C199" t="s">
        <v>221</v>
      </c>
      <c r="D199" t="s">
        <v>32</v>
      </c>
      <c r="E199" s="1">
        <v>44141</v>
      </c>
      <c r="F199" s="2">
        <f ca="1">DATEDIF(EmpTable[[#This Row],[Start Date]],TODAY(),"Y")</f>
        <v>3</v>
      </c>
      <c r="G199" t="s">
        <v>25</v>
      </c>
      <c r="H199" t="s">
        <v>294</v>
      </c>
      <c r="I199" t="s">
        <v>19</v>
      </c>
      <c r="J199">
        <v>997</v>
      </c>
      <c r="K199">
        <v>11964</v>
      </c>
      <c r="L199">
        <v>5</v>
      </c>
      <c r="M199">
        <v>1</v>
      </c>
      <c r="N199">
        <v>0</v>
      </c>
      <c r="O199">
        <v>68</v>
      </c>
      <c r="P199" s="2"/>
    </row>
    <row r="200" spans="1:16" x14ac:dyDescent="0.3">
      <c r="A200">
        <v>199</v>
      </c>
      <c r="B200" t="s">
        <v>33</v>
      </c>
      <c r="C200" t="s">
        <v>342</v>
      </c>
      <c r="D200" t="s">
        <v>32</v>
      </c>
      <c r="E200" s="1">
        <v>43705</v>
      </c>
      <c r="F200" s="2">
        <f ca="1">DATEDIF(EmpTable[[#This Row],[Start Date]],TODAY(),"Y")</f>
        <v>4</v>
      </c>
      <c r="G200" t="s">
        <v>41</v>
      </c>
      <c r="H200" t="s">
        <v>22</v>
      </c>
      <c r="I200" t="s">
        <v>19</v>
      </c>
      <c r="J200">
        <v>1859</v>
      </c>
      <c r="K200">
        <v>22308</v>
      </c>
      <c r="L200">
        <v>5</v>
      </c>
      <c r="M200">
        <v>5</v>
      </c>
      <c r="N200">
        <v>0</v>
      </c>
      <c r="O200">
        <v>1</v>
      </c>
      <c r="P200" s="2"/>
    </row>
    <row r="201" spans="1:16" x14ac:dyDescent="0.3">
      <c r="A201">
        <v>200</v>
      </c>
      <c r="B201" t="s">
        <v>186</v>
      </c>
      <c r="C201" t="s">
        <v>343</v>
      </c>
      <c r="D201" t="s">
        <v>32</v>
      </c>
      <c r="E201" s="1">
        <v>43711</v>
      </c>
      <c r="F201" s="2">
        <f ca="1">DATEDIF(EmpTable[[#This Row],[Start Date]],TODAY(),"Y")</f>
        <v>4</v>
      </c>
      <c r="G201" t="s">
        <v>77</v>
      </c>
      <c r="H201" t="s">
        <v>18</v>
      </c>
      <c r="I201" t="s">
        <v>36</v>
      </c>
      <c r="J201">
        <v>1231</v>
      </c>
      <c r="K201">
        <v>14772</v>
      </c>
      <c r="L201">
        <v>1</v>
      </c>
      <c r="M201">
        <v>1</v>
      </c>
      <c r="N201">
        <v>5</v>
      </c>
      <c r="O201">
        <v>7</v>
      </c>
      <c r="P201" s="2"/>
    </row>
    <row r="202" spans="1:16" x14ac:dyDescent="0.3">
      <c r="A202">
        <v>201</v>
      </c>
      <c r="B202" t="s">
        <v>344</v>
      </c>
      <c r="C202" t="s">
        <v>345</v>
      </c>
      <c r="D202" t="s">
        <v>32</v>
      </c>
      <c r="E202" s="1">
        <v>43665</v>
      </c>
      <c r="F202" s="2">
        <f ca="1">DATEDIF(EmpTable[[#This Row],[Start Date]],TODAY(),"Y")</f>
        <v>5</v>
      </c>
      <c r="G202" t="s">
        <v>28</v>
      </c>
      <c r="H202" t="s">
        <v>18</v>
      </c>
      <c r="I202" t="s">
        <v>42</v>
      </c>
      <c r="J202">
        <v>719</v>
      </c>
      <c r="K202">
        <v>8628</v>
      </c>
      <c r="L202">
        <v>5</v>
      </c>
      <c r="M202">
        <v>0</v>
      </c>
      <c r="N202">
        <v>0</v>
      </c>
      <c r="O202">
        <v>8</v>
      </c>
      <c r="P202" s="2"/>
    </row>
    <row r="203" spans="1:16" x14ac:dyDescent="0.3">
      <c r="A203">
        <v>202</v>
      </c>
      <c r="B203" t="s">
        <v>346</v>
      </c>
      <c r="C203" t="s">
        <v>347</v>
      </c>
      <c r="D203" t="s">
        <v>32</v>
      </c>
      <c r="E203" s="1">
        <v>43982</v>
      </c>
      <c r="F203" s="2">
        <f ca="1">DATEDIF(EmpTable[[#This Row],[Start Date]],TODAY(),"Y")</f>
        <v>4</v>
      </c>
      <c r="G203" t="s">
        <v>93</v>
      </c>
      <c r="H203" t="s">
        <v>29</v>
      </c>
      <c r="I203" t="s">
        <v>42</v>
      </c>
      <c r="J203">
        <v>2186</v>
      </c>
      <c r="K203">
        <v>26232</v>
      </c>
      <c r="L203">
        <v>1</v>
      </c>
      <c r="M203">
        <v>2</v>
      </c>
      <c r="N203">
        <v>0</v>
      </c>
      <c r="O203">
        <v>10</v>
      </c>
      <c r="P203" s="2"/>
    </row>
    <row r="204" spans="1:16" x14ac:dyDescent="0.3">
      <c r="A204">
        <v>203</v>
      </c>
      <c r="B204" t="s">
        <v>348</v>
      </c>
      <c r="C204" t="s">
        <v>349</v>
      </c>
      <c r="D204" t="s">
        <v>32</v>
      </c>
      <c r="E204" s="1">
        <v>43603</v>
      </c>
      <c r="F204" s="2">
        <f ca="1">DATEDIF(EmpTable[[#This Row],[Start Date]],TODAY(),"Y")</f>
        <v>5</v>
      </c>
      <c r="G204" t="s">
        <v>88</v>
      </c>
      <c r="H204" t="s">
        <v>18</v>
      </c>
      <c r="I204" t="s">
        <v>19</v>
      </c>
      <c r="J204">
        <v>1605</v>
      </c>
      <c r="K204">
        <v>19260</v>
      </c>
      <c r="L204">
        <v>4.5</v>
      </c>
      <c r="M204">
        <v>5</v>
      </c>
      <c r="N204">
        <v>4</v>
      </c>
      <c r="O204">
        <v>9</v>
      </c>
      <c r="P204" s="2"/>
    </row>
    <row r="205" spans="1:16" x14ac:dyDescent="0.3">
      <c r="A205">
        <v>204</v>
      </c>
      <c r="B205" t="s">
        <v>49</v>
      </c>
      <c r="C205" t="s">
        <v>350</v>
      </c>
      <c r="D205" t="s">
        <v>32</v>
      </c>
      <c r="E205" s="1">
        <v>43237</v>
      </c>
      <c r="F205" s="2">
        <f ca="1">DATEDIF(EmpTable[[#This Row],[Start Date]],TODAY(),"Y")</f>
        <v>6</v>
      </c>
      <c r="G205" t="s">
        <v>53</v>
      </c>
      <c r="H205" t="s">
        <v>18</v>
      </c>
      <c r="I205" t="s">
        <v>42</v>
      </c>
      <c r="J205">
        <v>2365</v>
      </c>
      <c r="K205">
        <v>28380</v>
      </c>
      <c r="L205">
        <v>1</v>
      </c>
      <c r="M205">
        <v>0</v>
      </c>
      <c r="N205">
        <v>0</v>
      </c>
      <c r="O205">
        <v>73</v>
      </c>
      <c r="P205" s="2"/>
    </row>
    <row r="206" spans="1:16" x14ac:dyDescent="0.3">
      <c r="A206">
        <v>205</v>
      </c>
      <c r="B206" t="s">
        <v>351</v>
      </c>
      <c r="C206" t="s">
        <v>352</v>
      </c>
      <c r="D206" t="s">
        <v>32</v>
      </c>
      <c r="E206" s="1">
        <v>42842</v>
      </c>
      <c r="F206" s="2">
        <f ca="1">DATEDIF(EmpTable[[#This Row],[Start Date]],TODAY(),"Y")</f>
        <v>7</v>
      </c>
      <c r="G206" t="s">
        <v>353</v>
      </c>
      <c r="H206" t="s">
        <v>48</v>
      </c>
      <c r="I206" t="s">
        <v>42</v>
      </c>
      <c r="J206">
        <v>1096</v>
      </c>
      <c r="K206">
        <v>13152</v>
      </c>
      <c r="L206">
        <v>4.5</v>
      </c>
      <c r="M206">
        <v>4</v>
      </c>
      <c r="N206">
        <v>0</v>
      </c>
      <c r="O206">
        <v>8</v>
      </c>
      <c r="P206" s="2"/>
    </row>
    <row r="207" spans="1:16" x14ac:dyDescent="0.3">
      <c r="A207">
        <v>206</v>
      </c>
      <c r="B207" t="s">
        <v>197</v>
      </c>
      <c r="C207" t="s">
        <v>354</v>
      </c>
      <c r="D207" t="s">
        <v>32</v>
      </c>
      <c r="E207" s="1">
        <v>43654</v>
      </c>
      <c r="F207" s="2">
        <f ca="1">DATEDIF(EmpTable[[#This Row],[Start Date]],TODAY(),"Y")</f>
        <v>5</v>
      </c>
      <c r="G207" t="s">
        <v>53</v>
      </c>
      <c r="H207" t="s">
        <v>18</v>
      </c>
      <c r="I207" t="s">
        <v>36</v>
      </c>
      <c r="J207">
        <v>1037</v>
      </c>
      <c r="K207">
        <v>12444</v>
      </c>
      <c r="L207">
        <v>3</v>
      </c>
      <c r="M207">
        <v>6</v>
      </c>
      <c r="N207">
        <v>0</v>
      </c>
      <c r="O207">
        <v>5</v>
      </c>
      <c r="P207" s="2"/>
    </row>
    <row r="208" spans="1:16" x14ac:dyDescent="0.3">
      <c r="A208">
        <v>207</v>
      </c>
      <c r="B208" t="s">
        <v>33</v>
      </c>
      <c r="C208" t="s">
        <v>161</v>
      </c>
      <c r="D208" t="s">
        <v>32</v>
      </c>
      <c r="E208" s="1">
        <v>44168</v>
      </c>
      <c r="F208" s="2">
        <f ca="1">DATEDIF(EmpTable[[#This Row],[Start Date]],TODAY(),"Y")</f>
        <v>3</v>
      </c>
      <c r="G208" t="s">
        <v>53</v>
      </c>
      <c r="H208" t="s">
        <v>48</v>
      </c>
      <c r="I208" t="s">
        <v>19</v>
      </c>
      <c r="J208">
        <v>1757</v>
      </c>
      <c r="K208">
        <v>21084</v>
      </c>
      <c r="L208">
        <v>2</v>
      </c>
      <c r="M208">
        <v>6</v>
      </c>
      <c r="N208">
        <v>0</v>
      </c>
      <c r="O208">
        <v>13</v>
      </c>
      <c r="P208" s="2"/>
    </row>
    <row r="209" spans="1:16" x14ac:dyDescent="0.3">
      <c r="A209">
        <v>208</v>
      </c>
      <c r="B209" t="s">
        <v>355</v>
      </c>
      <c r="C209" t="s">
        <v>356</v>
      </c>
      <c r="D209" t="s">
        <v>307</v>
      </c>
      <c r="E209" s="1">
        <v>44138</v>
      </c>
      <c r="F209" s="2">
        <f ca="1">DATEDIF(EmpTable[[#This Row],[Start Date]],TODAY(),"Y")</f>
        <v>3</v>
      </c>
      <c r="G209" t="s">
        <v>77</v>
      </c>
      <c r="H209" t="s">
        <v>18</v>
      </c>
      <c r="I209" t="s">
        <v>42</v>
      </c>
      <c r="J209">
        <v>3405</v>
      </c>
      <c r="K209">
        <v>40860</v>
      </c>
      <c r="L209">
        <v>5</v>
      </c>
      <c r="M209">
        <v>0</v>
      </c>
      <c r="N209">
        <v>0</v>
      </c>
      <c r="O209">
        <v>1</v>
      </c>
      <c r="P209" s="2"/>
    </row>
    <row r="210" spans="1:16" x14ac:dyDescent="0.3">
      <c r="A210">
        <v>209</v>
      </c>
      <c r="B210" t="s">
        <v>357</v>
      </c>
      <c r="C210" t="s">
        <v>358</v>
      </c>
      <c r="D210" t="s">
        <v>32</v>
      </c>
      <c r="E210" s="1">
        <v>43262</v>
      </c>
      <c r="F210" s="2">
        <f ca="1">DATEDIF(EmpTable[[#This Row],[Start Date]],TODAY(),"Y")</f>
        <v>6</v>
      </c>
      <c r="G210" t="s">
        <v>41</v>
      </c>
      <c r="H210" t="s">
        <v>29</v>
      </c>
      <c r="I210" t="s">
        <v>19</v>
      </c>
      <c r="J210">
        <v>2154</v>
      </c>
      <c r="K210">
        <v>25848</v>
      </c>
      <c r="L210">
        <v>5</v>
      </c>
      <c r="M210">
        <v>0</v>
      </c>
      <c r="N210">
        <v>0</v>
      </c>
      <c r="O210">
        <v>0</v>
      </c>
      <c r="P210" s="2"/>
    </row>
    <row r="211" spans="1:16" x14ac:dyDescent="0.3">
      <c r="A211">
        <v>210</v>
      </c>
      <c r="B211" t="s">
        <v>359</v>
      </c>
      <c r="C211" t="s">
        <v>360</v>
      </c>
      <c r="D211" t="s">
        <v>32</v>
      </c>
      <c r="E211" s="1">
        <v>43508</v>
      </c>
      <c r="F211" s="2">
        <f ca="1">DATEDIF(EmpTable[[#This Row],[Start Date]],TODAY(),"Y")</f>
        <v>5</v>
      </c>
      <c r="G211" t="s">
        <v>58</v>
      </c>
      <c r="H211" t="s">
        <v>18</v>
      </c>
      <c r="I211" t="s">
        <v>42</v>
      </c>
      <c r="J211">
        <v>805</v>
      </c>
      <c r="K211">
        <v>9660</v>
      </c>
      <c r="L211">
        <v>2</v>
      </c>
      <c r="M211">
        <v>0</v>
      </c>
      <c r="N211">
        <v>0</v>
      </c>
      <c r="O211">
        <v>6</v>
      </c>
      <c r="P211" s="2"/>
    </row>
    <row r="212" spans="1:16" x14ac:dyDescent="0.3">
      <c r="A212">
        <v>211</v>
      </c>
      <c r="B212" t="s">
        <v>361</v>
      </c>
      <c r="C212" t="s">
        <v>362</v>
      </c>
      <c r="D212" t="s">
        <v>307</v>
      </c>
      <c r="E212" s="1">
        <v>43376</v>
      </c>
      <c r="F212" s="2">
        <f ca="1">DATEDIF(EmpTable[[#This Row],[Start Date]],TODAY(),"Y")</f>
        <v>5</v>
      </c>
      <c r="G212" t="s">
        <v>200</v>
      </c>
      <c r="H212" t="s">
        <v>18</v>
      </c>
      <c r="I212" t="s">
        <v>42</v>
      </c>
      <c r="J212">
        <v>3093</v>
      </c>
      <c r="K212">
        <v>37116</v>
      </c>
      <c r="L212">
        <v>4.5</v>
      </c>
      <c r="M212">
        <v>0</v>
      </c>
      <c r="N212">
        <v>0</v>
      </c>
      <c r="O212">
        <v>10</v>
      </c>
      <c r="P212" s="2"/>
    </row>
    <row r="213" spans="1:16" x14ac:dyDescent="0.3">
      <c r="A213">
        <v>212</v>
      </c>
      <c r="B213" t="s">
        <v>30</v>
      </c>
      <c r="C213" t="s">
        <v>363</v>
      </c>
      <c r="D213" t="s">
        <v>32</v>
      </c>
      <c r="E213" s="1">
        <v>42957</v>
      </c>
      <c r="F213" s="2">
        <f ca="1">DATEDIF(EmpTable[[#This Row],[Start Date]],TODAY(),"Y")</f>
        <v>7</v>
      </c>
      <c r="G213" t="s">
        <v>118</v>
      </c>
      <c r="H213" t="s">
        <v>22</v>
      </c>
      <c r="I213" t="s">
        <v>19</v>
      </c>
      <c r="J213">
        <v>1039</v>
      </c>
      <c r="K213">
        <v>12468</v>
      </c>
      <c r="L213">
        <v>3</v>
      </c>
      <c r="M213">
        <v>2</v>
      </c>
      <c r="N213">
        <v>0</v>
      </c>
      <c r="O213">
        <v>87</v>
      </c>
      <c r="P213" s="2"/>
    </row>
    <row r="214" spans="1:16" x14ac:dyDescent="0.3">
      <c r="A214">
        <v>213</v>
      </c>
      <c r="B214" t="s">
        <v>364</v>
      </c>
      <c r="C214" t="s">
        <v>365</v>
      </c>
      <c r="D214" t="s">
        <v>32</v>
      </c>
      <c r="E214" s="1">
        <v>43792</v>
      </c>
      <c r="F214" s="2">
        <f ca="1">DATEDIF(EmpTable[[#This Row],[Start Date]],TODAY(),"Y")</f>
        <v>4</v>
      </c>
      <c r="G214" t="s">
        <v>41</v>
      </c>
      <c r="H214" t="s">
        <v>18</v>
      </c>
      <c r="I214" t="s">
        <v>19</v>
      </c>
      <c r="J214">
        <v>1012</v>
      </c>
      <c r="K214">
        <v>12144</v>
      </c>
      <c r="L214">
        <v>3</v>
      </c>
      <c r="M214">
        <v>1</v>
      </c>
      <c r="N214">
        <v>0</v>
      </c>
      <c r="O214">
        <v>7</v>
      </c>
      <c r="P214" s="2"/>
    </row>
    <row r="215" spans="1:16" x14ac:dyDescent="0.3">
      <c r="A215">
        <v>214</v>
      </c>
      <c r="B215" t="s">
        <v>223</v>
      </c>
      <c r="C215" t="s">
        <v>366</v>
      </c>
      <c r="D215" t="s">
        <v>32</v>
      </c>
      <c r="E215" s="1">
        <v>42899</v>
      </c>
      <c r="F215" s="2">
        <f ca="1">DATEDIF(EmpTable[[#This Row],[Start Date]],TODAY(),"Y")</f>
        <v>7</v>
      </c>
      <c r="G215" t="s">
        <v>39</v>
      </c>
      <c r="H215" t="s">
        <v>18</v>
      </c>
      <c r="I215" t="s">
        <v>42</v>
      </c>
      <c r="J215">
        <v>2216</v>
      </c>
      <c r="K215">
        <v>26592</v>
      </c>
      <c r="L215">
        <v>2</v>
      </c>
      <c r="M215">
        <v>0</v>
      </c>
      <c r="N215">
        <v>0</v>
      </c>
      <c r="O215">
        <v>11</v>
      </c>
      <c r="P215" s="2"/>
    </row>
    <row r="216" spans="1:16" x14ac:dyDescent="0.3">
      <c r="A216">
        <v>215</v>
      </c>
      <c r="B216" t="s">
        <v>367</v>
      </c>
      <c r="C216" t="s">
        <v>350</v>
      </c>
      <c r="D216" t="s">
        <v>32</v>
      </c>
      <c r="E216" s="1">
        <v>44163</v>
      </c>
      <c r="F216" s="2">
        <f ca="1">DATEDIF(EmpTable[[#This Row],[Start Date]],TODAY(),"Y")</f>
        <v>3</v>
      </c>
      <c r="G216" t="s">
        <v>77</v>
      </c>
      <c r="H216" t="s">
        <v>18</v>
      </c>
      <c r="I216" t="s">
        <v>60</v>
      </c>
      <c r="J216">
        <v>2020</v>
      </c>
      <c r="K216">
        <v>24240</v>
      </c>
      <c r="L216">
        <v>4.5</v>
      </c>
      <c r="M216">
        <v>0</v>
      </c>
      <c r="N216">
        <v>5</v>
      </c>
      <c r="O216">
        <v>0</v>
      </c>
      <c r="P216" s="2"/>
    </row>
    <row r="217" spans="1:16" x14ac:dyDescent="0.3">
      <c r="A217">
        <v>216</v>
      </c>
      <c r="B217" t="s">
        <v>20</v>
      </c>
      <c r="C217" t="s">
        <v>368</v>
      </c>
      <c r="D217" t="s">
        <v>32</v>
      </c>
      <c r="E217" s="1">
        <v>42680</v>
      </c>
      <c r="F217" s="2">
        <f ca="1">DATEDIF(EmpTable[[#This Row],[Start Date]],TODAY(),"Y")</f>
        <v>7</v>
      </c>
      <c r="G217" t="s">
        <v>35</v>
      </c>
      <c r="H217" t="s">
        <v>29</v>
      </c>
      <c r="I217" t="s">
        <v>36</v>
      </c>
      <c r="J217">
        <v>3309</v>
      </c>
      <c r="K217">
        <v>39708</v>
      </c>
      <c r="L217">
        <v>4.5</v>
      </c>
      <c r="M217">
        <v>1</v>
      </c>
      <c r="N217">
        <v>0</v>
      </c>
      <c r="O217">
        <v>7</v>
      </c>
      <c r="P217" s="2"/>
    </row>
    <row r="218" spans="1:16" x14ac:dyDescent="0.3">
      <c r="A218">
        <v>217</v>
      </c>
      <c r="B218" t="s">
        <v>369</v>
      </c>
      <c r="C218" t="s">
        <v>370</v>
      </c>
      <c r="D218" t="s">
        <v>32</v>
      </c>
      <c r="E218" s="1">
        <v>43956</v>
      </c>
      <c r="F218" s="2">
        <f ca="1">DATEDIF(EmpTable[[#This Row],[Start Date]],TODAY(),"Y")</f>
        <v>4</v>
      </c>
      <c r="G218" t="s">
        <v>41</v>
      </c>
      <c r="H218" t="s">
        <v>29</v>
      </c>
      <c r="I218" t="s">
        <v>36</v>
      </c>
      <c r="J218">
        <v>983</v>
      </c>
      <c r="K218">
        <v>11796</v>
      </c>
      <c r="L218">
        <v>2</v>
      </c>
      <c r="M218">
        <v>6</v>
      </c>
      <c r="N218">
        <v>0</v>
      </c>
      <c r="O218">
        <v>0</v>
      </c>
      <c r="P218" s="2"/>
    </row>
    <row r="219" spans="1:16" x14ac:dyDescent="0.3">
      <c r="A219">
        <v>218</v>
      </c>
      <c r="B219" t="s">
        <v>64</v>
      </c>
      <c r="C219" t="s">
        <v>371</v>
      </c>
      <c r="D219" t="s">
        <v>32</v>
      </c>
      <c r="E219" s="1">
        <v>43184</v>
      </c>
      <c r="F219" s="2">
        <f ca="1">DATEDIF(EmpTable[[#This Row],[Start Date]],TODAY(),"Y")</f>
        <v>6</v>
      </c>
      <c r="G219" t="s">
        <v>28</v>
      </c>
      <c r="H219" t="s">
        <v>18</v>
      </c>
      <c r="I219" t="s">
        <v>42</v>
      </c>
      <c r="J219">
        <v>741</v>
      </c>
      <c r="K219">
        <v>8892</v>
      </c>
      <c r="L219">
        <v>3</v>
      </c>
      <c r="M219">
        <v>0</v>
      </c>
      <c r="N219">
        <v>0</v>
      </c>
      <c r="O219">
        <v>1</v>
      </c>
      <c r="P219" s="2"/>
    </row>
    <row r="220" spans="1:16" x14ac:dyDescent="0.3">
      <c r="A220">
        <v>219</v>
      </c>
      <c r="B220" t="s">
        <v>170</v>
      </c>
      <c r="C220" t="s">
        <v>372</v>
      </c>
      <c r="D220" t="s">
        <v>32</v>
      </c>
      <c r="E220" s="1">
        <v>42626</v>
      </c>
      <c r="F220" s="2">
        <f ca="1">DATEDIF(EmpTable[[#This Row],[Start Date]],TODAY(),"Y")</f>
        <v>7</v>
      </c>
      <c r="G220" t="s">
        <v>41</v>
      </c>
      <c r="H220" t="s">
        <v>29</v>
      </c>
      <c r="I220" t="s">
        <v>42</v>
      </c>
      <c r="J220">
        <v>1171</v>
      </c>
      <c r="K220">
        <v>14052</v>
      </c>
      <c r="L220">
        <v>4.5</v>
      </c>
      <c r="M220">
        <v>0</v>
      </c>
      <c r="N220">
        <v>0</v>
      </c>
      <c r="O220">
        <v>0</v>
      </c>
      <c r="P220" s="2"/>
    </row>
    <row r="221" spans="1:16" x14ac:dyDescent="0.3">
      <c r="A221">
        <v>220</v>
      </c>
      <c r="B221" t="s">
        <v>373</v>
      </c>
      <c r="C221" t="s">
        <v>374</v>
      </c>
      <c r="D221" t="s">
        <v>32</v>
      </c>
      <c r="E221" s="1">
        <v>43817</v>
      </c>
      <c r="F221" s="2">
        <f ca="1">DATEDIF(EmpTable[[#This Row],[Start Date]],TODAY(),"Y")</f>
        <v>4</v>
      </c>
      <c r="G221" t="s">
        <v>77</v>
      </c>
      <c r="H221" t="s">
        <v>18</v>
      </c>
      <c r="I221" t="s">
        <v>36</v>
      </c>
      <c r="J221">
        <v>2512</v>
      </c>
      <c r="K221">
        <v>30144</v>
      </c>
      <c r="L221">
        <v>5</v>
      </c>
      <c r="M221">
        <v>6</v>
      </c>
      <c r="N221">
        <v>0</v>
      </c>
      <c r="O221">
        <v>10</v>
      </c>
      <c r="P221" s="2"/>
    </row>
    <row r="222" spans="1:16" x14ac:dyDescent="0.3">
      <c r="A222">
        <v>221</v>
      </c>
      <c r="B222" t="s">
        <v>375</v>
      </c>
      <c r="C222" t="s">
        <v>376</v>
      </c>
      <c r="D222" t="s">
        <v>307</v>
      </c>
      <c r="E222" s="1">
        <v>43553</v>
      </c>
      <c r="F222" s="2">
        <f ca="1">DATEDIF(EmpTable[[#This Row],[Start Date]],TODAY(),"Y")</f>
        <v>5</v>
      </c>
      <c r="G222" t="s">
        <v>17</v>
      </c>
      <c r="H222" t="s">
        <v>18</v>
      </c>
      <c r="I222" t="s">
        <v>19</v>
      </c>
      <c r="J222">
        <v>1608</v>
      </c>
      <c r="K222">
        <v>19296</v>
      </c>
      <c r="L222">
        <v>1</v>
      </c>
      <c r="M222">
        <v>0</v>
      </c>
      <c r="N222">
        <v>3</v>
      </c>
      <c r="O222">
        <v>4</v>
      </c>
      <c r="P222" s="2"/>
    </row>
    <row r="223" spans="1:16" x14ac:dyDescent="0.3">
      <c r="A223">
        <v>222</v>
      </c>
      <c r="B223" t="s">
        <v>195</v>
      </c>
      <c r="C223" t="s">
        <v>377</v>
      </c>
      <c r="D223" t="s">
        <v>32</v>
      </c>
      <c r="E223" s="1">
        <v>43945</v>
      </c>
      <c r="F223" s="2">
        <f ca="1">DATEDIF(EmpTable[[#This Row],[Start Date]],TODAY(),"Y")</f>
        <v>4</v>
      </c>
      <c r="G223" t="s">
        <v>77</v>
      </c>
      <c r="H223" t="s">
        <v>29</v>
      </c>
      <c r="I223" t="s">
        <v>36</v>
      </c>
      <c r="J223">
        <v>1677</v>
      </c>
      <c r="K223">
        <v>20124</v>
      </c>
      <c r="L223">
        <v>1</v>
      </c>
      <c r="M223">
        <v>0</v>
      </c>
      <c r="N223">
        <v>0</v>
      </c>
      <c r="O223">
        <v>12</v>
      </c>
      <c r="P223" s="2"/>
    </row>
    <row r="224" spans="1:16" x14ac:dyDescent="0.3">
      <c r="A224">
        <v>223</v>
      </c>
      <c r="B224" t="s">
        <v>378</v>
      </c>
      <c r="C224" t="s">
        <v>379</v>
      </c>
      <c r="D224" t="s">
        <v>307</v>
      </c>
      <c r="E224" s="1">
        <v>43215</v>
      </c>
      <c r="F224" s="2">
        <f ca="1">DATEDIF(EmpTable[[#This Row],[Start Date]],TODAY(),"Y")</f>
        <v>6</v>
      </c>
      <c r="G224" t="s">
        <v>77</v>
      </c>
      <c r="H224" t="s">
        <v>18</v>
      </c>
      <c r="I224" t="s">
        <v>19</v>
      </c>
      <c r="J224">
        <v>3414</v>
      </c>
      <c r="K224">
        <v>40968</v>
      </c>
      <c r="L224">
        <v>5</v>
      </c>
      <c r="M224">
        <v>0</v>
      </c>
      <c r="N224">
        <v>0</v>
      </c>
      <c r="O224">
        <v>2</v>
      </c>
      <c r="P224" s="2"/>
    </row>
    <row r="225" spans="1:16" x14ac:dyDescent="0.3">
      <c r="A225">
        <v>224</v>
      </c>
      <c r="B225" t="s">
        <v>380</v>
      </c>
      <c r="C225" t="s">
        <v>381</v>
      </c>
      <c r="D225" t="s">
        <v>32</v>
      </c>
      <c r="E225" s="1">
        <v>43553</v>
      </c>
      <c r="F225" s="2">
        <f ca="1">DATEDIF(EmpTable[[#This Row],[Start Date]],TODAY(),"Y")</f>
        <v>5</v>
      </c>
      <c r="G225" t="s">
        <v>77</v>
      </c>
      <c r="H225" t="s">
        <v>294</v>
      </c>
      <c r="I225" t="s">
        <v>42</v>
      </c>
      <c r="J225">
        <v>1358</v>
      </c>
      <c r="K225">
        <v>16296</v>
      </c>
      <c r="L225">
        <v>5</v>
      </c>
      <c r="M225">
        <v>0</v>
      </c>
      <c r="N225">
        <v>0</v>
      </c>
      <c r="O225">
        <v>10</v>
      </c>
      <c r="P225" s="2"/>
    </row>
    <row r="226" spans="1:16" x14ac:dyDescent="0.3">
      <c r="A226">
        <v>225</v>
      </c>
      <c r="B226" t="s">
        <v>33</v>
      </c>
      <c r="C226" t="s">
        <v>382</v>
      </c>
      <c r="D226" t="s">
        <v>32</v>
      </c>
      <c r="E226" s="1">
        <v>43694</v>
      </c>
      <c r="F226" s="2">
        <f ca="1">DATEDIF(EmpTable[[#This Row],[Start Date]],TODAY(),"Y")</f>
        <v>4</v>
      </c>
      <c r="G226" t="s">
        <v>41</v>
      </c>
      <c r="H226" t="s">
        <v>18</v>
      </c>
      <c r="I226" t="s">
        <v>60</v>
      </c>
      <c r="J226">
        <v>703</v>
      </c>
      <c r="K226">
        <v>8436</v>
      </c>
      <c r="L226">
        <v>4.5</v>
      </c>
      <c r="M226">
        <v>0</v>
      </c>
      <c r="N226">
        <v>0</v>
      </c>
      <c r="O226">
        <v>64</v>
      </c>
      <c r="P226" s="2"/>
    </row>
    <row r="227" spans="1:16" x14ac:dyDescent="0.3">
      <c r="A227">
        <v>226</v>
      </c>
      <c r="B227" t="s">
        <v>383</v>
      </c>
      <c r="C227" t="s">
        <v>384</v>
      </c>
      <c r="D227" t="s">
        <v>307</v>
      </c>
      <c r="E227" s="1">
        <v>43443</v>
      </c>
      <c r="F227" s="2">
        <f ca="1">DATEDIF(EmpTable[[#This Row],[Start Date]],TODAY(),"Y")</f>
        <v>5</v>
      </c>
      <c r="G227" t="s">
        <v>35</v>
      </c>
      <c r="H227" t="s">
        <v>18</v>
      </c>
      <c r="I227" t="s">
        <v>42</v>
      </c>
      <c r="J227">
        <v>2017</v>
      </c>
      <c r="K227">
        <v>24204</v>
      </c>
      <c r="L227">
        <v>2</v>
      </c>
      <c r="M227">
        <v>0</v>
      </c>
      <c r="N227">
        <v>1</v>
      </c>
      <c r="O227">
        <v>8</v>
      </c>
      <c r="P227" s="2"/>
    </row>
    <row r="228" spans="1:16" x14ac:dyDescent="0.3">
      <c r="A228">
        <v>227</v>
      </c>
      <c r="B228" t="s">
        <v>263</v>
      </c>
      <c r="C228" t="s">
        <v>385</v>
      </c>
      <c r="D228" t="s">
        <v>32</v>
      </c>
      <c r="E228" s="1">
        <v>43687</v>
      </c>
      <c r="F228" s="2">
        <f ca="1">DATEDIF(EmpTable[[#This Row],[Start Date]],TODAY(),"Y")</f>
        <v>5</v>
      </c>
      <c r="G228" t="s">
        <v>35</v>
      </c>
      <c r="H228" t="s">
        <v>18</v>
      </c>
      <c r="I228" t="s">
        <v>42</v>
      </c>
      <c r="J228">
        <v>1806</v>
      </c>
      <c r="K228">
        <v>21672</v>
      </c>
      <c r="L228">
        <v>5</v>
      </c>
      <c r="M228">
        <v>0</v>
      </c>
      <c r="N228">
        <v>0</v>
      </c>
      <c r="O228">
        <v>7</v>
      </c>
      <c r="P228" s="2"/>
    </row>
    <row r="229" spans="1:16" x14ac:dyDescent="0.3">
      <c r="A229">
        <v>228</v>
      </c>
      <c r="B229" t="s">
        <v>383</v>
      </c>
      <c r="C229" t="s">
        <v>386</v>
      </c>
      <c r="D229" t="s">
        <v>307</v>
      </c>
      <c r="E229" s="1">
        <v>43663</v>
      </c>
      <c r="F229" s="2">
        <f ca="1">DATEDIF(EmpTable[[#This Row],[Start Date]],TODAY(),"Y")</f>
        <v>5</v>
      </c>
      <c r="G229" t="s">
        <v>118</v>
      </c>
      <c r="H229" t="s">
        <v>18</v>
      </c>
      <c r="I229" t="s">
        <v>36</v>
      </c>
      <c r="J229">
        <v>2421</v>
      </c>
      <c r="K229">
        <v>29052</v>
      </c>
      <c r="L229">
        <v>3</v>
      </c>
      <c r="M229">
        <v>6</v>
      </c>
      <c r="N229">
        <v>0</v>
      </c>
      <c r="O229">
        <v>16</v>
      </c>
      <c r="P229" s="2"/>
    </row>
    <row r="230" spans="1:16" x14ac:dyDescent="0.3">
      <c r="A230">
        <v>229</v>
      </c>
      <c r="B230" t="s">
        <v>186</v>
      </c>
      <c r="C230" t="s">
        <v>33</v>
      </c>
      <c r="D230" t="s">
        <v>32</v>
      </c>
      <c r="E230" s="1">
        <v>43256</v>
      </c>
      <c r="F230" s="2">
        <f ca="1">DATEDIF(EmpTable[[#This Row],[Start Date]],TODAY(),"Y")</f>
        <v>6</v>
      </c>
      <c r="G230" t="s">
        <v>58</v>
      </c>
      <c r="H230" t="s">
        <v>29</v>
      </c>
      <c r="I230" t="s">
        <v>36</v>
      </c>
      <c r="J230">
        <v>1461</v>
      </c>
      <c r="K230">
        <v>17532</v>
      </c>
      <c r="L230">
        <v>5</v>
      </c>
      <c r="M230">
        <v>1</v>
      </c>
      <c r="N230">
        <v>0</v>
      </c>
      <c r="O230">
        <v>7</v>
      </c>
      <c r="P230" s="2"/>
    </row>
    <row r="231" spans="1:16" x14ac:dyDescent="0.3">
      <c r="A231">
        <v>230</v>
      </c>
      <c r="B231" t="s">
        <v>99</v>
      </c>
      <c r="C231" t="s">
        <v>387</v>
      </c>
      <c r="D231" t="s">
        <v>307</v>
      </c>
      <c r="E231" s="1">
        <v>44106</v>
      </c>
      <c r="F231" s="2">
        <f ca="1">DATEDIF(EmpTable[[#This Row],[Start Date]],TODAY(),"Y")</f>
        <v>3</v>
      </c>
      <c r="G231" t="s">
        <v>28</v>
      </c>
      <c r="H231" t="s">
        <v>18</v>
      </c>
      <c r="I231" t="s">
        <v>60</v>
      </c>
      <c r="J231">
        <v>1287</v>
      </c>
      <c r="K231">
        <v>15444</v>
      </c>
      <c r="L231">
        <v>1</v>
      </c>
      <c r="M231">
        <v>0</v>
      </c>
      <c r="N231">
        <v>0</v>
      </c>
      <c r="O231">
        <v>7</v>
      </c>
      <c r="P231" s="2"/>
    </row>
    <row r="232" spans="1:16" x14ac:dyDescent="0.3">
      <c r="A232">
        <v>231</v>
      </c>
      <c r="B232" t="s">
        <v>388</v>
      </c>
      <c r="C232" t="s">
        <v>389</v>
      </c>
      <c r="D232" t="s">
        <v>32</v>
      </c>
      <c r="E232" s="1">
        <v>43244</v>
      </c>
      <c r="F232" s="2">
        <f ca="1">DATEDIF(EmpTable[[#This Row],[Start Date]],TODAY(),"Y")</f>
        <v>6</v>
      </c>
      <c r="G232" t="s">
        <v>28</v>
      </c>
      <c r="H232" t="s">
        <v>18</v>
      </c>
      <c r="I232" t="s">
        <v>42</v>
      </c>
      <c r="J232">
        <v>2756</v>
      </c>
      <c r="K232">
        <v>33072</v>
      </c>
      <c r="L232">
        <v>3</v>
      </c>
      <c r="M232">
        <v>2</v>
      </c>
      <c r="N232">
        <v>0</v>
      </c>
      <c r="O232">
        <v>4</v>
      </c>
      <c r="P232" s="2"/>
    </row>
    <row r="233" spans="1:16" x14ac:dyDescent="0.3">
      <c r="A233">
        <v>232</v>
      </c>
      <c r="B233" t="s">
        <v>390</v>
      </c>
      <c r="C233" t="s">
        <v>391</v>
      </c>
      <c r="D233" t="s">
        <v>32</v>
      </c>
      <c r="E233" s="1">
        <v>43474</v>
      </c>
      <c r="F233" s="2">
        <f ca="1">DATEDIF(EmpTable[[#This Row],[Start Date]],TODAY(),"Y")</f>
        <v>5</v>
      </c>
      <c r="G233" t="s">
        <v>17</v>
      </c>
      <c r="H233" t="s">
        <v>18</v>
      </c>
      <c r="I233" t="s">
        <v>42</v>
      </c>
      <c r="J233">
        <v>2332</v>
      </c>
      <c r="K233">
        <v>27984</v>
      </c>
      <c r="L233">
        <v>5</v>
      </c>
      <c r="M233">
        <v>0</v>
      </c>
      <c r="N233">
        <v>0</v>
      </c>
      <c r="O233">
        <v>2</v>
      </c>
      <c r="P233" s="2"/>
    </row>
    <row r="234" spans="1:16" x14ac:dyDescent="0.3">
      <c r="A234">
        <v>233</v>
      </c>
      <c r="B234" t="s">
        <v>392</v>
      </c>
      <c r="C234" t="s">
        <v>393</v>
      </c>
      <c r="D234" t="s">
        <v>32</v>
      </c>
      <c r="E234" s="1">
        <v>43795</v>
      </c>
      <c r="F234" s="2">
        <f ca="1">DATEDIF(EmpTable[[#This Row],[Start Date]],TODAY(),"Y")</f>
        <v>4</v>
      </c>
      <c r="G234" t="s">
        <v>76</v>
      </c>
      <c r="H234" t="s">
        <v>18</v>
      </c>
      <c r="I234" t="s">
        <v>42</v>
      </c>
      <c r="J234">
        <v>812</v>
      </c>
      <c r="K234">
        <v>9744</v>
      </c>
      <c r="L234">
        <v>3</v>
      </c>
      <c r="M234">
        <v>0</v>
      </c>
      <c r="N234">
        <v>0</v>
      </c>
      <c r="O234">
        <v>10</v>
      </c>
      <c r="P234" s="2"/>
    </row>
    <row r="235" spans="1:16" x14ac:dyDescent="0.3">
      <c r="A235">
        <v>234</v>
      </c>
      <c r="B235" t="s">
        <v>394</v>
      </c>
      <c r="C235" t="s">
        <v>395</v>
      </c>
      <c r="D235" t="s">
        <v>32</v>
      </c>
      <c r="E235" s="1">
        <v>44103</v>
      </c>
      <c r="F235" s="2">
        <f ca="1">DATEDIF(EmpTable[[#This Row],[Start Date]],TODAY(),"Y")</f>
        <v>3</v>
      </c>
      <c r="G235" t="s">
        <v>28</v>
      </c>
      <c r="H235" t="s">
        <v>18</v>
      </c>
      <c r="I235" t="s">
        <v>36</v>
      </c>
      <c r="J235">
        <v>2651</v>
      </c>
      <c r="K235">
        <v>31812</v>
      </c>
      <c r="L235">
        <v>1</v>
      </c>
      <c r="M235">
        <v>0</v>
      </c>
      <c r="N235">
        <v>0</v>
      </c>
      <c r="O235">
        <v>12</v>
      </c>
      <c r="P235" s="2"/>
    </row>
    <row r="236" spans="1:16" x14ac:dyDescent="0.3">
      <c r="A236">
        <v>235</v>
      </c>
      <c r="B236" t="s">
        <v>127</v>
      </c>
      <c r="C236" t="s">
        <v>396</v>
      </c>
      <c r="D236" t="s">
        <v>32</v>
      </c>
      <c r="E236" s="1">
        <v>43547</v>
      </c>
      <c r="F236" s="2">
        <f ca="1">DATEDIF(EmpTable[[#This Row],[Start Date]],TODAY(),"Y")</f>
        <v>5</v>
      </c>
      <c r="G236" t="s">
        <v>39</v>
      </c>
      <c r="H236" t="s">
        <v>29</v>
      </c>
      <c r="I236" t="s">
        <v>19</v>
      </c>
      <c r="J236">
        <v>2331</v>
      </c>
      <c r="K236">
        <v>27972</v>
      </c>
      <c r="L236">
        <v>4.5</v>
      </c>
      <c r="M236">
        <v>0</v>
      </c>
      <c r="N236">
        <v>0</v>
      </c>
      <c r="O236">
        <v>9</v>
      </c>
      <c r="P236" s="2"/>
    </row>
    <row r="237" spans="1:16" x14ac:dyDescent="0.3">
      <c r="A237">
        <v>236</v>
      </c>
      <c r="B237" t="s">
        <v>33</v>
      </c>
      <c r="C237" t="s">
        <v>397</v>
      </c>
      <c r="D237" t="s">
        <v>32</v>
      </c>
      <c r="E237" s="1">
        <v>43826</v>
      </c>
      <c r="F237" s="2">
        <f ca="1">DATEDIF(EmpTable[[#This Row],[Start Date]],TODAY(),"Y")</f>
        <v>4</v>
      </c>
      <c r="G237" t="s">
        <v>39</v>
      </c>
      <c r="H237" t="s">
        <v>22</v>
      </c>
      <c r="I237" t="s">
        <v>36</v>
      </c>
      <c r="J237">
        <v>2162</v>
      </c>
      <c r="K237">
        <v>25944</v>
      </c>
      <c r="L237">
        <v>5</v>
      </c>
      <c r="M237">
        <v>0</v>
      </c>
      <c r="N237">
        <v>0</v>
      </c>
      <c r="O237">
        <v>13</v>
      </c>
      <c r="P237" s="2"/>
    </row>
    <row r="238" spans="1:16" x14ac:dyDescent="0.3">
      <c r="A238">
        <v>237</v>
      </c>
      <c r="B238" t="s">
        <v>398</v>
      </c>
      <c r="C238" t="s">
        <v>399</v>
      </c>
      <c r="D238" t="s">
        <v>32</v>
      </c>
      <c r="E238" s="1">
        <v>43991</v>
      </c>
      <c r="F238" s="2">
        <f ca="1">DATEDIF(EmpTable[[#This Row],[Start Date]],TODAY(),"Y")</f>
        <v>4</v>
      </c>
      <c r="G238" t="s">
        <v>28</v>
      </c>
      <c r="H238" t="s">
        <v>18</v>
      </c>
      <c r="I238" t="s">
        <v>36</v>
      </c>
      <c r="J238">
        <v>1952</v>
      </c>
      <c r="K238">
        <v>23424</v>
      </c>
      <c r="L238">
        <v>3</v>
      </c>
      <c r="M238">
        <v>1</v>
      </c>
      <c r="N238">
        <v>1</v>
      </c>
      <c r="O238">
        <v>34</v>
      </c>
      <c r="P238" s="2"/>
    </row>
    <row r="239" spans="1:16" x14ac:dyDescent="0.3">
      <c r="A239">
        <v>238</v>
      </c>
      <c r="B239" t="s">
        <v>79</v>
      </c>
      <c r="C239" t="s">
        <v>400</v>
      </c>
      <c r="D239" t="s">
        <v>307</v>
      </c>
      <c r="E239" s="1">
        <v>43931</v>
      </c>
      <c r="F239" s="2">
        <f ca="1">DATEDIF(EmpTable[[#This Row],[Start Date]],TODAY(),"Y")</f>
        <v>4</v>
      </c>
      <c r="G239" t="s">
        <v>35</v>
      </c>
      <c r="H239" t="s">
        <v>18</v>
      </c>
      <c r="I239" t="s">
        <v>36</v>
      </c>
      <c r="J239">
        <v>2976</v>
      </c>
      <c r="K239">
        <v>35712</v>
      </c>
      <c r="L239">
        <v>4.5</v>
      </c>
      <c r="M239">
        <v>0</v>
      </c>
      <c r="N239">
        <v>2</v>
      </c>
      <c r="O239">
        <v>6</v>
      </c>
      <c r="P239" s="2"/>
    </row>
    <row r="240" spans="1:16" x14ac:dyDescent="0.3">
      <c r="A240">
        <v>239</v>
      </c>
      <c r="B240" t="s">
        <v>30</v>
      </c>
      <c r="C240" t="s">
        <v>401</v>
      </c>
      <c r="D240" t="s">
        <v>32</v>
      </c>
      <c r="E240" s="1">
        <v>43272</v>
      </c>
      <c r="F240" s="2">
        <f ca="1">DATEDIF(EmpTable[[#This Row],[Start Date]],TODAY(),"Y")</f>
        <v>6</v>
      </c>
      <c r="G240" t="s">
        <v>28</v>
      </c>
      <c r="H240" t="s">
        <v>22</v>
      </c>
      <c r="I240" t="s">
        <v>42</v>
      </c>
      <c r="J240">
        <v>2080</v>
      </c>
      <c r="K240">
        <v>24960</v>
      </c>
      <c r="L240">
        <v>5</v>
      </c>
      <c r="M240">
        <v>0</v>
      </c>
      <c r="N240">
        <v>5</v>
      </c>
      <c r="O240">
        <v>13</v>
      </c>
      <c r="P240" s="2"/>
    </row>
    <row r="241" spans="1:16" x14ac:dyDescent="0.3">
      <c r="A241">
        <v>240</v>
      </c>
      <c r="B241" t="s">
        <v>341</v>
      </c>
      <c r="C241" t="s">
        <v>402</v>
      </c>
      <c r="D241" t="s">
        <v>32</v>
      </c>
      <c r="E241" s="1">
        <v>43431</v>
      </c>
      <c r="F241" s="2">
        <f ca="1">DATEDIF(EmpTable[[#This Row],[Start Date]],TODAY(),"Y")</f>
        <v>5</v>
      </c>
      <c r="G241" t="s">
        <v>58</v>
      </c>
      <c r="H241" t="s">
        <v>18</v>
      </c>
      <c r="I241" t="s">
        <v>42</v>
      </c>
      <c r="J241">
        <v>1668</v>
      </c>
      <c r="K241">
        <v>20016</v>
      </c>
      <c r="L241">
        <v>4.5</v>
      </c>
      <c r="M241">
        <v>0</v>
      </c>
      <c r="N241">
        <v>3</v>
      </c>
      <c r="O241">
        <v>3</v>
      </c>
      <c r="P241" s="2"/>
    </row>
    <row r="242" spans="1:16" x14ac:dyDescent="0.3">
      <c r="A242">
        <v>241</v>
      </c>
      <c r="B242" t="s">
        <v>33</v>
      </c>
      <c r="C242" t="s">
        <v>403</v>
      </c>
      <c r="D242" t="s">
        <v>32</v>
      </c>
      <c r="E242" s="1">
        <v>42556</v>
      </c>
      <c r="F242" s="2">
        <f ca="1">DATEDIF(EmpTable[[#This Row],[Start Date]],TODAY(),"Y")</f>
        <v>8</v>
      </c>
      <c r="G242" t="s">
        <v>58</v>
      </c>
      <c r="H242" t="s">
        <v>18</v>
      </c>
      <c r="I242" t="s">
        <v>42</v>
      </c>
      <c r="J242">
        <v>2234</v>
      </c>
      <c r="K242">
        <v>26808</v>
      </c>
      <c r="L242">
        <v>5</v>
      </c>
      <c r="M242">
        <v>3</v>
      </c>
      <c r="N242">
        <v>0</v>
      </c>
      <c r="O242">
        <v>7</v>
      </c>
      <c r="P242" s="2"/>
    </row>
    <row r="243" spans="1:16" x14ac:dyDescent="0.3">
      <c r="A243">
        <v>242</v>
      </c>
      <c r="B243" t="s">
        <v>404</v>
      </c>
      <c r="C243" t="s">
        <v>405</v>
      </c>
      <c r="D243" t="s">
        <v>32</v>
      </c>
      <c r="E243" s="1">
        <v>43765</v>
      </c>
      <c r="F243" s="2">
        <f ca="1">DATEDIF(EmpTable[[#This Row],[Start Date]],TODAY(),"Y")</f>
        <v>4</v>
      </c>
      <c r="G243" t="s">
        <v>41</v>
      </c>
      <c r="H243" t="s">
        <v>48</v>
      </c>
      <c r="I243" t="s">
        <v>60</v>
      </c>
      <c r="J243">
        <v>2096</v>
      </c>
      <c r="K243">
        <v>25152</v>
      </c>
      <c r="L243">
        <v>3</v>
      </c>
      <c r="M243">
        <v>5</v>
      </c>
      <c r="N243">
        <v>2</v>
      </c>
      <c r="O243">
        <v>0</v>
      </c>
      <c r="P243" s="2"/>
    </row>
    <row r="244" spans="1:16" x14ac:dyDescent="0.3">
      <c r="A244">
        <v>243</v>
      </c>
      <c r="B244" t="s">
        <v>33</v>
      </c>
      <c r="C244" t="s">
        <v>406</v>
      </c>
      <c r="D244" t="s">
        <v>32</v>
      </c>
      <c r="E244" s="1">
        <v>43612</v>
      </c>
      <c r="F244" s="2">
        <f ca="1">DATEDIF(EmpTable[[#This Row],[Start Date]],TODAY(),"Y")</f>
        <v>5</v>
      </c>
      <c r="G244" t="s">
        <v>28</v>
      </c>
      <c r="H244" t="s">
        <v>22</v>
      </c>
      <c r="I244" t="s">
        <v>42</v>
      </c>
      <c r="J244">
        <v>2129</v>
      </c>
      <c r="K244">
        <v>25548</v>
      </c>
      <c r="L244">
        <v>3</v>
      </c>
      <c r="M244">
        <v>1</v>
      </c>
      <c r="N244">
        <v>1</v>
      </c>
      <c r="O244">
        <v>3</v>
      </c>
      <c r="P244" s="2"/>
    </row>
    <row r="245" spans="1:16" x14ac:dyDescent="0.3">
      <c r="A245">
        <v>244</v>
      </c>
      <c r="B245" t="s">
        <v>407</v>
      </c>
      <c r="C245" t="s">
        <v>408</v>
      </c>
      <c r="D245" t="s">
        <v>32</v>
      </c>
      <c r="E245" s="1">
        <v>43508</v>
      </c>
      <c r="F245" s="2">
        <f ca="1">DATEDIF(EmpTable[[#This Row],[Start Date]],TODAY(),"Y")</f>
        <v>5</v>
      </c>
      <c r="G245" t="s">
        <v>28</v>
      </c>
      <c r="H245" t="s">
        <v>22</v>
      </c>
      <c r="I245" t="s">
        <v>42</v>
      </c>
      <c r="J245">
        <v>1429</v>
      </c>
      <c r="K245">
        <v>17148</v>
      </c>
      <c r="L245">
        <v>3</v>
      </c>
      <c r="M245">
        <v>0</v>
      </c>
      <c r="N245">
        <v>5</v>
      </c>
      <c r="O245">
        <v>8</v>
      </c>
      <c r="P245" s="2"/>
    </row>
    <row r="246" spans="1:16" x14ac:dyDescent="0.3">
      <c r="A246">
        <v>245</v>
      </c>
      <c r="B246" t="s">
        <v>33</v>
      </c>
      <c r="C246" t="s">
        <v>409</v>
      </c>
      <c r="D246" t="s">
        <v>32</v>
      </c>
      <c r="E246" s="1">
        <v>44126</v>
      </c>
      <c r="F246" s="2">
        <f ca="1">DATEDIF(EmpTable[[#This Row],[Start Date]],TODAY(),"Y")</f>
        <v>3</v>
      </c>
      <c r="G246" t="s">
        <v>28</v>
      </c>
      <c r="H246" t="s">
        <v>29</v>
      </c>
      <c r="I246" t="s">
        <v>36</v>
      </c>
      <c r="J246">
        <v>1479</v>
      </c>
      <c r="K246">
        <v>17748</v>
      </c>
      <c r="L246">
        <v>3</v>
      </c>
      <c r="M246">
        <v>5</v>
      </c>
      <c r="N246">
        <v>4</v>
      </c>
      <c r="O246">
        <v>8</v>
      </c>
      <c r="P246" s="2"/>
    </row>
    <row r="247" spans="1:16" x14ac:dyDescent="0.3">
      <c r="A247">
        <v>246</v>
      </c>
      <c r="B247" t="s">
        <v>165</v>
      </c>
      <c r="C247" t="s">
        <v>410</v>
      </c>
      <c r="D247" t="s">
        <v>32</v>
      </c>
      <c r="E247" s="1">
        <v>44181</v>
      </c>
      <c r="F247" s="2">
        <f ca="1">DATEDIF(EmpTable[[#This Row],[Start Date]],TODAY(),"Y")</f>
        <v>3</v>
      </c>
      <c r="G247" t="s">
        <v>17</v>
      </c>
      <c r="H247" t="s">
        <v>29</v>
      </c>
      <c r="I247" t="s">
        <v>36</v>
      </c>
      <c r="J247">
        <v>2884</v>
      </c>
      <c r="K247">
        <v>34608</v>
      </c>
      <c r="L247">
        <v>5</v>
      </c>
      <c r="M247">
        <v>1</v>
      </c>
      <c r="N247">
        <v>6</v>
      </c>
      <c r="O247">
        <v>3</v>
      </c>
      <c r="P247" s="2"/>
    </row>
    <row r="248" spans="1:16" x14ac:dyDescent="0.3">
      <c r="A248">
        <v>247</v>
      </c>
      <c r="B248" t="s">
        <v>67</v>
      </c>
      <c r="C248" t="s">
        <v>411</v>
      </c>
      <c r="D248" t="s">
        <v>32</v>
      </c>
      <c r="E248" s="1">
        <v>44167</v>
      </c>
      <c r="F248" s="2">
        <f ca="1">DATEDIF(EmpTable[[#This Row],[Start Date]],TODAY(),"Y")</f>
        <v>3</v>
      </c>
      <c r="G248" t="s">
        <v>76</v>
      </c>
      <c r="H248" t="s">
        <v>48</v>
      </c>
      <c r="I248" t="s">
        <v>42</v>
      </c>
      <c r="J248">
        <v>2947</v>
      </c>
      <c r="K248">
        <v>35364</v>
      </c>
      <c r="L248">
        <v>3</v>
      </c>
      <c r="M248">
        <v>5</v>
      </c>
      <c r="N248">
        <v>0</v>
      </c>
      <c r="O248">
        <v>1</v>
      </c>
      <c r="P248" s="2"/>
    </row>
    <row r="249" spans="1:16" x14ac:dyDescent="0.3">
      <c r="A249">
        <v>248</v>
      </c>
      <c r="B249" t="s">
        <v>263</v>
      </c>
      <c r="C249" t="s">
        <v>412</v>
      </c>
      <c r="D249" t="s">
        <v>32</v>
      </c>
      <c r="E249" s="1">
        <v>43275</v>
      </c>
      <c r="F249" s="2">
        <f ca="1">DATEDIF(EmpTable[[#This Row],[Start Date]],TODAY(),"Y")</f>
        <v>6</v>
      </c>
      <c r="G249" t="s">
        <v>17</v>
      </c>
      <c r="H249" t="s">
        <v>18</v>
      </c>
      <c r="I249" t="s">
        <v>36</v>
      </c>
      <c r="J249">
        <v>1795</v>
      </c>
      <c r="K249">
        <v>21540</v>
      </c>
      <c r="L249">
        <v>1</v>
      </c>
      <c r="M249">
        <v>0</v>
      </c>
      <c r="N249">
        <v>0</v>
      </c>
      <c r="O249">
        <v>4</v>
      </c>
      <c r="P249" s="2"/>
    </row>
    <row r="250" spans="1:16" x14ac:dyDescent="0.3">
      <c r="A250">
        <v>249</v>
      </c>
      <c r="B250" t="s">
        <v>413</v>
      </c>
      <c r="C250" t="s">
        <v>198</v>
      </c>
      <c r="D250" t="s">
        <v>307</v>
      </c>
      <c r="E250" s="1">
        <v>43137</v>
      </c>
      <c r="F250" s="2">
        <f ca="1">DATEDIF(EmpTable[[#This Row],[Start Date]],TODAY(),"Y")</f>
        <v>6</v>
      </c>
      <c r="G250" t="s">
        <v>41</v>
      </c>
      <c r="H250" t="s">
        <v>18</v>
      </c>
      <c r="I250" t="s">
        <v>19</v>
      </c>
      <c r="J250">
        <v>1982</v>
      </c>
      <c r="K250">
        <v>23784</v>
      </c>
      <c r="L250">
        <v>5</v>
      </c>
      <c r="M250">
        <v>1</v>
      </c>
      <c r="N250">
        <v>0</v>
      </c>
      <c r="O250">
        <v>7</v>
      </c>
      <c r="P250" s="2"/>
    </row>
    <row r="251" spans="1:16" x14ac:dyDescent="0.3">
      <c r="A251">
        <v>250</v>
      </c>
      <c r="B251" t="s">
        <v>33</v>
      </c>
      <c r="C251" t="s">
        <v>414</v>
      </c>
      <c r="D251" t="s">
        <v>32</v>
      </c>
      <c r="E251" s="1">
        <v>44162</v>
      </c>
      <c r="F251" s="2">
        <f ca="1">DATEDIF(EmpTable[[#This Row],[Start Date]],TODAY(),"Y")</f>
        <v>3</v>
      </c>
      <c r="G251" t="s">
        <v>41</v>
      </c>
      <c r="H251" t="s">
        <v>18</v>
      </c>
      <c r="I251" t="s">
        <v>60</v>
      </c>
      <c r="J251">
        <v>2543</v>
      </c>
      <c r="K251">
        <v>30516</v>
      </c>
      <c r="L251">
        <v>5</v>
      </c>
      <c r="M251">
        <v>0</v>
      </c>
      <c r="N251">
        <v>0</v>
      </c>
      <c r="O251">
        <v>86</v>
      </c>
      <c r="P251" s="2"/>
    </row>
    <row r="252" spans="1:16" x14ac:dyDescent="0.3">
      <c r="A252">
        <v>251</v>
      </c>
      <c r="B252" t="s">
        <v>415</v>
      </c>
      <c r="C252" t="s">
        <v>416</v>
      </c>
      <c r="D252" t="s">
        <v>307</v>
      </c>
      <c r="E252" s="1">
        <v>43869</v>
      </c>
      <c r="F252" s="2">
        <f ca="1">DATEDIF(EmpTable[[#This Row],[Start Date]],TODAY(),"Y")</f>
        <v>4</v>
      </c>
      <c r="G252" t="s">
        <v>28</v>
      </c>
      <c r="H252" t="s">
        <v>18</v>
      </c>
      <c r="I252" t="s">
        <v>42</v>
      </c>
      <c r="J252">
        <v>2787</v>
      </c>
      <c r="K252">
        <v>33444</v>
      </c>
      <c r="L252">
        <v>3</v>
      </c>
      <c r="M252">
        <v>3</v>
      </c>
      <c r="N252">
        <v>0</v>
      </c>
      <c r="O252">
        <v>12</v>
      </c>
      <c r="P252" s="2"/>
    </row>
    <row r="253" spans="1:16" x14ac:dyDescent="0.3">
      <c r="A253">
        <v>252</v>
      </c>
      <c r="B253" t="s">
        <v>146</v>
      </c>
      <c r="C253" t="s">
        <v>417</v>
      </c>
      <c r="D253" t="s">
        <v>32</v>
      </c>
      <c r="E253" s="1">
        <v>43865</v>
      </c>
      <c r="F253" s="2">
        <f ca="1">DATEDIF(EmpTable[[#This Row],[Start Date]],TODAY(),"Y")</f>
        <v>4</v>
      </c>
      <c r="G253" t="s">
        <v>77</v>
      </c>
      <c r="H253" t="s">
        <v>18</v>
      </c>
      <c r="I253" t="s">
        <v>36</v>
      </c>
      <c r="J253">
        <v>1095</v>
      </c>
      <c r="K253">
        <v>13140</v>
      </c>
      <c r="L253">
        <v>5</v>
      </c>
      <c r="M253">
        <v>6</v>
      </c>
      <c r="N253">
        <v>0</v>
      </c>
      <c r="O253">
        <v>5</v>
      </c>
      <c r="P253" s="2"/>
    </row>
    <row r="254" spans="1:16" x14ac:dyDescent="0.3">
      <c r="A254">
        <v>253</v>
      </c>
      <c r="B254" t="s">
        <v>37</v>
      </c>
      <c r="C254" t="s">
        <v>418</v>
      </c>
      <c r="D254" t="s">
        <v>307</v>
      </c>
      <c r="E254" s="1">
        <v>43936</v>
      </c>
      <c r="F254" s="2">
        <f ca="1">DATEDIF(EmpTable[[#This Row],[Start Date]],TODAY(),"Y")</f>
        <v>4</v>
      </c>
      <c r="G254" t="s">
        <v>28</v>
      </c>
      <c r="H254" t="s">
        <v>22</v>
      </c>
      <c r="I254" t="s">
        <v>42</v>
      </c>
      <c r="J254">
        <v>2009</v>
      </c>
      <c r="K254">
        <v>24108</v>
      </c>
      <c r="L254">
        <v>5</v>
      </c>
      <c r="M254">
        <v>0</v>
      </c>
      <c r="N254">
        <v>0</v>
      </c>
      <c r="O254">
        <v>0</v>
      </c>
      <c r="P254" s="2"/>
    </row>
    <row r="255" spans="1:16" x14ac:dyDescent="0.3">
      <c r="A255">
        <v>254</v>
      </c>
      <c r="B255" t="s">
        <v>419</v>
      </c>
      <c r="C255" t="s">
        <v>420</v>
      </c>
      <c r="D255" t="s">
        <v>307</v>
      </c>
      <c r="E255" s="1">
        <v>42557</v>
      </c>
      <c r="F255" s="2">
        <f ca="1">DATEDIF(EmpTable[[#This Row],[Start Date]],TODAY(),"Y")</f>
        <v>8</v>
      </c>
      <c r="G255" t="s">
        <v>93</v>
      </c>
      <c r="H255" t="s">
        <v>18</v>
      </c>
      <c r="I255" t="s">
        <v>36</v>
      </c>
      <c r="J255">
        <v>1837</v>
      </c>
      <c r="K255">
        <v>22044</v>
      </c>
      <c r="L255">
        <v>3</v>
      </c>
      <c r="M255">
        <v>1</v>
      </c>
      <c r="N255">
        <v>0</v>
      </c>
      <c r="O255">
        <v>2</v>
      </c>
      <c r="P255" s="2"/>
    </row>
    <row r="256" spans="1:16" x14ac:dyDescent="0.3">
      <c r="A256">
        <v>255</v>
      </c>
      <c r="B256" t="s">
        <v>33</v>
      </c>
      <c r="C256" t="s">
        <v>421</v>
      </c>
      <c r="D256" t="s">
        <v>32</v>
      </c>
      <c r="E256" s="1">
        <v>43729</v>
      </c>
      <c r="F256" s="2">
        <f ca="1">DATEDIF(EmpTable[[#This Row],[Start Date]],TODAY(),"Y")</f>
        <v>4</v>
      </c>
      <c r="G256" t="s">
        <v>76</v>
      </c>
      <c r="H256" t="s">
        <v>22</v>
      </c>
      <c r="I256" t="s">
        <v>42</v>
      </c>
      <c r="J256">
        <v>3109</v>
      </c>
      <c r="K256">
        <v>37308</v>
      </c>
      <c r="L256">
        <v>3</v>
      </c>
      <c r="M256">
        <v>1</v>
      </c>
      <c r="N256">
        <v>0</v>
      </c>
      <c r="O256">
        <v>9</v>
      </c>
      <c r="P256" s="2"/>
    </row>
    <row r="257" spans="1:16" x14ac:dyDescent="0.3">
      <c r="A257">
        <v>256</v>
      </c>
      <c r="B257" t="s">
        <v>375</v>
      </c>
      <c r="C257" t="s">
        <v>301</v>
      </c>
      <c r="D257" t="s">
        <v>307</v>
      </c>
      <c r="E257" s="1">
        <v>43982</v>
      </c>
      <c r="F257" s="2">
        <f ca="1">DATEDIF(EmpTable[[#This Row],[Start Date]],TODAY(),"Y")</f>
        <v>4</v>
      </c>
      <c r="G257" t="s">
        <v>28</v>
      </c>
      <c r="H257" t="s">
        <v>18</v>
      </c>
      <c r="I257" t="s">
        <v>42</v>
      </c>
      <c r="J257">
        <v>2832</v>
      </c>
      <c r="K257">
        <v>33984</v>
      </c>
      <c r="L257">
        <v>5</v>
      </c>
      <c r="M257">
        <v>1</v>
      </c>
      <c r="N257">
        <v>0</v>
      </c>
      <c r="O257">
        <v>5</v>
      </c>
      <c r="P257" s="2"/>
    </row>
    <row r="258" spans="1:16" x14ac:dyDescent="0.3">
      <c r="A258">
        <v>257</v>
      </c>
      <c r="B258" t="s">
        <v>422</v>
      </c>
      <c r="C258" t="s">
        <v>423</v>
      </c>
      <c r="D258" t="s">
        <v>32</v>
      </c>
      <c r="E258" s="1">
        <v>43466</v>
      </c>
      <c r="F258" s="2">
        <f ca="1">DATEDIF(EmpTable[[#This Row],[Start Date]],TODAY(),"Y")</f>
        <v>5</v>
      </c>
      <c r="G258" t="s">
        <v>28</v>
      </c>
      <c r="H258" t="s">
        <v>18</v>
      </c>
      <c r="I258" t="s">
        <v>42</v>
      </c>
      <c r="J258">
        <v>2940</v>
      </c>
      <c r="K258">
        <v>35280</v>
      </c>
      <c r="L258">
        <v>1</v>
      </c>
      <c r="M258">
        <v>6</v>
      </c>
      <c r="N258">
        <v>4</v>
      </c>
      <c r="O258">
        <v>7</v>
      </c>
      <c r="P258" s="2"/>
    </row>
    <row r="259" spans="1:16" x14ac:dyDescent="0.3">
      <c r="A259">
        <v>258</v>
      </c>
      <c r="B259" t="s">
        <v>30</v>
      </c>
      <c r="C259" t="s">
        <v>424</v>
      </c>
      <c r="D259" t="s">
        <v>32</v>
      </c>
      <c r="E259" s="1">
        <v>43560</v>
      </c>
      <c r="F259" s="2">
        <f ca="1">DATEDIF(EmpTable[[#This Row],[Start Date]],TODAY(),"Y")</f>
        <v>5</v>
      </c>
      <c r="G259" t="s">
        <v>35</v>
      </c>
      <c r="H259" t="s">
        <v>48</v>
      </c>
      <c r="I259" t="s">
        <v>36</v>
      </c>
      <c r="J259">
        <v>983</v>
      </c>
      <c r="K259">
        <v>11796</v>
      </c>
      <c r="L259">
        <v>5</v>
      </c>
      <c r="M259">
        <v>0</v>
      </c>
      <c r="N259">
        <v>0</v>
      </c>
      <c r="O259">
        <v>13</v>
      </c>
      <c r="P259" s="2"/>
    </row>
    <row r="260" spans="1:16" x14ac:dyDescent="0.3">
      <c r="A260">
        <v>259</v>
      </c>
      <c r="B260" t="s">
        <v>170</v>
      </c>
      <c r="C260" t="s">
        <v>425</v>
      </c>
      <c r="D260" t="s">
        <v>32</v>
      </c>
      <c r="E260" s="1">
        <v>43941</v>
      </c>
      <c r="F260" s="2">
        <f ca="1">DATEDIF(EmpTable[[#This Row],[Start Date]],TODAY(),"Y")</f>
        <v>4</v>
      </c>
      <c r="G260" t="s">
        <v>50</v>
      </c>
      <c r="H260" t="s">
        <v>18</v>
      </c>
      <c r="I260" t="s">
        <v>36</v>
      </c>
      <c r="J260">
        <v>1223</v>
      </c>
      <c r="K260">
        <v>14676</v>
      </c>
      <c r="L260">
        <v>1</v>
      </c>
      <c r="M260">
        <v>6</v>
      </c>
      <c r="N260">
        <v>0</v>
      </c>
      <c r="O260">
        <v>10</v>
      </c>
      <c r="P260" s="2"/>
    </row>
    <row r="261" spans="1:16" x14ac:dyDescent="0.3">
      <c r="A261">
        <v>260</v>
      </c>
      <c r="B261" t="s">
        <v>426</v>
      </c>
      <c r="C261" t="s">
        <v>427</v>
      </c>
      <c r="D261" t="s">
        <v>307</v>
      </c>
      <c r="E261" s="1">
        <v>44025</v>
      </c>
      <c r="F261" s="2">
        <f ca="1">DATEDIF(EmpTable[[#This Row],[Start Date]],TODAY(),"Y")</f>
        <v>4</v>
      </c>
      <c r="G261" t="s">
        <v>144</v>
      </c>
      <c r="H261" t="s">
        <v>18</v>
      </c>
      <c r="I261" t="s">
        <v>36</v>
      </c>
      <c r="J261">
        <v>833</v>
      </c>
      <c r="K261">
        <v>9996</v>
      </c>
      <c r="L261">
        <v>1</v>
      </c>
      <c r="M261">
        <v>1</v>
      </c>
      <c r="N261">
        <v>0</v>
      </c>
      <c r="O261">
        <v>5</v>
      </c>
      <c r="P261" s="2"/>
    </row>
    <row r="262" spans="1:16" x14ac:dyDescent="0.3">
      <c r="A262">
        <v>261</v>
      </c>
      <c r="B262" t="s">
        <v>428</v>
      </c>
      <c r="C262" t="s">
        <v>429</v>
      </c>
      <c r="D262" t="s">
        <v>307</v>
      </c>
      <c r="E262" s="1">
        <v>43230</v>
      </c>
      <c r="F262" s="2">
        <f ca="1">DATEDIF(EmpTable[[#This Row],[Start Date]],TODAY(),"Y")</f>
        <v>6</v>
      </c>
      <c r="G262" t="s">
        <v>17</v>
      </c>
      <c r="H262" t="s">
        <v>18</v>
      </c>
      <c r="I262" t="s">
        <v>19</v>
      </c>
      <c r="J262">
        <v>2074</v>
      </c>
      <c r="K262">
        <v>24888</v>
      </c>
      <c r="L262">
        <v>3</v>
      </c>
      <c r="M262">
        <v>1</v>
      </c>
      <c r="N262">
        <v>0</v>
      </c>
      <c r="O262">
        <v>2</v>
      </c>
      <c r="P262" s="2"/>
    </row>
    <row r="263" spans="1:16" x14ac:dyDescent="0.3">
      <c r="A263">
        <v>262</v>
      </c>
      <c r="B263" t="s">
        <v>430</v>
      </c>
      <c r="C263" t="s">
        <v>431</v>
      </c>
      <c r="D263" t="s">
        <v>32</v>
      </c>
      <c r="E263" s="1">
        <v>43171</v>
      </c>
      <c r="F263" s="2">
        <f ca="1">DATEDIF(EmpTable[[#This Row],[Start Date]],TODAY(),"Y")</f>
        <v>6</v>
      </c>
      <c r="G263" t="s">
        <v>17</v>
      </c>
      <c r="H263" t="s">
        <v>29</v>
      </c>
      <c r="I263" t="s">
        <v>60</v>
      </c>
      <c r="J263">
        <v>2811</v>
      </c>
      <c r="K263">
        <v>33732</v>
      </c>
      <c r="L263">
        <v>3</v>
      </c>
      <c r="M263">
        <v>0</v>
      </c>
      <c r="N263">
        <v>1</v>
      </c>
      <c r="O263">
        <v>9</v>
      </c>
      <c r="P263" s="2"/>
    </row>
    <row r="264" spans="1:16" x14ac:dyDescent="0.3">
      <c r="A264">
        <v>263</v>
      </c>
      <c r="B264" t="s">
        <v>33</v>
      </c>
      <c r="C264" t="s">
        <v>432</v>
      </c>
      <c r="D264" t="s">
        <v>32</v>
      </c>
      <c r="E264" s="1">
        <v>43731</v>
      </c>
      <c r="F264" s="2">
        <f ca="1">DATEDIF(EmpTable[[#This Row],[Start Date]],TODAY(),"Y")</f>
        <v>4</v>
      </c>
      <c r="G264" t="s">
        <v>17</v>
      </c>
      <c r="H264" t="s">
        <v>22</v>
      </c>
      <c r="I264" t="s">
        <v>36</v>
      </c>
      <c r="J264">
        <v>1436</v>
      </c>
      <c r="K264">
        <v>17232</v>
      </c>
      <c r="L264">
        <v>4.5</v>
      </c>
      <c r="M264">
        <v>3</v>
      </c>
      <c r="N264">
        <v>4</v>
      </c>
      <c r="O264">
        <v>4</v>
      </c>
      <c r="P264" s="2"/>
    </row>
    <row r="265" spans="1:16" x14ac:dyDescent="0.3">
      <c r="A265">
        <v>264</v>
      </c>
      <c r="B265" t="s">
        <v>433</v>
      </c>
      <c r="C265" t="s">
        <v>434</v>
      </c>
      <c r="D265" t="s">
        <v>307</v>
      </c>
      <c r="E265" s="1">
        <v>43647</v>
      </c>
      <c r="F265" s="2">
        <f ca="1">DATEDIF(EmpTable[[#This Row],[Start Date]],TODAY(),"Y")</f>
        <v>5</v>
      </c>
      <c r="G265" t="s">
        <v>28</v>
      </c>
      <c r="H265" t="s">
        <v>18</v>
      </c>
      <c r="I265" t="s">
        <v>36</v>
      </c>
      <c r="J265">
        <v>1041</v>
      </c>
      <c r="K265">
        <v>12492</v>
      </c>
      <c r="L265">
        <v>2</v>
      </c>
      <c r="M265">
        <v>2</v>
      </c>
      <c r="N265">
        <v>0</v>
      </c>
      <c r="O265">
        <v>5</v>
      </c>
      <c r="P265" s="2"/>
    </row>
    <row r="266" spans="1:16" x14ac:dyDescent="0.3">
      <c r="A266">
        <v>265</v>
      </c>
      <c r="B266" t="s">
        <v>435</v>
      </c>
      <c r="C266" t="s">
        <v>436</v>
      </c>
      <c r="D266" t="s">
        <v>307</v>
      </c>
      <c r="E266" s="1">
        <v>43266</v>
      </c>
      <c r="F266" s="2">
        <f ca="1">DATEDIF(EmpTable[[#This Row],[Start Date]],TODAY(),"Y")</f>
        <v>6</v>
      </c>
      <c r="G266" t="s">
        <v>17</v>
      </c>
      <c r="H266" t="s">
        <v>18</v>
      </c>
      <c r="I266" t="s">
        <v>42</v>
      </c>
      <c r="J266">
        <v>2231</v>
      </c>
      <c r="K266">
        <v>26772</v>
      </c>
      <c r="L266">
        <v>3</v>
      </c>
      <c r="M266">
        <v>0</v>
      </c>
      <c r="N266">
        <v>0</v>
      </c>
      <c r="O266">
        <v>87</v>
      </c>
      <c r="P266" s="2"/>
    </row>
    <row r="267" spans="1:16" x14ac:dyDescent="0.3">
      <c r="A267">
        <v>266</v>
      </c>
      <c r="B267" t="s">
        <v>437</v>
      </c>
      <c r="C267" t="s">
        <v>438</v>
      </c>
      <c r="D267" t="s">
        <v>32</v>
      </c>
      <c r="E267" s="1">
        <v>43512</v>
      </c>
      <c r="F267" s="2">
        <f ca="1">DATEDIF(EmpTable[[#This Row],[Start Date]],TODAY(),"Y")</f>
        <v>5</v>
      </c>
      <c r="G267" t="s">
        <v>58</v>
      </c>
      <c r="H267" t="s">
        <v>29</v>
      </c>
      <c r="I267" t="s">
        <v>19</v>
      </c>
      <c r="J267">
        <v>1036</v>
      </c>
      <c r="K267">
        <v>12432</v>
      </c>
      <c r="L267">
        <v>3</v>
      </c>
      <c r="M267">
        <v>0</v>
      </c>
      <c r="N267">
        <v>0</v>
      </c>
      <c r="O267">
        <v>1</v>
      </c>
      <c r="P267" s="2"/>
    </row>
    <row r="268" spans="1:16" x14ac:dyDescent="0.3">
      <c r="A268">
        <v>267</v>
      </c>
      <c r="B268" t="s">
        <v>439</v>
      </c>
      <c r="C268" t="s">
        <v>440</v>
      </c>
      <c r="D268" t="s">
        <v>307</v>
      </c>
      <c r="E268" s="1">
        <v>44119</v>
      </c>
      <c r="F268" s="2">
        <f ca="1">DATEDIF(EmpTable[[#This Row],[Start Date]],TODAY(),"Y")</f>
        <v>3</v>
      </c>
      <c r="G268" t="s">
        <v>17</v>
      </c>
      <c r="H268" t="s">
        <v>18</v>
      </c>
      <c r="I268" t="s">
        <v>36</v>
      </c>
      <c r="J268">
        <v>2143</v>
      </c>
      <c r="K268">
        <v>25716</v>
      </c>
      <c r="L268">
        <v>5</v>
      </c>
      <c r="M268">
        <v>0</v>
      </c>
      <c r="N268">
        <v>0</v>
      </c>
      <c r="O268">
        <v>45</v>
      </c>
      <c r="P268" s="2"/>
    </row>
    <row r="269" spans="1:16" x14ac:dyDescent="0.3">
      <c r="A269">
        <v>268</v>
      </c>
      <c r="B269" t="s">
        <v>37</v>
      </c>
      <c r="C269" t="s">
        <v>441</v>
      </c>
      <c r="D269" t="s">
        <v>307</v>
      </c>
      <c r="E269" s="1">
        <v>43837</v>
      </c>
      <c r="F269" s="2">
        <f ca="1">DATEDIF(EmpTable[[#This Row],[Start Date]],TODAY(),"Y")</f>
        <v>4</v>
      </c>
      <c r="G269" t="s">
        <v>77</v>
      </c>
      <c r="H269" t="s">
        <v>29</v>
      </c>
      <c r="I269" t="s">
        <v>60</v>
      </c>
      <c r="J269">
        <v>967</v>
      </c>
      <c r="K269">
        <v>11604</v>
      </c>
      <c r="L269">
        <v>5</v>
      </c>
      <c r="M269">
        <v>0</v>
      </c>
      <c r="N269">
        <v>4</v>
      </c>
      <c r="O269">
        <v>9</v>
      </c>
      <c r="P269" s="2"/>
    </row>
    <row r="270" spans="1:16" x14ac:dyDescent="0.3">
      <c r="A270">
        <v>269</v>
      </c>
      <c r="B270" t="s">
        <v>246</v>
      </c>
      <c r="C270" t="s">
        <v>442</v>
      </c>
      <c r="D270" t="s">
        <v>32</v>
      </c>
      <c r="E270" s="1">
        <v>44028</v>
      </c>
      <c r="F270" s="2">
        <f ca="1">DATEDIF(EmpTable[[#This Row],[Start Date]],TODAY(),"Y")</f>
        <v>4</v>
      </c>
      <c r="G270" t="s">
        <v>35</v>
      </c>
      <c r="H270" t="s">
        <v>18</v>
      </c>
      <c r="I270" t="s">
        <v>60</v>
      </c>
      <c r="J270">
        <v>2510</v>
      </c>
      <c r="K270">
        <v>30120</v>
      </c>
      <c r="L270">
        <v>1</v>
      </c>
      <c r="M270">
        <v>0</v>
      </c>
      <c r="N270">
        <v>0</v>
      </c>
      <c r="O270">
        <v>3</v>
      </c>
      <c r="P270" s="2"/>
    </row>
    <row r="271" spans="1:16" x14ac:dyDescent="0.3">
      <c r="A271">
        <v>270</v>
      </c>
      <c r="B271" t="s">
        <v>443</v>
      </c>
      <c r="C271" t="s">
        <v>444</v>
      </c>
      <c r="D271" t="s">
        <v>307</v>
      </c>
      <c r="E271" s="1">
        <v>43555</v>
      </c>
      <c r="F271" s="2">
        <f ca="1">DATEDIF(EmpTable[[#This Row],[Start Date]],TODAY(),"Y")</f>
        <v>5</v>
      </c>
      <c r="G271" t="s">
        <v>58</v>
      </c>
      <c r="H271" t="s">
        <v>18</v>
      </c>
      <c r="I271" t="s">
        <v>42</v>
      </c>
      <c r="J271">
        <v>3364</v>
      </c>
      <c r="K271">
        <v>40368</v>
      </c>
      <c r="L271">
        <v>2</v>
      </c>
      <c r="M271">
        <v>0</v>
      </c>
      <c r="N271">
        <v>0</v>
      </c>
      <c r="O271">
        <v>1</v>
      </c>
      <c r="P271" s="2"/>
    </row>
    <row r="272" spans="1:16" x14ac:dyDescent="0.3">
      <c r="A272">
        <v>271</v>
      </c>
      <c r="B272" t="s">
        <v>89</v>
      </c>
      <c r="C272" t="s">
        <v>445</v>
      </c>
      <c r="D272" t="s">
        <v>307</v>
      </c>
      <c r="E272" s="1">
        <v>43471</v>
      </c>
      <c r="F272" s="2">
        <f ca="1">DATEDIF(EmpTable[[#This Row],[Start Date]],TODAY(),"Y")</f>
        <v>5</v>
      </c>
      <c r="G272" t="s">
        <v>77</v>
      </c>
      <c r="H272" t="s">
        <v>18</v>
      </c>
      <c r="I272" t="s">
        <v>19</v>
      </c>
      <c r="J272">
        <v>3420</v>
      </c>
      <c r="K272">
        <v>41040</v>
      </c>
      <c r="L272">
        <v>5</v>
      </c>
      <c r="M272">
        <v>6</v>
      </c>
      <c r="N272">
        <v>0</v>
      </c>
      <c r="O272">
        <v>10</v>
      </c>
      <c r="P272" s="2"/>
    </row>
    <row r="273" spans="1:16" x14ac:dyDescent="0.3">
      <c r="A273">
        <v>272</v>
      </c>
      <c r="B273" t="s">
        <v>69</v>
      </c>
      <c r="C273" t="s">
        <v>446</v>
      </c>
      <c r="D273" t="s">
        <v>32</v>
      </c>
      <c r="E273" s="1">
        <v>43722</v>
      </c>
      <c r="F273" s="2">
        <f ca="1">DATEDIF(EmpTable[[#This Row],[Start Date]],TODAY(),"Y")</f>
        <v>4</v>
      </c>
      <c r="G273" t="s">
        <v>118</v>
      </c>
      <c r="H273" t="s">
        <v>29</v>
      </c>
      <c r="I273" t="s">
        <v>60</v>
      </c>
      <c r="J273">
        <v>2229</v>
      </c>
      <c r="K273">
        <v>26748</v>
      </c>
      <c r="L273">
        <v>3</v>
      </c>
      <c r="M273">
        <v>3</v>
      </c>
      <c r="N273">
        <v>0</v>
      </c>
      <c r="O273">
        <v>1</v>
      </c>
      <c r="P273" s="2"/>
    </row>
    <row r="274" spans="1:16" x14ac:dyDescent="0.3">
      <c r="A274">
        <v>273</v>
      </c>
      <c r="B274" t="s">
        <v>302</v>
      </c>
      <c r="C274" t="s">
        <v>447</v>
      </c>
      <c r="D274" t="s">
        <v>32</v>
      </c>
      <c r="E274" s="1">
        <v>43978</v>
      </c>
      <c r="F274" s="2">
        <f ca="1">DATEDIF(EmpTable[[#This Row],[Start Date]],TODAY(),"Y")</f>
        <v>4</v>
      </c>
      <c r="G274" t="s">
        <v>118</v>
      </c>
      <c r="H274" t="s">
        <v>18</v>
      </c>
      <c r="I274" t="s">
        <v>19</v>
      </c>
      <c r="J274">
        <v>1910</v>
      </c>
      <c r="K274">
        <v>22920</v>
      </c>
      <c r="L274">
        <v>5</v>
      </c>
      <c r="M274">
        <v>2</v>
      </c>
      <c r="N274">
        <v>0</v>
      </c>
      <c r="O274">
        <v>5</v>
      </c>
      <c r="P274" s="2"/>
    </row>
    <row r="275" spans="1:16" x14ac:dyDescent="0.3">
      <c r="A275">
        <v>274</v>
      </c>
      <c r="B275" t="s">
        <v>375</v>
      </c>
      <c r="C275" t="s">
        <v>216</v>
      </c>
      <c r="D275" t="s">
        <v>307</v>
      </c>
      <c r="E275" s="1">
        <v>43684</v>
      </c>
      <c r="F275" s="2">
        <f ca="1">DATEDIF(EmpTable[[#This Row],[Start Date]],TODAY(),"Y")</f>
        <v>5</v>
      </c>
      <c r="G275" t="s">
        <v>76</v>
      </c>
      <c r="H275" t="s">
        <v>18</v>
      </c>
      <c r="I275" t="s">
        <v>36</v>
      </c>
      <c r="J275">
        <v>1917</v>
      </c>
      <c r="K275">
        <v>23004</v>
      </c>
      <c r="L275">
        <v>4.5</v>
      </c>
      <c r="M275">
        <v>0</v>
      </c>
      <c r="N275">
        <v>1</v>
      </c>
      <c r="O275">
        <v>84</v>
      </c>
      <c r="P275" s="2"/>
    </row>
    <row r="276" spans="1:16" x14ac:dyDescent="0.3">
      <c r="A276">
        <v>275</v>
      </c>
      <c r="B276" t="s">
        <v>369</v>
      </c>
      <c r="C276" t="s">
        <v>448</v>
      </c>
      <c r="D276" t="s">
        <v>32</v>
      </c>
      <c r="E276" s="1">
        <v>43454</v>
      </c>
      <c r="F276" s="2">
        <f ca="1">DATEDIF(EmpTable[[#This Row],[Start Date]],TODAY(),"Y")</f>
        <v>5</v>
      </c>
      <c r="G276" t="s">
        <v>17</v>
      </c>
      <c r="H276" t="s">
        <v>18</v>
      </c>
      <c r="I276" t="s">
        <v>36</v>
      </c>
      <c r="J276">
        <v>831</v>
      </c>
      <c r="K276">
        <v>9972</v>
      </c>
      <c r="L276">
        <v>1</v>
      </c>
      <c r="M276">
        <v>1</v>
      </c>
      <c r="N276">
        <v>2</v>
      </c>
      <c r="O276">
        <v>7</v>
      </c>
      <c r="P276" s="2"/>
    </row>
    <row r="277" spans="1:16" x14ac:dyDescent="0.3">
      <c r="A277">
        <v>276</v>
      </c>
      <c r="B277" t="s">
        <v>33</v>
      </c>
      <c r="C277" t="s">
        <v>449</v>
      </c>
      <c r="D277" t="s">
        <v>32</v>
      </c>
      <c r="E277" s="1">
        <v>43652</v>
      </c>
      <c r="F277" s="2">
        <f ca="1">DATEDIF(EmpTable[[#This Row],[Start Date]],TODAY(),"Y")</f>
        <v>5</v>
      </c>
      <c r="G277" t="s">
        <v>17</v>
      </c>
      <c r="H277" t="s">
        <v>29</v>
      </c>
      <c r="I277" t="s">
        <v>42</v>
      </c>
      <c r="J277">
        <v>2636</v>
      </c>
      <c r="K277">
        <v>31632</v>
      </c>
      <c r="L277">
        <v>4.5</v>
      </c>
      <c r="M277">
        <v>0</v>
      </c>
      <c r="N277">
        <v>2</v>
      </c>
      <c r="O277">
        <v>4</v>
      </c>
      <c r="P277" s="2"/>
    </row>
    <row r="278" spans="1:16" x14ac:dyDescent="0.3">
      <c r="A278">
        <v>277</v>
      </c>
      <c r="B278" t="s">
        <v>82</v>
      </c>
      <c r="C278" t="s">
        <v>450</v>
      </c>
      <c r="D278" t="s">
        <v>307</v>
      </c>
      <c r="E278" s="1">
        <v>43348</v>
      </c>
      <c r="F278" s="2">
        <f ca="1">DATEDIF(EmpTable[[#This Row],[Start Date]],TODAY(),"Y")</f>
        <v>5</v>
      </c>
      <c r="G278" t="s">
        <v>41</v>
      </c>
      <c r="H278" t="s">
        <v>48</v>
      </c>
      <c r="I278" t="s">
        <v>42</v>
      </c>
      <c r="J278">
        <v>2929</v>
      </c>
      <c r="K278">
        <v>35148</v>
      </c>
      <c r="L278">
        <v>2</v>
      </c>
      <c r="M278">
        <v>0</v>
      </c>
      <c r="N278">
        <v>1</v>
      </c>
      <c r="O278">
        <v>4</v>
      </c>
      <c r="P278" s="2"/>
    </row>
    <row r="279" spans="1:16" x14ac:dyDescent="0.3">
      <c r="A279">
        <v>278</v>
      </c>
      <c r="B279" t="s">
        <v>195</v>
      </c>
      <c r="C279" t="s">
        <v>451</v>
      </c>
      <c r="D279" t="s">
        <v>32</v>
      </c>
      <c r="E279" s="1">
        <v>43764</v>
      </c>
      <c r="F279" s="2">
        <f ca="1">DATEDIF(EmpTable[[#This Row],[Start Date]],TODAY(),"Y")</f>
        <v>4</v>
      </c>
      <c r="G279" t="s">
        <v>17</v>
      </c>
      <c r="H279" t="s">
        <v>18</v>
      </c>
      <c r="I279" t="s">
        <v>36</v>
      </c>
      <c r="J279">
        <v>1255</v>
      </c>
      <c r="K279">
        <v>15060</v>
      </c>
      <c r="L279">
        <v>1</v>
      </c>
      <c r="M279">
        <v>6</v>
      </c>
      <c r="N279">
        <v>0</v>
      </c>
      <c r="O279">
        <v>15</v>
      </c>
      <c r="P279" s="2"/>
    </row>
    <row r="280" spans="1:16" x14ac:dyDescent="0.3">
      <c r="A280">
        <v>279</v>
      </c>
      <c r="B280" t="s">
        <v>272</v>
      </c>
      <c r="C280" t="s">
        <v>452</v>
      </c>
      <c r="D280" t="s">
        <v>32</v>
      </c>
      <c r="E280" s="1">
        <v>43933</v>
      </c>
      <c r="F280" s="2">
        <f ca="1">DATEDIF(EmpTable[[#This Row],[Start Date]],TODAY(),"Y")</f>
        <v>4</v>
      </c>
      <c r="G280" t="s">
        <v>17</v>
      </c>
      <c r="H280" t="s">
        <v>29</v>
      </c>
      <c r="I280" t="s">
        <v>42</v>
      </c>
      <c r="J280">
        <v>2210</v>
      </c>
      <c r="K280">
        <v>26520</v>
      </c>
      <c r="L280">
        <v>3</v>
      </c>
      <c r="M280">
        <v>0</v>
      </c>
      <c r="N280">
        <v>0</v>
      </c>
      <c r="O280">
        <v>13</v>
      </c>
      <c r="P280" s="2"/>
    </row>
    <row r="281" spans="1:16" x14ac:dyDescent="0.3">
      <c r="A281">
        <v>280</v>
      </c>
      <c r="B281" t="s">
        <v>453</v>
      </c>
      <c r="C281" t="s">
        <v>454</v>
      </c>
      <c r="D281" t="s">
        <v>307</v>
      </c>
      <c r="E281" s="1">
        <v>43753</v>
      </c>
      <c r="F281" s="2">
        <f ca="1">DATEDIF(EmpTable[[#This Row],[Start Date]],TODAY(),"Y")</f>
        <v>4</v>
      </c>
      <c r="G281" t="s">
        <v>17</v>
      </c>
      <c r="H281" t="s">
        <v>18</v>
      </c>
      <c r="I281" t="s">
        <v>36</v>
      </c>
      <c r="J281">
        <v>1788</v>
      </c>
      <c r="K281">
        <v>21456</v>
      </c>
      <c r="L281">
        <v>5</v>
      </c>
      <c r="M281">
        <v>1</v>
      </c>
      <c r="N281">
        <v>0</v>
      </c>
      <c r="O281">
        <v>9</v>
      </c>
      <c r="P281" s="2"/>
    </row>
    <row r="282" spans="1:16" x14ac:dyDescent="0.3">
      <c r="A282">
        <v>281</v>
      </c>
      <c r="B282" t="s">
        <v>369</v>
      </c>
      <c r="C282" t="s">
        <v>455</v>
      </c>
      <c r="D282" t="s">
        <v>32</v>
      </c>
      <c r="E282" s="1">
        <v>43951</v>
      </c>
      <c r="F282" s="2">
        <f ca="1">DATEDIF(EmpTable[[#This Row],[Start Date]],TODAY(),"Y")</f>
        <v>4</v>
      </c>
      <c r="G282" t="s">
        <v>17</v>
      </c>
      <c r="H282" t="s">
        <v>18</v>
      </c>
      <c r="I282" t="s">
        <v>36</v>
      </c>
      <c r="J282">
        <v>2488</v>
      </c>
      <c r="K282">
        <v>29856</v>
      </c>
      <c r="L282">
        <v>5</v>
      </c>
      <c r="M282">
        <v>0</v>
      </c>
      <c r="N282">
        <v>5</v>
      </c>
      <c r="O282">
        <v>3</v>
      </c>
      <c r="P282" s="2"/>
    </row>
    <row r="283" spans="1:16" x14ac:dyDescent="0.3">
      <c r="A283">
        <v>282</v>
      </c>
      <c r="B283" t="s">
        <v>33</v>
      </c>
      <c r="C283" t="s">
        <v>456</v>
      </c>
      <c r="D283" t="s">
        <v>32</v>
      </c>
      <c r="E283" s="1">
        <v>43939</v>
      </c>
      <c r="F283" s="2">
        <f ca="1">DATEDIF(EmpTable[[#This Row],[Start Date]],TODAY(),"Y")</f>
        <v>4</v>
      </c>
      <c r="G283" t="s">
        <v>28</v>
      </c>
      <c r="H283" t="s">
        <v>18</v>
      </c>
      <c r="I283" t="s">
        <v>36</v>
      </c>
      <c r="J283">
        <v>2187</v>
      </c>
      <c r="K283">
        <v>26244</v>
      </c>
      <c r="L283">
        <v>5</v>
      </c>
      <c r="M283">
        <v>1</v>
      </c>
      <c r="N283">
        <v>3</v>
      </c>
      <c r="O283">
        <v>2</v>
      </c>
      <c r="P283" s="2"/>
    </row>
    <row r="284" spans="1:16" x14ac:dyDescent="0.3">
      <c r="A284">
        <v>283</v>
      </c>
      <c r="B284" t="s">
        <v>457</v>
      </c>
      <c r="C284" t="s">
        <v>458</v>
      </c>
      <c r="D284" t="s">
        <v>32</v>
      </c>
      <c r="E284" s="1">
        <v>43963</v>
      </c>
      <c r="F284" s="2">
        <f ca="1">DATEDIF(EmpTable[[#This Row],[Start Date]],TODAY(),"Y")</f>
        <v>4</v>
      </c>
      <c r="G284" t="s">
        <v>17</v>
      </c>
      <c r="H284" t="s">
        <v>18</v>
      </c>
      <c r="I284" t="s">
        <v>42</v>
      </c>
      <c r="J284">
        <v>1366</v>
      </c>
      <c r="K284">
        <v>16392</v>
      </c>
      <c r="L284">
        <v>2</v>
      </c>
      <c r="M284">
        <v>0</v>
      </c>
      <c r="N284">
        <v>0</v>
      </c>
      <c r="O284">
        <v>13</v>
      </c>
      <c r="P284" s="2"/>
    </row>
    <row r="285" spans="1:16" x14ac:dyDescent="0.3">
      <c r="A285">
        <v>284</v>
      </c>
      <c r="B285" t="s">
        <v>197</v>
      </c>
      <c r="C285" t="s">
        <v>459</v>
      </c>
      <c r="D285" t="s">
        <v>32</v>
      </c>
      <c r="E285" s="1">
        <v>43591</v>
      </c>
      <c r="F285" s="2">
        <f ca="1">DATEDIF(EmpTable[[#This Row],[Start Date]],TODAY(),"Y")</f>
        <v>5</v>
      </c>
      <c r="G285" t="s">
        <v>77</v>
      </c>
      <c r="H285" t="s">
        <v>18</v>
      </c>
      <c r="I285" t="s">
        <v>19</v>
      </c>
      <c r="J285">
        <v>2612</v>
      </c>
      <c r="K285">
        <v>31344</v>
      </c>
      <c r="L285">
        <v>5</v>
      </c>
      <c r="M285">
        <v>0</v>
      </c>
      <c r="N285">
        <v>0</v>
      </c>
      <c r="O285">
        <v>8</v>
      </c>
      <c r="P285" s="2"/>
    </row>
    <row r="286" spans="1:16" x14ac:dyDescent="0.3">
      <c r="A286">
        <v>285</v>
      </c>
      <c r="B286" t="s">
        <v>460</v>
      </c>
      <c r="C286" t="s">
        <v>461</v>
      </c>
      <c r="D286" t="s">
        <v>32</v>
      </c>
      <c r="E286" s="1">
        <v>43199</v>
      </c>
      <c r="F286" s="2">
        <f ca="1">DATEDIF(EmpTable[[#This Row],[Start Date]],TODAY(),"Y")</f>
        <v>6</v>
      </c>
      <c r="G286" t="s">
        <v>41</v>
      </c>
      <c r="H286" t="s">
        <v>29</v>
      </c>
      <c r="I286" t="s">
        <v>42</v>
      </c>
      <c r="J286">
        <v>2246</v>
      </c>
      <c r="K286">
        <v>26952</v>
      </c>
      <c r="L286">
        <v>5</v>
      </c>
      <c r="M286">
        <v>0</v>
      </c>
      <c r="N286">
        <v>0</v>
      </c>
      <c r="O286">
        <v>8</v>
      </c>
      <c r="P286" s="2"/>
    </row>
    <row r="287" spans="1:16" x14ac:dyDescent="0.3">
      <c r="A287">
        <v>286</v>
      </c>
      <c r="B287" t="s">
        <v>33</v>
      </c>
      <c r="C287" t="s">
        <v>462</v>
      </c>
      <c r="D287" t="s">
        <v>32</v>
      </c>
      <c r="E287" s="1">
        <v>43307</v>
      </c>
      <c r="F287" s="2">
        <f ca="1">DATEDIF(EmpTable[[#This Row],[Start Date]],TODAY(),"Y")</f>
        <v>6</v>
      </c>
      <c r="G287" t="s">
        <v>17</v>
      </c>
      <c r="H287" t="s">
        <v>18</v>
      </c>
      <c r="I287" t="s">
        <v>42</v>
      </c>
      <c r="J287">
        <v>2761</v>
      </c>
      <c r="K287">
        <v>33132</v>
      </c>
      <c r="L287">
        <v>5</v>
      </c>
      <c r="M287">
        <v>0</v>
      </c>
      <c r="N287">
        <v>2</v>
      </c>
      <c r="O287">
        <v>5</v>
      </c>
      <c r="P287" s="2"/>
    </row>
    <row r="288" spans="1:16" x14ac:dyDescent="0.3">
      <c r="A288">
        <v>287</v>
      </c>
      <c r="B288" t="s">
        <v>463</v>
      </c>
      <c r="C288" t="s">
        <v>464</v>
      </c>
      <c r="D288" t="s">
        <v>307</v>
      </c>
      <c r="E288" s="1">
        <v>43800</v>
      </c>
      <c r="F288" s="2">
        <f ca="1">DATEDIF(EmpTable[[#This Row],[Start Date]],TODAY(),"Y")</f>
        <v>4</v>
      </c>
      <c r="G288" t="s">
        <v>118</v>
      </c>
      <c r="H288" t="s">
        <v>18</v>
      </c>
      <c r="I288" t="s">
        <v>42</v>
      </c>
      <c r="J288">
        <v>1536</v>
      </c>
      <c r="K288">
        <v>18432</v>
      </c>
      <c r="L288">
        <v>4.5</v>
      </c>
      <c r="M288">
        <v>0</v>
      </c>
      <c r="N288">
        <v>0</v>
      </c>
      <c r="O288">
        <v>76</v>
      </c>
      <c r="P288" s="2"/>
    </row>
    <row r="289" spans="1:16" x14ac:dyDescent="0.3">
      <c r="A289">
        <v>288</v>
      </c>
      <c r="B289" t="s">
        <v>33</v>
      </c>
      <c r="C289" t="s">
        <v>465</v>
      </c>
      <c r="D289" t="s">
        <v>32</v>
      </c>
      <c r="E289" s="1">
        <v>42684</v>
      </c>
      <c r="F289" s="2">
        <f ca="1">DATEDIF(EmpTable[[#This Row],[Start Date]],TODAY(),"Y")</f>
        <v>7</v>
      </c>
      <c r="G289" t="s">
        <v>88</v>
      </c>
      <c r="H289" t="s">
        <v>22</v>
      </c>
      <c r="I289" t="s">
        <v>60</v>
      </c>
      <c r="J289">
        <v>2180</v>
      </c>
      <c r="K289">
        <v>26160</v>
      </c>
      <c r="L289">
        <v>4.5</v>
      </c>
      <c r="M289">
        <v>0</v>
      </c>
      <c r="N289">
        <v>0</v>
      </c>
      <c r="O289">
        <v>80</v>
      </c>
      <c r="P289" s="2"/>
    </row>
    <row r="290" spans="1:16" x14ac:dyDescent="0.3">
      <c r="A290">
        <v>289</v>
      </c>
      <c r="B290" t="s">
        <v>466</v>
      </c>
      <c r="C290" t="s">
        <v>461</v>
      </c>
      <c r="D290" t="s">
        <v>307</v>
      </c>
      <c r="E290" s="1">
        <v>43822</v>
      </c>
      <c r="F290" s="2">
        <f ca="1">DATEDIF(EmpTable[[#This Row],[Start Date]],TODAY(),"Y")</f>
        <v>4</v>
      </c>
      <c r="G290" t="s">
        <v>41</v>
      </c>
      <c r="H290" t="s">
        <v>18</v>
      </c>
      <c r="I290" t="s">
        <v>42</v>
      </c>
      <c r="J290">
        <v>3412</v>
      </c>
      <c r="K290">
        <v>40944</v>
      </c>
      <c r="L290">
        <v>5</v>
      </c>
      <c r="M290">
        <v>2</v>
      </c>
      <c r="N290">
        <v>0</v>
      </c>
      <c r="O290">
        <v>3</v>
      </c>
      <c r="P290" s="2"/>
    </row>
    <row r="291" spans="1:16" x14ac:dyDescent="0.3">
      <c r="A291">
        <v>290</v>
      </c>
      <c r="B291" t="s">
        <v>33</v>
      </c>
      <c r="C291" t="s">
        <v>467</v>
      </c>
      <c r="D291" t="s">
        <v>32</v>
      </c>
      <c r="E291" s="1">
        <v>43250</v>
      </c>
      <c r="F291" s="2">
        <f ca="1">DATEDIF(EmpTable[[#This Row],[Start Date]],TODAY(),"Y")</f>
        <v>6</v>
      </c>
      <c r="G291" t="s">
        <v>53</v>
      </c>
      <c r="H291" t="s">
        <v>18</v>
      </c>
      <c r="I291" t="s">
        <v>42</v>
      </c>
      <c r="J291">
        <v>2546</v>
      </c>
      <c r="K291">
        <v>30552</v>
      </c>
      <c r="L291">
        <v>4.5</v>
      </c>
      <c r="M291">
        <v>0</v>
      </c>
      <c r="N291">
        <v>0</v>
      </c>
      <c r="O291">
        <v>6</v>
      </c>
      <c r="P291" s="2"/>
    </row>
    <row r="292" spans="1:16" x14ac:dyDescent="0.3">
      <c r="A292">
        <v>291</v>
      </c>
      <c r="B292" t="s">
        <v>33</v>
      </c>
      <c r="C292" t="s">
        <v>468</v>
      </c>
      <c r="D292" t="s">
        <v>32</v>
      </c>
      <c r="E292" s="1">
        <v>43096</v>
      </c>
      <c r="F292" s="2">
        <f ca="1">DATEDIF(EmpTable[[#This Row],[Start Date]],TODAY(),"Y")</f>
        <v>6</v>
      </c>
      <c r="G292" t="s">
        <v>144</v>
      </c>
      <c r="H292" t="s">
        <v>18</v>
      </c>
      <c r="I292" t="s">
        <v>36</v>
      </c>
      <c r="J292">
        <v>1856</v>
      </c>
      <c r="K292">
        <v>22272</v>
      </c>
      <c r="L292">
        <v>5</v>
      </c>
      <c r="M292">
        <v>0</v>
      </c>
      <c r="N292">
        <v>0</v>
      </c>
      <c r="O292">
        <v>0</v>
      </c>
      <c r="P292" s="2"/>
    </row>
    <row r="293" spans="1:16" x14ac:dyDescent="0.3">
      <c r="A293">
        <v>292</v>
      </c>
      <c r="B293" t="s">
        <v>197</v>
      </c>
      <c r="C293" t="s">
        <v>469</v>
      </c>
      <c r="D293" t="s">
        <v>32</v>
      </c>
      <c r="E293" s="1">
        <v>43618</v>
      </c>
      <c r="F293" s="2">
        <f ca="1">DATEDIF(EmpTable[[#This Row],[Start Date]],TODAY(),"Y")</f>
        <v>5</v>
      </c>
      <c r="G293" t="s">
        <v>35</v>
      </c>
      <c r="H293" t="s">
        <v>18</v>
      </c>
      <c r="I293" t="s">
        <v>42</v>
      </c>
      <c r="J293">
        <v>3220</v>
      </c>
      <c r="K293">
        <v>38640</v>
      </c>
      <c r="L293">
        <v>5</v>
      </c>
      <c r="M293">
        <v>6</v>
      </c>
      <c r="N293">
        <v>0</v>
      </c>
      <c r="O293">
        <v>3</v>
      </c>
      <c r="P293" s="2"/>
    </row>
    <row r="294" spans="1:16" x14ac:dyDescent="0.3">
      <c r="A294">
        <v>293</v>
      </c>
      <c r="B294" t="s">
        <v>59</v>
      </c>
      <c r="C294" t="s">
        <v>470</v>
      </c>
      <c r="D294" t="s">
        <v>32</v>
      </c>
      <c r="E294" s="1">
        <v>42473</v>
      </c>
      <c r="F294" s="2">
        <f ca="1">DATEDIF(EmpTable[[#This Row],[Start Date]],TODAY(),"Y")</f>
        <v>8</v>
      </c>
      <c r="G294" t="s">
        <v>28</v>
      </c>
      <c r="H294" t="s">
        <v>22</v>
      </c>
      <c r="I294" t="s">
        <v>42</v>
      </c>
      <c r="J294">
        <v>3061</v>
      </c>
      <c r="K294">
        <v>36732</v>
      </c>
      <c r="L294">
        <v>5</v>
      </c>
      <c r="M294">
        <v>0</v>
      </c>
      <c r="N294">
        <v>0</v>
      </c>
      <c r="O294">
        <v>3</v>
      </c>
      <c r="P294" s="2"/>
    </row>
    <row r="295" spans="1:16" x14ac:dyDescent="0.3">
      <c r="A295">
        <v>294</v>
      </c>
      <c r="B295" t="s">
        <v>263</v>
      </c>
      <c r="C295" t="s">
        <v>341</v>
      </c>
      <c r="D295" t="s">
        <v>32</v>
      </c>
      <c r="E295" s="1">
        <v>42973</v>
      </c>
      <c r="F295" s="2">
        <f ca="1">DATEDIF(EmpTable[[#This Row],[Start Date]],TODAY(),"Y")</f>
        <v>6</v>
      </c>
      <c r="G295" t="s">
        <v>76</v>
      </c>
      <c r="H295" t="s">
        <v>22</v>
      </c>
      <c r="I295" t="s">
        <v>36</v>
      </c>
      <c r="J295">
        <v>2221</v>
      </c>
      <c r="K295">
        <v>26652</v>
      </c>
      <c r="L295">
        <v>2</v>
      </c>
      <c r="M295">
        <v>0</v>
      </c>
      <c r="N295">
        <v>0</v>
      </c>
      <c r="O295">
        <v>1</v>
      </c>
      <c r="P295" s="2"/>
    </row>
    <row r="296" spans="1:16" x14ac:dyDescent="0.3">
      <c r="A296">
        <v>295</v>
      </c>
      <c r="B296" t="s">
        <v>471</v>
      </c>
      <c r="C296" t="s">
        <v>30</v>
      </c>
      <c r="D296" t="s">
        <v>307</v>
      </c>
      <c r="E296" s="1">
        <v>42852</v>
      </c>
      <c r="F296" s="2">
        <f ca="1">DATEDIF(EmpTable[[#This Row],[Start Date]],TODAY(),"Y")</f>
        <v>7</v>
      </c>
      <c r="G296" t="s">
        <v>17</v>
      </c>
      <c r="H296" t="s">
        <v>22</v>
      </c>
      <c r="I296" t="s">
        <v>60</v>
      </c>
      <c r="J296">
        <v>1799</v>
      </c>
      <c r="K296">
        <v>21588</v>
      </c>
      <c r="L296">
        <v>4.5</v>
      </c>
      <c r="M296">
        <v>2</v>
      </c>
      <c r="N296">
        <v>0</v>
      </c>
      <c r="O296">
        <v>6</v>
      </c>
      <c r="P296" s="2"/>
    </row>
    <row r="297" spans="1:16" x14ac:dyDescent="0.3">
      <c r="A297">
        <v>296</v>
      </c>
      <c r="B297" t="s">
        <v>369</v>
      </c>
      <c r="C297" t="s">
        <v>472</v>
      </c>
      <c r="D297" t="s">
        <v>32</v>
      </c>
      <c r="E297" s="1">
        <v>42879</v>
      </c>
      <c r="F297" s="2">
        <f ca="1">DATEDIF(EmpTable[[#This Row],[Start Date]],TODAY(),"Y")</f>
        <v>7</v>
      </c>
      <c r="G297" t="s">
        <v>41</v>
      </c>
      <c r="H297" t="s">
        <v>18</v>
      </c>
      <c r="I297" t="s">
        <v>60</v>
      </c>
      <c r="J297">
        <v>2082</v>
      </c>
      <c r="K297">
        <v>24984</v>
      </c>
      <c r="L297">
        <v>3</v>
      </c>
      <c r="M297">
        <v>0</v>
      </c>
      <c r="N297">
        <v>0</v>
      </c>
      <c r="O297">
        <v>1</v>
      </c>
      <c r="P297" s="2"/>
    </row>
    <row r="298" spans="1:16" x14ac:dyDescent="0.3">
      <c r="A298">
        <v>297</v>
      </c>
      <c r="B298" t="s">
        <v>290</v>
      </c>
      <c r="C298" t="s">
        <v>119</v>
      </c>
      <c r="D298" t="s">
        <v>32</v>
      </c>
      <c r="E298" s="1">
        <v>42605</v>
      </c>
      <c r="F298" s="2">
        <f ca="1">DATEDIF(EmpTable[[#This Row],[Start Date]],TODAY(),"Y")</f>
        <v>7</v>
      </c>
      <c r="G298" t="s">
        <v>118</v>
      </c>
      <c r="H298" t="s">
        <v>29</v>
      </c>
      <c r="I298" t="s">
        <v>36</v>
      </c>
      <c r="J298">
        <v>1490</v>
      </c>
      <c r="K298">
        <v>17880</v>
      </c>
      <c r="L298">
        <v>4.5</v>
      </c>
      <c r="M298">
        <v>0</v>
      </c>
      <c r="N298">
        <v>2</v>
      </c>
      <c r="O298">
        <v>6</v>
      </c>
      <c r="P298" s="2"/>
    </row>
    <row r="299" spans="1:16" x14ac:dyDescent="0.3">
      <c r="A299">
        <v>298</v>
      </c>
      <c r="B299" t="s">
        <v>300</v>
      </c>
      <c r="C299" t="s">
        <v>473</v>
      </c>
      <c r="D299" t="s">
        <v>307</v>
      </c>
      <c r="E299" s="1">
        <v>43905</v>
      </c>
      <c r="F299" s="2">
        <f ca="1">DATEDIF(EmpTable[[#This Row],[Start Date]],TODAY(),"Y")</f>
        <v>4</v>
      </c>
      <c r="G299" t="s">
        <v>41</v>
      </c>
      <c r="H299" t="s">
        <v>29</v>
      </c>
      <c r="I299" t="s">
        <v>36</v>
      </c>
      <c r="J299">
        <v>2042</v>
      </c>
      <c r="K299">
        <v>24504</v>
      </c>
      <c r="L299">
        <v>4.5</v>
      </c>
      <c r="M299">
        <v>0</v>
      </c>
      <c r="N299">
        <v>0</v>
      </c>
      <c r="O299">
        <v>10</v>
      </c>
      <c r="P299" s="2"/>
    </row>
    <row r="300" spans="1:16" x14ac:dyDescent="0.3">
      <c r="A300">
        <v>299</v>
      </c>
      <c r="B300" t="s">
        <v>116</v>
      </c>
      <c r="C300" t="s">
        <v>474</v>
      </c>
      <c r="D300" t="s">
        <v>32</v>
      </c>
      <c r="E300" s="1">
        <v>42492</v>
      </c>
      <c r="F300" s="2">
        <f ca="1">DATEDIF(EmpTable[[#This Row],[Start Date]],TODAY(),"Y")</f>
        <v>8</v>
      </c>
      <c r="G300" t="s">
        <v>58</v>
      </c>
      <c r="H300" t="s">
        <v>48</v>
      </c>
      <c r="I300" t="s">
        <v>42</v>
      </c>
      <c r="J300">
        <v>985</v>
      </c>
      <c r="K300">
        <v>11820</v>
      </c>
      <c r="L300">
        <v>5</v>
      </c>
      <c r="M300">
        <v>1</v>
      </c>
      <c r="N300">
        <v>0</v>
      </c>
      <c r="O300">
        <v>5</v>
      </c>
      <c r="P300" s="2"/>
    </row>
    <row r="301" spans="1:16" x14ac:dyDescent="0.3">
      <c r="A301">
        <v>300</v>
      </c>
      <c r="B301" t="s">
        <v>99</v>
      </c>
      <c r="C301" t="s">
        <v>475</v>
      </c>
      <c r="D301" t="s">
        <v>307</v>
      </c>
      <c r="E301" s="1">
        <v>42860</v>
      </c>
      <c r="F301" s="2">
        <f ca="1">DATEDIF(EmpTable[[#This Row],[Start Date]],TODAY(),"Y")</f>
        <v>7</v>
      </c>
      <c r="G301" t="s">
        <v>39</v>
      </c>
      <c r="H301" t="s">
        <v>18</v>
      </c>
      <c r="I301" t="s">
        <v>36</v>
      </c>
      <c r="J301">
        <v>1988</v>
      </c>
      <c r="K301">
        <v>23856</v>
      </c>
      <c r="L301">
        <v>3</v>
      </c>
      <c r="M301">
        <v>0</v>
      </c>
      <c r="N301">
        <v>0</v>
      </c>
      <c r="O301">
        <v>7</v>
      </c>
      <c r="P301" s="2"/>
    </row>
    <row r="302" spans="1:16" x14ac:dyDescent="0.3">
      <c r="A302">
        <v>301</v>
      </c>
      <c r="B302" t="s">
        <v>37</v>
      </c>
      <c r="C302" t="s">
        <v>476</v>
      </c>
      <c r="D302" t="s">
        <v>307</v>
      </c>
      <c r="E302" s="1">
        <v>43286</v>
      </c>
      <c r="F302" s="2">
        <f ca="1">DATEDIF(EmpTable[[#This Row],[Start Date]],TODAY(),"Y")</f>
        <v>6</v>
      </c>
      <c r="G302" t="s">
        <v>41</v>
      </c>
      <c r="H302" t="s">
        <v>22</v>
      </c>
      <c r="I302" t="s">
        <v>60</v>
      </c>
      <c r="J302">
        <v>1545</v>
      </c>
      <c r="K302">
        <v>18540</v>
      </c>
      <c r="L302">
        <v>5</v>
      </c>
      <c r="M302">
        <v>1</v>
      </c>
      <c r="N302">
        <v>0</v>
      </c>
      <c r="O302">
        <v>1</v>
      </c>
      <c r="P302" s="2"/>
    </row>
    <row r="303" spans="1:16" x14ac:dyDescent="0.3">
      <c r="A303">
        <v>302</v>
      </c>
      <c r="B303" t="s">
        <v>477</v>
      </c>
      <c r="C303" t="s">
        <v>478</v>
      </c>
      <c r="D303" t="s">
        <v>32</v>
      </c>
      <c r="E303" s="1">
        <v>44016</v>
      </c>
      <c r="F303" s="2">
        <f ca="1">DATEDIF(EmpTable[[#This Row],[Start Date]],TODAY(),"Y")</f>
        <v>4</v>
      </c>
      <c r="G303" t="s">
        <v>76</v>
      </c>
      <c r="H303" t="s">
        <v>18</v>
      </c>
      <c r="I303" t="s">
        <v>42</v>
      </c>
      <c r="J303">
        <v>2637</v>
      </c>
      <c r="K303">
        <v>31644</v>
      </c>
      <c r="L303">
        <v>5</v>
      </c>
      <c r="M303">
        <v>0</v>
      </c>
      <c r="N303">
        <v>0</v>
      </c>
      <c r="O303">
        <v>50</v>
      </c>
      <c r="P303" s="2"/>
    </row>
    <row r="304" spans="1:16" x14ac:dyDescent="0.3">
      <c r="A304">
        <v>303</v>
      </c>
      <c r="B304" t="s">
        <v>33</v>
      </c>
      <c r="C304" t="s">
        <v>479</v>
      </c>
      <c r="D304" t="s">
        <v>32</v>
      </c>
      <c r="E304" s="1">
        <v>43810</v>
      </c>
      <c r="F304" s="2">
        <f ca="1">DATEDIF(EmpTable[[#This Row],[Start Date]],TODAY(),"Y")</f>
        <v>4</v>
      </c>
      <c r="G304" t="s">
        <v>28</v>
      </c>
      <c r="H304" t="s">
        <v>22</v>
      </c>
      <c r="I304" t="s">
        <v>36</v>
      </c>
      <c r="J304">
        <v>1385</v>
      </c>
      <c r="K304">
        <v>16620</v>
      </c>
      <c r="L304">
        <v>4.5</v>
      </c>
      <c r="M304">
        <v>0</v>
      </c>
      <c r="N304">
        <v>0</v>
      </c>
      <c r="O304">
        <v>6</v>
      </c>
      <c r="P304" s="2"/>
    </row>
    <row r="305" spans="1:16" x14ac:dyDescent="0.3">
      <c r="A305">
        <v>304</v>
      </c>
      <c r="B305" t="s">
        <v>480</v>
      </c>
      <c r="C305" t="s">
        <v>481</v>
      </c>
      <c r="D305" t="s">
        <v>307</v>
      </c>
      <c r="E305" s="1">
        <v>43136</v>
      </c>
      <c r="F305" s="2">
        <f ca="1">DATEDIF(EmpTable[[#This Row],[Start Date]],TODAY(),"Y")</f>
        <v>6</v>
      </c>
      <c r="G305" t="s">
        <v>28</v>
      </c>
      <c r="H305" t="s">
        <v>29</v>
      </c>
      <c r="I305" t="s">
        <v>60</v>
      </c>
      <c r="J305">
        <v>2468</v>
      </c>
      <c r="K305">
        <v>29616</v>
      </c>
      <c r="L305">
        <v>1</v>
      </c>
      <c r="M305">
        <v>4</v>
      </c>
      <c r="N305">
        <v>0</v>
      </c>
      <c r="O305">
        <v>3</v>
      </c>
      <c r="P305" s="2"/>
    </row>
    <row r="306" spans="1:16" x14ac:dyDescent="0.3">
      <c r="A306">
        <v>305</v>
      </c>
      <c r="B306" t="s">
        <v>482</v>
      </c>
      <c r="C306" t="s">
        <v>483</v>
      </c>
      <c r="D306" t="s">
        <v>307</v>
      </c>
      <c r="E306" s="1">
        <v>43280</v>
      </c>
      <c r="F306" s="2">
        <f ca="1">DATEDIF(EmpTable[[#This Row],[Start Date]],TODAY(),"Y")</f>
        <v>6</v>
      </c>
      <c r="G306" t="s">
        <v>88</v>
      </c>
      <c r="H306" t="s">
        <v>48</v>
      </c>
      <c r="I306" t="s">
        <v>42</v>
      </c>
      <c r="J306">
        <v>2098</v>
      </c>
      <c r="K306">
        <v>25176</v>
      </c>
      <c r="L306">
        <v>4.5</v>
      </c>
      <c r="M306">
        <v>0</v>
      </c>
      <c r="N306">
        <v>0</v>
      </c>
      <c r="O306">
        <v>3</v>
      </c>
      <c r="P306" s="2"/>
    </row>
    <row r="307" spans="1:16" x14ac:dyDescent="0.3">
      <c r="A307">
        <v>306</v>
      </c>
      <c r="B307" t="s">
        <v>33</v>
      </c>
      <c r="C307" t="s">
        <v>484</v>
      </c>
      <c r="D307" t="s">
        <v>32</v>
      </c>
      <c r="E307" s="1">
        <v>43607</v>
      </c>
      <c r="F307" s="2">
        <f ca="1">DATEDIF(EmpTable[[#This Row],[Start Date]],TODAY(),"Y")</f>
        <v>5</v>
      </c>
      <c r="G307" t="s">
        <v>58</v>
      </c>
      <c r="H307" t="s">
        <v>29</v>
      </c>
      <c r="I307" t="s">
        <v>42</v>
      </c>
      <c r="J307">
        <v>2302</v>
      </c>
      <c r="K307">
        <v>27624</v>
      </c>
      <c r="L307">
        <v>3</v>
      </c>
      <c r="M307">
        <v>6</v>
      </c>
      <c r="N307">
        <v>0</v>
      </c>
      <c r="O307">
        <v>6</v>
      </c>
      <c r="P307" s="2"/>
    </row>
    <row r="308" spans="1:16" x14ac:dyDescent="0.3">
      <c r="A308">
        <v>307</v>
      </c>
      <c r="B308" t="s">
        <v>327</v>
      </c>
      <c r="C308" t="s">
        <v>485</v>
      </c>
      <c r="D308" t="s">
        <v>32</v>
      </c>
      <c r="E308" s="1">
        <v>43565</v>
      </c>
      <c r="F308" s="2">
        <f ca="1">DATEDIF(EmpTable[[#This Row],[Start Date]],TODAY(),"Y")</f>
        <v>5</v>
      </c>
      <c r="G308" t="s">
        <v>53</v>
      </c>
      <c r="H308" t="s">
        <v>18</v>
      </c>
      <c r="I308" t="s">
        <v>42</v>
      </c>
      <c r="J308">
        <v>1623</v>
      </c>
      <c r="K308">
        <v>19476</v>
      </c>
      <c r="L308">
        <v>1</v>
      </c>
      <c r="M308">
        <v>6</v>
      </c>
      <c r="N308">
        <v>0</v>
      </c>
      <c r="O308">
        <v>4</v>
      </c>
      <c r="P308" s="2"/>
    </row>
    <row r="309" spans="1:16" x14ac:dyDescent="0.3">
      <c r="A309">
        <v>308</v>
      </c>
      <c r="B309" t="s">
        <v>486</v>
      </c>
      <c r="C309" t="s">
        <v>487</v>
      </c>
      <c r="D309" t="s">
        <v>307</v>
      </c>
      <c r="E309" s="1">
        <v>43537</v>
      </c>
      <c r="F309" s="2">
        <f ca="1">DATEDIF(EmpTable[[#This Row],[Start Date]],TODAY(),"Y")</f>
        <v>5</v>
      </c>
      <c r="G309" t="s">
        <v>77</v>
      </c>
      <c r="H309" t="s">
        <v>294</v>
      </c>
      <c r="I309" t="s">
        <v>42</v>
      </c>
      <c r="J309">
        <v>1333</v>
      </c>
      <c r="K309">
        <v>15996</v>
      </c>
      <c r="L309">
        <v>3</v>
      </c>
      <c r="M309">
        <v>1</v>
      </c>
      <c r="N309">
        <v>6</v>
      </c>
      <c r="O309">
        <v>10</v>
      </c>
      <c r="P309" s="2"/>
    </row>
    <row r="310" spans="1:16" x14ac:dyDescent="0.3">
      <c r="A310">
        <v>309</v>
      </c>
      <c r="B310" t="s">
        <v>33</v>
      </c>
      <c r="C310" t="s">
        <v>488</v>
      </c>
      <c r="D310" t="s">
        <v>32</v>
      </c>
      <c r="E310" s="1">
        <v>42692</v>
      </c>
      <c r="F310" s="2">
        <f ca="1">DATEDIF(EmpTable[[#This Row],[Start Date]],TODAY(),"Y")</f>
        <v>7</v>
      </c>
      <c r="G310" t="s">
        <v>17</v>
      </c>
      <c r="H310" t="s">
        <v>29</v>
      </c>
      <c r="I310" t="s">
        <v>42</v>
      </c>
      <c r="J310">
        <v>1431</v>
      </c>
      <c r="K310">
        <v>17172</v>
      </c>
      <c r="L310">
        <v>5</v>
      </c>
      <c r="M310">
        <v>0</v>
      </c>
      <c r="N310">
        <v>0</v>
      </c>
      <c r="O310">
        <v>4</v>
      </c>
      <c r="P310" s="2"/>
    </row>
    <row r="311" spans="1:16" x14ac:dyDescent="0.3">
      <c r="A311">
        <v>310</v>
      </c>
      <c r="B311" t="s">
        <v>489</v>
      </c>
      <c r="C311" t="s">
        <v>490</v>
      </c>
      <c r="D311" t="s">
        <v>307</v>
      </c>
      <c r="E311" s="1">
        <v>43823</v>
      </c>
      <c r="F311" s="2">
        <f ca="1">DATEDIF(EmpTable[[#This Row],[Start Date]],TODAY(),"Y")</f>
        <v>4</v>
      </c>
      <c r="G311" t="s">
        <v>28</v>
      </c>
      <c r="H311" t="s">
        <v>18</v>
      </c>
      <c r="I311" t="s">
        <v>19</v>
      </c>
      <c r="J311">
        <v>2527</v>
      </c>
      <c r="K311">
        <v>30324</v>
      </c>
      <c r="L311">
        <v>3</v>
      </c>
      <c r="M311">
        <v>0</v>
      </c>
      <c r="N311">
        <v>0</v>
      </c>
      <c r="O311">
        <v>98</v>
      </c>
      <c r="P311" s="2"/>
    </row>
    <row r="312" spans="1:16" x14ac:dyDescent="0.3">
      <c r="A312">
        <v>311</v>
      </c>
      <c r="B312" t="s">
        <v>310</v>
      </c>
      <c r="C312" t="s">
        <v>491</v>
      </c>
      <c r="D312" t="s">
        <v>307</v>
      </c>
      <c r="E312" s="1">
        <v>42772</v>
      </c>
      <c r="F312" s="2">
        <f ca="1">DATEDIF(EmpTable[[#This Row],[Start Date]],TODAY(),"Y")</f>
        <v>7</v>
      </c>
      <c r="G312" t="s">
        <v>28</v>
      </c>
      <c r="H312" t="s">
        <v>18</v>
      </c>
      <c r="I312" t="s">
        <v>60</v>
      </c>
      <c r="J312">
        <v>2631</v>
      </c>
      <c r="K312">
        <v>31572</v>
      </c>
      <c r="L312">
        <v>3</v>
      </c>
      <c r="M312">
        <v>0</v>
      </c>
      <c r="N312">
        <v>0</v>
      </c>
      <c r="O312">
        <v>7</v>
      </c>
      <c r="P312" s="2"/>
    </row>
    <row r="313" spans="1:16" x14ac:dyDescent="0.3">
      <c r="A313">
        <v>312</v>
      </c>
      <c r="B313" t="s">
        <v>127</v>
      </c>
      <c r="C313" t="s">
        <v>492</v>
      </c>
      <c r="D313" t="s">
        <v>32</v>
      </c>
      <c r="E313" s="1">
        <v>43171</v>
      </c>
      <c r="F313" s="2">
        <f ca="1">DATEDIF(EmpTable[[#This Row],[Start Date]],TODAY(),"Y")</f>
        <v>6</v>
      </c>
      <c r="G313" t="s">
        <v>58</v>
      </c>
      <c r="H313" t="s">
        <v>18</v>
      </c>
      <c r="I313" t="s">
        <v>19</v>
      </c>
      <c r="J313">
        <v>1600</v>
      </c>
      <c r="K313">
        <v>19200</v>
      </c>
      <c r="L313">
        <v>4.5</v>
      </c>
      <c r="M313">
        <v>0</v>
      </c>
      <c r="N313">
        <v>0</v>
      </c>
      <c r="O313">
        <v>0</v>
      </c>
      <c r="P313" s="2"/>
    </row>
    <row r="314" spans="1:16" x14ac:dyDescent="0.3">
      <c r="A314">
        <v>313</v>
      </c>
      <c r="B314" t="s">
        <v>493</v>
      </c>
      <c r="C314" t="s">
        <v>494</v>
      </c>
      <c r="D314" t="s">
        <v>32</v>
      </c>
      <c r="E314" s="1">
        <v>44181</v>
      </c>
      <c r="F314" s="2">
        <f ca="1">DATEDIF(EmpTable[[#This Row],[Start Date]],TODAY(),"Y")</f>
        <v>3</v>
      </c>
      <c r="G314" t="s">
        <v>93</v>
      </c>
      <c r="H314" t="s">
        <v>18</v>
      </c>
      <c r="I314" t="s">
        <v>42</v>
      </c>
      <c r="J314">
        <v>2752</v>
      </c>
      <c r="K314">
        <v>33024</v>
      </c>
      <c r="L314">
        <v>5</v>
      </c>
      <c r="M314">
        <v>0</v>
      </c>
      <c r="N314">
        <v>0</v>
      </c>
      <c r="O314">
        <v>4</v>
      </c>
      <c r="P314" s="2"/>
    </row>
    <row r="315" spans="1:16" x14ac:dyDescent="0.3">
      <c r="A315">
        <v>314</v>
      </c>
      <c r="B315" t="s">
        <v>59</v>
      </c>
      <c r="C315" t="s">
        <v>344</v>
      </c>
      <c r="D315" t="s">
        <v>307</v>
      </c>
      <c r="E315" s="1">
        <v>43998</v>
      </c>
      <c r="F315" s="2">
        <f ca="1">DATEDIF(EmpTable[[#This Row],[Start Date]],TODAY(),"Y")</f>
        <v>4</v>
      </c>
      <c r="G315" t="s">
        <v>17</v>
      </c>
      <c r="H315" t="s">
        <v>18</v>
      </c>
      <c r="I315" t="s">
        <v>42</v>
      </c>
      <c r="J315">
        <v>3125</v>
      </c>
      <c r="K315">
        <v>37500</v>
      </c>
      <c r="L315">
        <v>5</v>
      </c>
      <c r="M315">
        <v>0</v>
      </c>
      <c r="N315">
        <v>0</v>
      </c>
      <c r="O315">
        <v>5</v>
      </c>
      <c r="P315" s="2"/>
    </row>
    <row r="316" spans="1:16" x14ac:dyDescent="0.3">
      <c r="A316">
        <v>315</v>
      </c>
      <c r="B316" t="s">
        <v>495</v>
      </c>
      <c r="C316" t="s">
        <v>496</v>
      </c>
      <c r="D316" t="s">
        <v>307</v>
      </c>
      <c r="E316" s="1">
        <v>43648</v>
      </c>
      <c r="F316" s="2">
        <f ca="1">DATEDIF(EmpTable[[#This Row],[Start Date]],TODAY(),"Y")</f>
        <v>5</v>
      </c>
      <c r="G316" t="s">
        <v>50</v>
      </c>
      <c r="H316" t="s">
        <v>22</v>
      </c>
      <c r="I316" t="s">
        <v>19</v>
      </c>
      <c r="J316">
        <v>2091</v>
      </c>
      <c r="K316">
        <v>25092</v>
      </c>
      <c r="L316">
        <v>2</v>
      </c>
      <c r="M316">
        <v>0</v>
      </c>
      <c r="N316">
        <v>1</v>
      </c>
      <c r="O316">
        <v>9</v>
      </c>
      <c r="P316" s="2"/>
    </row>
    <row r="317" spans="1:16" x14ac:dyDescent="0.3">
      <c r="A317">
        <v>316</v>
      </c>
      <c r="B317" t="s">
        <v>497</v>
      </c>
      <c r="C317" t="s">
        <v>498</v>
      </c>
      <c r="D317" t="s">
        <v>307</v>
      </c>
      <c r="E317" s="1">
        <v>42726</v>
      </c>
      <c r="F317" s="2">
        <f ca="1">DATEDIF(EmpTable[[#This Row],[Start Date]],TODAY(),"Y")</f>
        <v>7</v>
      </c>
      <c r="G317" t="s">
        <v>58</v>
      </c>
      <c r="H317" t="s">
        <v>29</v>
      </c>
      <c r="I317" t="s">
        <v>42</v>
      </c>
      <c r="J317">
        <v>1009</v>
      </c>
      <c r="K317">
        <v>12108</v>
      </c>
      <c r="L317">
        <v>4.5</v>
      </c>
      <c r="M317">
        <v>0</v>
      </c>
      <c r="N317">
        <v>0</v>
      </c>
      <c r="O317">
        <v>17</v>
      </c>
      <c r="P317" s="2"/>
    </row>
    <row r="318" spans="1:16" x14ac:dyDescent="0.3">
      <c r="A318">
        <v>317</v>
      </c>
      <c r="B318" t="s">
        <v>33</v>
      </c>
      <c r="C318" t="s">
        <v>142</v>
      </c>
      <c r="D318" t="s">
        <v>32</v>
      </c>
      <c r="E318" s="1">
        <v>44115</v>
      </c>
      <c r="F318" s="2">
        <f ca="1">DATEDIF(EmpTable[[#This Row],[Start Date]],TODAY(),"Y")</f>
        <v>3</v>
      </c>
      <c r="G318" t="s">
        <v>17</v>
      </c>
      <c r="H318" t="s">
        <v>22</v>
      </c>
      <c r="I318" t="s">
        <v>42</v>
      </c>
      <c r="J318">
        <v>3443</v>
      </c>
      <c r="K318">
        <v>41316</v>
      </c>
      <c r="L318">
        <v>1</v>
      </c>
      <c r="M318">
        <v>0</v>
      </c>
      <c r="N318">
        <v>0</v>
      </c>
      <c r="O318">
        <v>1</v>
      </c>
      <c r="P318" s="2"/>
    </row>
    <row r="319" spans="1:16" x14ac:dyDescent="0.3">
      <c r="A319">
        <v>318</v>
      </c>
      <c r="B319" t="s">
        <v>499</v>
      </c>
      <c r="C319" t="s">
        <v>500</v>
      </c>
      <c r="D319" t="s">
        <v>307</v>
      </c>
      <c r="E319" s="1">
        <v>43182</v>
      </c>
      <c r="F319" s="2">
        <f ca="1">DATEDIF(EmpTable[[#This Row],[Start Date]],TODAY(),"Y")</f>
        <v>6</v>
      </c>
      <c r="G319" t="s">
        <v>28</v>
      </c>
      <c r="H319" t="s">
        <v>48</v>
      </c>
      <c r="I319" t="s">
        <v>19</v>
      </c>
      <c r="J319">
        <v>1582</v>
      </c>
      <c r="K319">
        <v>18984</v>
      </c>
      <c r="L319">
        <v>4.5</v>
      </c>
      <c r="M319">
        <v>0</v>
      </c>
      <c r="N319">
        <v>0</v>
      </c>
      <c r="O319">
        <v>5</v>
      </c>
      <c r="P319" s="2"/>
    </row>
    <row r="320" spans="1:16" x14ac:dyDescent="0.3">
      <c r="A320">
        <v>319</v>
      </c>
      <c r="B320" t="s">
        <v>501</v>
      </c>
      <c r="C320" t="s">
        <v>502</v>
      </c>
      <c r="D320" t="s">
        <v>307</v>
      </c>
      <c r="E320" s="1">
        <v>43528</v>
      </c>
      <c r="F320" s="2">
        <f ca="1">DATEDIF(EmpTable[[#This Row],[Start Date]],TODAY(),"Y")</f>
        <v>5</v>
      </c>
      <c r="G320" t="s">
        <v>58</v>
      </c>
      <c r="H320" t="s">
        <v>29</v>
      </c>
      <c r="I320" t="s">
        <v>36</v>
      </c>
      <c r="J320">
        <v>2103</v>
      </c>
      <c r="K320">
        <v>25236</v>
      </c>
      <c r="L320">
        <v>5</v>
      </c>
      <c r="M320">
        <v>1</v>
      </c>
      <c r="N320">
        <v>1</v>
      </c>
      <c r="O320">
        <v>2</v>
      </c>
      <c r="P320" s="2"/>
    </row>
    <row r="321" spans="1:16" x14ac:dyDescent="0.3">
      <c r="A321">
        <v>320</v>
      </c>
      <c r="B321" t="s">
        <v>503</v>
      </c>
      <c r="C321" t="s">
        <v>504</v>
      </c>
      <c r="D321" t="s">
        <v>307</v>
      </c>
      <c r="E321" s="1">
        <v>43106</v>
      </c>
      <c r="F321" s="2">
        <f ca="1">DATEDIF(EmpTable[[#This Row],[Start Date]],TODAY(),"Y")</f>
        <v>6</v>
      </c>
      <c r="G321" t="s">
        <v>93</v>
      </c>
      <c r="H321" t="s">
        <v>18</v>
      </c>
      <c r="I321" t="s">
        <v>42</v>
      </c>
      <c r="J321">
        <v>3108</v>
      </c>
      <c r="K321">
        <v>37296</v>
      </c>
      <c r="L321">
        <v>1</v>
      </c>
      <c r="M321">
        <v>0</v>
      </c>
      <c r="N321">
        <v>0</v>
      </c>
      <c r="O321">
        <v>45</v>
      </c>
      <c r="P321" s="2"/>
    </row>
    <row r="322" spans="1:16" x14ac:dyDescent="0.3">
      <c r="A322">
        <v>321</v>
      </c>
      <c r="B322" t="s">
        <v>30</v>
      </c>
      <c r="C322" t="s">
        <v>505</v>
      </c>
      <c r="D322" t="s">
        <v>32</v>
      </c>
      <c r="E322" s="1">
        <v>42601</v>
      </c>
      <c r="F322" s="2">
        <f ca="1">DATEDIF(EmpTable[[#This Row],[Start Date]],TODAY(),"Y")</f>
        <v>7</v>
      </c>
      <c r="G322" t="s">
        <v>28</v>
      </c>
      <c r="H322" t="s">
        <v>18</v>
      </c>
      <c r="I322" t="s">
        <v>42</v>
      </c>
      <c r="J322">
        <v>1810</v>
      </c>
      <c r="K322">
        <v>21720</v>
      </c>
      <c r="L322">
        <v>3</v>
      </c>
      <c r="M322">
        <v>0</v>
      </c>
      <c r="N322">
        <v>0</v>
      </c>
      <c r="O322">
        <v>5</v>
      </c>
      <c r="P322" s="2"/>
    </row>
    <row r="323" spans="1:16" x14ac:dyDescent="0.3">
      <c r="A323">
        <v>322</v>
      </c>
      <c r="B323" t="s">
        <v>506</v>
      </c>
      <c r="C323" t="s">
        <v>507</v>
      </c>
      <c r="D323" t="s">
        <v>32</v>
      </c>
      <c r="E323" s="1">
        <v>43322</v>
      </c>
      <c r="F323" s="2">
        <f ca="1">DATEDIF(EmpTable[[#This Row],[Start Date]],TODAY(),"Y")</f>
        <v>6</v>
      </c>
      <c r="G323" t="s">
        <v>118</v>
      </c>
      <c r="H323" t="s">
        <v>22</v>
      </c>
      <c r="I323" t="s">
        <v>19</v>
      </c>
      <c r="J323">
        <v>2312</v>
      </c>
      <c r="K323">
        <v>27744</v>
      </c>
      <c r="L323">
        <v>3</v>
      </c>
      <c r="M323">
        <v>3</v>
      </c>
      <c r="N323">
        <v>0</v>
      </c>
      <c r="O323">
        <v>10</v>
      </c>
      <c r="P323" s="2"/>
    </row>
    <row r="324" spans="1:16" x14ac:dyDescent="0.3">
      <c r="A324">
        <v>323</v>
      </c>
      <c r="B324" t="s">
        <v>300</v>
      </c>
      <c r="C324" t="s">
        <v>374</v>
      </c>
      <c r="D324" t="s">
        <v>307</v>
      </c>
      <c r="E324" s="1">
        <v>43993</v>
      </c>
      <c r="F324" s="2">
        <f ca="1">DATEDIF(EmpTable[[#This Row],[Start Date]],TODAY(),"Y")</f>
        <v>4</v>
      </c>
      <c r="G324" t="s">
        <v>53</v>
      </c>
      <c r="H324" t="s">
        <v>18</v>
      </c>
      <c r="I324" t="s">
        <v>42</v>
      </c>
      <c r="J324">
        <v>2783</v>
      </c>
      <c r="K324">
        <v>33396</v>
      </c>
      <c r="L324">
        <v>1</v>
      </c>
      <c r="M324">
        <v>2</v>
      </c>
      <c r="N324">
        <v>0</v>
      </c>
      <c r="O324">
        <v>15</v>
      </c>
      <c r="P324" s="2"/>
    </row>
    <row r="325" spans="1:16" x14ac:dyDescent="0.3">
      <c r="A325">
        <v>324</v>
      </c>
      <c r="B325" t="s">
        <v>33</v>
      </c>
      <c r="C325" t="s">
        <v>508</v>
      </c>
      <c r="D325" t="s">
        <v>32</v>
      </c>
      <c r="E325" s="1">
        <v>44167</v>
      </c>
      <c r="F325" s="2">
        <f ca="1">DATEDIF(EmpTable[[#This Row],[Start Date]],TODAY(),"Y")</f>
        <v>3</v>
      </c>
      <c r="G325" t="s">
        <v>17</v>
      </c>
      <c r="H325" t="s">
        <v>18</v>
      </c>
      <c r="I325" t="s">
        <v>42</v>
      </c>
      <c r="J325">
        <v>3428</v>
      </c>
      <c r="K325">
        <v>41136</v>
      </c>
      <c r="L325">
        <v>3</v>
      </c>
      <c r="M325">
        <v>5</v>
      </c>
      <c r="N325">
        <v>0</v>
      </c>
      <c r="O325">
        <v>10</v>
      </c>
      <c r="P325" s="2"/>
    </row>
    <row r="326" spans="1:16" x14ac:dyDescent="0.3">
      <c r="A326">
        <v>325</v>
      </c>
      <c r="B326" t="s">
        <v>509</v>
      </c>
      <c r="C326" t="s">
        <v>198</v>
      </c>
      <c r="D326" t="s">
        <v>32</v>
      </c>
      <c r="E326" s="1">
        <v>43136</v>
      </c>
      <c r="F326" s="2">
        <f ca="1">DATEDIF(EmpTable[[#This Row],[Start Date]],TODAY(),"Y")</f>
        <v>6</v>
      </c>
      <c r="G326" t="s">
        <v>41</v>
      </c>
      <c r="H326" t="s">
        <v>18</v>
      </c>
      <c r="I326" t="s">
        <v>36</v>
      </c>
      <c r="J326">
        <v>3450</v>
      </c>
      <c r="K326">
        <v>41400</v>
      </c>
      <c r="L326">
        <v>2</v>
      </c>
      <c r="M326">
        <v>0</v>
      </c>
      <c r="N326">
        <v>4</v>
      </c>
      <c r="O326">
        <v>9</v>
      </c>
      <c r="P326" s="2"/>
    </row>
    <row r="327" spans="1:16" x14ac:dyDescent="0.3">
      <c r="A327">
        <v>326</v>
      </c>
      <c r="B327" t="s">
        <v>33</v>
      </c>
      <c r="C327" t="s">
        <v>510</v>
      </c>
      <c r="D327" t="s">
        <v>32</v>
      </c>
      <c r="E327" s="1">
        <v>43362</v>
      </c>
      <c r="F327" s="2">
        <f ca="1">DATEDIF(EmpTable[[#This Row],[Start Date]],TODAY(),"Y")</f>
        <v>5</v>
      </c>
      <c r="G327" t="s">
        <v>353</v>
      </c>
      <c r="H327" t="s">
        <v>29</v>
      </c>
      <c r="I327" t="s">
        <v>42</v>
      </c>
      <c r="J327">
        <v>1226</v>
      </c>
      <c r="K327">
        <v>14712</v>
      </c>
      <c r="L327">
        <v>2</v>
      </c>
      <c r="M327">
        <v>6</v>
      </c>
      <c r="N327">
        <v>5</v>
      </c>
      <c r="O327">
        <v>4</v>
      </c>
      <c r="P327" s="2"/>
    </row>
    <row r="328" spans="1:16" x14ac:dyDescent="0.3">
      <c r="A328">
        <v>327</v>
      </c>
      <c r="B328" t="s">
        <v>33</v>
      </c>
      <c r="C328" t="s">
        <v>64</v>
      </c>
      <c r="D328" t="s">
        <v>32</v>
      </c>
      <c r="E328" s="1">
        <v>43707</v>
      </c>
      <c r="F328" s="2">
        <f ca="1">DATEDIF(EmpTable[[#This Row],[Start Date]],TODAY(),"Y")</f>
        <v>4</v>
      </c>
      <c r="G328" t="s">
        <v>77</v>
      </c>
      <c r="H328" t="s">
        <v>18</v>
      </c>
      <c r="I328" t="s">
        <v>36</v>
      </c>
      <c r="J328">
        <v>3219</v>
      </c>
      <c r="K328">
        <v>38628</v>
      </c>
      <c r="L328">
        <v>3</v>
      </c>
      <c r="M328">
        <v>0</v>
      </c>
      <c r="N328">
        <v>0</v>
      </c>
      <c r="O328">
        <v>5</v>
      </c>
      <c r="P328" s="2"/>
    </row>
    <row r="329" spans="1:16" x14ac:dyDescent="0.3">
      <c r="A329">
        <v>328</v>
      </c>
      <c r="B329" t="s">
        <v>170</v>
      </c>
      <c r="C329" t="s">
        <v>511</v>
      </c>
      <c r="D329" t="s">
        <v>32</v>
      </c>
      <c r="E329" s="1">
        <v>43574</v>
      </c>
      <c r="F329" s="2">
        <f ca="1">DATEDIF(EmpTable[[#This Row],[Start Date]],TODAY(),"Y")</f>
        <v>5</v>
      </c>
      <c r="G329" t="s">
        <v>17</v>
      </c>
      <c r="H329" t="s">
        <v>22</v>
      </c>
      <c r="I329" t="s">
        <v>42</v>
      </c>
      <c r="J329">
        <v>2060</v>
      </c>
      <c r="K329">
        <v>24720</v>
      </c>
      <c r="L329">
        <v>5</v>
      </c>
      <c r="M329">
        <v>0</v>
      </c>
      <c r="N329">
        <v>0</v>
      </c>
      <c r="O329">
        <v>14</v>
      </c>
      <c r="P329" s="2"/>
    </row>
    <row r="330" spans="1:16" x14ac:dyDescent="0.3">
      <c r="A330">
        <v>329</v>
      </c>
      <c r="B330" t="s">
        <v>37</v>
      </c>
      <c r="C330" t="s">
        <v>512</v>
      </c>
      <c r="D330" t="s">
        <v>307</v>
      </c>
      <c r="E330" s="1">
        <v>43483</v>
      </c>
      <c r="F330" s="2">
        <f ca="1">DATEDIF(EmpTable[[#This Row],[Start Date]],TODAY(),"Y")</f>
        <v>5</v>
      </c>
      <c r="G330" t="s">
        <v>50</v>
      </c>
      <c r="H330" t="s">
        <v>48</v>
      </c>
      <c r="I330" t="s">
        <v>42</v>
      </c>
      <c r="J330">
        <v>2479</v>
      </c>
      <c r="K330">
        <v>29748</v>
      </c>
      <c r="L330">
        <v>5</v>
      </c>
      <c r="M330">
        <v>0</v>
      </c>
      <c r="N330">
        <v>2</v>
      </c>
      <c r="O330">
        <v>3</v>
      </c>
      <c r="P330" s="2"/>
    </row>
    <row r="331" spans="1:16" x14ac:dyDescent="0.3">
      <c r="A331">
        <v>330</v>
      </c>
      <c r="B331" t="s">
        <v>375</v>
      </c>
      <c r="C331" t="s">
        <v>513</v>
      </c>
      <c r="D331" t="s">
        <v>307</v>
      </c>
      <c r="E331" s="1">
        <v>43248</v>
      </c>
      <c r="F331" s="2">
        <f ca="1">DATEDIF(EmpTable[[#This Row],[Start Date]],TODAY(),"Y")</f>
        <v>6</v>
      </c>
      <c r="G331" t="s">
        <v>35</v>
      </c>
      <c r="H331" t="s">
        <v>29</v>
      </c>
      <c r="I331" t="s">
        <v>42</v>
      </c>
      <c r="J331">
        <v>2106</v>
      </c>
      <c r="K331">
        <v>25272</v>
      </c>
      <c r="L331">
        <v>3</v>
      </c>
      <c r="M331">
        <v>0</v>
      </c>
      <c r="N331">
        <v>0</v>
      </c>
      <c r="O331">
        <v>9</v>
      </c>
      <c r="P331" s="2"/>
    </row>
    <row r="332" spans="1:16" x14ac:dyDescent="0.3">
      <c r="A332">
        <v>331</v>
      </c>
      <c r="B332" t="s">
        <v>295</v>
      </c>
      <c r="C332" t="s">
        <v>514</v>
      </c>
      <c r="D332" t="s">
        <v>307</v>
      </c>
      <c r="E332" s="1">
        <v>43623</v>
      </c>
      <c r="F332" s="2">
        <f ca="1">DATEDIF(EmpTable[[#This Row],[Start Date]],TODAY(),"Y")</f>
        <v>5</v>
      </c>
      <c r="G332" t="s">
        <v>28</v>
      </c>
      <c r="H332" t="s">
        <v>22</v>
      </c>
      <c r="I332" t="s">
        <v>60</v>
      </c>
      <c r="J332">
        <v>1480</v>
      </c>
      <c r="K332">
        <v>17760</v>
      </c>
      <c r="L332">
        <v>2</v>
      </c>
      <c r="M332">
        <v>0</v>
      </c>
      <c r="N332">
        <v>0</v>
      </c>
      <c r="O332">
        <v>10</v>
      </c>
      <c r="P332" s="2"/>
    </row>
    <row r="333" spans="1:16" x14ac:dyDescent="0.3">
      <c r="A333">
        <v>332</v>
      </c>
      <c r="B333" t="s">
        <v>515</v>
      </c>
      <c r="C333" t="s">
        <v>516</v>
      </c>
      <c r="D333" t="s">
        <v>307</v>
      </c>
      <c r="E333" s="1">
        <v>43058</v>
      </c>
      <c r="F333" s="2">
        <f ca="1">DATEDIF(EmpTable[[#This Row],[Start Date]],TODAY(),"Y")</f>
        <v>6</v>
      </c>
      <c r="G333" t="s">
        <v>28</v>
      </c>
      <c r="H333" t="s">
        <v>18</v>
      </c>
      <c r="I333" t="s">
        <v>19</v>
      </c>
      <c r="J333">
        <v>994</v>
      </c>
      <c r="K333">
        <v>11928</v>
      </c>
      <c r="L333">
        <v>1</v>
      </c>
      <c r="M333">
        <v>0</v>
      </c>
      <c r="N333">
        <v>0</v>
      </c>
      <c r="O333">
        <v>9</v>
      </c>
      <c r="P333" s="2"/>
    </row>
    <row r="334" spans="1:16" x14ac:dyDescent="0.3">
      <c r="A334">
        <v>333</v>
      </c>
      <c r="B334" t="s">
        <v>30</v>
      </c>
      <c r="C334" t="s">
        <v>517</v>
      </c>
      <c r="D334" t="s">
        <v>32</v>
      </c>
      <c r="E334" s="1">
        <v>43797</v>
      </c>
      <c r="F334" s="2">
        <f ca="1">DATEDIF(EmpTable[[#This Row],[Start Date]],TODAY(),"Y")</f>
        <v>4</v>
      </c>
      <c r="G334" t="s">
        <v>53</v>
      </c>
      <c r="H334" t="s">
        <v>29</v>
      </c>
      <c r="I334" t="s">
        <v>42</v>
      </c>
      <c r="J334">
        <v>2119</v>
      </c>
      <c r="K334">
        <v>25428</v>
      </c>
      <c r="L334">
        <v>4.5</v>
      </c>
      <c r="M334">
        <v>1</v>
      </c>
      <c r="N334">
        <v>5</v>
      </c>
      <c r="O334">
        <v>0</v>
      </c>
      <c r="P334" s="2"/>
    </row>
    <row r="335" spans="1:16" x14ac:dyDescent="0.3">
      <c r="A335">
        <v>334</v>
      </c>
      <c r="B335" t="s">
        <v>518</v>
      </c>
      <c r="C335" t="s">
        <v>519</v>
      </c>
      <c r="D335" t="s">
        <v>32</v>
      </c>
      <c r="E335" s="1">
        <v>43378</v>
      </c>
      <c r="F335" s="2">
        <f ca="1">DATEDIF(EmpTable[[#This Row],[Start Date]],TODAY(),"Y")</f>
        <v>5</v>
      </c>
      <c r="G335" t="s">
        <v>50</v>
      </c>
      <c r="H335" t="s">
        <v>18</v>
      </c>
      <c r="I335" t="s">
        <v>42</v>
      </c>
      <c r="J335">
        <v>1577</v>
      </c>
      <c r="K335">
        <v>18924</v>
      </c>
      <c r="L335">
        <v>4.5</v>
      </c>
      <c r="M335">
        <v>0</v>
      </c>
      <c r="N335">
        <v>0</v>
      </c>
      <c r="O335">
        <v>7</v>
      </c>
      <c r="P335" s="2"/>
    </row>
    <row r="336" spans="1:16" x14ac:dyDescent="0.3">
      <c r="A336">
        <v>335</v>
      </c>
      <c r="B336" t="s">
        <v>49</v>
      </c>
      <c r="C336" t="s">
        <v>520</v>
      </c>
      <c r="D336" t="s">
        <v>32</v>
      </c>
      <c r="E336" s="1">
        <v>43224</v>
      </c>
      <c r="F336" s="2">
        <f ca="1">DATEDIF(EmpTable[[#This Row],[Start Date]],TODAY(),"Y")</f>
        <v>6</v>
      </c>
      <c r="G336" t="s">
        <v>17</v>
      </c>
      <c r="H336" t="s">
        <v>29</v>
      </c>
      <c r="I336" t="s">
        <v>42</v>
      </c>
      <c r="J336">
        <v>3160</v>
      </c>
      <c r="K336">
        <v>37920</v>
      </c>
      <c r="L336">
        <v>5</v>
      </c>
      <c r="M336">
        <v>0</v>
      </c>
      <c r="N336">
        <v>5</v>
      </c>
      <c r="O336">
        <v>10</v>
      </c>
      <c r="P336" s="2"/>
    </row>
    <row r="337" spans="1:16" x14ac:dyDescent="0.3">
      <c r="A337">
        <v>336</v>
      </c>
      <c r="B337" t="s">
        <v>64</v>
      </c>
      <c r="C337" t="s">
        <v>521</v>
      </c>
      <c r="D337" t="s">
        <v>32</v>
      </c>
      <c r="E337" s="1">
        <v>44123</v>
      </c>
      <c r="F337" s="2">
        <f ca="1">DATEDIF(EmpTable[[#This Row],[Start Date]],TODAY(),"Y")</f>
        <v>3</v>
      </c>
      <c r="G337" t="s">
        <v>88</v>
      </c>
      <c r="H337" t="s">
        <v>22</v>
      </c>
      <c r="I337" t="s">
        <v>42</v>
      </c>
      <c r="J337">
        <v>2692</v>
      </c>
      <c r="K337">
        <v>32304</v>
      </c>
      <c r="L337">
        <v>1</v>
      </c>
      <c r="M337">
        <v>4</v>
      </c>
      <c r="N337">
        <v>0</v>
      </c>
      <c r="O337">
        <v>6</v>
      </c>
      <c r="P337" s="2"/>
    </row>
    <row r="338" spans="1:16" x14ac:dyDescent="0.3">
      <c r="A338">
        <v>337</v>
      </c>
      <c r="B338" t="s">
        <v>522</v>
      </c>
      <c r="C338" t="s">
        <v>523</v>
      </c>
      <c r="D338" t="s">
        <v>32</v>
      </c>
      <c r="E338" s="1">
        <v>43430</v>
      </c>
      <c r="F338" s="2">
        <f ca="1">DATEDIF(EmpTable[[#This Row],[Start Date]],TODAY(),"Y")</f>
        <v>5</v>
      </c>
      <c r="G338" t="s">
        <v>41</v>
      </c>
      <c r="H338" t="s">
        <v>29</v>
      </c>
      <c r="I338" t="s">
        <v>60</v>
      </c>
      <c r="J338">
        <v>1448</v>
      </c>
      <c r="K338">
        <v>17376</v>
      </c>
      <c r="L338">
        <v>4.5</v>
      </c>
      <c r="M338">
        <v>0</v>
      </c>
      <c r="N338">
        <v>0</v>
      </c>
      <c r="O338">
        <v>1</v>
      </c>
      <c r="P338" s="2"/>
    </row>
    <row r="339" spans="1:16" x14ac:dyDescent="0.3">
      <c r="A339">
        <v>338</v>
      </c>
      <c r="B339" t="s">
        <v>524</v>
      </c>
      <c r="C339" t="s">
        <v>525</v>
      </c>
      <c r="D339" t="s">
        <v>307</v>
      </c>
      <c r="E339" s="1">
        <v>43541</v>
      </c>
      <c r="F339" s="2">
        <f ca="1">DATEDIF(EmpTable[[#This Row],[Start Date]],TODAY(),"Y")</f>
        <v>5</v>
      </c>
      <c r="G339" t="s">
        <v>28</v>
      </c>
      <c r="H339" t="s">
        <v>18</v>
      </c>
      <c r="I339" t="s">
        <v>19</v>
      </c>
      <c r="J339">
        <v>1568</v>
      </c>
      <c r="K339">
        <v>18816</v>
      </c>
      <c r="L339">
        <v>3</v>
      </c>
      <c r="M339">
        <v>5</v>
      </c>
      <c r="N339">
        <v>0</v>
      </c>
      <c r="O339">
        <v>7</v>
      </c>
      <c r="P339" s="2"/>
    </row>
    <row r="340" spans="1:16" x14ac:dyDescent="0.3">
      <c r="A340">
        <v>339</v>
      </c>
      <c r="B340" t="s">
        <v>437</v>
      </c>
      <c r="C340" t="s">
        <v>526</v>
      </c>
      <c r="D340" t="s">
        <v>32</v>
      </c>
      <c r="E340" s="1">
        <v>42724</v>
      </c>
      <c r="F340" s="2">
        <f ca="1">DATEDIF(EmpTable[[#This Row],[Start Date]],TODAY(),"Y")</f>
        <v>7</v>
      </c>
      <c r="G340" t="s">
        <v>53</v>
      </c>
      <c r="H340" t="s">
        <v>18</v>
      </c>
      <c r="I340" t="s">
        <v>36</v>
      </c>
      <c r="J340">
        <v>1823</v>
      </c>
      <c r="K340">
        <v>21876</v>
      </c>
      <c r="L340">
        <v>4.5</v>
      </c>
      <c r="M340">
        <v>5</v>
      </c>
      <c r="N340">
        <v>0</v>
      </c>
      <c r="O340">
        <v>9</v>
      </c>
      <c r="P340" s="2"/>
    </row>
    <row r="341" spans="1:16" x14ac:dyDescent="0.3">
      <c r="A341">
        <v>340</v>
      </c>
      <c r="B341" t="s">
        <v>527</v>
      </c>
      <c r="C341" t="s">
        <v>528</v>
      </c>
      <c r="D341" t="s">
        <v>32</v>
      </c>
      <c r="E341" s="1">
        <v>43512</v>
      </c>
      <c r="F341" s="2">
        <f ca="1">DATEDIF(EmpTable[[#This Row],[Start Date]],TODAY(),"Y")</f>
        <v>5</v>
      </c>
      <c r="G341" t="s">
        <v>28</v>
      </c>
      <c r="H341" t="s">
        <v>18</v>
      </c>
      <c r="I341" t="s">
        <v>19</v>
      </c>
      <c r="J341">
        <v>1712</v>
      </c>
      <c r="K341">
        <v>20544</v>
      </c>
      <c r="L341">
        <v>4.5</v>
      </c>
      <c r="M341">
        <v>0</v>
      </c>
      <c r="N341">
        <v>4</v>
      </c>
      <c r="O341">
        <v>15</v>
      </c>
      <c r="P341" s="2"/>
    </row>
    <row r="342" spans="1:16" x14ac:dyDescent="0.3">
      <c r="A342">
        <v>341</v>
      </c>
      <c r="B342" t="s">
        <v>529</v>
      </c>
      <c r="C342" t="s">
        <v>530</v>
      </c>
      <c r="D342" t="s">
        <v>32</v>
      </c>
      <c r="E342" s="1">
        <v>44134</v>
      </c>
      <c r="F342" s="2">
        <f ca="1">DATEDIF(EmpTable[[#This Row],[Start Date]],TODAY(),"Y")</f>
        <v>3</v>
      </c>
      <c r="G342" t="s">
        <v>35</v>
      </c>
      <c r="H342" t="s">
        <v>29</v>
      </c>
      <c r="I342" t="s">
        <v>60</v>
      </c>
      <c r="J342">
        <v>744</v>
      </c>
      <c r="K342">
        <v>8928</v>
      </c>
      <c r="L342">
        <v>5</v>
      </c>
      <c r="M342">
        <v>5</v>
      </c>
      <c r="N342">
        <v>0</v>
      </c>
      <c r="O342">
        <v>8</v>
      </c>
      <c r="P342" s="2"/>
    </row>
    <row r="343" spans="1:16" x14ac:dyDescent="0.3">
      <c r="A343">
        <v>342</v>
      </c>
      <c r="B343" t="s">
        <v>531</v>
      </c>
      <c r="C343" t="s">
        <v>532</v>
      </c>
      <c r="D343" t="s">
        <v>307</v>
      </c>
      <c r="E343" s="1">
        <v>42945</v>
      </c>
      <c r="F343" s="2">
        <f ca="1">DATEDIF(EmpTable[[#This Row],[Start Date]],TODAY(),"Y")</f>
        <v>7</v>
      </c>
      <c r="G343" t="s">
        <v>28</v>
      </c>
      <c r="H343" t="s">
        <v>18</v>
      </c>
      <c r="I343" t="s">
        <v>36</v>
      </c>
      <c r="J343">
        <v>2972</v>
      </c>
      <c r="K343">
        <v>35664</v>
      </c>
      <c r="L343">
        <v>5</v>
      </c>
      <c r="M343">
        <v>0</v>
      </c>
      <c r="N343">
        <v>4</v>
      </c>
      <c r="O343">
        <v>2</v>
      </c>
      <c r="P343" s="2"/>
    </row>
    <row r="344" spans="1:16" x14ac:dyDescent="0.3">
      <c r="A344">
        <v>343</v>
      </c>
      <c r="B344" t="s">
        <v>457</v>
      </c>
      <c r="C344" t="s">
        <v>533</v>
      </c>
      <c r="D344" t="s">
        <v>32</v>
      </c>
      <c r="E344" s="1">
        <v>43785</v>
      </c>
      <c r="F344" s="2">
        <f ca="1">DATEDIF(EmpTable[[#This Row],[Start Date]],TODAY(),"Y")</f>
        <v>4</v>
      </c>
      <c r="G344" t="s">
        <v>41</v>
      </c>
      <c r="H344" t="s">
        <v>18</v>
      </c>
      <c r="I344" t="s">
        <v>36</v>
      </c>
      <c r="J344">
        <v>2931</v>
      </c>
      <c r="K344">
        <v>35172</v>
      </c>
      <c r="L344">
        <v>3</v>
      </c>
      <c r="M344">
        <v>6</v>
      </c>
      <c r="N344">
        <v>0</v>
      </c>
      <c r="O344">
        <v>71</v>
      </c>
      <c r="P344" s="2"/>
    </row>
    <row r="345" spans="1:16" x14ac:dyDescent="0.3">
      <c r="A345">
        <v>344</v>
      </c>
      <c r="B345" t="s">
        <v>195</v>
      </c>
      <c r="C345" t="s">
        <v>534</v>
      </c>
      <c r="D345" t="s">
        <v>32</v>
      </c>
      <c r="E345" s="1">
        <v>43301</v>
      </c>
      <c r="F345" s="2">
        <f ca="1">DATEDIF(EmpTable[[#This Row],[Start Date]],TODAY(),"Y")</f>
        <v>6</v>
      </c>
      <c r="G345" t="s">
        <v>118</v>
      </c>
      <c r="H345" t="s">
        <v>48</v>
      </c>
      <c r="I345" t="s">
        <v>19</v>
      </c>
      <c r="J345">
        <v>2544</v>
      </c>
      <c r="K345">
        <v>30528</v>
      </c>
      <c r="L345">
        <v>3</v>
      </c>
      <c r="M345">
        <v>0</v>
      </c>
      <c r="N345">
        <v>0</v>
      </c>
      <c r="O345">
        <v>2</v>
      </c>
      <c r="P345" s="2"/>
    </row>
    <row r="346" spans="1:16" x14ac:dyDescent="0.3">
      <c r="A346">
        <v>345</v>
      </c>
      <c r="B346" t="s">
        <v>535</v>
      </c>
      <c r="C346" t="s">
        <v>536</v>
      </c>
      <c r="D346" t="s">
        <v>32</v>
      </c>
      <c r="E346" s="1">
        <v>42605</v>
      </c>
      <c r="F346" s="2">
        <f ca="1">DATEDIF(EmpTable[[#This Row],[Start Date]],TODAY(),"Y")</f>
        <v>7</v>
      </c>
      <c r="G346" t="s">
        <v>28</v>
      </c>
      <c r="H346" t="s">
        <v>22</v>
      </c>
      <c r="I346" t="s">
        <v>42</v>
      </c>
      <c r="J346">
        <v>1595</v>
      </c>
      <c r="K346">
        <v>19140</v>
      </c>
      <c r="L346">
        <v>5</v>
      </c>
      <c r="M346">
        <v>0</v>
      </c>
      <c r="N346">
        <v>0</v>
      </c>
      <c r="O346">
        <v>0</v>
      </c>
      <c r="P346" s="2"/>
    </row>
    <row r="347" spans="1:16" x14ac:dyDescent="0.3">
      <c r="A347">
        <v>346</v>
      </c>
      <c r="B347" t="s">
        <v>524</v>
      </c>
      <c r="C347" t="s">
        <v>537</v>
      </c>
      <c r="D347" t="s">
        <v>307</v>
      </c>
      <c r="E347" s="1">
        <v>43439</v>
      </c>
      <c r="F347" s="2">
        <f ca="1">DATEDIF(EmpTable[[#This Row],[Start Date]],TODAY(),"Y")</f>
        <v>5</v>
      </c>
      <c r="G347" t="s">
        <v>41</v>
      </c>
      <c r="H347" t="s">
        <v>48</v>
      </c>
      <c r="I347" t="s">
        <v>19</v>
      </c>
      <c r="J347">
        <v>1326</v>
      </c>
      <c r="K347">
        <v>15912</v>
      </c>
      <c r="L347">
        <v>3</v>
      </c>
      <c r="M347">
        <v>0</v>
      </c>
      <c r="N347">
        <v>3</v>
      </c>
      <c r="O347">
        <v>7</v>
      </c>
      <c r="P347" s="2"/>
    </row>
    <row r="348" spans="1:16" x14ac:dyDescent="0.3">
      <c r="A348">
        <v>347</v>
      </c>
      <c r="B348" t="s">
        <v>20</v>
      </c>
      <c r="C348" t="s">
        <v>538</v>
      </c>
      <c r="D348" t="s">
        <v>32</v>
      </c>
      <c r="E348" s="1">
        <v>43492</v>
      </c>
      <c r="F348" s="2">
        <f ca="1">DATEDIF(EmpTable[[#This Row],[Start Date]],TODAY(),"Y")</f>
        <v>5</v>
      </c>
      <c r="G348" t="s">
        <v>58</v>
      </c>
      <c r="H348" t="s">
        <v>18</v>
      </c>
      <c r="I348" t="s">
        <v>42</v>
      </c>
      <c r="J348">
        <v>3117</v>
      </c>
      <c r="K348">
        <v>37404</v>
      </c>
      <c r="L348">
        <v>3</v>
      </c>
      <c r="M348">
        <v>0</v>
      </c>
      <c r="N348">
        <v>4</v>
      </c>
      <c r="O348">
        <v>0</v>
      </c>
      <c r="P348" s="2"/>
    </row>
    <row r="349" spans="1:16" x14ac:dyDescent="0.3">
      <c r="A349">
        <v>348</v>
      </c>
      <c r="B349" t="s">
        <v>539</v>
      </c>
      <c r="C349" t="s">
        <v>540</v>
      </c>
      <c r="D349" t="s">
        <v>307</v>
      </c>
      <c r="E349" s="1">
        <v>43507</v>
      </c>
      <c r="F349" s="2">
        <f ca="1">DATEDIF(EmpTable[[#This Row],[Start Date]],TODAY(),"Y")</f>
        <v>5</v>
      </c>
      <c r="G349" t="s">
        <v>25</v>
      </c>
      <c r="H349" t="s">
        <v>18</v>
      </c>
      <c r="I349" t="s">
        <v>19</v>
      </c>
      <c r="J349">
        <v>3446</v>
      </c>
      <c r="K349">
        <v>41352</v>
      </c>
      <c r="L349">
        <v>5</v>
      </c>
      <c r="M349">
        <v>0</v>
      </c>
      <c r="N349">
        <v>0</v>
      </c>
      <c r="O349">
        <v>10</v>
      </c>
      <c r="P349" s="2"/>
    </row>
    <row r="350" spans="1:16" x14ac:dyDescent="0.3">
      <c r="A350">
        <v>349</v>
      </c>
      <c r="B350" t="s">
        <v>20</v>
      </c>
      <c r="C350" t="s">
        <v>541</v>
      </c>
      <c r="D350" t="s">
        <v>32</v>
      </c>
      <c r="E350" s="1">
        <v>43476</v>
      </c>
      <c r="F350" s="2">
        <f ca="1">DATEDIF(EmpTable[[#This Row],[Start Date]],TODAY(),"Y")</f>
        <v>5</v>
      </c>
      <c r="G350" t="s">
        <v>28</v>
      </c>
      <c r="H350" t="s">
        <v>29</v>
      </c>
      <c r="I350" t="s">
        <v>19</v>
      </c>
      <c r="J350">
        <v>2023</v>
      </c>
      <c r="K350">
        <v>24276</v>
      </c>
      <c r="L350">
        <v>4.5</v>
      </c>
      <c r="M350">
        <v>6</v>
      </c>
      <c r="N350">
        <v>0</v>
      </c>
      <c r="O350">
        <v>6</v>
      </c>
      <c r="P350" s="2"/>
    </row>
    <row r="351" spans="1:16" x14ac:dyDescent="0.3">
      <c r="A351">
        <v>350</v>
      </c>
      <c r="B351" t="s">
        <v>186</v>
      </c>
      <c r="C351" t="s">
        <v>542</v>
      </c>
      <c r="D351" t="s">
        <v>32</v>
      </c>
      <c r="E351" s="1">
        <v>44044</v>
      </c>
      <c r="F351" s="2">
        <f ca="1">DATEDIF(EmpTable[[#This Row],[Start Date]],TODAY(),"Y")</f>
        <v>4</v>
      </c>
      <c r="G351" t="s">
        <v>77</v>
      </c>
      <c r="H351" t="s">
        <v>18</v>
      </c>
      <c r="I351" t="s">
        <v>36</v>
      </c>
      <c r="J351">
        <v>979</v>
      </c>
      <c r="K351">
        <v>11748</v>
      </c>
      <c r="L351">
        <v>3</v>
      </c>
      <c r="M351">
        <v>6</v>
      </c>
      <c r="N351">
        <v>0</v>
      </c>
      <c r="O351">
        <v>4</v>
      </c>
      <c r="P351" s="2"/>
    </row>
    <row r="352" spans="1:16" x14ac:dyDescent="0.3">
      <c r="A352">
        <v>351</v>
      </c>
      <c r="B352" t="s">
        <v>543</v>
      </c>
      <c r="C352" t="s">
        <v>544</v>
      </c>
      <c r="D352" t="s">
        <v>32</v>
      </c>
      <c r="E352" s="1">
        <v>44064</v>
      </c>
      <c r="F352" s="2">
        <f ca="1">DATEDIF(EmpTable[[#This Row],[Start Date]],TODAY(),"Y")</f>
        <v>3</v>
      </c>
      <c r="G352" t="s">
        <v>163</v>
      </c>
      <c r="H352" t="s">
        <v>18</v>
      </c>
      <c r="I352" t="s">
        <v>42</v>
      </c>
      <c r="J352">
        <v>1676</v>
      </c>
      <c r="K352">
        <v>20112</v>
      </c>
      <c r="L352">
        <v>4.5</v>
      </c>
      <c r="M352">
        <v>0</v>
      </c>
      <c r="N352">
        <v>0</v>
      </c>
      <c r="O352">
        <v>8</v>
      </c>
      <c r="P352" s="2"/>
    </row>
    <row r="353" spans="1:16" x14ac:dyDescent="0.3">
      <c r="A353">
        <v>352</v>
      </c>
      <c r="B353" t="s">
        <v>545</v>
      </c>
      <c r="C353" t="s">
        <v>546</v>
      </c>
      <c r="D353" t="s">
        <v>307</v>
      </c>
      <c r="E353" s="1">
        <v>42747</v>
      </c>
      <c r="F353" s="2">
        <f ca="1">DATEDIF(EmpTable[[#This Row],[Start Date]],TODAY(),"Y")</f>
        <v>7</v>
      </c>
      <c r="G353" t="s">
        <v>39</v>
      </c>
      <c r="H353" t="s">
        <v>18</v>
      </c>
      <c r="I353" t="s">
        <v>36</v>
      </c>
      <c r="J353">
        <v>3079</v>
      </c>
      <c r="K353">
        <v>36948</v>
      </c>
      <c r="L353">
        <v>3</v>
      </c>
      <c r="M353">
        <v>0</v>
      </c>
      <c r="N353">
        <v>0</v>
      </c>
      <c r="O353">
        <v>2</v>
      </c>
      <c r="P353" s="2"/>
    </row>
    <row r="354" spans="1:16" x14ac:dyDescent="0.3">
      <c r="A354">
        <v>353</v>
      </c>
      <c r="B354" t="s">
        <v>122</v>
      </c>
      <c r="C354" t="s">
        <v>165</v>
      </c>
      <c r="D354" t="s">
        <v>307</v>
      </c>
      <c r="E354" s="1">
        <v>43675</v>
      </c>
      <c r="F354" s="2">
        <f ca="1">DATEDIF(EmpTable[[#This Row],[Start Date]],TODAY(),"Y")</f>
        <v>5</v>
      </c>
      <c r="G354" t="s">
        <v>50</v>
      </c>
      <c r="H354" t="s">
        <v>18</v>
      </c>
      <c r="I354" t="s">
        <v>42</v>
      </c>
      <c r="J354">
        <v>2164</v>
      </c>
      <c r="K354">
        <v>25968</v>
      </c>
      <c r="L354">
        <v>3</v>
      </c>
      <c r="M354">
        <v>0</v>
      </c>
      <c r="N354">
        <v>2</v>
      </c>
      <c r="O354">
        <v>0</v>
      </c>
      <c r="P354" s="2"/>
    </row>
    <row r="355" spans="1:16" x14ac:dyDescent="0.3">
      <c r="A355">
        <v>354</v>
      </c>
      <c r="B355" t="s">
        <v>457</v>
      </c>
      <c r="C355" t="s">
        <v>547</v>
      </c>
      <c r="D355" t="s">
        <v>32</v>
      </c>
      <c r="E355" s="1">
        <v>44146</v>
      </c>
      <c r="F355" s="2">
        <f ca="1">DATEDIF(EmpTable[[#This Row],[Start Date]],TODAY(),"Y")</f>
        <v>3</v>
      </c>
      <c r="G355" t="s">
        <v>28</v>
      </c>
      <c r="H355" t="s">
        <v>18</v>
      </c>
      <c r="I355" t="s">
        <v>42</v>
      </c>
      <c r="J355">
        <v>2312</v>
      </c>
      <c r="K355">
        <v>27744</v>
      </c>
      <c r="L355">
        <v>3</v>
      </c>
      <c r="M355">
        <v>0</v>
      </c>
      <c r="N355">
        <v>0</v>
      </c>
      <c r="O355">
        <v>31</v>
      </c>
      <c r="P355" s="2"/>
    </row>
    <row r="356" spans="1:16" x14ac:dyDescent="0.3">
      <c r="A356">
        <v>355</v>
      </c>
      <c r="B356" t="s">
        <v>302</v>
      </c>
      <c r="C356" t="s">
        <v>167</v>
      </c>
      <c r="D356" t="s">
        <v>32</v>
      </c>
      <c r="E356" s="1">
        <v>42974</v>
      </c>
      <c r="F356" s="2">
        <f ca="1">DATEDIF(EmpTable[[#This Row],[Start Date]],TODAY(),"Y")</f>
        <v>6</v>
      </c>
      <c r="G356" t="s">
        <v>41</v>
      </c>
      <c r="H356" t="s">
        <v>18</v>
      </c>
      <c r="I356" t="s">
        <v>19</v>
      </c>
      <c r="J356">
        <v>834</v>
      </c>
      <c r="K356">
        <v>10008</v>
      </c>
      <c r="L356">
        <v>2</v>
      </c>
      <c r="M356">
        <v>6</v>
      </c>
      <c r="N356">
        <v>0</v>
      </c>
      <c r="O356">
        <v>13</v>
      </c>
      <c r="P356" s="2"/>
    </row>
    <row r="357" spans="1:16" x14ac:dyDescent="0.3">
      <c r="A357">
        <v>356</v>
      </c>
      <c r="B357" t="s">
        <v>548</v>
      </c>
      <c r="C357" t="s">
        <v>549</v>
      </c>
      <c r="D357" t="s">
        <v>307</v>
      </c>
      <c r="E357" s="1">
        <v>43480</v>
      </c>
      <c r="F357" s="2">
        <f ca="1">DATEDIF(EmpTable[[#This Row],[Start Date]],TODAY(),"Y")</f>
        <v>5</v>
      </c>
      <c r="G357" t="s">
        <v>17</v>
      </c>
      <c r="H357" t="s">
        <v>18</v>
      </c>
      <c r="I357" t="s">
        <v>42</v>
      </c>
      <c r="J357">
        <v>723</v>
      </c>
      <c r="K357">
        <v>8676</v>
      </c>
      <c r="L357">
        <v>3</v>
      </c>
      <c r="M357">
        <v>0</v>
      </c>
      <c r="N357">
        <v>0</v>
      </c>
      <c r="O357">
        <v>10</v>
      </c>
      <c r="P357" s="2"/>
    </row>
    <row r="358" spans="1:16" x14ac:dyDescent="0.3">
      <c r="A358">
        <v>357</v>
      </c>
      <c r="B358" t="s">
        <v>69</v>
      </c>
      <c r="C358" t="s">
        <v>550</v>
      </c>
      <c r="D358" t="s">
        <v>32</v>
      </c>
      <c r="E358" s="1">
        <v>42504</v>
      </c>
      <c r="F358" s="2">
        <f ca="1">DATEDIF(EmpTable[[#This Row],[Start Date]],TODAY(),"Y")</f>
        <v>8</v>
      </c>
      <c r="G358" t="s">
        <v>77</v>
      </c>
      <c r="H358" t="s">
        <v>18</v>
      </c>
      <c r="I358" t="s">
        <v>19</v>
      </c>
      <c r="J358">
        <v>2807</v>
      </c>
      <c r="K358">
        <v>33684</v>
      </c>
      <c r="L358">
        <v>3</v>
      </c>
      <c r="M358">
        <v>5</v>
      </c>
      <c r="N358">
        <v>1</v>
      </c>
      <c r="O358">
        <v>2</v>
      </c>
      <c r="P358" s="2"/>
    </row>
    <row r="359" spans="1:16" x14ac:dyDescent="0.3">
      <c r="A359">
        <v>358</v>
      </c>
      <c r="B359" t="s">
        <v>551</v>
      </c>
      <c r="C359" t="s">
        <v>552</v>
      </c>
      <c r="D359" t="s">
        <v>307</v>
      </c>
      <c r="E359" s="1">
        <v>42904</v>
      </c>
      <c r="F359" s="2">
        <f ca="1">DATEDIF(EmpTable[[#This Row],[Start Date]],TODAY(),"Y")</f>
        <v>7</v>
      </c>
      <c r="G359" t="s">
        <v>58</v>
      </c>
      <c r="H359" t="s">
        <v>22</v>
      </c>
      <c r="I359" t="s">
        <v>36</v>
      </c>
      <c r="J359">
        <v>1002</v>
      </c>
      <c r="K359">
        <v>12024</v>
      </c>
      <c r="L359">
        <v>5</v>
      </c>
      <c r="M359">
        <v>1</v>
      </c>
      <c r="N359">
        <v>0</v>
      </c>
      <c r="O359">
        <v>3</v>
      </c>
      <c r="P359" s="2"/>
    </row>
    <row r="360" spans="1:16" x14ac:dyDescent="0.3">
      <c r="A360">
        <v>359</v>
      </c>
      <c r="B360" t="s">
        <v>341</v>
      </c>
      <c r="C360" t="s">
        <v>553</v>
      </c>
      <c r="D360" t="s">
        <v>32</v>
      </c>
      <c r="E360" s="1">
        <v>44023</v>
      </c>
      <c r="F360" s="2">
        <f ca="1">DATEDIF(EmpTable[[#This Row],[Start Date]],TODAY(),"Y")</f>
        <v>4</v>
      </c>
      <c r="G360" t="s">
        <v>118</v>
      </c>
      <c r="H360" t="s">
        <v>18</v>
      </c>
      <c r="I360" t="s">
        <v>19</v>
      </c>
      <c r="J360">
        <v>2265</v>
      </c>
      <c r="K360">
        <v>27180</v>
      </c>
      <c r="L360">
        <v>5</v>
      </c>
      <c r="M360">
        <v>1</v>
      </c>
      <c r="N360">
        <v>0</v>
      </c>
      <c r="O360">
        <v>9</v>
      </c>
      <c r="P360" s="2"/>
    </row>
    <row r="361" spans="1:16" x14ac:dyDescent="0.3">
      <c r="A361">
        <v>360</v>
      </c>
      <c r="B361" t="s">
        <v>554</v>
      </c>
      <c r="C361" t="s">
        <v>66</v>
      </c>
      <c r="D361" t="s">
        <v>32</v>
      </c>
      <c r="E361" s="1">
        <v>43753</v>
      </c>
      <c r="F361" s="2">
        <f ca="1">DATEDIF(EmpTable[[#This Row],[Start Date]],TODAY(),"Y")</f>
        <v>4</v>
      </c>
      <c r="G361" t="s">
        <v>17</v>
      </c>
      <c r="H361" t="s">
        <v>18</v>
      </c>
      <c r="I361" t="s">
        <v>36</v>
      </c>
      <c r="J361">
        <v>3283</v>
      </c>
      <c r="K361">
        <v>39396</v>
      </c>
      <c r="L361">
        <v>5</v>
      </c>
      <c r="M361">
        <v>0</v>
      </c>
      <c r="N361">
        <v>0</v>
      </c>
      <c r="O361">
        <v>3</v>
      </c>
      <c r="P361" s="2"/>
    </row>
    <row r="362" spans="1:16" x14ac:dyDescent="0.3">
      <c r="A362">
        <v>361</v>
      </c>
      <c r="B362" t="s">
        <v>305</v>
      </c>
      <c r="C362" t="s">
        <v>555</v>
      </c>
      <c r="D362" t="s">
        <v>307</v>
      </c>
      <c r="E362" s="1">
        <v>43204</v>
      </c>
      <c r="F362" s="2">
        <f ca="1">DATEDIF(EmpTable[[#This Row],[Start Date]],TODAY(),"Y")</f>
        <v>6</v>
      </c>
      <c r="G362" t="s">
        <v>77</v>
      </c>
      <c r="H362" t="s">
        <v>18</v>
      </c>
      <c r="I362" t="s">
        <v>36</v>
      </c>
      <c r="J362">
        <v>2675</v>
      </c>
      <c r="K362">
        <v>32100</v>
      </c>
      <c r="L362">
        <v>3</v>
      </c>
      <c r="M362">
        <v>1</v>
      </c>
      <c r="N362">
        <v>6</v>
      </c>
      <c r="O362">
        <v>4</v>
      </c>
      <c r="P362" s="2"/>
    </row>
    <row r="363" spans="1:16" x14ac:dyDescent="0.3">
      <c r="A363">
        <v>362</v>
      </c>
      <c r="B363" t="s">
        <v>33</v>
      </c>
      <c r="C363" t="s">
        <v>556</v>
      </c>
      <c r="D363" t="s">
        <v>32</v>
      </c>
      <c r="E363" s="1">
        <v>43481</v>
      </c>
      <c r="F363" s="2">
        <f ca="1">DATEDIF(EmpTable[[#This Row],[Start Date]],TODAY(),"Y")</f>
        <v>5</v>
      </c>
      <c r="G363" t="s">
        <v>58</v>
      </c>
      <c r="H363" t="s">
        <v>29</v>
      </c>
      <c r="I363" t="s">
        <v>42</v>
      </c>
      <c r="J363">
        <v>3056</v>
      </c>
      <c r="K363">
        <v>36672</v>
      </c>
      <c r="L363">
        <v>4.5</v>
      </c>
      <c r="M363">
        <v>0</v>
      </c>
      <c r="N363">
        <v>0</v>
      </c>
      <c r="O363">
        <v>9</v>
      </c>
      <c r="P363" s="2"/>
    </row>
    <row r="364" spans="1:16" x14ac:dyDescent="0.3">
      <c r="A364">
        <v>363</v>
      </c>
      <c r="B364" t="s">
        <v>129</v>
      </c>
      <c r="C364" t="s">
        <v>557</v>
      </c>
      <c r="D364" t="s">
        <v>32</v>
      </c>
      <c r="E364" s="1">
        <v>43752</v>
      </c>
      <c r="F364" s="2">
        <f ca="1">DATEDIF(EmpTable[[#This Row],[Start Date]],TODAY(),"Y")</f>
        <v>4</v>
      </c>
      <c r="G364" t="s">
        <v>28</v>
      </c>
      <c r="H364" t="s">
        <v>18</v>
      </c>
      <c r="I364" t="s">
        <v>19</v>
      </c>
      <c r="J364">
        <v>1579</v>
      </c>
      <c r="K364">
        <v>18948</v>
      </c>
      <c r="L364">
        <v>3</v>
      </c>
      <c r="M364">
        <v>0</v>
      </c>
      <c r="N364">
        <v>0</v>
      </c>
      <c r="O364">
        <v>14</v>
      </c>
      <c r="P364" s="2"/>
    </row>
    <row r="365" spans="1:16" x14ac:dyDescent="0.3">
      <c r="A365">
        <v>364</v>
      </c>
      <c r="B365" t="s">
        <v>30</v>
      </c>
      <c r="C365" t="s">
        <v>558</v>
      </c>
      <c r="D365" t="s">
        <v>32</v>
      </c>
      <c r="E365" s="1">
        <v>43622</v>
      </c>
      <c r="F365" s="2">
        <f ca="1">DATEDIF(EmpTable[[#This Row],[Start Date]],TODAY(),"Y")</f>
        <v>5</v>
      </c>
      <c r="G365" t="s">
        <v>58</v>
      </c>
      <c r="H365" t="s">
        <v>22</v>
      </c>
      <c r="I365" t="s">
        <v>898</v>
      </c>
      <c r="J365">
        <v>1255</v>
      </c>
      <c r="K365">
        <v>15060</v>
      </c>
      <c r="L365">
        <v>3</v>
      </c>
      <c r="M365">
        <v>6</v>
      </c>
      <c r="N365">
        <v>0</v>
      </c>
      <c r="O365">
        <v>0</v>
      </c>
      <c r="P365" s="2"/>
    </row>
    <row r="366" spans="1:16" x14ac:dyDescent="0.3">
      <c r="A366">
        <v>365</v>
      </c>
      <c r="B366" t="s">
        <v>197</v>
      </c>
      <c r="C366" t="s">
        <v>559</v>
      </c>
      <c r="D366" t="s">
        <v>32</v>
      </c>
      <c r="E366" s="1">
        <v>43496</v>
      </c>
      <c r="F366" s="2">
        <f ca="1">DATEDIF(EmpTable[[#This Row],[Start Date]],TODAY(),"Y")</f>
        <v>5</v>
      </c>
      <c r="G366" t="s">
        <v>17</v>
      </c>
      <c r="H366" t="s">
        <v>18</v>
      </c>
      <c r="I366" t="s">
        <v>898</v>
      </c>
      <c r="J366">
        <v>3418</v>
      </c>
      <c r="K366">
        <v>41016</v>
      </c>
      <c r="L366">
        <v>3</v>
      </c>
      <c r="M366">
        <v>4</v>
      </c>
      <c r="N366">
        <v>0</v>
      </c>
      <c r="O366">
        <v>1</v>
      </c>
      <c r="P366" s="2"/>
    </row>
    <row r="367" spans="1:16" x14ac:dyDescent="0.3">
      <c r="A367">
        <v>366</v>
      </c>
      <c r="B367" t="s">
        <v>388</v>
      </c>
      <c r="C367" t="s">
        <v>560</v>
      </c>
      <c r="D367" t="s">
        <v>32</v>
      </c>
      <c r="E367" s="1">
        <v>44165</v>
      </c>
      <c r="F367" s="2">
        <f ca="1">DATEDIF(EmpTable[[#This Row],[Start Date]],TODAY(),"Y")</f>
        <v>3</v>
      </c>
      <c r="G367" t="s">
        <v>58</v>
      </c>
      <c r="H367" t="s">
        <v>18</v>
      </c>
      <c r="I367" t="s">
        <v>898</v>
      </c>
      <c r="J367">
        <v>3368</v>
      </c>
      <c r="K367">
        <v>40416</v>
      </c>
      <c r="L367">
        <v>3</v>
      </c>
      <c r="M367">
        <v>0</v>
      </c>
      <c r="N367">
        <v>0</v>
      </c>
      <c r="O367">
        <v>8</v>
      </c>
      <c r="P367" s="2"/>
    </row>
    <row r="368" spans="1:16" x14ac:dyDescent="0.3">
      <c r="A368">
        <v>367</v>
      </c>
      <c r="B368" t="s">
        <v>561</v>
      </c>
      <c r="C368" t="s">
        <v>562</v>
      </c>
      <c r="D368" t="s">
        <v>307</v>
      </c>
      <c r="E368" s="1">
        <v>43784</v>
      </c>
      <c r="F368" s="2">
        <f ca="1">DATEDIF(EmpTable[[#This Row],[Start Date]],TODAY(),"Y")</f>
        <v>4</v>
      </c>
      <c r="G368" t="s">
        <v>45</v>
      </c>
      <c r="H368" t="s">
        <v>29</v>
      </c>
      <c r="I368" t="s">
        <v>36</v>
      </c>
      <c r="J368">
        <v>3275</v>
      </c>
      <c r="K368">
        <v>39300</v>
      </c>
      <c r="L368">
        <v>3</v>
      </c>
      <c r="M368">
        <v>1</v>
      </c>
      <c r="N368">
        <v>2</v>
      </c>
      <c r="O368">
        <v>12</v>
      </c>
      <c r="P368" s="2"/>
    </row>
    <row r="369" spans="1:16" x14ac:dyDescent="0.3">
      <c r="A369">
        <v>368</v>
      </c>
      <c r="B369" t="s">
        <v>59</v>
      </c>
      <c r="C369" t="s">
        <v>370</v>
      </c>
      <c r="D369" t="s">
        <v>307</v>
      </c>
      <c r="E369" s="1">
        <v>44192</v>
      </c>
      <c r="F369" s="2">
        <f ca="1">DATEDIF(EmpTable[[#This Row],[Start Date]],TODAY(),"Y")</f>
        <v>3</v>
      </c>
      <c r="G369" t="s">
        <v>50</v>
      </c>
      <c r="H369" t="s">
        <v>29</v>
      </c>
      <c r="I369" t="s">
        <v>19</v>
      </c>
      <c r="J369">
        <v>3043</v>
      </c>
      <c r="K369">
        <v>36516</v>
      </c>
      <c r="L369">
        <v>2</v>
      </c>
      <c r="M369">
        <v>0</v>
      </c>
      <c r="N369">
        <v>0</v>
      </c>
      <c r="O369">
        <v>8</v>
      </c>
      <c r="P369" s="2"/>
    </row>
    <row r="370" spans="1:16" x14ac:dyDescent="0.3">
      <c r="A370">
        <v>369</v>
      </c>
      <c r="B370" t="s">
        <v>563</v>
      </c>
      <c r="C370" t="s">
        <v>564</v>
      </c>
      <c r="D370" t="s">
        <v>307</v>
      </c>
      <c r="E370" s="1">
        <v>43803</v>
      </c>
      <c r="F370" s="2">
        <f ca="1">DATEDIF(EmpTable[[#This Row],[Start Date]],TODAY(),"Y")</f>
        <v>4</v>
      </c>
      <c r="G370" t="s">
        <v>118</v>
      </c>
      <c r="H370" t="s">
        <v>294</v>
      </c>
      <c r="I370" t="s">
        <v>36</v>
      </c>
      <c r="J370">
        <v>1122</v>
      </c>
      <c r="K370">
        <v>13464</v>
      </c>
      <c r="L370">
        <v>4.5</v>
      </c>
      <c r="M370">
        <v>2</v>
      </c>
      <c r="N370">
        <v>4</v>
      </c>
      <c r="O370">
        <v>7</v>
      </c>
      <c r="P370" s="2"/>
    </row>
    <row r="371" spans="1:16" x14ac:dyDescent="0.3">
      <c r="A371">
        <v>370</v>
      </c>
      <c r="B371" t="s">
        <v>288</v>
      </c>
      <c r="C371" t="s">
        <v>565</v>
      </c>
      <c r="D371" t="s">
        <v>307</v>
      </c>
      <c r="E371" s="1">
        <v>43183</v>
      </c>
      <c r="F371" s="2">
        <f ca="1">DATEDIF(EmpTable[[#This Row],[Start Date]],TODAY(),"Y")</f>
        <v>6</v>
      </c>
      <c r="G371" t="s">
        <v>28</v>
      </c>
      <c r="H371" t="s">
        <v>18</v>
      </c>
      <c r="I371" t="s">
        <v>42</v>
      </c>
      <c r="J371">
        <v>764</v>
      </c>
      <c r="K371">
        <v>9168</v>
      </c>
      <c r="L371">
        <v>5</v>
      </c>
      <c r="M371">
        <v>4</v>
      </c>
      <c r="N371">
        <v>1</v>
      </c>
      <c r="O371">
        <v>13</v>
      </c>
      <c r="P371" s="2"/>
    </row>
    <row r="372" spans="1:16" x14ac:dyDescent="0.3">
      <c r="A372">
        <v>371</v>
      </c>
      <c r="B372" t="s">
        <v>89</v>
      </c>
      <c r="C372" t="s">
        <v>566</v>
      </c>
      <c r="D372" t="s">
        <v>307</v>
      </c>
      <c r="E372" s="1">
        <v>43498</v>
      </c>
      <c r="F372" s="2">
        <f ca="1">DATEDIF(EmpTable[[#This Row],[Start Date]],TODAY(),"Y")</f>
        <v>5</v>
      </c>
      <c r="G372" t="s">
        <v>41</v>
      </c>
      <c r="H372" t="s">
        <v>22</v>
      </c>
      <c r="I372" t="s">
        <v>36</v>
      </c>
      <c r="J372">
        <v>2879</v>
      </c>
      <c r="K372">
        <v>34548</v>
      </c>
      <c r="L372">
        <v>2</v>
      </c>
      <c r="M372">
        <v>0</v>
      </c>
      <c r="N372">
        <v>0</v>
      </c>
      <c r="O372">
        <v>8</v>
      </c>
      <c r="P372" s="2"/>
    </row>
    <row r="373" spans="1:16" x14ac:dyDescent="0.3">
      <c r="A373">
        <v>372</v>
      </c>
      <c r="B373" t="s">
        <v>33</v>
      </c>
      <c r="C373" t="s">
        <v>567</v>
      </c>
      <c r="D373" t="s">
        <v>32</v>
      </c>
      <c r="E373" s="1">
        <v>43886</v>
      </c>
      <c r="F373" s="2">
        <f ca="1">DATEDIF(EmpTable[[#This Row],[Start Date]],TODAY(),"Y")</f>
        <v>4</v>
      </c>
      <c r="G373" t="s">
        <v>28</v>
      </c>
      <c r="H373" t="s">
        <v>29</v>
      </c>
      <c r="I373" t="s">
        <v>19</v>
      </c>
      <c r="J373">
        <v>2252</v>
      </c>
      <c r="K373">
        <v>27024</v>
      </c>
      <c r="L373">
        <v>3</v>
      </c>
      <c r="M373">
        <v>1</v>
      </c>
      <c r="N373">
        <v>0</v>
      </c>
      <c r="O373">
        <v>50</v>
      </c>
      <c r="P373" s="2"/>
    </row>
    <row r="374" spans="1:16" x14ac:dyDescent="0.3">
      <c r="A374">
        <v>373</v>
      </c>
      <c r="B374" t="s">
        <v>30</v>
      </c>
      <c r="C374" t="s">
        <v>142</v>
      </c>
      <c r="D374" t="s">
        <v>32</v>
      </c>
      <c r="E374" s="1">
        <v>43413</v>
      </c>
      <c r="F374" s="2">
        <f ca="1">DATEDIF(EmpTable[[#This Row],[Start Date]],TODAY(),"Y")</f>
        <v>5</v>
      </c>
      <c r="G374" t="s">
        <v>35</v>
      </c>
      <c r="H374" t="s">
        <v>29</v>
      </c>
      <c r="I374" t="s">
        <v>60</v>
      </c>
      <c r="J374">
        <v>2149</v>
      </c>
      <c r="K374">
        <v>25788</v>
      </c>
      <c r="L374">
        <v>3</v>
      </c>
      <c r="M374">
        <v>0</v>
      </c>
      <c r="N374">
        <v>0</v>
      </c>
      <c r="O374">
        <v>1</v>
      </c>
      <c r="P374" s="2"/>
    </row>
    <row r="375" spans="1:16" x14ac:dyDescent="0.3">
      <c r="A375">
        <v>374</v>
      </c>
      <c r="B375" t="s">
        <v>30</v>
      </c>
      <c r="C375" t="s">
        <v>568</v>
      </c>
      <c r="D375" t="s">
        <v>32</v>
      </c>
      <c r="E375" s="1">
        <v>43777</v>
      </c>
      <c r="F375" s="2">
        <f ca="1">DATEDIF(EmpTable[[#This Row],[Start Date]],TODAY(),"Y")</f>
        <v>4</v>
      </c>
      <c r="G375" t="s">
        <v>200</v>
      </c>
      <c r="H375" t="s">
        <v>29</v>
      </c>
      <c r="I375" t="s">
        <v>42</v>
      </c>
      <c r="J375">
        <v>2428</v>
      </c>
      <c r="K375">
        <v>29136</v>
      </c>
      <c r="L375">
        <v>5</v>
      </c>
      <c r="M375">
        <v>0</v>
      </c>
      <c r="N375">
        <v>0</v>
      </c>
      <c r="O375">
        <v>35</v>
      </c>
      <c r="P375" s="2"/>
    </row>
    <row r="376" spans="1:16" x14ac:dyDescent="0.3">
      <c r="A376">
        <v>375</v>
      </c>
      <c r="B376" t="s">
        <v>33</v>
      </c>
      <c r="C376" t="s">
        <v>569</v>
      </c>
      <c r="D376" t="s">
        <v>32</v>
      </c>
      <c r="E376" s="1">
        <v>43750</v>
      </c>
      <c r="F376" s="2">
        <f ca="1">DATEDIF(EmpTable[[#This Row],[Start Date]],TODAY(),"Y")</f>
        <v>4</v>
      </c>
      <c r="G376" t="s">
        <v>28</v>
      </c>
      <c r="H376" t="s">
        <v>18</v>
      </c>
      <c r="I376" t="s">
        <v>42</v>
      </c>
      <c r="J376">
        <v>3240</v>
      </c>
      <c r="K376">
        <v>38880</v>
      </c>
      <c r="L376">
        <v>5</v>
      </c>
      <c r="M376">
        <v>0</v>
      </c>
      <c r="N376">
        <v>0</v>
      </c>
      <c r="O376">
        <v>6</v>
      </c>
      <c r="P376" s="2"/>
    </row>
    <row r="377" spans="1:16" x14ac:dyDescent="0.3">
      <c r="A377">
        <v>376</v>
      </c>
      <c r="B377" t="s">
        <v>59</v>
      </c>
      <c r="C377" t="s">
        <v>570</v>
      </c>
      <c r="D377" t="s">
        <v>307</v>
      </c>
      <c r="E377" s="1">
        <v>43170</v>
      </c>
      <c r="F377" s="2">
        <f ca="1">DATEDIF(EmpTable[[#This Row],[Start Date]],TODAY(),"Y")</f>
        <v>6</v>
      </c>
      <c r="G377" t="s">
        <v>41</v>
      </c>
      <c r="H377" t="s">
        <v>18</v>
      </c>
      <c r="I377" t="s">
        <v>898</v>
      </c>
      <c r="J377">
        <v>1448</v>
      </c>
      <c r="K377">
        <v>17376</v>
      </c>
      <c r="L377">
        <v>3</v>
      </c>
      <c r="M377">
        <v>4</v>
      </c>
      <c r="N377">
        <v>0</v>
      </c>
      <c r="O377">
        <v>10</v>
      </c>
      <c r="P377" s="2"/>
    </row>
    <row r="378" spans="1:16" x14ac:dyDescent="0.3">
      <c r="A378">
        <v>377</v>
      </c>
      <c r="B378" t="s">
        <v>64</v>
      </c>
      <c r="C378" t="s">
        <v>571</v>
      </c>
      <c r="D378" t="s">
        <v>32</v>
      </c>
      <c r="E378" s="1">
        <v>44044</v>
      </c>
      <c r="F378" s="2">
        <f ca="1">DATEDIF(EmpTable[[#This Row],[Start Date]],TODAY(),"Y")</f>
        <v>4</v>
      </c>
      <c r="G378" t="s">
        <v>28</v>
      </c>
      <c r="H378" t="s">
        <v>18</v>
      </c>
      <c r="I378" t="s">
        <v>898</v>
      </c>
      <c r="J378">
        <v>2409</v>
      </c>
      <c r="K378">
        <v>28908</v>
      </c>
      <c r="L378">
        <v>3</v>
      </c>
      <c r="M378">
        <v>3</v>
      </c>
      <c r="N378">
        <v>3</v>
      </c>
      <c r="O378">
        <v>3</v>
      </c>
      <c r="P378" s="2"/>
    </row>
    <row r="379" spans="1:16" x14ac:dyDescent="0.3">
      <c r="A379">
        <v>378</v>
      </c>
      <c r="B379" t="s">
        <v>335</v>
      </c>
      <c r="C379" t="s">
        <v>572</v>
      </c>
      <c r="D379" t="s">
        <v>32</v>
      </c>
      <c r="E379" s="1">
        <v>43741</v>
      </c>
      <c r="F379" s="2">
        <f ca="1">DATEDIF(EmpTable[[#This Row],[Start Date]],TODAY(),"Y")</f>
        <v>4</v>
      </c>
      <c r="G379" t="s">
        <v>88</v>
      </c>
      <c r="H379" t="s">
        <v>29</v>
      </c>
      <c r="I379" t="s">
        <v>60</v>
      </c>
      <c r="J379">
        <v>3030</v>
      </c>
      <c r="K379">
        <v>36360</v>
      </c>
      <c r="L379">
        <v>2</v>
      </c>
      <c r="M379">
        <v>6</v>
      </c>
      <c r="N379">
        <v>0</v>
      </c>
      <c r="O379">
        <v>5</v>
      </c>
      <c r="P379" s="2"/>
    </row>
    <row r="380" spans="1:16" x14ac:dyDescent="0.3">
      <c r="A380">
        <v>379</v>
      </c>
      <c r="B380" t="s">
        <v>30</v>
      </c>
      <c r="C380" t="s">
        <v>573</v>
      </c>
      <c r="D380" t="s">
        <v>32</v>
      </c>
      <c r="E380" s="1">
        <v>44092</v>
      </c>
      <c r="F380" s="2">
        <f ca="1">DATEDIF(EmpTable[[#This Row],[Start Date]],TODAY(),"Y")</f>
        <v>3</v>
      </c>
      <c r="G380" t="s">
        <v>28</v>
      </c>
      <c r="H380" t="s">
        <v>29</v>
      </c>
      <c r="I380" t="s">
        <v>36</v>
      </c>
      <c r="J380">
        <v>2544</v>
      </c>
      <c r="K380">
        <v>30528</v>
      </c>
      <c r="L380">
        <v>5</v>
      </c>
      <c r="M380">
        <v>0</v>
      </c>
      <c r="N380">
        <v>0</v>
      </c>
      <c r="O380">
        <v>11</v>
      </c>
      <c r="P380" s="2"/>
    </row>
    <row r="381" spans="1:16" x14ac:dyDescent="0.3">
      <c r="A381">
        <v>380</v>
      </c>
      <c r="B381" t="s">
        <v>574</v>
      </c>
      <c r="C381" t="s">
        <v>30</v>
      </c>
      <c r="D381" t="s">
        <v>32</v>
      </c>
      <c r="E381" s="1">
        <v>42778</v>
      </c>
      <c r="F381" s="2">
        <f ca="1">DATEDIF(EmpTable[[#This Row],[Start Date]],TODAY(),"Y")</f>
        <v>7</v>
      </c>
      <c r="G381" t="s">
        <v>53</v>
      </c>
      <c r="H381" t="s">
        <v>18</v>
      </c>
      <c r="I381" t="s">
        <v>19</v>
      </c>
      <c r="J381">
        <v>2872</v>
      </c>
      <c r="K381">
        <v>34464</v>
      </c>
      <c r="L381">
        <v>4.5</v>
      </c>
      <c r="M381">
        <v>5</v>
      </c>
      <c r="N381">
        <v>0</v>
      </c>
      <c r="O381">
        <v>7</v>
      </c>
      <c r="P381" s="2"/>
    </row>
    <row r="382" spans="1:16" x14ac:dyDescent="0.3">
      <c r="A382">
        <v>381</v>
      </c>
      <c r="B382" t="s">
        <v>302</v>
      </c>
      <c r="C382" t="s">
        <v>575</v>
      </c>
      <c r="D382" t="s">
        <v>32</v>
      </c>
      <c r="E382" s="1">
        <v>43468</v>
      </c>
      <c r="F382" s="2">
        <f ca="1">DATEDIF(EmpTable[[#This Row],[Start Date]],TODAY(),"Y")</f>
        <v>5</v>
      </c>
      <c r="G382" t="s">
        <v>35</v>
      </c>
      <c r="H382" t="s">
        <v>18</v>
      </c>
      <c r="I382" t="s">
        <v>60</v>
      </c>
      <c r="J382">
        <v>2263</v>
      </c>
      <c r="K382">
        <v>27156</v>
      </c>
      <c r="L382">
        <v>4.5</v>
      </c>
      <c r="M382">
        <v>0</v>
      </c>
      <c r="N382">
        <v>0</v>
      </c>
      <c r="O382">
        <v>8</v>
      </c>
      <c r="P382" s="2"/>
    </row>
    <row r="383" spans="1:16" x14ac:dyDescent="0.3">
      <c r="A383">
        <v>382</v>
      </c>
      <c r="B383" t="s">
        <v>59</v>
      </c>
      <c r="C383" t="s">
        <v>576</v>
      </c>
      <c r="D383" t="s">
        <v>307</v>
      </c>
      <c r="E383" s="1">
        <v>43704</v>
      </c>
      <c r="F383" s="2">
        <f ca="1">DATEDIF(EmpTable[[#This Row],[Start Date]],TODAY(),"Y")</f>
        <v>4</v>
      </c>
      <c r="G383" t="s">
        <v>17</v>
      </c>
      <c r="H383" t="s">
        <v>29</v>
      </c>
      <c r="I383" t="s">
        <v>898</v>
      </c>
      <c r="J383">
        <v>2136</v>
      </c>
      <c r="K383">
        <v>25632</v>
      </c>
      <c r="L383">
        <v>5</v>
      </c>
      <c r="M383">
        <v>4</v>
      </c>
      <c r="N383">
        <v>0</v>
      </c>
      <c r="O383">
        <v>12</v>
      </c>
      <c r="P383" s="2"/>
    </row>
    <row r="384" spans="1:16" x14ac:dyDescent="0.3">
      <c r="A384">
        <v>383</v>
      </c>
      <c r="B384" t="s">
        <v>49</v>
      </c>
      <c r="C384" t="s">
        <v>577</v>
      </c>
      <c r="D384" t="s">
        <v>32</v>
      </c>
      <c r="E384" s="1">
        <v>42940</v>
      </c>
      <c r="F384" s="2">
        <f ca="1">DATEDIF(EmpTable[[#This Row],[Start Date]],TODAY(),"Y")</f>
        <v>7</v>
      </c>
      <c r="G384" t="s">
        <v>28</v>
      </c>
      <c r="H384" t="s">
        <v>18</v>
      </c>
      <c r="I384" t="s">
        <v>42</v>
      </c>
      <c r="J384">
        <v>2379</v>
      </c>
      <c r="K384">
        <v>28548</v>
      </c>
      <c r="L384">
        <v>4.5</v>
      </c>
      <c r="M384">
        <v>1</v>
      </c>
      <c r="N384">
        <v>0</v>
      </c>
      <c r="O384">
        <v>10</v>
      </c>
      <c r="P384" s="2"/>
    </row>
    <row r="385" spans="1:16" x14ac:dyDescent="0.3">
      <c r="A385">
        <v>384</v>
      </c>
      <c r="B385" t="s">
        <v>578</v>
      </c>
      <c r="C385" t="s">
        <v>579</v>
      </c>
      <c r="D385" t="s">
        <v>307</v>
      </c>
      <c r="E385" s="1">
        <v>44036</v>
      </c>
      <c r="F385" s="2">
        <f ca="1">DATEDIF(EmpTable[[#This Row],[Start Date]],TODAY(),"Y")</f>
        <v>4</v>
      </c>
      <c r="G385" t="s">
        <v>41</v>
      </c>
      <c r="H385" t="s">
        <v>18</v>
      </c>
      <c r="I385" t="s">
        <v>36</v>
      </c>
      <c r="J385">
        <v>1940</v>
      </c>
      <c r="K385">
        <v>23280</v>
      </c>
      <c r="L385">
        <v>3</v>
      </c>
      <c r="M385">
        <v>4</v>
      </c>
      <c r="N385">
        <v>6</v>
      </c>
      <c r="O385">
        <v>5</v>
      </c>
      <c r="P385" s="2"/>
    </row>
    <row r="386" spans="1:16" x14ac:dyDescent="0.3">
      <c r="A386">
        <v>385</v>
      </c>
      <c r="B386" t="s">
        <v>357</v>
      </c>
      <c r="C386" t="s">
        <v>580</v>
      </c>
      <c r="D386" t="s">
        <v>32</v>
      </c>
      <c r="E386" s="1">
        <v>43603</v>
      </c>
      <c r="F386" s="2">
        <f ca="1">DATEDIF(EmpTable[[#This Row],[Start Date]],TODAY(),"Y")</f>
        <v>5</v>
      </c>
      <c r="G386" t="s">
        <v>53</v>
      </c>
      <c r="H386" t="s">
        <v>18</v>
      </c>
      <c r="I386" t="s">
        <v>42</v>
      </c>
      <c r="J386">
        <v>1558</v>
      </c>
      <c r="K386">
        <v>18696</v>
      </c>
      <c r="L386">
        <v>2</v>
      </c>
      <c r="M386">
        <v>0</v>
      </c>
      <c r="N386">
        <v>6</v>
      </c>
      <c r="O386">
        <v>9</v>
      </c>
      <c r="P386" s="2"/>
    </row>
    <row r="387" spans="1:16" x14ac:dyDescent="0.3">
      <c r="A387">
        <v>386</v>
      </c>
      <c r="B387" t="s">
        <v>30</v>
      </c>
      <c r="C387" t="s">
        <v>581</v>
      </c>
      <c r="D387" t="s">
        <v>32</v>
      </c>
      <c r="E387" s="1">
        <v>43563</v>
      </c>
      <c r="F387" s="2">
        <f ca="1">DATEDIF(EmpTable[[#This Row],[Start Date]],TODAY(),"Y")</f>
        <v>5</v>
      </c>
      <c r="G387" t="s">
        <v>50</v>
      </c>
      <c r="H387" t="s">
        <v>18</v>
      </c>
      <c r="I387" t="s">
        <v>36</v>
      </c>
      <c r="J387">
        <v>1341</v>
      </c>
      <c r="K387">
        <v>16092</v>
      </c>
      <c r="L387">
        <v>5</v>
      </c>
      <c r="M387">
        <v>3</v>
      </c>
      <c r="N387">
        <v>0</v>
      </c>
      <c r="O387">
        <v>8</v>
      </c>
      <c r="P387" s="2"/>
    </row>
    <row r="388" spans="1:16" x14ac:dyDescent="0.3">
      <c r="A388">
        <v>387</v>
      </c>
      <c r="B388" t="s">
        <v>582</v>
      </c>
      <c r="C388" t="s">
        <v>80</v>
      </c>
      <c r="D388" t="s">
        <v>32</v>
      </c>
      <c r="E388" s="1">
        <v>43566</v>
      </c>
      <c r="F388" s="2">
        <f ca="1">DATEDIF(EmpTable[[#This Row],[Start Date]],TODAY(),"Y")</f>
        <v>5</v>
      </c>
      <c r="G388" t="s">
        <v>28</v>
      </c>
      <c r="H388" t="s">
        <v>18</v>
      </c>
      <c r="I388" t="s">
        <v>42</v>
      </c>
      <c r="J388">
        <v>1703</v>
      </c>
      <c r="K388">
        <v>20436</v>
      </c>
      <c r="L388">
        <v>5</v>
      </c>
      <c r="M388">
        <v>2</v>
      </c>
      <c r="N388">
        <v>0</v>
      </c>
      <c r="O388">
        <v>10</v>
      </c>
      <c r="P388" s="2"/>
    </row>
    <row r="389" spans="1:16" x14ac:dyDescent="0.3">
      <c r="A389">
        <v>388</v>
      </c>
      <c r="B389" t="s">
        <v>195</v>
      </c>
      <c r="C389" t="s">
        <v>583</v>
      </c>
      <c r="D389" t="s">
        <v>32</v>
      </c>
      <c r="E389" s="1">
        <v>44032</v>
      </c>
      <c r="F389" s="2">
        <f ca="1">DATEDIF(EmpTable[[#This Row],[Start Date]],TODAY(),"Y")</f>
        <v>4</v>
      </c>
      <c r="G389" t="s">
        <v>88</v>
      </c>
      <c r="H389" t="s">
        <v>18</v>
      </c>
      <c r="I389" t="s">
        <v>36</v>
      </c>
      <c r="J389">
        <v>3282</v>
      </c>
      <c r="K389">
        <v>39384</v>
      </c>
      <c r="L389">
        <v>1</v>
      </c>
      <c r="M389">
        <v>0</v>
      </c>
      <c r="N389">
        <v>0</v>
      </c>
      <c r="O389">
        <v>2</v>
      </c>
      <c r="P389" s="2"/>
    </row>
    <row r="390" spans="1:16" x14ac:dyDescent="0.3">
      <c r="A390">
        <v>389</v>
      </c>
      <c r="B390" t="s">
        <v>33</v>
      </c>
      <c r="C390" t="s">
        <v>290</v>
      </c>
      <c r="D390" t="s">
        <v>32</v>
      </c>
      <c r="E390" s="1">
        <v>43895</v>
      </c>
      <c r="F390" s="2">
        <f ca="1">DATEDIF(EmpTable[[#This Row],[Start Date]],TODAY(),"Y")</f>
        <v>4</v>
      </c>
      <c r="G390" t="s">
        <v>39</v>
      </c>
      <c r="H390" t="s">
        <v>18</v>
      </c>
      <c r="I390" t="s">
        <v>19</v>
      </c>
      <c r="J390">
        <v>3125</v>
      </c>
      <c r="K390">
        <v>37500</v>
      </c>
      <c r="L390">
        <v>2</v>
      </c>
      <c r="M390">
        <v>6</v>
      </c>
      <c r="N390">
        <v>3</v>
      </c>
      <c r="O390">
        <v>0</v>
      </c>
      <c r="P390" s="2"/>
    </row>
    <row r="391" spans="1:16" x14ac:dyDescent="0.3">
      <c r="A391">
        <v>390</v>
      </c>
      <c r="B391" t="s">
        <v>191</v>
      </c>
      <c r="C391" t="s">
        <v>461</v>
      </c>
      <c r="D391" t="s">
        <v>307</v>
      </c>
      <c r="E391" s="1">
        <v>43958</v>
      </c>
      <c r="F391" s="2">
        <f ca="1">DATEDIF(EmpTable[[#This Row],[Start Date]],TODAY(),"Y")</f>
        <v>4</v>
      </c>
      <c r="G391" t="s">
        <v>41</v>
      </c>
      <c r="H391" t="s">
        <v>29</v>
      </c>
      <c r="I391" t="s">
        <v>19</v>
      </c>
      <c r="J391">
        <v>2232</v>
      </c>
      <c r="K391">
        <v>26784</v>
      </c>
      <c r="L391">
        <v>4.5</v>
      </c>
      <c r="M391">
        <v>0</v>
      </c>
      <c r="N391">
        <v>0</v>
      </c>
      <c r="O391">
        <v>7</v>
      </c>
      <c r="P391" s="2"/>
    </row>
    <row r="392" spans="1:16" x14ac:dyDescent="0.3">
      <c r="A392">
        <v>391</v>
      </c>
      <c r="B392" t="s">
        <v>197</v>
      </c>
      <c r="C392" t="s">
        <v>584</v>
      </c>
      <c r="D392" t="s">
        <v>32</v>
      </c>
      <c r="E392" s="1">
        <v>42823</v>
      </c>
      <c r="F392" s="2">
        <f ca="1">DATEDIF(EmpTable[[#This Row],[Start Date]],TODAY(),"Y")</f>
        <v>7</v>
      </c>
      <c r="G392" t="s">
        <v>77</v>
      </c>
      <c r="H392" t="s">
        <v>48</v>
      </c>
      <c r="I392" t="s">
        <v>42</v>
      </c>
      <c r="J392">
        <v>2513</v>
      </c>
      <c r="K392">
        <v>30156</v>
      </c>
      <c r="L392">
        <v>4.5</v>
      </c>
      <c r="M392">
        <v>2</v>
      </c>
      <c r="N392">
        <v>0</v>
      </c>
      <c r="O392">
        <v>8</v>
      </c>
      <c r="P392" s="2"/>
    </row>
    <row r="393" spans="1:16" x14ac:dyDescent="0.3">
      <c r="A393">
        <v>392</v>
      </c>
      <c r="B393" t="s">
        <v>585</v>
      </c>
      <c r="C393" t="s">
        <v>586</v>
      </c>
      <c r="D393" t="s">
        <v>32</v>
      </c>
      <c r="E393" s="1">
        <v>42788</v>
      </c>
      <c r="F393" s="2">
        <f ca="1">DATEDIF(EmpTable[[#This Row],[Start Date]],TODAY(),"Y")</f>
        <v>7</v>
      </c>
      <c r="G393" t="s">
        <v>53</v>
      </c>
      <c r="H393" t="s">
        <v>48</v>
      </c>
      <c r="I393" t="s">
        <v>60</v>
      </c>
      <c r="J393">
        <v>2818</v>
      </c>
      <c r="K393">
        <v>33816</v>
      </c>
      <c r="L393">
        <v>2</v>
      </c>
      <c r="M393">
        <v>4</v>
      </c>
      <c r="N393">
        <v>0</v>
      </c>
      <c r="O393">
        <v>8</v>
      </c>
      <c r="P393" s="2"/>
    </row>
    <row r="394" spans="1:16" x14ac:dyDescent="0.3">
      <c r="A394">
        <v>393</v>
      </c>
      <c r="B394" t="s">
        <v>30</v>
      </c>
      <c r="C394" t="s">
        <v>326</v>
      </c>
      <c r="D394" t="s">
        <v>32</v>
      </c>
      <c r="E394" s="1">
        <v>43240</v>
      </c>
      <c r="F394" s="2">
        <f ca="1">DATEDIF(EmpTable[[#This Row],[Start Date]],TODAY(),"Y")</f>
        <v>6</v>
      </c>
      <c r="G394" t="s">
        <v>77</v>
      </c>
      <c r="H394" t="s">
        <v>18</v>
      </c>
      <c r="I394" t="s">
        <v>36</v>
      </c>
      <c r="J394">
        <v>2257</v>
      </c>
      <c r="K394">
        <v>27084</v>
      </c>
      <c r="L394">
        <v>3</v>
      </c>
      <c r="M394">
        <v>0</v>
      </c>
      <c r="N394">
        <v>0</v>
      </c>
      <c r="O394">
        <v>6</v>
      </c>
      <c r="P394" s="2"/>
    </row>
    <row r="395" spans="1:16" x14ac:dyDescent="0.3">
      <c r="A395">
        <v>394</v>
      </c>
      <c r="B395" t="s">
        <v>357</v>
      </c>
      <c r="C395" t="s">
        <v>587</v>
      </c>
      <c r="D395" t="s">
        <v>32</v>
      </c>
      <c r="E395" s="1">
        <v>43944</v>
      </c>
      <c r="F395" s="2">
        <f ca="1">DATEDIF(EmpTable[[#This Row],[Start Date]],TODAY(),"Y")</f>
        <v>4</v>
      </c>
      <c r="G395" t="s">
        <v>41</v>
      </c>
      <c r="H395" t="s">
        <v>18</v>
      </c>
      <c r="I395" t="s">
        <v>42</v>
      </c>
      <c r="J395">
        <v>1265</v>
      </c>
      <c r="K395">
        <v>15180</v>
      </c>
      <c r="L395">
        <v>3</v>
      </c>
      <c r="M395">
        <v>0</v>
      </c>
      <c r="N395">
        <v>0</v>
      </c>
      <c r="O395">
        <v>5</v>
      </c>
      <c r="P395" s="2"/>
    </row>
    <row r="396" spans="1:16" x14ac:dyDescent="0.3">
      <c r="A396">
        <v>395</v>
      </c>
      <c r="B396" t="s">
        <v>588</v>
      </c>
      <c r="C396" t="s">
        <v>589</v>
      </c>
      <c r="D396" t="s">
        <v>32</v>
      </c>
      <c r="E396" s="1">
        <v>44130</v>
      </c>
      <c r="F396" s="2">
        <f ca="1">DATEDIF(EmpTable[[#This Row],[Start Date]],TODAY(),"Y")</f>
        <v>3</v>
      </c>
      <c r="G396" t="s">
        <v>73</v>
      </c>
      <c r="H396" t="s">
        <v>29</v>
      </c>
      <c r="I396" t="s">
        <v>42</v>
      </c>
      <c r="J396">
        <v>2207</v>
      </c>
      <c r="K396">
        <v>26484</v>
      </c>
      <c r="L396">
        <v>3</v>
      </c>
      <c r="M396">
        <v>2</v>
      </c>
      <c r="N396">
        <v>0</v>
      </c>
      <c r="O396">
        <v>0</v>
      </c>
      <c r="P396" s="2"/>
    </row>
    <row r="397" spans="1:16" x14ac:dyDescent="0.3">
      <c r="A397">
        <v>396</v>
      </c>
      <c r="B397" t="s">
        <v>33</v>
      </c>
      <c r="C397" t="s">
        <v>590</v>
      </c>
      <c r="D397" t="s">
        <v>32</v>
      </c>
      <c r="E397" s="1">
        <v>43500</v>
      </c>
      <c r="F397" s="2">
        <f ca="1">DATEDIF(EmpTable[[#This Row],[Start Date]],TODAY(),"Y")</f>
        <v>5</v>
      </c>
      <c r="G397" t="s">
        <v>58</v>
      </c>
      <c r="H397" t="s">
        <v>18</v>
      </c>
      <c r="I397" t="s">
        <v>36</v>
      </c>
      <c r="J397">
        <v>2806</v>
      </c>
      <c r="K397">
        <v>33672</v>
      </c>
      <c r="L397">
        <v>3</v>
      </c>
      <c r="M397">
        <v>0</v>
      </c>
      <c r="N397">
        <v>0</v>
      </c>
      <c r="O397">
        <v>4</v>
      </c>
      <c r="P397" s="2"/>
    </row>
    <row r="398" spans="1:16" x14ac:dyDescent="0.3">
      <c r="A398">
        <v>397</v>
      </c>
      <c r="B398" t="s">
        <v>165</v>
      </c>
      <c r="C398" t="s">
        <v>279</v>
      </c>
      <c r="D398" t="s">
        <v>32</v>
      </c>
      <c r="E398" s="1">
        <v>42781</v>
      </c>
      <c r="F398" s="2">
        <f ca="1">DATEDIF(EmpTable[[#This Row],[Start Date]],TODAY(),"Y")</f>
        <v>7</v>
      </c>
      <c r="G398" t="s">
        <v>163</v>
      </c>
      <c r="H398" t="s">
        <v>29</v>
      </c>
      <c r="I398" t="s">
        <v>60</v>
      </c>
      <c r="J398">
        <v>1521</v>
      </c>
      <c r="K398">
        <v>18252</v>
      </c>
      <c r="L398">
        <v>5</v>
      </c>
      <c r="M398">
        <v>6</v>
      </c>
      <c r="N398">
        <v>0</v>
      </c>
      <c r="O398">
        <v>3</v>
      </c>
      <c r="P398" s="2"/>
    </row>
    <row r="399" spans="1:16" x14ac:dyDescent="0.3">
      <c r="A399">
        <v>398</v>
      </c>
      <c r="B399" t="s">
        <v>33</v>
      </c>
      <c r="C399" t="s">
        <v>591</v>
      </c>
      <c r="D399" t="s">
        <v>32</v>
      </c>
      <c r="E399" s="1">
        <v>43197</v>
      </c>
      <c r="F399" s="2">
        <f ca="1">DATEDIF(EmpTable[[#This Row],[Start Date]],TODAY(),"Y")</f>
        <v>6</v>
      </c>
      <c r="G399" t="s">
        <v>53</v>
      </c>
      <c r="H399" t="s">
        <v>18</v>
      </c>
      <c r="I399" t="s">
        <v>60</v>
      </c>
      <c r="J399">
        <v>1867</v>
      </c>
      <c r="K399">
        <v>22404</v>
      </c>
      <c r="L399">
        <v>3</v>
      </c>
      <c r="M399">
        <v>0</v>
      </c>
      <c r="N399">
        <v>0</v>
      </c>
      <c r="O399">
        <v>0</v>
      </c>
      <c r="P399" s="2"/>
    </row>
    <row r="400" spans="1:16" x14ac:dyDescent="0.3">
      <c r="A400">
        <v>399</v>
      </c>
      <c r="B400" t="s">
        <v>592</v>
      </c>
      <c r="C400" t="s">
        <v>593</v>
      </c>
      <c r="D400" t="s">
        <v>307</v>
      </c>
      <c r="E400" s="1">
        <v>43444</v>
      </c>
      <c r="F400" s="2">
        <f ca="1">DATEDIF(EmpTable[[#This Row],[Start Date]],TODAY(),"Y")</f>
        <v>5</v>
      </c>
      <c r="G400" t="s">
        <v>17</v>
      </c>
      <c r="H400" t="s">
        <v>22</v>
      </c>
      <c r="I400" t="s">
        <v>36</v>
      </c>
      <c r="J400">
        <v>2425</v>
      </c>
      <c r="K400">
        <v>29100</v>
      </c>
      <c r="L400">
        <v>5</v>
      </c>
      <c r="M400">
        <v>0</v>
      </c>
      <c r="N400">
        <v>0</v>
      </c>
      <c r="O400">
        <v>10</v>
      </c>
      <c r="P400" s="2"/>
    </row>
    <row r="401" spans="1:16" x14ac:dyDescent="0.3">
      <c r="A401">
        <v>400</v>
      </c>
      <c r="B401" t="s">
        <v>388</v>
      </c>
      <c r="C401" t="s">
        <v>594</v>
      </c>
      <c r="D401" t="s">
        <v>32</v>
      </c>
      <c r="E401" s="1">
        <v>44179</v>
      </c>
      <c r="F401" s="2">
        <f ca="1">DATEDIF(EmpTable[[#This Row],[Start Date]],TODAY(),"Y")</f>
        <v>3</v>
      </c>
      <c r="G401" t="s">
        <v>58</v>
      </c>
      <c r="H401" t="s">
        <v>22</v>
      </c>
      <c r="I401" t="s">
        <v>42</v>
      </c>
      <c r="J401">
        <v>1758</v>
      </c>
      <c r="K401">
        <v>21096</v>
      </c>
      <c r="L401">
        <v>5</v>
      </c>
      <c r="M401">
        <v>0</v>
      </c>
      <c r="N401">
        <v>0</v>
      </c>
      <c r="O401">
        <v>0</v>
      </c>
      <c r="P401" s="2"/>
    </row>
    <row r="402" spans="1:16" x14ac:dyDescent="0.3">
      <c r="A402">
        <v>401</v>
      </c>
      <c r="B402" t="s">
        <v>33</v>
      </c>
      <c r="C402" t="s">
        <v>500</v>
      </c>
      <c r="D402" t="s">
        <v>32</v>
      </c>
      <c r="E402" s="1">
        <v>44191</v>
      </c>
      <c r="F402" s="2">
        <f ca="1">DATEDIF(EmpTable[[#This Row],[Start Date]],TODAY(),"Y")</f>
        <v>3</v>
      </c>
      <c r="G402" t="s">
        <v>28</v>
      </c>
      <c r="H402" t="s">
        <v>48</v>
      </c>
      <c r="I402" t="s">
        <v>898</v>
      </c>
      <c r="J402">
        <v>2832</v>
      </c>
      <c r="K402">
        <v>33984</v>
      </c>
      <c r="L402">
        <v>3</v>
      </c>
      <c r="M402">
        <v>0</v>
      </c>
      <c r="N402">
        <v>0</v>
      </c>
      <c r="O402">
        <v>1</v>
      </c>
      <c r="P402" s="2"/>
    </row>
    <row r="403" spans="1:16" x14ac:dyDescent="0.3">
      <c r="A403">
        <v>402</v>
      </c>
      <c r="B403" t="s">
        <v>595</v>
      </c>
      <c r="C403" t="s">
        <v>596</v>
      </c>
      <c r="D403" t="s">
        <v>307</v>
      </c>
      <c r="E403" s="1">
        <v>42879</v>
      </c>
      <c r="F403" s="2">
        <f ca="1">DATEDIF(EmpTable[[#This Row],[Start Date]],TODAY(),"Y")</f>
        <v>7</v>
      </c>
      <c r="G403" t="s">
        <v>58</v>
      </c>
      <c r="H403" t="s">
        <v>18</v>
      </c>
      <c r="I403" t="s">
        <v>36</v>
      </c>
      <c r="J403">
        <v>1371</v>
      </c>
      <c r="K403">
        <v>16452</v>
      </c>
      <c r="L403">
        <v>1</v>
      </c>
      <c r="M403">
        <v>1</v>
      </c>
      <c r="N403">
        <v>0</v>
      </c>
      <c r="O403">
        <v>8</v>
      </c>
      <c r="P403" s="2"/>
    </row>
    <row r="404" spans="1:16" x14ac:dyDescent="0.3">
      <c r="A404">
        <v>403</v>
      </c>
      <c r="B404" t="s">
        <v>33</v>
      </c>
      <c r="C404" t="s">
        <v>597</v>
      </c>
      <c r="D404" t="s">
        <v>32</v>
      </c>
      <c r="E404" s="1">
        <v>43461</v>
      </c>
      <c r="F404" s="2">
        <f ca="1">DATEDIF(EmpTable[[#This Row],[Start Date]],TODAY(),"Y")</f>
        <v>5</v>
      </c>
      <c r="G404" t="s">
        <v>58</v>
      </c>
      <c r="H404" t="s">
        <v>18</v>
      </c>
      <c r="I404" t="s">
        <v>898</v>
      </c>
      <c r="J404">
        <v>2904</v>
      </c>
      <c r="K404">
        <v>34848</v>
      </c>
      <c r="L404">
        <v>5</v>
      </c>
      <c r="M404">
        <v>6</v>
      </c>
      <c r="N404">
        <v>0</v>
      </c>
      <c r="O404">
        <v>3</v>
      </c>
      <c r="P404" s="2"/>
    </row>
    <row r="405" spans="1:16" x14ac:dyDescent="0.3">
      <c r="A405">
        <v>404</v>
      </c>
      <c r="B405" t="s">
        <v>310</v>
      </c>
      <c r="C405" t="s">
        <v>598</v>
      </c>
      <c r="D405" t="s">
        <v>307</v>
      </c>
      <c r="E405" s="1">
        <v>43512</v>
      </c>
      <c r="F405" s="2">
        <f ca="1">DATEDIF(EmpTable[[#This Row],[Start Date]],TODAY(),"Y")</f>
        <v>5</v>
      </c>
      <c r="G405" t="s">
        <v>35</v>
      </c>
      <c r="H405" t="s">
        <v>294</v>
      </c>
      <c r="I405" t="s">
        <v>42</v>
      </c>
      <c r="J405">
        <v>3285</v>
      </c>
      <c r="K405">
        <v>39420</v>
      </c>
      <c r="L405">
        <v>3</v>
      </c>
      <c r="M405">
        <v>2</v>
      </c>
      <c r="N405">
        <v>0</v>
      </c>
      <c r="O405">
        <v>0</v>
      </c>
      <c r="P405" s="2"/>
    </row>
    <row r="406" spans="1:16" x14ac:dyDescent="0.3">
      <c r="A406">
        <v>405</v>
      </c>
      <c r="B406" t="s">
        <v>599</v>
      </c>
      <c r="C406" t="s">
        <v>600</v>
      </c>
      <c r="D406" t="s">
        <v>32</v>
      </c>
      <c r="E406" s="1">
        <v>43290</v>
      </c>
      <c r="F406" s="2">
        <f ca="1">DATEDIF(EmpTable[[#This Row],[Start Date]],TODAY(),"Y")</f>
        <v>6</v>
      </c>
      <c r="G406" t="s">
        <v>53</v>
      </c>
      <c r="H406" t="s">
        <v>18</v>
      </c>
      <c r="I406" t="s">
        <v>19</v>
      </c>
      <c r="J406">
        <v>2964</v>
      </c>
      <c r="K406">
        <v>35568</v>
      </c>
      <c r="L406">
        <v>5</v>
      </c>
      <c r="M406">
        <v>2</v>
      </c>
      <c r="N406">
        <v>0</v>
      </c>
      <c r="O406">
        <v>45</v>
      </c>
      <c r="P406" s="2"/>
    </row>
    <row r="407" spans="1:16" x14ac:dyDescent="0.3">
      <c r="A407">
        <v>406</v>
      </c>
      <c r="B407" t="s">
        <v>601</v>
      </c>
      <c r="C407" t="s">
        <v>602</v>
      </c>
      <c r="D407" t="s">
        <v>307</v>
      </c>
      <c r="E407" s="1">
        <v>43195</v>
      </c>
      <c r="F407" s="2">
        <f ca="1">DATEDIF(EmpTable[[#This Row],[Start Date]],TODAY(),"Y")</f>
        <v>6</v>
      </c>
      <c r="G407" t="s">
        <v>41</v>
      </c>
      <c r="H407" t="s">
        <v>29</v>
      </c>
      <c r="I407" t="s">
        <v>36</v>
      </c>
      <c r="J407">
        <v>974</v>
      </c>
      <c r="K407">
        <v>11688</v>
      </c>
      <c r="L407">
        <v>2</v>
      </c>
      <c r="M407">
        <v>5</v>
      </c>
      <c r="N407">
        <v>0</v>
      </c>
      <c r="O407">
        <v>5</v>
      </c>
      <c r="P407" s="2"/>
    </row>
    <row r="408" spans="1:16" x14ac:dyDescent="0.3">
      <c r="A408">
        <v>407</v>
      </c>
      <c r="B408" t="s">
        <v>603</v>
      </c>
      <c r="C408" t="s">
        <v>604</v>
      </c>
      <c r="D408" t="s">
        <v>307</v>
      </c>
      <c r="E408" s="1">
        <v>43579</v>
      </c>
      <c r="F408" s="2">
        <f ca="1">DATEDIF(EmpTable[[#This Row],[Start Date]],TODAY(),"Y")</f>
        <v>5</v>
      </c>
      <c r="G408" t="s">
        <v>41</v>
      </c>
      <c r="H408" t="s">
        <v>22</v>
      </c>
      <c r="I408" t="s">
        <v>898</v>
      </c>
      <c r="J408">
        <v>2607</v>
      </c>
      <c r="K408">
        <v>31284</v>
      </c>
      <c r="L408">
        <v>4.5</v>
      </c>
      <c r="M408">
        <v>0</v>
      </c>
      <c r="N408">
        <v>0</v>
      </c>
      <c r="O408">
        <v>9</v>
      </c>
      <c r="P408" s="2"/>
    </row>
    <row r="409" spans="1:16" x14ac:dyDescent="0.3">
      <c r="A409">
        <v>408</v>
      </c>
      <c r="B409" t="s">
        <v>605</v>
      </c>
      <c r="C409" t="s">
        <v>311</v>
      </c>
      <c r="D409" t="s">
        <v>307</v>
      </c>
      <c r="E409" s="1">
        <v>42998</v>
      </c>
      <c r="F409" s="2">
        <f ca="1">DATEDIF(EmpTable[[#This Row],[Start Date]],TODAY(),"Y")</f>
        <v>6</v>
      </c>
      <c r="G409" t="s">
        <v>17</v>
      </c>
      <c r="H409" t="s">
        <v>18</v>
      </c>
      <c r="I409" t="s">
        <v>42</v>
      </c>
      <c r="J409">
        <v>1550</v>
      </c>
      <c r="K409">
        <v>18600</v>
      </c>
      <c r="L409">
        <v>1</v>
      </c>
      <c r="M409">
        <v>0</v>
      </c>
      <c r="N409">
        <v>0</v>
      </c>
      <c r="O409">
        <v>3</v>
      </c>
      <c r="P409" s="2"/>
    </row>
    <row r="410" spans="1:16" x14ac:dyDescent="0.3">
      <c r="A410">
        <v>409</v>
      </c>
      <c r="B410" t="s">
        <v>606</v>
      </c>
      <c r="C410" t="s">
        <v>607</v>
      </c>
      <c r="D410" t="s">
        <v>307</v>
      </c>
      <c r="E410" s="1">
        <v>42574</v>
      </c>
      <c r="F410" s="2">
        <f ca="1">DATEDIF(EmpTable[[#This Row],[Start Date]],TODAY(),"Y")</f>
        <v>8</v>
      </c>
      <c r="G410" t="s">
        <v>39</v>
      </c>
      <c r="H410" t="s">
        <v>18</v>
      </c>
      <c r="I410" t="s">
        <v>42</v>
      </c>
      <c r="J410">
        <v>1631</v>
      </c>
      <c r="K410">
        <v>19572</v>
      </c>
      <c r="L410">
        <v>4.5</v>
      </c>
      <c r="M410">
        <v>0</v>
      </c>
      <c r="N410">
        <v>0</v>
      </c>
      <c r="O410">
        <v>4</v>
      </c>
      <c r="P410" s="2"/>
    </row>
    <row r="411" spans="1:16" x14ac:dyDescent="0.3">
      <c r="A411">
        <v>410</v>
      </c>
      <c r="B411" t="s">
        <v>234</v>
      </c>
      <c r="C411" t="s">
        <v>608</v>
      </c>
      <c r="D411" t="s">
        <v>32</v>
      </c>
      <c r="E411" s="1">
        <v>43506</v>
      </c>
      <c r="F411" s="2">
        <f ca="1">DATEDIF(EmpTable[[#This Row],[Start Date]],TODAY(),"Y")</f>
        <v>5</v>
      </c>
      <c r="G411" t="s">
        <v>58</v>
      </c>
      <c r="H411" t="s">
        <v>18</v>
      </c>
      <c r="I411" t="s">
        <v>898</v>
      </c>
      <c r="J411">
        <v>3003</v>
      </c>
      <c r="K411">
        <v>36036</v>
      </c>
      <c r="L411">
        <v>1</v>
      </c>
      <c r="M411">
        <v>6</v>
      </c>
      <c r="N411">
        <v>1</v>
      </c>
      <c r="O411">
        <v>6</v>
      </c>
      <c r="P411" s="2"/>
    </row>
    <row r="412" spans="1:16" x14ac:dyDescent="0.3">
      <c r="A412">
        <v>411</v>
      </c>
      <c r="B412" t="s">
        <v>609</v>
      </c>
      <c r="C412" t="s">
        <v>33</v>
      </c>
      <c r="D412" t="s">
        <v>32</v>
      </c>
      <c r="E412" s="1">
        <v>43800</v>
      </c>
      <c r="F412" s="2">
        <f ca="1">DATEDIF(EmpTable[[#This Row],[Start Date]],TODAY(),"Y")</f>
        <v>4</v>
      </c>
      <c r="G412" t="s">
        <v>28</v>
      </c>
      <c r="H412" t="s">
        <v>18</v>
      </c>
      <c r="I412" t="s">
        <v>19</v>
      </c>
      <c r="J412">
        <v>913</v>
      </c>
      <c r="K412">
        <v>10956</v>
      </c>
      <c r="L412">
        <v>5</v>
      </c>
      <c r="M412">
        <v>0</v>
      </c>
      <c r="N412">
        <v>0</v>
      </c>
      <c r="O412">
        <v>12</v>
      </c>
      <c r="P412" s="2"/>
    </row>
    <row r="413" spans="1:16" x14ac:dyDescent="0.3">
      <c r="A413">
        <v>412</v>
      </c>
      <c r="B413" t="s">
        <v>69</v>
      </c>
      <c r="C413" t="s">
        <v>610</v>
      </c>
      <c r="D413" t="s">
        <v>32</v>
      </c>
      <c r="E413" s="1">
        <v>42934</v>
      </c>
      <c r="F413" s="2">
        <f ca="1">DATEDIF(EmpTable[[#This Row],[Start Date]],TODAY(),"Y")</f>
        <v>7</v>
      </c>
      <c r="G413" t="s">
        <v>53</v>
      </c>
      <c r="H413" t="s">
        <v>18</v>
      </c>
      <c r="I413" t="s">
        <v>60</v>
      </c>
      <c r="J413">
        <v>2076</v>
      </c>
      <c r="K413">
        <v>24912</v>
      </c>
      <c r="L413">
        <v>3</v>
      </c>
      <c r="M413">
        <v>0</v>
      </c>
      <c r="N413">
        <v>0</v>
      </c>
      <c r="O413">
        <v>4</v>
      </c>
      <c r="P413" s="2"/>
    </row>
    <row r="414" spans="1:16" x14ac:dyDescent="0.3">
      <c r="A414">
        <v>413</v>
      </c>
      <c r="B414" t="s">
        <v>59</v>
      </c>
      <c r="C414" t="s">
        <v>611</v>
      </c>
      <c r="D414" t="s">
        <v>307</v>
      </c>
      <c r="E414" s="1">
        <v>44008</v>
      </c>
      <c r="F414" s="2">
        <f ca="1">DATEDIF(EmpTable[[#This Row],[Start Date]],TODAY(),"Y")</f>
        <v>4</v>
      </c>
      <c r="G414" t="s">
        <v>53</v>
      </c>
      <c r="H414" t="s">
        <v>18</v>
      </c>
      <c r="I414" t="s">
        <v>19</v>
      </c>
      <c r="J414">
        <v>2749</v>
      </c>
      <c r="K414">
        <v>32988</v>
      </c>
      <c r="L414">
        <v>3</v>
      </c>
      <c r="M414">
        <v>5</v>
      </c>
      <c r="N414">
        <v>4</v>
      </c>
      <c r="O414">
        <v>0</v>
      </c>
      <c r="P414" s="2"/>
    </row>
    <row r="415" spans="1:16" x14ac:dyDescent="0.3">
      <c r="A415">
        <v>414</v>
      </c>
      <c r="B415" t="s">
        <v>612</v>
      </c>
      <c r="C415" t="s">
        <v>613</v>
      </c>
      <c r="D415" t="s">
        <v>307</v>
      </c>
      <c r="E415" s="1">
        <v>43490</v>
      </c>
      <c r="F415" s="2">
        <f ca="1">DATEDIF(EmpTable[[#This Row],[Start Date]],TODAY(),"Y")</f>
        <v>5</v>
      </c>
      <c r="G415" t="s">
        <v>50</v>
      </c>
      <c r="H415" t="s">
        <v>22</v>
      </c>
      <c r="I415" t="s">
        <v>19</v>
      </c>
      <c r="J415">
        <v>2617</v>
      </c>
      <c r="K415">
        <v>31404</v>
      </c>
      <c r="L415">
        <v>4.5</v>
      </c>
      <c r="M415">
        <v>1</v>
      </c>
      <c r="N415">
        <v>0</v>
      </c>
      <c r="O415">
        <v>5</v>
      </c>
      <c r="P415" s="2"/>
    </row>
    <row r="416" spans="1:16" x14ac:dyDescent="0.3">
      <c r="A416">
        <v>415</v>
      </c>
      <c r="B416" t="s">
        <v>186</v>
      </c>
      <c r="C416" t="s">
        <v>614</v>
      </c>
      <c r="D416" t="s">
        <v>32</v>
      </c>
      <c r="E416" s="1">
        <v>43697</v>
      </c>
      <c r="F416" s="2">
        <f ca="1">DATEDIF(EmpTable[[#This Row],[Start Date]],TODAY(),"Y")</f>
        <v>4</v>
      </c>
      <c r="G416" t="s">
        <v>50</v>
      </c>
      <c r="H416" t="s">
        <v>29</v>
      </c>
      <c r="I416" t="s">
        <v>36</v>
      </c>
      <c r="J416">
        <v>1680</v>
      </c>
      <c r="K416">
        <v>20160</v>
      </c>
      <c r="L416">
        <v>5</v>
      </c>
      <c r="M416">
        <v>1</v>
      </c>
      <c r="N416">
        <v>0</v>
      </c>
      <c r="O416">
        <v>35</v>
      </c>
      <c r="P416" s="2"/>
    </row>
    <row r="417" spans="1:16" x14ac:dyDescent="0.3">
      <c r="A417">
        <v>416</v>
      </c>
      <c r="B417" t="s">
        <v>219</v>
      </c>
      <c r="C417" t="s">
        <v>328</v>
      </c>
      <c r="D417" t="s">
        <v>32</v>
      </c>
      <c r="E417" s="1">
        <v>43899</v>
      </c>
      <c r="F417" s="2">
        <f ca="1">DATEDIF(EmpTable[[#This Row],[Start Date]],TODAY(),"Y")</f>
        <v>4</v>
      </c>
      <c r="G417" t="s">
        <v>45</v>
      </c>
      <c r="H417" t="s">
        <v>18</v>
      </c>
      <c r="I417" t="s">
        <v>42</v>
      </c>
      <c r="J417">
        <v>2824</v>
      </c>
      <c r="K417">
        <v>33888</v>
      </c>
      <c r="L417">
        <v>3</v>
      </c>
      <c r="M417">
        <v>3</v>
      </c>
      <c r="N417">
        <v>0</v>
      </c>
      <c r="O417">
        <v>3</v>
      </c>
      <c r="P417" s="2"/>
    </row>
    <row r="418" spans="1:16" x14ac:dyDescent="0.3">
      <c r="A418">
        <v>417</v>
      </c>
      <c r="B418" t="s">
        <v>615</v>
      </c>
      <c r="C418" t="s">
        <v>616</v>
      </c>
      <c r="D418" t="s">
        <v>307</v>
      </c>
      <c r="E418" s="1">
        <v>43004</v>
      </c>
      <c r="F418" s="2">
        <f ca="1">DATEDIF(EmpTable[[#This Row],[Start Date]],TODAY(),"Y")</f>
        <v>6</v>
      </c>
      <c r="G418" t="s">
        <v>35</v>
      </c>
      <c r="H418" t="s">
        <v>18</v>
      </c>
      <c r="I418" t="s">
        <v>19</v>
      </c>
      <c r="J418">
        <v>1646</v>
      </c>
      <c r="K418">
        <v>19752</v>
      </c>
      <c r="L418">
        <v>5</v>
      </c>
      <c r="M418">
        <v>0</v>
      </c>
      <c r="N418">
        <v>0</v>
      </c>
      <c r="O418">
        <v>7</v>
      </c>
      <c r="P418" s="2"/>
    </row>
    <row r="419" spans="1:16" x14ac:dyDescent="0.3">
      <c r="A419">
        <v>418</v>
      </c>
      <c r="B419" t="s">
        <v>617</v>
      </c>
      <c r="C419" t="s">
        <v>618</v>
      </c>
      <c r="D419" t="s">
        <v>307</v>
      </c>
      <c r="E419" s="1">
        <v>43438</v>
      </c>
      <c r="F419" s="2">
        <f ca="1">DATEDIF(EmpTable[[#This Row],[Start Date]],TODAY(),"Y")</f>
        <v>5</v>
      </c>
      <c r="G419" t="s">
        <v>17</v>
      </c>
      <c r="H419" t="s">
        <v>18</v>
      </c>
      <c r="I419" t="s">
        <v>60</v>
      </c>
      <c r="J419">
        <v>979</v>
      </c>
      <c r="K419">
        <v>11748</v>
      </c>
      <c r="L419">
        <v>5</v>
      </c>
      <c r="M419">
        <v>5</v>
      </c>
      <c r="N419">
        <v>0</v>
      </c>
      <c r="O419">
        <v>8</v>
      </c>
      <c r="P419" s="2"/>
    </row>
    <row r="420" spans="1:16" x14ac:dyDescent="0.3">
      <c r="A420">
        <v>419</v>
      </c>
      <c r="B420" t="s">
        <v>619</v>
      </c>
      <c r="C420" t="s">
        <v>620</v>
      </c>
      <c r="D420" t="s">
        <v>307</v>
      </c>
      <c r="E420" s="1">
        <v>43467</v>
      </c>
      <c r="F420" s="2">
        <f ca="1">DATEDIF(EmpTable[[#This Row],[Start Date]],TODAY(),"Y")</f>
        <v>5</v>
      </c>
      <c r="G420" t="s">
        <v>77</v>
      </c>
      <c r="H420" t="s">
        <v>48</v>
      </c>
      <c r="I420" t="s">
        <v>19</v>
      </c>
      <c r="J420">
        <v>1274</v>
      </c>
      <c r="K420">
        <v>15288</v>
      </c>
      <c r="L420">
        <v>3</v>
      </c>
      <c r="M420">
        <v>0</v>
      </c>
      <c r="N420">
        <v>0</v>
      </c>
      <c r="O420">
        <v>7</v>
      </c>
      <c r="P420" s="2"/>
    </row>
    <row r="421" spans="1:16" x14ac:dyDescent="0.3">
      <c r="A421">
        <v>420</v>
      </c>
      <c r="B421" t="s">
        <v>426</v>
      </c>
      <c r="C421" t="s">
        <v>437</v>
      </c>
      <c r="D421" t="s">
        <v>307</v>
      </c>
      <c r="E421" s="1">
        <v>43765</v>
      </c>
      <c r="F421" s="2">
        <f ca="1">DATEDIF(EmpTable[[#This Row],[Start Date]],TODAY(),"Y")</f>
        <v>4</v>
      </c>
      <c r="G421" t="s">
        <v>53</v>
      </c>
      <c r="H421" t="s">
        <v>18</v>
      </c>
      <c r="I421" t="s">
        <v>36</v>
      </c>
      <c r="J421">
        <v>2715</v>
      </c>
      <c r="K421">
        <v>32580</v>
      </c>
      <c r="L421">
        <v>2</v>
      </c>
      <c r="M421">
        <v>0</v>
      </c>
      <c r="N421">
        <v>0</v>
      </c>
      <c r="O421">
        <v>3</v>
      </c>
      <c r="P421" s="2"/>
    </row>
    <row r="422" spans="1:16" x14ac:dyDescent="0.3">
      <c r="A422">
        <v>421</v>
      </c>
      <c r="B422" t="s">
        <v>621</v>
      </c>
      <c r="C422" t="s">
        <v>622</v>
      </c>
      <c r="D422" t="s">
        <v>32</v>
      </c>
      <c r="E422" s="1">
        <v>43781</v>
      </c>
      <c r="F422" s="2">
        <f ca="1">DATEDIF(EmpTable[[#This Row],[Start Date]],TODAY(),"Y")</f>
        <v>4</v>
      </c>
      <c r="G422" t="s">
        <v>28</v>
      </c>
      <c r="H422" t="s">
        <v>48</v>
      </c>
      <c r="I422" t="s">
        <v>36</v>
      </c>
      <c r="J422">
        <v>1158</v>
      </c>
      <c r="K422">
        <v>13896</v>
      </c>
      <c r="L422">
        <v>5</v>
      </c>
      <c r="M422">
        <v>0</v>
      </c>
      <c r="N422">
        <v>0</v>
      </c>
      <c r="O422">
        <v>0</v>
      </c>
      <c r="P422" s="2"/>
    </row>
    <row r="423" spans="1:16" x14ac:dyDescent="0.3">
      <c r="A423">
        <v>422</v>
      </c>
      <c r="B423" t="s">
        <v>223</v>
      </c>
      <c r="C423" t="s">
        <v>623</v>
      </c>
      <c r="D423" t="s">
        <v>32</v>
      </c>
      <c r="E423" s="1">
        <v>43314</v>
      </c>
      <c r="F423" s="2">
        <f ca="1">DATEDIF(EmpTable[[#This Row],[Start Date]],TODAY(),"Y")</f>
        <v>6</v>
      </c>
      <c r="G423" t="s">
        <v>58</v>
      </c>
      <c r="H423" t="s">
        <v>18</v>
      </c>
      <c r="I423" t="s">
        <v>898</v>
      </c>
      <c r="J423">
        <v>1986</v>
      </c>
      <c r="K423">
        <v>23832</v>
      </c>
      <c r="L423">
        <v>3</v>
      </c>
      <c r="M423">
        <v>1</v>
      </c>
      <c r="N423">
        <v>0</v>
      </c>
      <c r="O423">
        <v>14</v>
      </c>
      <c r="P423" s="2"/>
    </row>
    <row r="424" spans="1:16" x14ac:dyDescent="0.3">
      <c r="A424">
        <v>423</v>
      </c>
      <c r="B424" t="s">
        <v>186</v>
      </c>
      <c r="C424" t="s">
        <v>624</v>
      </c>
      <c r="D424" t="s">
        <v>32</v>
      </c>
      <c r="E424" s="1">
        <v>43826</v>
      </c>
      <c r="F424" s="2">
        <f ca="1">DATEDIF(EmpTable[[#This Row],[Start Date]],TODAY(),"Y")</f>
        <v>4</v>
      </c>
      <c r="G424" t="s">
        <v>28</v>
      </c>
      <c r="H424" t="s">
        <v>22</v>
      </c>
      <c r="I424" t="s">
        <v>60</v>
      </c>
      <c r="J424">
        <v>3299</v>
      </c>
      <c r="K424">
        <v>39588</v>
      </c>
      <c r="L424">
        <v>5</v>
      </c>
      <c r="M424">
        <v>1</v>
      </c>
      <c r="N424">
        <v>0</v>
      </c>
      <c r="O424">
        <v>0</v>
      </c>
      <c r="P424" s="2"/>
    </row>
    <row r="425" spans="1:16" x14ac:dyDescent="0.3">
      <c r="A425">
        <v>424</v>
      </c>
      <c r="B425" t="s">
        <v>66</v>
      </c>
      <c r="C425" t="s">
        <v>427</v>
      </c>
      <c r="D425" t="s">
        <v>32</v>
      </c>
      <c r="E425" s="1">
        <v>43062</v>
      </c>
      <c r="F425" s="2">
        <f ca="1">DATEDIF(EmpTable[[#This Row],[Start Date]],TODAY(),"Y")</f>
        <v>6</v>
      </c>
      <c r="G425" t="s">
        <v>17</v>
      </c>
      <c r="H425" t="s">
        <v>18</v>
      </c>
      <c r="I425" t="s">
        <v>42</v>
      </c>
      <c r="J425">
        <v>2405</v>
      </c>
      <c r="K425">
        <v>28860</v>
      </c>
      <c r="L425">
        <v>5</v>
      </c>
      <c r="M425">
        <v>0</v>
      </c>
      <c r="N425">
        <v>0</v>
      </c>
      <c r="O425">
        <v>97</v>
      </c>
      <c r="P425" s="2"/>
    </row>
    <row r="426" spans="1:16" x14ac:dyDescent="0.3">
      <c r="A426">
        <v>425</v>
      </c>
      <c r="B426" t="s">
        <v>263</v>
      </c>
      <c r="C426" t="s">
        <v>625</v>
      </c>
      <c r="D426" t="s">
        <v>32</v>
      </c>
      <c r="E426" s="1">
        <v>44027</v>
      </c>
      <c r="F426" s="2">
        <f ca="1">DATEDIF(EmpTable[[#This Row],[Start Date]],TODAY(),"Y")</f>
        <v>4</v>
      </c>
      <c r="G426" t="s">
        <v>53</v>
      </c>
      <c r="H426" t="s">
        <v>18</v>
      </c>
      <c r="I426" t="s">
        <v>36</v>
      </c>
      <c r="J426">
        <v>2205</v>
      </c>
      <c r="K426">
        <v>26460</v>
      </c>
      <c r="L426">
        <v>3</v>
      </c>
      <c r="M426">
        <v>0</v>
      </c>
      <c r="N426">
        <v>0</v>
      </c>
      <c r="O426">
        <v>4</v>
      </c>
      <c r="P426" s="2"/>
    </row>
    <row r="427" spans="1:16" x14ac:dyDescent="0.3">
      <c r="A427">
        <v>426</v>
      </c>
      <c r="B427" t="s">
        <v>33</v>
      </c>
      <c r="C427" t="s">
        <v>626</v>
      </c>
      <c r="D427" t="s">
        <v>32</v>
      </c>
      <c r="E427" s="1">
        <v>42562</v>
      </c>
      <c r="F427" s="2">
        <f ca="1">DATEDIF(EmpTable[[#This Row],[Start Date]],TODAY(),"Y")</f>
        <v>8</v>
      </c>
      <c r="G427" t="s">
        <v>28</v>
      </c>
      <c r="H427" t="s">
        <v>18</v>
      </c>
      <c r="I427" t="s">
        <v>898</v>
      </c>
      <c r="J427">
        <v>2651</v>
      </c>
      <c r="K427">
        <v>31812</v>
      </c>
      <c r="L427">
        <v>3</v>
      </c>
      <c r="M427">
        <v>0</v>
      </c>
      <c r="N427">
        <v>0</v>
      </c>
      <c r="O427">
        <v>6</v>
      </c>
      <c r="P427" s="2"/>
    </row>
    <row r="428" spans="1:16" x14ac:dyDescent="0.3">
      <c r="A428">
        <v>427</v>
      </c>
      <c r="B428" t="s">
        <v>30</v>
      </c>
      <c r="C428" t="s">
        <v>231</v>
      </c>
      <c r="D428" t="s">
        <v>32</v>
      </c>
      <c r="E428" s="1">
        <v>43615</v>
      </c>
      <c r="F428" s="2">
        <f ca="1">DATEDIF(EmpTable[[#This Row],[Start Date]],TODAY(),"Y")</f>
        <v>5</v>
      </c>
      <c r="G428" t="s">
        <v>41</v>
      </c>
      <c r="H428" t="s">
        <v>18</v>
      </c>
      <c r="I428" t="s">
        <v>36</v>
      </c>
      <c r="J428">
        <v>1693</v>
      </c>
      <c r="K428">
        <v>20316</v>
      </c>
      <c r="L428">
        <v>4.5</v>
      </c>
      <c r="M428">
        <v>2</v>
      </c>
      <c r="N428">
        <v>5</v>
      </c>
      <c r="O428">
        <v>6</v>
      </c>
      <c r="P428" s="2"/>
    </row>
    <row r="429" spans="1:16" x14ac:dyDescent="0.3">
      <c r="A429">
        <v>428</v>
      </c>
      <c r="B429" t="s">
        <v>172</v>
      </c>
      <c r="C429" t="s">
        <v>627</v>
      </c>
      <c r="D429" t="s">
        <v>307</v>
      </c>
      <c r="E429" s="1">
        <v>43821</v>
      </c>
      <c r="F429" s="2">
        <f ca="1">DATEDIF(EmpTable[[#This Row],[Start Date]],TODAY(),"Y")</f>
        <v>4</v>
      </c>
      <c r="G429" t="s">
        <v>39</v>
      </c>
      <c r="H429" t="s">
        <v>18</v>
      </c>
      <c r="I429" t="s">
        <v>42</v>
      </c>
      <c r="J429">
        <v>1690</v>
      </c>
      <c r="K429">
        <v>20280</v>
      </c>
      <c r="L429">
        <v>1</v>
      </c>
      <c r="M429">
        <v>0</v>
      </c>
      <c r="N429">
        <v>0</v>
      </c>
      <c r="O429">
        <v>6</v>
      </c>
      <c r="P429" s="2"/>
    </row>
    <row r="430" spans="1:16" x14ac:dyDescent="0.3">
      <c r="A430">
        <v>429</v>
      </c>
      <c r="B430" t="s">
        <v>20</v>
      </c>
      <c r="C430" t="s">
        <v>628</v>
      </c>
      <c r="D430" t="s">
        <v>32</v>
      </c>
      <c r="E430" s="1">
        <v>43499</v>
      </c>
      <c r="F430" s="2">
        <f ca="1">DATEDIF(EmpTable[[#This Row],[Start Date]],TODAY(),"Y")</f>
        <v>5</v>
      </c>
      <c r="G430" t="s">
        <v>41</v>
      </c>
      <c r="H430" t="s">
        <v>18</v>
      </c>
      <c r="I430" t="s">
        <v>42</v>
      </c>
      <c r="J430">
        <v>766</v>
      </c>
      <c r="K430">
        <v>9192</v>
      </c>
      <c r="L430">
        <v>3</v>
      </c>
      <c r="M430">
        <v>0</v>
      </c>
      <c r="N430">
        <v>0</v>
      </c>
      <c r="O430">
        <v>5</v>
      </c>
      <c r="P430" s="2"/>
    </row>
    <row r="431" spans="1:16" x14ac:dyDescent="0.3">
      <c r="A431">
        <v>430</v>
      </c>
      <c r="B431" t="s">
        <v>67</v>
      </c>
      <c r="C431" t="s">
        <v>629</v>
      </c>
      <c r="D431" t="s">
        <v>32</v>
      </c>
      <c r="E431" s="1">
        <v>43661</v>
      </c>
      <c r="F431" s="2">
        <f ca="1">DATEDIF(EmpTable[[#This Row],[Start Date]],TODAY(),"Y")</f>
        <v>5</v>
      </c>
      <c r="G431" t="s">
        <v>144</v>
      </c>
      <c r="H431" t="s">
        <v>18</v>
      </c>
      <c r="I431" t="s">
        <v>60</v>
      </c>
      <c r="J431">
        <v>2542</v>
      </c>
      <c r="K431">
        <v>30504</v>
      </c>
      <c r="L431">
        <v>3</v>
      </c>
      <c r="M431">
        <v>1</v>
      </c>
      <c r="N431">
        <v>0</v>
      </c>
      <c r="O431">
        <v>3</v>
      </c>
      <c r="P431" s="2"/>
    </row>
    <row r="432" spans="1:16" x14ac:dyDescent="0.3">
      <c r="A432">
        <v>431</v>
      </c>
      <c r="B432" t="s">
        <v>210</v>
      </c>
      <c r="C432" t="s">
        <v>475</v>
      </c>
      <c r="D432" t="s">
        <v>307</v>
      </c>
      <c r="E432" s="1">
        <v>42654</v>
      </c>
      <c r="F432" s="2">
        <f ca="1">DATEDIF(EmpTable[[#This Row],[Start Date]],TODAY(),"Y")</f>
        <v>7</v>
      </c>
      <c r="G432" t="s">
        <v>88</v>
      </c>
      <c r="H432" t="s">
        <v>29</v>
      </c>
      <c r="I432" t="s">
        <v>898</v>
      </c>
      <c r="J432">
        <v>1966</v>
      </c>
      <c r="K432">
        <v>23592</v>
      </c>
      <c r="L432">
        <v>4.5</v>
      </c>
      <c r="M432">
        <v>0</v>
      </c>
      <c r="N432">
        <v>0</v>
      </c>
      <c r="O432">
        <v>8</v>
      </c>
      <c r="P432" s="2"/>
    </row>
    <row r="433" spans="1:16" x14ac:dyDescent="0.3">
      <c r="A433">
        <v>432</v>
      </c>
      <c r="B433" t="s">
        <v>33</v>
      </c>
      <c r="C433" t="s">
        <v>630</v>
      </c>
      <c r="D433" t="s">
        <v>32</v>
      </c>
      <c r="E433" s="1">
        <v>43652</v>
      </c>
      <c r="F433" s="2">
        <f ca="1">DATEDIF(EmpTable[[#This Row],[Start Date]],TODAY(),"Y")</f>
        <v>5</v>
      </c>
      <c r="G433" t="s">
        <v>28</v>
      </c>
      <c r="H433" t="s">
        <v>18</v>
      </c>
      <c r="I433" t="s">
        <v>42</v>
      </c>
      <c r="J433">
        <v>2977</v>
      </c>
      <c r="K433">
        <v>35724</v>
      </c>
      <c r="L433">
        <v>4.5</v>
      </c>
      <c r="M433">
        <v>0</v>
      </c>
      <c r="N433">
        <v>0</v>
      </c>
      <c r="O433">
        <v>8</v>
      </c>
      <c r="P433" s="2"/>
    </row>
    <row r="434" spans="1:16" x14ac:dyDescent="0.3">
      <c r="A434">
        <v>433</v>
      </c>
      <c r="B434" t="s">
        <v>67</v>
      </c>
      <c r="C434" t="s">
        <v>631</v>
      </c>
      <c r="D434" t="s">
        <v>32</v>
      </c>
      <c r="E434" s="1">
        <v>43043</v>
      </c>
      <c r="F434" s="2">
        <f ca="1">DATEDIF(EmpTable[[#This Row],[Start Date]],TODAY(),"Y")</f>
        <v>6</v>
      </c>
      <c r="G434" t="s">
        <v>77</v>
      </c>
      <c r="H434" t="s">
        <v>29</v>
      </c>
      <c r="I434" t="s">
        <v>42</v>
      </c>
      <c r="J434">
        <v>1404</v>
      </c>
      <c r="K434">
        <v>16848</v>
      </c>
      <c r="L434">
        <v>1</v>
      </c>
      <c r="M434">
        <v>5</v>
      </c>
      <c r="N434">
        <v>0</v>
      </c>
      <c r="O434">
        <v>10</v>
      </c>
      <c r="P434" s="2"/>
    </row>
    <row r="435" spans="1:16" x14ac:dyDescent="0.3">
      <c r="A435">
        <v>434</v>
      </c>
      <c r="B435" t="s">
        <v>295</v>
      </c>
      <c r="C435" t="s">
        <v>632</v>
      </c>
      <c r="D435" t="s">
        <v>307</v>
      </c>
      <c r="E435" s="1">
        <v>43136</v>
      </c>
      <c r="F435" s="2">
        <f ca="1">DATEDIF(EmpTable[[#This Row],[Start Date]],TODAY(),"Y")</f>
        <v>6</v>
      </c>
      <c r="G435" t="s">
        <v>17</v>
      </c>
      <c r="H435" t="s">
        <v>48</v>
      </c>
      <c r="I435" t="s">
        <v>36</v>
      </c>
      <c r="J435">
        <v>1848</v>
      </c>
      <c r="K435">
        <v>22176</v>
      </c>
      <c r="L435">
        <v>3</v>
      </c>
      <c r="M435">
        <v>0</v>
      </c>
      <c r="N435">
        <v>0</v>
      </c>
      <c r="O435">
        <v>2</v>
      </c>
      <c r="P435" s="2"/>
    </row>
    <row r="436" spans="1:16" x14ac:dyDescent="0.3">
      <c r="A436">
        <v>435</v>
      </c>
      <c r="B436" t="s">
        <v>37</v>
      </c>
      <c r="C436" t="s">
        <v>633</v>
      </c>
      <c r="D436" t="s">
        <v>307</v>
      </c>
      <c r="E436" s="1">
        <v>44082</v>
      </c>
      <c r="F436" s="2">
        <f ca="1">DATEDIF(EmpTable[[#This Row],[Start Date]],TODAY(),"Y")</f>
        <v>3</v>
      </c>
      <c r="G436" t="s">
        <v>28</v>
      </c>
      <c r="H436" t="s">
        <v>18</v>
      </c>
      <c r="I436" t="s">
        <v>36</v>
      </c>
      <c r="J436">
        <v>2069</v>
      </c>
      <c r="K436">
        <v>24828</v>
      </c>
      <c r="L436">
        <v>3</v>
      </c>
      <c r="M436">
        <v>2</v>
      </c>
      <c r="N436">
        <v>5</v>
      </c>
      <c r="O436">
        <v>6</v>
      </c>
      <c r="P436" s="2"/>
    </row>
    <row r="437" spans="1:16" x14ac:dyDescent="0.3">
      <c r="A437">
        <v>436</v>
      </c>
      <c r="B437" t="s">
        <v>634</v>
      </c>
      <c r="C437" t="s">
        <v>635</v>
      </c>
      <c r="D437" t="s">
        <v>32</v>
      </c>
      <c r="E437" s="1">
        <v>44122</v>
      </c>
      <c r="F437" s="2">
        <f ca="1">DATEDIF(EmpTable[[#This Row],[Start Date]],TODAY(),"Y")</f>
        <v>3</v>
      </c>
      <c r="G437" t="s">
        <v>77</v>
      </c>
      <c r="H437" t="s">
        <v>22</v>
      </c>
      <c r="I437" t="s">
        <v>36</v>
      </c>
      <c r="J437">
        <v>1072</v>
      </c>
      <c r="K437">
        <v>12864</v>
      </c>
      <c r="L437">
        <v>4.5</v>
      </c>
      <c r="M437">
        <v>0</v>
      </c>
      <c r="N437">
        <v>0</v>
      </c>
      <c r="O437">
        <v>6</v>
      </c>
      <c r="P437" s="2"/>
    </row>
    <row r="438" spans="1:16" x14ac:dyDescent="0.3">
      <c r="A438">
        <v>437</v>
      </c>
      <c r="B438" t="s">
        <v>636</v>
      </c>
      <c r="C438" t="s">
        <v>637</v>
      </c>
      <c r="D438" t="s">
        <v>307</v>
      </c>
      <c r="E438" s="1">
        <v>43813</v>
      </c>
      <c r="F438" s="2">
        <f ca="1">DATEDIF(EmpTable[[#This Row],[Start Date]],TODAY(),"Y")</f>
        <v>4</v>
      </c>
      <c r="G438" t="s">
        <v>35</v>
      </c>
      <c r="H438" t="s">
        <v>18</v>
      </c>
      <c r="I438" t="s">
        <v>42</v>
      </c>
      <c r="J438">
        <v>1984</v>
      </c>
      <c r="K438">
        <v>23808</v>
      </c>
      <c r="L438">
        <v>1</v>
      </c>
      <c r="M438">
        <v>1</v>
      </c>
      <c r="N438">
        <v>0</v>
      </c>
      <c r="O438">
        <v>8</v>
      </c>
      <c r="P438" s="2"/>
    </row>
    <row r="439" spans="1:16" x14ac:dyDescent="0.3">
      <c r="A439">
        <v>438</v>
      </c>
      <c r="B439" t="s">
        <v>466</v>
      </c>
      <c r="C439" t="s">
        <v>638</v>
      </c>
      <c r="D439" t="s">
        <v>307</v>
      </c>
      <c r="E439" s="1">
        <v>44064</v>
      </c>
      <c r="F439" s="2">
        <f ca="1">DATEDIF(EmpTable[[#This Row],[Start Date]],TODAY(),"Y")</f>
        <v>3</v>
      </c>
      <c r="G439" t="s">
        <v>41</v>
      </c>
      <c r="H439" t="s">
        <v>18</v>
      </c>
      <c r="I439" t="s">
        <v>36</v>
      </c>
      <c r="J439">
        <v>999</v>
      </c>
      <c r="K439">
        <v>11988</v>
      </c>
      <c r="L439">
        <v>1</v>
      </c>
      <c r="M439">
        <v>5</v>
      </c>
      <c r="N439">
        <v>0</v>
      </c>
      <c r="O439">
        <v>61</v>
      </c>
      <c r="P439" s="2"/>
    </row>
    <row r="440" spans="1:16" x14ac:dyDescent="0.3">
      <c r="A440">
        <v>439</v>
      </c>
      <c r="B440" t="s">
        <v>302</v>
      </c>
      <c r="C440" t="s">
        <v>639</v>
      </c>
      <c r="D440" t="s">
        <v>32</v>
      </c>
      <c r="E440" s="1">
        <v>43966</v>
      </c>
      <c r="F440" s="2">
        <f ca="1">DATEDIF(EmpTable[[#This Row],[Start Date]],TODAY(),"Y")</f>
        <v>4</v>
      </c>
      <c r="G440" t="s">
        <v>17</v>
      </c>
      <c r="H440" t="s">
        <v>48</v>
      </c>
      <c r="I440" t="s">
        <v>19</v>
      </c>
      <c r="J440">
        <v>2915</v>
      </c>
      <c r="K440">
        <v>34980</v>
      </c>
      <c r="L440">
        <v>3</v>
      </c>
      <c r="M440">
        <v>0</v>
      </c>
      <c r="N440">
        <v>0</v>
      </c>
      <c r="O440">
        <v>5</v>
      </c>
      <c r="P440" s="2"/>
    </row>
    <row r="441" spans="1:16" x14ac:dyDescent="0.3">
      <c r="A441">
        <v>440</v>
      </c>
      <c r="B441" t="s">
        <v>66</v>
      </c>
      <c r="C441" t="s">
        <v>640</v>
      </c>
      <c r="D441" t="s">
        <v>32</v>
      </c>
      <c r="E441" s="1">
        <v>43770</v>
      </c>
      <c r="F441" s="2">
        <f ca="1">DATEDIF(EmpTable[[#This Row],[Start Date]],TODAY(),"Y")</f>
        <v>4</v>
      </c>
      <c r="G441" t="s">
        <v>53</v>
      </c>
      <c r="H441" t="s">
        <v>18</v>
      </c>
      <c r="I441" t="s">
        <v>898</v>
      </c>
      <c r="J441">
        <v>3158</v>
      </c>
      <c r="K441">
        <v>37896</v>
      </c>
      <c r="L441">
        <v>4.5</v>
      </c>
      <c r="M441">
        <v>3</v>
      </c>
      <c r="N441">
        <v>0</v>
      </c>
      <c r="O441">
        <v>7</v>
      </c>
      <c r="P441" s="2"/>
    </row>
    <row r="442" spans="1:16" x14ac:dyDescent="0.3">
      <c r="A442">
        <v>441</v>
      </c>
      <c r="B442" t="s">
        <v>37</v>
      </c>
      <c r="C442" t="s">
        <v>340</v>
      </c>
      <c r="D442" t="s">
        <v>307</v>
      </c>
      <c r="E442" s="1">
        <v>42977</v>
      </c>
      <c r="F442" s="2">
        <f ca="1">DATEDIF(EmpTable[[#This Row],[Start Date]],TODAY(),"Y")</f>
        <v>6</v>
      </c>
      <c r="G442" t="s">
        <v>50</v>
      </c>
      <c r="H442" t="s">
        <v>18</v>
      </c>
      <c r="I442" t="s">
        <v>36</v>
      </c>
      <c r="J442">
        <v>711</v>
      </c>
      <c r="K442">
        <v>8532</v>
      </c>
      <c r="L442">
        <v>5</v>
      </c>
      <c r="M442">
        <v>0</v>
      </c>
      <c r="N442">
        <v>0</v>
      </c>
      <c r="O442">
        <v>10</v>
      </c>
      <c r="P442" s="2"/>
    </row>
    <row r="443" spans="1:16" x14ac:dyDescent="0.3">
      <c r="A443">
        <v>442</v>
      </c>
      <c r="B443" t="s">
        <v>641</v>
      </c>
      <c r="C443" t="s">
        <v>642</v>
      </c>
      <c r="D443" t="s">
        <v>32</v>
      </c>
      <c r="E443" s="1">
        <v>43195</v>
      </c>
      <c r="F443" s="2">
        <f ca="1">DATEDIF(EmpTable[[#This Row],[Start Date]],TODAY(),"Y")</f>
        <v>6</v>
      </c>
      <c r="G443" t="s">
        <v>17</v>
      </c>
      <c r="H443" t="s">
        <v>22</v>
      </c>
      <c r="I443" t="s">
        <v>19</v>
      </c>
      <c r="J443">
        <v>899</v>
      </c>
      <c r="K443">
        <v>10788</v>
      </c>
      <c r="L443">
        <v>5</v>
      </c>
      <c r="M443">
        <v>6</v>
      </c>
      <c r="N443">
        <v>0</v>
      </c>
      <c r="O443">
        <v>38</v>
      </c>
      <c r="P443" s="2"/>
    </row>
    <row r="444" spans="1:16" x14ac:dyDescent="0.3">
      <c r="A444">
        <v>443</v>
      </c>
      <c r="B444" t="s">
        <v>263</v>
      </c>
      <c r="C444" t="s">
        <v>643</v>
      </c>
      <c r="D444" t="s">
        <v>32</v>
      </c>
      <c r="E444" s="1">
        <v>43900</v>
      </c>
      <c r="F444" s="2">
        <f ca="1">DATEDIF(EmpTable[[#This Row],[Start Date]],TODAY(),"Y")</f>
        <v>4</v>
      </c>
      <c r="G444" t="s">
        <v>41</v>
      </c>
      <c r="H444" t="s">
        <v>18</v>
      </c>
      <c r="I444" t="s">
        <v>42</v>
      </c>
      <c r="J444">
        <v>2571</v>
      </c>
      <c r="K444">
        <v>30852</v>
      </c>
      <c r="L444">
        <v>3</v>
      </c>
      <c r="M444">
        <v>1</v>
      </c>
      <c r="N444">
        <v>0</v>
      </c>
      <c r="O444">
        <v>6</v>
      </c>
      <c r="P444" s="2"/>
    </row>
    <row r="445" spans="1:16" x14ac:dyDescent="0.3">
      <c r="A445">
        <v>444</v>
      </c>
      <c r="B445" t="s">
        <v>30</v>
      </c>
      <c r="C445" t="s">
        <v>644</v>
      </c>
      <c r="D445" t="s">
        <v>32</v>
      </c>
      <c r="E445" s="1">
        <v>43265</v>
      </c>
      <c r="F445" s="2">
        <f ca="1">DATEDIF(EmpTable[[#This Row],[Start Date]],TODAY(),"Y")</f>
        <v>6</v>
      </c>
      <c r="G445" t="s">
        <v>17</v>
      </c>
      <c r="H445" t="s">
        <v>18</v>
      </c>
      <c r="I445" t="s">
        <v>898</v>
      </c>
      <c r="J445">
        <v>2437</v>
      </c>
      <c r="K445">
        <v>29244</v>
      </c>
      <c r="L445">
        <v>5</v>
      </c>
      <c r="M445">
        <v>0</v>
      </c>
      <c r="N445">
        <v>4</v>
      </c>
      <c r="O445">
        <v>8</v>
      </c>
      <c r="P445" s="2"/>
    </row>
    <row r="446" spans="1:16" x14ac:dyDescent="0.3">
      <c r="A446">
        <v>445</v>
      </c>
      <c r="B446" t="s">
        <v>645</v>
      </c>
      <c r="C446" t="s">
        <v>646</v>
      </c>
      <c r="D446" t="s">
        <v>307</v>
      </c>
      <c r="E446" s="1">
        <v>43542</v>
      </c>
      <c r="F446" s="2">
        <f ca="1">DATEDIF(EmpTable[[#This Row],[Start Date]],TODAY(),"Y")</f>
        <v>5</v>
      </c>
      <c r="G446" t="s">
        <v>28</v>
      </c>
      <c r="H446" t="s">
        <v>18</v>
      </c>
      <c r="I446" t="s">
        <v>898</v>
      </c>
      <c r="J446">
        <v>2453</v>
      </c>
      <c r="K446">
        <v>29436</v>
      </c>
      <c r="L446">
        <v>5</v>
      </c>
      <c r="M446">
        <v>1</v>
      </c>
      <c r="N446">
        <v>0</v>
      </c>
      <c r="O446">
        <v>6</v>
      </c>
      <c r="P446" s="2"/>
    </row>
    <row r="447" spans="1:16" x14ac:dyDescent="0.3">
      <c r="A447">
        <v>446</v>
      </c>
      <c r="B447" t="s">
        <v>647</v>
      </c>
      <c r="C447" t="s">
        <v>142</v>
      </c>
      <c r="D447" t="s">
        <v>307</v>
      </c>
      <c r="E447" s="1">
        <v>43279</v>
      </c>
      <c r="F447" s="2">
        <f ca="1">DATEDIF(EmpTable[[#This Row],[Start Date]],TODAY(),"Y")</f>
        <v>6</v>
      </c>
      <c r="G447" t="s">
        <v>28</v>
      </c>
      <c r="H447" t="s">
        <v>18</v>
      </c>
      <c r="I447" t="s">
        <v>898</v>
      </c>
      <c r="J447">
        <v>1839</v>
      </c>
      <c r="K447">
        <v>22068</v>
      </c>
      <c r="L447">
        <v>5</v>
      </c>
      <c r="M447">
        <v>1</v>
      </c>
      <c r="N447">
        <v>0</v>
      </c>
      <c r="O447">
        <v>9</v>
      </c>
      <c r="P447" s="2"/>
    </row>
    <row r="448" spans="1:16" x14ac:dyDescent="0.3">
      <c r="A448">
        <v>447</v>
      </c>
      <c r="B448" t="s">
        <v>127</v>
      </c>
      <c r="C448" t="s">
        <v>648</v>
      </c>
      <c r="D448" t="s">
        <v>32</v>
      </c>
      <c r="E448" s="1">
        <v>42787</v>
      </c>
      <c r="F448" s="2">
        <f ca="1">DATEDIF(EmpTable[[#This Row],[Start Date]],TODAY(),"Y")</f>
        <v>7</v>
      </c>
      <c r="G448" t="s">
        <v>17</v>
      </c>
      <c r="H448" t="s">
        <v>29</v>
      </c>
      <c r="I448" t="s">
        <v>19</v>
      </c>
      <c r="J448">
        <v>2306</v>
      </c>
      <c r="K448">
        <v>27672</v>
      </c>
      <c r="L448">
        <v>1</v>
      </c>
      <c r="M448">
        <v>6</v>
      </c>
      <c r="N448">
        <v>0</v>
      </c>
      <c r="O448">
        <v>7</v>
      </c>
      <c r="P448" s="2"/>
    </row>
    <row r="449" spans="1:16" x14ac:dyDescent="0.3">
      <c r="A449">
        <v>448</v>
      </c>
      <c r="B449" t="s">
        <v>33</v>
      </c>
      <c r="C449" t="s">
        <v>649</v>
      </c>
      <c r="D449" t="s">
        <v>32</v>
      </c>
      <c r="E449" s="1">
        <v>43269</v>
      </c>
      <c r="F449" s="2">
        <f ca="1">DATEDIF(EmpTable[[#This Row],[Start Date]],TODAY(),"Y")</f>
        <v>6</v>
      </c>
      <c r="G449" t="s">
        <v>35</v>
      </c>
      <c r="H449" t="s">
        <v>48</v>
      </c>
      <c r="I449" t="s">
        <v>42</v>
      </c>
      <c r="J449">
        <v>970</v>
      </c>
      <c r="K449">
        <v>11640</v>
      </c>
      <c r="L449">
        <v>1</v>
      </c>
      <c r="M449">
        <v>0</v>
      </c>
      <c r="N449">
        <v>0</v>
      </c>
      <c r="O449">
        <v>5</v>
      </c>
      <c r="P449" s="2"/>
    </row>
    <row r="450" spans="1:16" x14ac:dyDescent="0.3">
      <c r="A450">
        <v>449</v>
      </c>
      <c r="B450" t="s">
        <v>650</v>
      </c>
      <c r="C450" t="s">
        <v>496</v>
      </c>
      <c r="D450" t="s">
        <v>32</v>
      </c>
      <c r="E450" s="1">
        <v>43224</v>
      </c>
      <c r="F450" s="2">
        <f ca="1">DATEDIF(EmpTable[[#This Row],[Start Date]],TODAY(),"Y")</f>
        <v>6</v>
      </c>
      <c r="G450" t="s">
        <v>77</v>
      </c>
      <c r="H450" t="s">
        <v>18</v>
      </c>
      <c r="I450" t="s">
        <v>36</v>
      </c>
      <c r="J450">
        <v>3140</v>
      </c>
      <c r="K450">
        <v>37680</v>
      </c>
      <c r="L450">
        <v>3</v>
      </c>
      <c r="M450">
        <v>6</v>
      </c>
      <c r="N450">
        <v>1</v>
      </c>
      <c r="O450">
        <v>5</v>
      </c>
      <c r="P450" s="2"/>
    </row>
    <row r="451" spans="1:16" x14ac:dyDescent="0.3">
      <c r="A451">
        <v>450</v>
      </c>
      <c r="B451" t="s">
        <v>651</v>
      </c>
      <c r="C451" t="s">
        <v>652</v>
      </c>
      <c r="D451" t="s">
        <v>307</v>
      </c>
      <c r="E451" s="1">
        <v>42835</v>
      </c>
      <c r="F451" s="2">
        <f ca="1">DATEDIF(EmpTable[[#This Row],[Start Date]],TODAY(),"Y")</f>
        <v>7</v>
      </c>
      <c r="G451" t="s">
        <v>88</v>
      </c>
      <c r="H451" t="s">
        <v>18</v>
      </c>
      <c r="I451" t="s">
        <v>42</v>
      </c>
      <c r="J451">
        <v>1176</v>
      </c>
      <c r="K451">
        <v>14112</v>
      </c>
      <c r="L451">
        <v>5</v>
      </c>
      <c r="M451">
        <v>2</v>
      </c>
      <c r="N451">
        <v>0</v>
      </c>
      <c r="O451">
        <v>6</v>
      </c>
      <c r="P451" s="2"/>
    </row>
    <row r="452" spans="1:16" x14ac:dyDescent="0.3">
      <c r="A452">
        <v>451</v>
      </c>
      <c r="B452" t="s">
        <v>30</v>
      </c>
      <c r="C452" t="s">
        <v>653</v>
      </c>
      <c r="D452" t="s">
        <v>32</v>
      </c>
      <c r="E452" s="1">
        <v>43698</v>
      </c>
      <c r="F452" s="2">
        <f ca="1">DATEDIF(EmpTable[[#This Row],[Start Date]],TODAY(),"Y")</f>
        <v>4</v>
      </c>
      <c r="G452" t="s">
        <v>53</v>
      </c>
      <c r="H452" t="s">
        <v>29</v>
      </c>
      <c r="I452" t="s">
        <v>898</v>
      </c>
      <c r="J452">
        <v>2742</v>
      </c>
      <c r="K452">
        <v>32904</v>
      </c>
      <c r="L452">
        <v>5</v>
      </c>
      <c r="M452">
        <v>0</v>
      </c>
      <c r="N452">
        <v>0</v>
      </c>
      <c r="O452">
        <v>9</v>
      </c>
      <c r="P452" s="2"/>
    </row>
    <row r="453" spans="1:16" x14ac:dyDescent="0.3">
      <c r="A453">
        <v>452</v>
      </c>
      <c r="B453" t="s">
        <v>654</v>
      </c>
      <c r="C453" t="s">
        <v>655</v>
      </c>
      <c r="D453" t="s">
        <v>32</v>
      </c>
      <c r="E453" s="1">
        <v>42996</v>
      </c>
      <c r="F453" s="2">
        <f ca="1">DATEDIF(EmpTable[[#This Row],[Start Date]],TODAY(),"Y")</f>
        <v>6</v>
      </c>
      <c r="G453" t="s">
        <v>17</v>
      </c>
      <c r="H453" t="s">
        <v>18</v>
      </c>
      <c r="I453" t="s">
        <v>19</v>
      </c>
      <c r="J453">
        <v>734</v>
      </c>
      <c r="K453">
        <v>8808</v>
      </c>
      <c r="L453">
        <v>3</v>
      </c>
      <c r="M453">
        <v>0</v>
      </c>
      <c r="N453">
        <v>0</v>
      </c>
      <c r="O453">
        <v>0</v>
      </c>
      <c r="P453" s="2"/>
    </row>
    <row r="454" spans="1:16" x14ac:dyDescent="0.3">
      <c r="A454">
        <v>453</v>
      </c>
      <c r="B454" t="s">
        <v>656</v>
      </c>
      <c r="C454" t="s">
        <v>657</v>
      </c>
      <c r="D454" t="s">
        <v>32</v>
      </c>
      <c r="E454" s="1">
        <v>43133</v>
      </c>
      <c r="F454" s="2">
        <f ca="1">DATEDIF(EmpTable[[#This Row],[Start Date]],TODAY(),"Y")</f>
        <v>6</v>
      </c>
      <c r="G454" t="s">
        <v>28</v>
      </c>
      <c r="H454" t="s">
        <v>48</v>
      </c>
      <c r="I454" t="s">
        <v>42</v>
      </c>
      <c r="J454">
        <v>894</v>
      </c>
      <c r="K454">
        <v>10728</v>
      </c>
      <c r="L454">
        <v>3</v>
      </c>
      <c r="M454">
        <v>6</v>
      </c>
      <c r="N454">
        <v>0</v>
      </c>
      <c r="O454">
        <v>93</v>
      </c>
      <c r="P454" s="2"/>
    </row>
    <row r="455" spans="1:16" x14ac:dyDescent="0.3">
      <c r="A455">
        <v>454</v>
      </c>
      <c r="B455" t="s">
        <v>295</v>
      </c>
      <c r="C455" t="s">
        <v>658</v>
      </c>
      <c r="D455" t="s">
        <v>307</v>
      </c>
      <c r="E455" s="1">
        <v>44144</v>
      </c>
      <c r="F455" s="2">
        <f ca="1">DATEDIF(EmpTable[[#This Row],[Start Date]],TODAY(),"Y")</f>
        <v>3</v>
      </c>
      <c r="G455" t="s">
        <v>41</v>
      </c>
      <c r="H455" t="s">
        <v>22</v>
      </c>
      <c r="I455" t="s">
        <v>898</v>
      </c>
      <c r="J455">
        <v>2640</v>
      </c>
      <c r="K455">
        <v>31680</v>
      </c>
      <c r="L455">
        <v>4.5</v>
      </c>
      <c r="M455">
        <v>1</v>
      </c>
      <c r="N455">
        <v>5</v>
      </c>
      <c r="O455">
        <v>4</v>
      </c>
      <c r="P455" s="2"/>
    </row>
    <row r="456" spans="1:16" x14ac:dyDescent="0.3">
      <c r="A456">
        <v>455</v>
      </c>
      <c r="B456" t="s">
        <v>206</v>
      </c>
      <c r="C456" t="s">
        <v>659</v>
      </c>
      <c r="D456" t="s">
        <v>307</v>
      </c>
      <c r="E456" s="1">
        <v>43497</v>
      </c>
      <c r="F456" s="2">
        <f ca="1">DATEDIF(EmpTable[[#This Row],[Start Date]],TODAY(),"Y")</f>
        <v>5</v>
      </c>
      <c r="G456" t="s">
        <v>28</v>
      </c>
      <c r="H456" t="s">
        <v>18</v>
      </c>
      <c r="I456" t="s">
        <v>36</v>
      </c>
      <c r="J456">
        <v>1059</v>
      </c>
      <c r="K456">
        <v>12708</v>
      </c>
      <c r="L456">
        <v>2</v>
      </c>
      <c r="M456">
        <v>0</v>
      </c>
      <c r="N456">
        <v>0</v>
      </c>
      <c r="O456">
        <v>14</v>
      </c>
      <c r="P456" s="2"/>
    </row>
    <row r="457" spans="1:16" x14ac:dyDescent="0.3">
      <c r="A457">
        <v>456</v>
      </c>
      <c r="B457" t="s">
        <v>497</v>
      </c>
      <c r="C457" t="s">
        <v>660</v>
      </c>
      <c r="D457" t="s">
        <v>307</v>
      </c>
      <c r="E457" s="1">
        <v>43260</v>
      </c>
      <c r="F457" s="2">
        <f ca="1">DATEDIF(EmpTable[[#This Row],[Start Date]],TODAY(),"Y")</f>
        <v>6</v>
      </c>
      <c r="G457" t="s">
        <v>35</v>
      </c>
      <c r="H457" t="s">
        <v>294</v>
      </c>
      <c r="I457" t="s">
        <v>36</v>
      </c>
      <c r="J457">
        <v>3337</v>
      </c>
      <c r="K457">
        <v>40044</v>
      </c>
      <c r="L457">
        <v>3</v>
      </c>
      <c r="M457">
        <v>0</v>
      </c>
      <c r="N457">
        <v>2</v>
      </c>
      <c r="O457">
        <v>6</v>
      </c>
      <c r="P457" s="2"/>
    </row>
    <row r="458" spans="1:16" x14ac:dyDescent="0.3">
      <c r="A458">
        <v>457</v>
      </c>
      <c r="B458" t="s">
        <v>33</v>
      </c>
      <c r="C458" t="s">
        <v>661</v>
      </c>
      <c r="D458" t="s">
        <v>32</v>
      </c>
      <c r="E458" s="1">
        <v>44063</v>
      </c>
      <c r="F458" s="2">
        <f ca="1">DATEDIF(EmpTable[[#This Row],[Start Date]],TODAY(),"Y")</f>
        <v>3</v>
      </c>
      <c r="G458" t="s">
        <v>77</v>
      </c>
      <c r="H458" t="s">
        <v>18</v>
      </c>
      <c r="I458" t="s">
        <v>36</v>
      </c>
      <c r="J458">
        <v>3154</v>
      </c>
      <c r="K458">
        <v>37848</v>
      </c>
      <c r="L458">
        <v>3</v>
      </c>
      <c r="M458">
        <v>0</v>
      </c>
      <c r="N458">
        <v>0</v>
      </c>
      <c r="O458">
        <v>6</v>
      </c>
      <c r="P458" s="2"/>
    </row>
    <row r="459" spans="1:16" x14ac:dyDescent="0.3">
      <c r="A459">
        <v>458</v>
      </c>
      <c r="B459" t="s">
        <v>30</v>
      </c>
      <c r="C459" t="s">
        <v>662</v>
      </c>
      <c r="D459" t="s">
        <v>32</v>
      </c>
      <c r="E459" s="1">
        <v>43508</v>
      </c>
      <c r="F459" s="2">
        <f ca="1">DATEDIF(EmpTable[[#This Row],[Start Date]],TODAY(),"Y")</f>
        <v>5</v>
      </c>
      <c r="G459" t="s">
        <v>53</v>
      </c>
      <c r="H459" t="s">
        <v>18</v>
      </c>
      <c r="I459" t="s">
        <v>42</v>
      </c>
      <c r="J459">
        <v>1618</v>
      </c>
      <c r="K459">
        <v>19416</v>
      </c>
      <c r="L459">
        <v>3</v>
      </c>
      <c r="M459">
        <v>1</v>
      </c>
      <c r="N459">
        <v>0</v>
      </c>
      <c r="O459">
        <v>1</v>
      </c>
      <c r="P459" s="2"/>
    </row>
    <row r="460" spans="1:16" x14ac:dyDescent="0.3">
      <c r="A460">
        <v>459</v>
      </c>
      <c r="B460" t="s">
        <v>33</v>
      </c>
      <c r="C460" t="s">
        <v>663</v>
      </c>
      <c r="D460" t="s">
        <v>32</v>
      </c>
      <c r="E460" s="1">
        <v>42786</v>
      </c>
      <c r="F460" s="2">
        <f ca="1">DATEDIF(EmpTable[[#This Row],[Start Date]],TODAY(),"Y")</f>
        <v>7</v>
      </c>
      <c r="G460" t="s">
        <v>77</v>
      </c>
      <c r="H460" t="s">
        <v>29</v>
      </c>
      <c r="I460" t="s">
        <v>42</v>
      </c>
      <c r="J460">
        <v>1248</v>
      </c>
      <c r="K460">
        <v>14976</v>
      </c>
      <c r="L460">
        <v>5</v>
      </c>
      <c r="M460">
        <v>0</v>
      </c>
      <c r="N460">
        <v>6</v>
      </c>
      <c r="O460">
        <v>7</v>
      </c>
      <c r="P460" s="2"/>
    </row>
    <row r="461" spans="1:16" x14ac:dyDescent="0.3">
      <c r="A461">
        <v>460</v>
      </c>
      <c r="B461" t="s">
        <v>664</v>
      </c>
      <c r="C461" t="s">
        <v>665</v>
      </c>
      <c r="D461" t="s">
        <v>307</v>
      </c>
      <c r="E461" s="1">
        <v>42978</v>
      </c>
      <c r="F461" s="2">
        <f ca="1">DATEDIF(EmpTable[[#This Row],[Start Date]],TODAY(),"Y")</f>
        <v>6</v>
      </c>
      <c r="G461" t="s">
        <v>77</v>
      </c>
      <c r="H461" t="s">
        <v>18</v>
      </c>
      <c r="I461" t="s">
        <v>60</v>
      </c>
      <c r="J461">
        <v>1523</v>
      </c>
      <c r="K461">
        <v>18276</v>
      </c>
      <c r="L461">
        <v>3</v>
      </c>
      <c r="M461">
        <v>6</v>
      </c>
      <c r="N461">
        <v>5</v>
      </c>
      <c r="O461">
        <v>4</v>
      </c>
      <c r="P461" s="2"/>
    </row>
    <row r="462" spans="1:16" x14ac:dyDescent="0.3">
      <c r="A462">
        <v>461</v>
      </c>
      <c r="B462" t="s">
        <v>666</v>
      </c>
      <c r="C462" t="s">
        <v>667</v>
      </c>
      <c r="D462" t="s">
        <v>307</v>
      </c>
      <c r="E462" s="1">
        <v>43475</v>
      </c>
      <c r="F462" s="2">
        <f ca="1">DATEDIF(EmpTable[[#This Row],[Start Date]],TODAY(),"Y")</f>
        <v>5</v>
      </c>
      <c r="G462" t="s">
        <v>28</v>
      </c>
      <c r="H462" t="s">
        <v>18</v>
      </c>
      <c r="I462" t="s">
        <v>36</v>
      </c>
      <c r="J462">
        <v>1275</v>
      </c>
      <c r="K462">
        <v>15300</v>
      </c>
      <c r="L462">
        <v>4.5</v>
      </c>
      <c r="M462">
        <v>3</v>
      </c>
      <c r="N462">
        <v>0</v>
      </c>
      <c r="O462">
        <v>9</v>
      </c>
      <c r="P462" s="2"/>
    </row>
    <row r="463" spans="1:16" x14ac:dyDescent="0.3">
      <c r="A463">
        <v>462</v>
      </c>
      <c r="B463" t="s">
        <v>369</v>
      </c>
      <c r="C463" t="s">
        <v>668</v>
      </c>
      <c r="D463" t="s">
        <v>32</v>
      </c>
      <c r="E463" s="1">
        <v>43472</v>
      </c>
      <c r="F463" s="2">
        <f ca="1">DATEDIF(EmpTable[[#This Row],[Start Date]],TODAY(),"Y")</f>
        <v>5</v>
      </c>
      <c r="G463" t="s">
        <v>41</v>
      </c>
      <c r="H463" t="s">
        <v>48</v>
      </c>
      <c r="I463" t="s">
        <v>36</v>
      </c>
      <c r="J463">
        <v>1549</v>
      </c>
      <c r="K463">
        <v>18588</v>
      </c>
      <c r="L463">
        <v>3</v>
      </c>
      <c r="M463">
        <v>2</v>
      </c>
      <c r="N463">
        <v>0</v>
      </c>
      <c r="O463">
        <v>5</v>
      </c>
      <c r="P463" s="2"/>
    </row>
    <row r="464" spans="1:16" x14ac:dyDescent="0.3">
      <c r="A464">
        <v>463</v>
      </c>
      <c r="B464" t="s">
        <v>373</v>
      </c>
      <c r="C464" t="s">
        <v>669</v>
      </c>
      <c r="D464" t="s">
        <v>32</v>
      </c>
      <c r="E464" s="1">
        <v>43618</v>
      </c>
      <c r="F464" s="2">
        <f ca="1">DATEDIF(EmpTable[[#This Row],[Start Date]],TODAY(),"Y")</f>
        <v>5</v>
      </c>
      <c r="G464" t="s">
        <v>88</v>
      </c>
      <c r="H464" t="s">
        <v>22</v>
      </c>
      <c r="I464" t="s">
        <v>898</v>
      </c>
      <c r="J464">
        <v>1786</v>
      </c>
      <c r="K464">
        <v>21432</v>
      </c>
      <c r="L464">
        <v>3</v>
      </c>
      <c r="M464">
        <v>4</v>
      </c>
      <c r="N464">
        <v>4</v>
      </c>
      <c r="O464">
        <v>1</v>
      </c>
      <c r="P464" s="2"/>
    </row>
    <row r="465" spans="1:16" x14ac:dyDescent="0.3">
      <c r="A465">
        <v>464</v>
      </c>
      <c r="B465" t="s">
        <v>33</v>
      </c>
      <c r="C465" t="s">
        <v>670</v>
      </c>
      <c r="D465" t="s">
        <v>32</v>
      </c>
      <c r="E465" s="1">
        <v>43557</v>
      </c>
      <c r="F465" s="2">
        <f ca="1">DATEDIF(EmpTable[[#This Row],[Start Date]],TODAY(),"Y")</f>
        <v>5</v>
      </c>
      <c r="G465" t="s">
        <v>77</v>
      </c>
      <c r="H465" t="s">
        <v>22</v>
      </c>
      <c r="I465" t="s">
        <v>42</v>
      </c>
      <c r="J465">
        <v>1908</v>
      </c>
      <c r="K465">
        <v>22896</v>
      </c>
      <c r="L465">
        <v>1</v>
      </c>
      <c r="M465">
        <v>0</v>
      </c>
      <c r="N465">
        <v>5</v>
      </c>
      <c r="O465">
        <v>7</v>
      </c>
      <c r="P465" s="2"/>
    </row>
    <row r="466" spans="1:16" x14ac:dyDescent="0.3">
      <c r="A466">
        <v>465</v>
      </c>
      <c r="B466" t="s">
        <v>30</v>
      </c>
      <c r="C466" t="s">
        <v>517</v>
      </c>
      <c r="D466" t="s">
        <v>32</v>
      </c>
      <c r="E466" s="1">
        <v>43249</v>
      </c>
      <c r="F466" s="2">
        <f ca="1">DATEDIF(EmpTable[[#This Row],[Start Date]],TODAY(),"Y")</f>
        <v>6</v>
      </c>
      <c r="G466" t="s">
        <v>53</v>
      </c>
      <c r="H466" t="s">
        <v>29</v>
      </c>
      <c r="I466" t="s">
        <v>36</v>
      </c>
      <c r="J466">
        <v>2321</v>
      </c>
      <c r="K466">
        <v>27852</v>
      </c>
      <c r="L466">
        <v>5</v>
      </c>
      <c r="M466">
        <v>0</v>
      </c>
      <c r="N466">
        <v>0</v>
      </c>
      <c r="O466">
        <v>6</v>
      </c>
      <c r="P466" s="2"/>
    </row>
    <row r="467" spans="1:16" x14ac:dyDescent="0.3">
      <c r="A467">
        <v>466</v>
      </c>
      <c r="B467" t="s">
        <v>671</v>
      </c>
      <c r="C467" t="s">
        <v>672</v>
      </c>
      <c r="D467" t="s">
        <v>32</v>
      </c>
      <c r="E467" s="1">
        <v>44109</v>
      </c>
      <c r="F467" s="2">
        <f ca="1">DATEDIF(EmpTable[[#This Row],[Start Date]],TODAY(),"Y")</f>
        <v>3</v>
      </c>
      <c r="G467" t="s">
        <v>53</v>
      </c>
      <c r="H467" t="s">
        <v>29</v>
      </c>
      <c r="I467" t="s">
        <v>42</v>
      </c>
      <c r="J467">
        <v>899</v>
      </c>
      <c r="K467">
        <v>10788</v>
      </c>
      <c r="L467">
        <v>1</v>
      </c>
      <c r="M467">
        <v>4</v>
      </c>
      <c r="N467">
        <v>0</v>
      </c>
      <c r="O467">
        <v>27</v>
      </c>
      <c r="P467" s="2"/>
    </row>
    <row r="468" spans="1:16" x14ac:dyDescent="0.3">
      <c r="A468">
        <v>467</v>
      </c>
      <c r="B468" t="s">
        <v>33</v>
      </c>
      <c r="C468" t="s">
        <v>673</v>
      </c>
      <c r="D468" t="s">
        <v>32</v>
      </c>
      <c r="E468" s="1">
        <v>43822</v>
      </c>
      <c r="F468" s="2">
        <f ca="1">DATEDIF(EmpTable[[#This Row],[Start Date]],TODAY(),"Y")</f>
        <v>4</v>
      </c>
      <c r="G468" t="s">
        <v>88</v>
      </c>
      <c r="H468" t="s">
        <v>18</v>
      </c>
      <c r="I468" t="s">
        <v>36</v>
      </c>
      <c r="J468">
        <v>1168</v>
      </c>
      <c r="K468">
        <v>14016</v>
      </c>
      <c r="L468">
        <v>5</v>
      </c>
      <c r="M468">
        <v>0</v>
      </c>
      <c r="N468">
        <v>0</v>
      </c>
      <c r="O468">
        <v>8</v>
      </c>
      <c r="P468" s="2"/>
    </row>
    <row r="469" spans="1:16" x14ac:dyDescent="0.3">
      <c r="A469">
        <v>468</v>
      </c>
      <c r="B469" t="s">
        <v>674</v>
      </c>
      <c r="C469" t="s">
        <v>675</v>
      </c>
      <c r="D469" t="s">
        <v>32</v>
      </c>
      <c r="E469" s="1">
        <v>43194</v>
      </c>
      <c r="F469" s="2">
        <f ca="1">DATEDIF(EmpTable[[#This Row],[Start Date]],TODAY(),"Y")</f>
        <v>6</v>
      </c>
      <c r="G469" t="s">
        <v>93</v>
      </c>
      <c r="H469" t="s">
        <v>18</v>
      </c>
      <c r="I469" t="s">
        <v>42</v>
      </c>
      <c r="J469">
        <v>2169</v>
      </c>
      <c r="K469">
        <v>26028</v>
      </c>
      <c r="L469">
        <v>1</v>
      </c>
      <c r="M469">
        <v>4</v>
      </c>
      <c r="N469">
        <v>0</v>
      </c>
      <c r="O469">
        <v>2</v>
      </c>
      <c r="P469" s="2"/>
    </row>
    <row r="470" spans="1:16" x14ac:dyDescent="0.3">
      <c r="A470">
        <v>469</v>
      </c>
      <c r="B470" t="s">
        <v>33</v>
      </c>
      <c r="C470" t="s">
        <v>388</v>
      </c>
      <c r="D470" t="s">
        <v>32</v>
      </c>
      <c r="E470" s="1">
        <v>43900</v>
      </c>
      <c r="F470" s="2">
        <f ca="1">DATEDIF(EmpTable[[#This Row],[Start Date]],TODAY(),"Y")</f>
        <v>4</v>
      </c>
      <c r="G470" t="s">
        <v>200</v>
      </c>
      <c r="H470" t="s">
        <v>294</v>
      </c>
      <c r="I470" t="s">
        <v>42</v>
      </c>
      <c r="J470">
        <v>2819</v>
      </c>
      <c r="K470">
        <v>33828</v>
      </c>
      <c r="L470">
        <v>4.5</v>
      </c>
      <c r="M470">
        <v>5</v>
      </c>
      <c r="N470">
        <v>0</v>
      </c>
      <c r="O470">
        <v>51</v>
      </c>
      <c r="P470" s="2"/>
    </row>
    <row r="471" spans="1:16" x14ac:dyDescent="0.3">
      <c r="A471">
        <v>470</v>
      </c>
      <c r="B471" t="s">
        <v>30</v>
      </c>
      <c r="C471" t="s">
        <v>676</v>
      </c>
      <c r="D471" t="s">
        <v>32</v>
      </c>
      <c r="E471" s="1">
        <v>43403</v>
      </c>
      <c r="F471" s="2">
        <f ca="1">DATEDIF(EmpTable[[#This Row],[Start Date]],TODAY(),"Y")</f>
        <v>5</v>
      </c>
      <c r="G471" t="s">
        <v>50</v>
      </c>
      <c r="H471" t="s">
        <v>29</v>
      </c>
      <c r="I471" t="s">
        <v>36</v>
      </c>
      <c r="J471">
        <v>847</v>
      </c>
      <c r="K471">
        <v>10164</v>
      </c>
      <c r="L471">
        <v>3</v>
      </c>
      <c r="M471">
        <v>0</v>
      </c>
      <c r="N471">
        <v>0</v>
      </c>
      <c r="O471">
        <v>3</v>
      </c>
      <c r="P471" s="2"/>
    </row>
    <row r="472" spans="1:16" x14ac:dyDescent="0.3">
      <c r="A472">
        <v>471</v>
      </c>
      <c r="B472" t="s">
        <v>33</v>
      </c>
      <c r="C472" t="s">
        <v>546</v>
      </c>
      <c r="D472" t="s">
        <v>32</v>
      </c>
      <c r="E472" s="1">
        <v>43900</v>
      </c>
      <c r="F472" s="2">
        <f ca="1">DATEDIF(EmpTable[[#This Row],[Start Date]],TODAY(),"Y")</f>
        <v>4</v>
      </c>
      <c r="G472" t="s">
        <v>41</v>
      </c>
      <c r="H472" t="s">
        <v>18</v>
      </c>
      <c r="I472" t="s">
        <v>19</v>
      </c>
      <c r="J472">
        <v>2308</v>
      </c>
      <c r="K472">
        <v>27696</v>
      </c>
      <c r="L472">
        <v>2</v>
      </c>
      <c r="M472">
        <v>0</v>
      </c>
      <c r="N472">
        <v>0</v>
      </c>
      <c r="O472">
        <v>13</v>
      </c>
      <c r="P472" s="2"/>
    </row>
    <row r="473" spans="1:16" x14ac:dyDescent="0.3">
      <c r="A473">
        <v>472</v>
      </c>
      <c r="B473" t="s">
        <v>84</v>
      </c>
      <c r="C473" t="s">
        <v>677</v>
      </c>
      <c r="D473" t="s">
        <v>307</v>
      </c>
      <c r="E473" s="1">
        <v>43435</v>
      </c>
      <c r="F473" s="2">
        <f ca="1">DATEDIF(EmpTable[[#This Row],[Start Date]],TODAY(),"Y")</f>
        <v>5</v>
      </c>
      <c r="G473" t="s">
        <v>28</v>
      </c>
      <c r="H473" t="s">
        <v>18</v>
      </c>
      <c r="I473" t="s">
        <v>898</v>
      </c>
      <c r="J473">
        <v>1692</v>
      </c>
      <c r="K473">
        <v>20304</v>
      </c>
      <c r="L473">
        <v>4.5</v>
      </c>
      <c r="M473">
        <v>4</v>
      </c>
      <c r="N473">
        <v>0</v>
      </c>
      <c r="O473">
        <v>6</v>
      </c>
      <c r="P473" s="2"/>
    </row>
    <row r="474" spans="1:16" x14ac:dyDescent="0.3">
      <c r="A474">
        <v>473</v>
      </c>
      <c r="B474" t="s">
        <v>678</v>
      </c>
      <c r="C474" t="s">
        <v>159</v>
      </c>
      <c r="D474" t="s">
        <v>32</v>
      </c>
      <c r="E474" s="1">
        <v>43159</v>
      </c>
      <c r="F474" s="2">
        <f ca="1">DATEDIF(EmpTable[[#This Row],[Start Date]],TODAY(),"Y")</f>
        <v>6</v>
      </c>
      <c r="G474" t="s">
        <v>77</v>
      </c>
      <c r="H474" t="s">
        <v>18</v>
      </c>
      <c r="I474" t="s">
        <v>42</v>
      </c>
      <c r="J474">
        <v>1372</v>
      </c>
      <c r="K474">
        <v>16464</v>
      </c>
      <c r="L474">
        <v>1</v>
      </c>
      <c r="M474">
        <v>0</v>
      </c>
      <c r="N474">
        <v>0</v>
      </c>
      <c r="O474">
        <v>4</v>
      </c>
      <c r="P474" s="2"/>
    </row>
    <row r="475" spans="1:16" x14ac:dyDescent="0.3">
      <c r="A475">
        <v>474</v>
      </c>
      <c r="B475" t="s">
        <v>413</v>
      </c>
      <c r="C475" t="s">
        <v>679</v>
      </c>
      <c r="D475" t="s">
        <v>307</v>
      </c>
      <c r="E475" s="1">
        <v>43617</v>
      </c>
      <c r="F475" s="2">
        <f ca="1">DATEDIF(EmpTable[[#This Row],[Start Date]],TODAY(),"Y")</f>
        <v>5</v>
      </c>
      <c r="G475" t="s">
        <v>41</v>
      </c>
      <c r="H475" t="s">
        <v>18</v>
      </c>
      <c r="I475" t="s">
        <v>898</v>
      </c>
      <c r="J475">
        <v>2594</v>
      </c>
      <c r="K475">
        <v>31128</v>
      </c>
      <c r="L475">
        <v>3</v>
      </c>
      <c r="M475">
        <v>5</v>
      </c>
      <c r="N475">
        <v>0</v>
      </c>
      <c r="O475">
        <v>0</v>
      </c>
      <c r="P475" s="2"/>
    </row>
    <row r="476" spans="1:16" x14ac:dyDescent="0.3">
      <c r="A476">
        <v>475</v>
      </c>
      <c r="B476" t="s">
        <v>460</v>
      </c>
      <c r="C476" t="s">
        <v>680</v>
      </c>
      <c r="D476" t="s">
        <v>32</v>
      </c>
      <c r="E476" s="1">
        <v>43237</v>
      </c>
      <c r="F476" s="2">
        <f ca="1">DATEDIF(EmpTable[[#This Row],[Start Date]],TODAY(),"Y")</f>
        <v>6</v>
      </c>
      <c r="G476" t="s">
        <v>17</v>
      </c>
      <c r="H476" t="s">
        <v>18</v>
      </c>
      <c r="I476" t="s">
        <v>36</v>
      </c>
      <c r="J476">
        <v>1082</v>
      </c>
      <c r="K476">
        <v>12984</v>
      </c>
      <c r="L476">
        <v>5</v>
      </c>
      <c r="M476">
        <v>1</v>
      </c>
      <c r="N476">
        <v>4</v>
      </c>
      <c r="O476">
        <v>8</v>
      </c>
      <c r="P476" s="2"/>
    </row>
    <row r="477" spans="1:16" x14ac:dyDescent="0.3">
      <c r="A477">
        <v>476</v>
      </c>
      <c r="B477" t="s">
        <v>33</v>
      </c>
      <c r="C477" t="s">
        <v>308</v>
      </c>
      <c r="D477" t="s">
        <v>32</v>
      </c>
      <c r="E477" s="1">
        <v>43413</v>
      </c>
      <c r="F477" s="2">
        <f ca="1">DATEDIF(EmpTable[[#This Row],[Start Date]],TODAY(),"Y")</f>
        <v>5</v>
      </c>
      <c r="G477" t="s">
        <v>28</v>
      </c>
      <c r="H477" t="s">
        <v>18</v>
      </c>
      <c r="I477" t="s">
        <v>19</v>
      </c>
      <c r="J477">
        <v>1929</v>
      </c>
      <c r="K477">
        <v>23148</v>
      </c>
      <c r="L477">
        <v>5</v>
      </c>
      <c r="M477">
        <v>3</v>
      </c>
      <c r="N477">
        <v>0</v>
      </c>
      <c r="O477">
        <v>43</v>
      </c>
      <c r="P477" s="2"/>
    </row>
    <row r="478" spans="1:16" x14ac:dyDescent="0.3">
      <c r="A478">
        <v>477</v>
      </c>
      <c r="B478" t="s">
        <v>681</v>
      </c>
      <c r="C478" t="s">
        <v>80</v>
      </c>
      <c r="D478" t="s">
        <v>32</v>
      </c>
      <c r="E478" s="1">
        <v>43720</v>
      </c>
      <c r="F478" s="2">
        <f ca="1">DATEDIF(EmpTable[[#This Row],[Start Date]],TODAY(),"Y")</f>
        <v>4</v>
      </c>
      <c r="G478" t="s">
        <v>28</v>
      </c>
      <c r="H478" t="s">
        <v>22</v>
      </c>
      <c r="I478" t="s">
        <v>42</v>
      </c>
      <c r="J478">
        <v>1883</v>
      </c>
      <c r="K478">
        <v>22596</v>
      </c>
      <c r="L478">
        <v>3</v>
      </c>
      <c r="M478">
        <v>3</v>
      </c>
      <c r="N478">
        <v>0</v>
      </c>
      <c r="O478">
        <v>3</v>
      </c>
      <c r="P478" s="2"/>
    </row>
    <row r="479" spans="1:16" x14ac:dyDescent="0.3">
      <c r="A479">
        <v>478</v>
      </c>
      <c r="B479" t="s">
        <v>388</v>
      </c>
      <c r="C479" t="s">
        <v>512</v>
      </c>
      <c r="D479" t="s">
        <v>32</v>
      </c>
      <c r="E479" s="1">
        <v>43594</v>
      </c>
      <c r="F479" s="2">
        <f ca="1">DATEDIF(EmpTable[[#This Row],[Start Date]],TODAY(),"Y")</f>
        <v>5</v>
      </c>
      <c r="G479" t="s">
        <v>41</v>
      </c>
      <c r="H479" t="s">
        <v>29</v>
      </c>
      <c r="I479" t="s">
        <v>19</v>
      </c>
      <c r="J479">
        <v>874</v>
      </c>
      <c r="K479">
        <v>10488</v>
      </c>
      <c r="L479">
        <v>3</v>
      </c>
      <c r="M479">
        <v>0</v>
      </c>
      <c r="N479">
        <v>0</v>
      </c>
      <c r="O479">
        <v>7</v>
      </c>
      <c r="P479" s="2"/>
    </row>
    <row r="480" spans="1:16" x14ac:dyDescent="0.3">
      <c r="A480">
        <v>479</v>
      </c>
      <c r="B480" t="s">
        <v>165</v>
      </c>
      <c r="C480" t="s">
        <v>682</v>
      </c>
      <c r="D480" t="s">
        <v>32</v>
      </c>
      <c r="E480" s="1">
        <v>42603</v>
      </c>
      <c r="F480" s="2">
        <f ca="1">DATEDIF(EmpTable[[#This Row],[Start Date]],TODAY(),"Y")</f>
        <v>7</v>
      </c>
      <c r="G480" t="s">
        <v>17</v>
      </c>
      <c r="H480" t="s">
        <v>22</v>
      </c>
      <c r="I480" t="s">
        <v>19</v>
      </c>
      <c r="J480">
        <v>2780</v>
      </c>
      <c r="K480">
        <v>33360</v>
      </c>
      <c r="L480">
        <v>3</v>
      </c>
      <c r="M480">
        <v>3</v>
      </c>
      <c r="N480">
        <v>0</v>
      </c>
      <c r="O480">
        <v>2</v>
      </c>
      <c r="P480" s="2"/>
    </row>
    <row r="481" spans="1:16" x14ac:dyDescent="0.3">
      <c r="A481">
        <v>480</v>
      </c>
      <c r="B481" t="s">
        <v>207</v>
      </c>
      <c r="C481" t="s">
        <v>130</v>
      </c>
      <c r="D481" t="s">
        <v>32</v>
      </c>
      <c r="E481" s="1">
        <v>43832</v>
      </c>
      <c r="F481" s="2">
        <f ca="1">DATEDIF(EmpTable[[#This Row],[Start Date]],TODAY(),"Y")</f>
        <v>4</v>
      </c>
      <c r="G481" t="s">
        <v>50</v>
      </c>
      <c r="H481" t="s">
        <v>48</v>
      </c>
      <c r="I481" t="s">
        <v>60</v>
      </c>
      <c r="J481">
        <v>1980</v>
      </c>
      <c r="K481">
        <v>23760</v>
      </c>
      <c r="L481">
        <v>2</v>
      </c>
      <c r="M481">
        <v>3</v>
      </c>
      <c r="N481">
        <v>0</v>
      </c>
      <c r="O481">
        <v>0</v>
      </c>
      <c r="P481" s="2"/>
    </row>
    <row r="482" spans="1:16" x14ac:dyDescent="0.3">
      <c r="A482">
        <v>481</v>
      </c>
      <c r="B482" t="s">
        <v>71</v>
      </c>
      <c r="C482" t="s">
        <v>683</v>
      </c>
      <c r="D482" t="s">
        <v>32</v>
      </c>
      <c r="E482" s="1">
        <v>43832</v>
      </c>
      <c r="F482" s="2">
        <f ca="1">DATEDIF(EmpTable[[#This Row],[Start Date]],TODAY(),"Y")</f>
        <v>4</v>
      </c>
      <c r="G482" t="s">
        <v>25</v>
      </c>
      <c r="H482" t="s">
        <v>48</v>
      </c>
      <c r="I482" t="s">
        <v>42</v>
      </c>
      <c r="J482">
        <v>2611</v>
      </c>
      <c r="K482">
        <v>31332</v>
      </c>
      <c r="L482">
        <v>5</v>
      </c>
      <c r="M482">
        <v>4</v>
      </c>
      <c r="N482">
        <v>0</v>
      </c>
      <c r="O482">
        <v>9</v>
      </c>
      <c r="P482" s="2"/>
    </row>
    <row r="483" spans="1:16" x14ac:dyDescent="0.3">
      <c r="A483">
        <v>482</v>
      </c>
      <c r="B483" t="s">
        <v>684</v>
      </c>
      <c r="C483" t="s">
        <v>685</v>
      </c>
      <c r="D483" t="s">
        <v>32</v>
      </c>
      <c r="E483" s="1">
        <v>43141</v>
      </c>
      <c r="F483" s="2">
        <f ca="1">DATEDIF(EmpTable[[#This Row],[Start Date]],TODAY(),"Y")</f>
        <v>6</v>
      </c>
      <c r="G483" t="s">
        <v>200</v>
      </c>
      <c r="H483" t="s">
        <v>48</v>
      </c>
      <c r="I483" t="s">
        <v>898</v>
      </c>
      <c r="J483">
        <v>1881</v>
      </c>
      <c r="K483">
        <v>22572</v>
      </c>
      <c r="L483">
        <v>5</v>
      </c>
      <c r="M483">
        <v>1</v>
      </c>
      <c r="N483">
        <v>0</v>
      </c>
      <c r="O483">
        <v>1</v>
      </c>
      <c r="P483" s="2"/>
    </row>
    <row r="484" spans="1:16" x14ac:dyDescent="0.3">
      <c r="A484">
        <v>483</v>
      </c>
      <c r="B484" t="s">
        <v>686</v>
      </c>
      <c r="C484" t="s">
        <v>687</v>
      </c>
      <c r="D484" t="s">
        <v>32</v>
      </c>
      <c r="E484" s="1">
        <v>42530</v>
      </c>
      <c r="F484" s="2">
        <f ca="1">DATEDIF(EmpTable[[#This Row],[Start Date]],TODAY(),"Y")</f>
        <v>8</v>
      </c>
      <c r="G484" t="s">
        <v>28</v>
      </c>
      <c r="H484" t="s">
        <v>18</v>
      </c>
      <c r="I484" t="s">
        <v>19</v>
      </c>
      <c r="J484">
        <v>1517</v>
      </c>
      <c r="K484">
        <v>18204</v>
      </c>
      <c r="L484">
        <v>5</v>
      </c>
      <c r="M484">
        <v>4</v>
      </c>
      <c r="N484">
        <v>0</v>
      </c>
      <c r="O484">
        <v>6</v>
      </c>
      <c r="P484" s="2"/>
    </row>
    <row r="485" spans="1:16" x14ac:dyDescent="0.3">
      <c r="A485">
        <v>484</v>
      </c>
      <c r="B485" t="s">
        <v>186</v>
      </c>
      <c r="C485" t="s">
        <v>33</v>
      </c>
      <c r="D485" t="s">
        <v>32</v>
      </c>
      <c r="E485" s="1">
        <v>43825</v>
      </c>
      <c r="F485" s="2">
        <f ca="1">DATEDIF(EmpTable[[#This Row],[Start Date]],TODAY(),"Y")</f>
        <v>4</v>
      </c>
      <c r="G485" t="s">
        <v>35</v>
      </c>
      <c r="H485" t="s">
        <v>18</v>
      </c>
      <c r="I485" t="s">
        <v>19</v>
      </c>
      <c r="J485">
        <v>1459</v>
      </c>
      <c r="K485">
        <v>17508</v>
      </c>
      <c r="L485">
        <v>4.5</v>
      </c>
      <c r="M485">
        <v>0</v>
      </c>
      <c r="N485">
        <v>0</v>
      </c>
      <c r="O485">
        <v>10</v>
      </c>
      <c r="P485" s="2"/>
    </row>
    <row r="486" spans="1:16" x14ac:dyDescent="0.3">
      <c r="A486">
        <v>485</v>
      </c>
      <c r="B486" t="s">
        <v>219</v>
      </c>
      <c r="C486" t="s">
        <v>688</v>
      </c>
      <c r="D486" t="s">
        <v>32</v>
      </c>
      <c r="E486" s="1">
        <v>43761</v>
      </c>
      <c r="F486" s="2">
        <f ca="1">DATEDIF(EmpTable[[#This Row],[Start Date]],TODAY(),"Y")</f>
        <v>4</v>
      </c>
      <c r="G486" t="s">
        <v>88</v>
      </c>
      <c r="H486" t="s">
        <v>22</v>
      </c>
      <c r="I486" t="s">
        <v>42</v>
      </c>
      <c r="J486">
        <v>2383</v>
      </c>
      <c r="K486">
        <v>28596</v>
      </c>
      <c r="L486">
        <v>3</v>
      </c>
      <c r="M486">
        <v>0</v>
      </c>
      <c r="N486">
        <v>0</v>
      </c>
      <c r="O486">
        <v>0</v>
      </c>
      <c r="P486" s="2"/>
    </row>
    <row r="487" spans="1:16" x14ac:dyDescent="0.3">
      <c r="A487">
        <v>486</v>
      </c>
      <c r="B487" t="s">
        <v>49</v>
      </c>
      <c r="C487" t="s">
        <v>461</v>
      </c>
      <c r="D487" t="s">
        <v>32</v>
      </c>
      <c r="E487" s="1">
        <v>43168</v>
      </c>
      <c r="F487" s="2">
        <f ca="1">DATEDIF(EmpTable[[#This Row],[Start Date]],TODAY(),"Y")</f>
        <v>6</v>
      </c>
      <c r="G487" t="s">
        <v>77</v>
      </c>
      <c r="H487" t="s">
        <v>18</v>
      </c>
      <c r="I487" t="s">
        <v>60</v>
      </c>
      <c r="J487">
        <v>1420</v>
      </c>
      <c r="K487">
        <v>17040</v>
      </c>
      <c r="L487">
        <v>5</v>
      </c>
      <c r="M487">
        <v>2</v>
      </c>
      <c r="N487">
        <v>6</v>
      </c>
      <c r="O487">
        <v>7</v>
      </c>
      <c r="P487" s="2"/>
    </row>
    <row r="488" spans="1:16" x14ac:dyDescent="0.3">
      <c r="A488">
        <v>487</v>
      </c>
      <c r="B488" t="s">
        <v>357</v>
      </c>
      <c r="C488" t="s">
        <v>689</v>
      </c>
      <c r="D488" t="s">
        <v>32</v>
      </c>
      <c r="E488" s="1">
        <v>43358</v>
      </c>
      <c r="F488" s="2">
        <f ca="1">DATEDIF(EmpTable[[#This Row],[Start Date]],TODAY(),"Y")</f>
        <v>5</v>
      </c>
      <c r="G488" t="s">
        <v>25</v>
      </c>
      <c r="H488" t="s">
        <v>18</v>
      </c>
      <c r="I488" t="s">
        <v>36</v>
      </c>
      <c r="J488">
        <v>1382</v>
      </c>
      <c r="K488">
        <v>16584</v>
      </c>
      <c r="L488">
        <v>4.5</v>
      </c>
      <c r="M488">
        <v>0</v>
      </c>
      <c r="N488">
        <v>1</v>
      </c>
      <c r="O488">
        <v>14</v>
      </c>
      <c r="P488" s="2"/>
    </row>
    <row r="489" spans="1:16" x14ac:dyDescent="0.3">
      <c r="A489">
        <v>488</v>
      </c>
      <c r="B489" t="s">
        <v>30</v>
      </c>
      <c r="C489" t="s">
        <v>690</v>
      </c>
      <c r="D489" t="s">
        <v>32</v>
      </c>
      <c r="E489" s="1">
        <v>44097</v>
      </c>
      <c r="F489" s="2">
        <f ca="1">DATEDIF(EmpTable[[#This Row],[Start Date]],TODAY(),"Y")</f>
        <v>3</v>
      </c>
      <c r="G489" t="s">
        <v>50</v>
      </c>
      <c r="H489" t="s">
        <v>29</v>
      </c>
      <c r="I489" t="s">
        <v>19</v>
      </c>
      <c r="J489">
        <v>1920</v>
      </c>
      <c r="K489">
        <v>23040</v>
      </c>
      <c r="L489">
        <v>5</v>
      </c>
      <c r="M489">
        <v>0</v>
      </c>
      <c r="N489">
        <v>5</v>
      </c>
      <c r="O489">
        <v>1</v>
      </c>
      <c r="P489" s="2"/>
    </row>
    <row r="490" spans="1:16" x14ac:dyDescent="0.3">
      <c r="A490">
        <v>489</v>
      </c>
      <c r="B490" t="s">
        <v>30</v>
      </c>
      <c r="C490" t="s">
        <v>691</v>
      </c>
      <c r="D490" t="s">
        <v>32</v>
      </c>
      <c r="E490" s="1">
        <v>44091</v>
      </c>
      <c r="F490" s="2">
        <f ca="1">DATEDIF(EmpTable[[#This Row],[Start Date]],TODAY(),"Y")</f>
        <v>3</v>
      </c>
      <c r="G490" t="s">
        <v>77</v>
      </c>
      <c r="H490" t="s">
        <v>18</v>
      </c>
      <c r="I490" t="s">
        <v>36</v>
      </c>
      <c r="J490">
        <v>1202</v>
      </c>
      <c r="K490">
        <v>14424</v>
      </c>
      <c r="L490">
        <v>4.5</v>
      </c>
      <c r="M490">
        <v>0</v>
      </c>
      <c r="N490">
        <v>0</v>
      </c>
      <c r="O490">
        <v>92</v>
      </c>
      <c r="P490" s="2"/>
    </row>
    <row r="491" spans="1:16" x14ac:dyDescent="0.3">
      <c r="A491">
        <v>490</v>
      </c>
      <c r="B491" t="s">
        <v>692</v>
      </c>
      <c r="C491" t="s">
        <v>693</v>
      </c>
      <c r="D491" t="s">
        <v>307</v>
      </c>
      <c r="E491" s="1">
        <v>43156</v>
      </c>
      <c r="F491" s="2">
        <f ca="1">DATEDIF(EmpTable[[#This Row],[Start Date]],TODAY(),"Y")</f>
        <v>6</v>
      </c>
      <c r="G491" t="s">
        <v>58</v>
      </c>
      <c r="H491" t="s">
        <v>22</v>
      </c>
      <c r="I491" t="s">
        <v>19</v>
      </c>
      <c r="J491">
        <v>1158</v>
      </c>
      <c r="K491">
        <v>13896</v>
      </c>
      <c r="L491">
        <v>5</v>
      </c>
      <c r="M491">
        <v>0</v>
      </c>
      <c r="N491">
        <v>0</v>
      </c>
      <c r="O491">
        <v>7</v>
      </c>
      <c r="P491" s="2"/>
    </row>
    <row r="492" spans="1:16" x14ac:dyDescent="0.3">
      <c r="A492">
        <v>491</v>
      </c>
      <c r="B492" t="s">
        <v>327</v>
      </c>
      <c r="C492" t="s">
        <v>694</v>
      </c>
      <c r="D492" t="s">
        <v>32</v>
      </c>
      <c r="E492" s="1">
        <v>43850</v>
      </c>
      <c r="F492" s="2">
        <f ca="1">DATEDIF(EmpTable[[#This Row],[Start Date]],TODAY(),"Y")</f>
        <v>4</v>
      </c>
      <c r="G492" t="s">
        <v>17</v>
      </c>
      <c r="H492" t="s">
        <v>18</v>
      </c>
      <c r="I492" t="s">
        <v>36</v>
      </c>
      <c r="J492">
        <v>1447</v>
      </c>
      <c r="K492">
        <v>17364</v>
      </c>
      <c r="L492">
        <v>3</v>
      </c>
      <c r="M492">
        <v>0</v>
      </c>
      <c r="N492">
        <v>0</v>
      </c>
      <c r="O492">
        <v>7</v>
      </c>
      <c r="P492" s="2"/>
    </row>
    <row r="493" spans="1:16" x14ac:dyDescent="0.3">
      <c r="A493">
        <v>492</v>
      </c>
      <c r="B493" t="s">
        <v>223</v>
      </c>
      <c r="C493" t="s">
        <v>695</v>
      </c>
      <c r="D493" t="s">
        <v>32</v>
      </c>
      <c r="E493" s="1">
        <v>43731</v>
      </c>
      <c r="F493" s="2">
        <f ca="1">DATEDIF(EmpTable[[#This Row],[Start Date]],TODAY(),"Y")</f>
        <v>4</v>
      </c>
      <c r="G493" t="s">
        <v>39</v>
      </c>
      <c r="H493" t="s">
        <v>22</v>
      </c>
      <c r="I493" t="s">
        <v>898</v>
      </c>
      <c r="J493">
        <v>1598</v>
      </c>
      <c r="K493">
        <v>19176</v>
      </c>
      <c r="L493">
        <v>3</v>
      </c>
      <c r="M493">
        <v>0</v>
      </c>
      <c r="N493">
        <v>0</v>
      </c>
      <c r="O493">
        <v>95</v>
      </c>
      <c r="P493" s="2"/>
    </row>
    <row r="494" spans="1:16" x14ac:dyDescent="0.3">
      <c r="A494">
        <v>493</v>
      </c>
      <c r="B494" t="s">
        <v>696</v>
      </c>
      <c r="C494" t="s">
        <v>697</v>
      </c>
      <c r="D494" t="s">
        <v>32</v>
      </c>
      <c r="E494" s="1">
        <v>43974</v>
      </c>
      <c r="F494" s="2">
        <f ca="1">DATEDIF(EmpTable[[#This Row],[Start Date]],TODAY(),"Y")</f>
        <v>4</v>
      </c>
      <c r="G494" t="s">
        <v>77</v>
      </c>
      <c r="H494" t="s">
        <v>29</v>
      </c>
      <c r="I494" t="s">
        <v>898</v>
      </c>
      <c r="J494">
        <v>1714</v>
      </c>
      <c r="K494">
        <v>20568</v>
      </c>
      <c r="L494">
        <v>5</v>
      </c>
      <c r="M494">
        <v>6</v>
      </c>
      <c r="N494">
        <v>0</v>
      </c>
      <c r="O494">
        <v>11</v>
      </c>
      <c r="P494" s="2"/>
    </row>
    <row r="495" spans="1:16" x14ac:dyDescent="0.3">
      <c r="A495">
        <v>494</v>
      </c>
      <c r="B495" t="s">
        <v>302</v>
      </c>
      <c r="C495" t="s">
        <v>698</v>
      </c>
      <c r="D495" t="s">
        <v>32</v>
      </c>
      <c r="E495" s="1">
        <v>43038</v>
      </c>
      <c r="F495" s="2">
        <f ca="1">DATEDIF(EmpTable[[#This Row],[Start Date]],TODAY(),"Y")</f>
        <v>6</v>
      </c>
      <c r="G495" t="s">
        <v>93</v>
      </c>
      <c r="H495" t="s">
        <v>29</v>
      </c>
      <c r="I495" t="s">
        <v>19</v>
      </c>
      <c r="J495">
        <v>2994</v>
      </c>
      <c r="K495">
        <v>35928</v>
      </c>
      <c r="L495">
        <v>4.5</v>
      </c>
      <c r="M495">
        <v>1</v>
      </c>
      <c r="N495">
        <v>0</v>
      </c>
      <c r="O495">
        <v>4</v>
      </c>
      <c r="P495" s="2"/>
    </row>
    <row r="496" spans="1:16" x14ac:dyDescent="0.3">
      <c r="A496">
        <v>495</v>
      </c>
      <c r="B496" t="s">
        <v>699</v>
      </c>
      <c r="C496" t="s">
        <v>700</v>
      </c>
      <c r="D496" t="s">
        <v>32</v>
      </c>
      <c r="E496" s="1">
        <v>43838</v>
      </c>
      <c r="F496" s="2">
        <f ca="1">DATEDIF(EmpTable[[#This Row],[Start Date]],TODAY(),"Y")</f>
        <v>4</v>
      </c>
      <c r="G496" t="s">
        <v>28</v>
      </c>
      <c r="H496" t="s">
        <v>22</v>
      </c>
      <c r="I496" t="s">
        <v>898</v>
      </c>
      <c r="J496">
        <v>2125</v>
      </c>
      <c r="K496">
        <v>25500</v>
      </c>
      <c r="L496">
        <v>4.5</v>
      </c>
      <c r="M496">
        <v>6</v>
      </c>
      <c r="N496">
        <v>0</v>
      </c>
      <c r="O496">
        <v>6</v>
      </c>
      <c r="P496" s="2"/>
    </row>
    <row r="497" spans="1:16" x14ac:dyDescent="0.3">
      <c r="A497">
        <v>496</v>
      </c>
      <c r="B497" t="s">
        <v>647</v>
      </c>
      <c r="C497" t="s">
        <v>701</v>
      </c>
      <c r="D497" t="s">
        <v>307</v>
      </c>
      <c r="E497" s="1">
        <v>43493</v>
      </c>
      <c r="F497" s="2">
        <f ca="1">DATEDIF(EmpTable[[#This Row],[Start Date]],TODAY(),"Y")</f>
        <v>5</v>
      </c>
      <c r="G497" t="s">
        <v>77</v>
      </c>
      <c r="H497" t="s">
        <v>18</v>
      </c>
      <c r="I497" t="s">
        <v>42</v>
      </c>
      <c r="J497">
        <v>3059</v>
      </c>
      <c r="K497">
        <v>36708</v>
      </c>
      <c r="L497">
        <v>4.5</v>
      </c>
      <c r="M497">
        <v>5</v>
      </c>
      <c r="N497">
        <v>0</v>
      </c>
      <c r="O497">
        <v>9</v>
      </c>
      <c r="P497" s="2"/>
    </row>
    <row r="498" spans="1:16" x14ac:dyDescent="0.3">
      <c r="A498">
        <v>497</v>
      </c>
      <c r="B498" t="s">
        <v>30</v>
      </c>
      <c r="C498" t="s">
        <v>702</v>
      </c>
      <c r="D498" t="s">
        <v>32</v>
      </c>
      <c r="E498" s="1">
        <v>43482</v>
      </c>
      <c r="F498" s="2">
        <f ca="1">DATEDIF(EmpTable[[#This Row],[Start Date]],TODAY(),"Y")</f>
        <v>5</v>
      </c>
      <c r="G498" t="s">
        <v>41</v>
      </c>
      <c r="H498" t="s">
        <v>29</v>
      </c>
      <c r="I498" t="s">
        <v>42</v>
      </c>
      <c r="J498">
        <v>2077</v>
      </c>
      <c r="K498">
        <v>24924</v>
      </c>
      <c r="L498">
        <v>5</v>
      </c>
      <c r="M498">
        <v>6</v>
      </c>
      <c r="N498">
        <v>0</v>
      </c>
      <c r="O498">
        <v>4</v>
      </c>
      <c r="P498" s="2"/>
    </row>
    <row r="499" spans="1:16" x14ac:dyDescent="0.3">
      <c r="A499">
        <v>498</v>
      </c>
      <c r="B499" t="s">
        <v>703</v>
      </c>
      <c r="C499" t="s">
        <v>704</v>
      </c>
      <c r="D499" t="s">
        <v>32</v>
      </c>
      <c r="E499" s="1">
        <v>43351</v>
      </c>
      <c r="F499" s="2">
        <f ca="1">DATEDIF(EmpTable[[#This Row],[Start Date]],TODAY(),"Y")</f>
        <v>5</v>
      </c>
      <c r="G499" t="s">
        <v>28</v>
      </c>
      <c r="H499" t="s">
        <v>18</v>
      </c>
      <c r="I499" t="s">
        <v>19</v>
      </c>
      <c r="J499">
        <v>1962</v>
      </c>
      <c r="K499">
        <v>23544</v>
      </c>
      <c r="L499">
        <v>4.5</v>
      </c>
      <c r="M499">
        <v>6</v>
      </c>
      <c r="N499">
        <v>0</v>
      </c>
      <c r="O499">
        <v>10</v>
      </c>
      <c r="P499" s="2"/>
    </row>
    <row r="500" spans="1:16" x14ac:dyDescent="0.3">
      <c r="A500">
        <v>499</v>
      </c>
      <c r="B500" t="s">
        <v>33</v>
      </c>
      <c r="C500" t="s">
        <v>705</v>
      </c>
      <c r="D500" t="s">
        <v>32</v>
      </c>
      <c r="E500" s="1">
        <v>43600</v>
      </c>
      <c r="F500" s="2">
        <f ca="1">DATEDIF(EmpTable[[#This Row],[Start Date]],TODAY(),"Y")</f>
        <v>5</v>
      </c>
      <c r="G500" t="s">
        <v>50</v>
      </c>
      <c r="H500" t="s">
        <v>18</v>
      </c>
      <c r="I500" t="s">
        <v>36</v>
      </c>
      <c r="J500">
        <v>1573</v>
      </c>
      <c r="K500">
        <v>18876</v>
      </c>
      <c r="L500">
        <v>3</v>
      </c>
      <c r="M500">
        <v>6</v>
      </c>
      <c r="N500">
        <v>0</v>
      </c>
      <c r="O500">
        <v>2</v>
      </c>
      <c r="P500" s="2"/>
    </row>
    <row r="501" spans="1:16" x14ac:dyDescent="0.3">
      <c r="A501">
        <v>500</v>
      </c>
      <c r="B501" t="s">
        <v>433</v>
      </c>
      <c r="C501" t="s">
        <v>706</v>
      </c>
      <c r="D501" t="s">
        <v>307</v>
      </c>
      <c r="E501" s="1">
        <v>43642</v>
      </c>
      <c r="F501" s="2">
        <f ca="1">DATEDIF(EmpTable[[#This Row],[Start Date]],TODAY(),"Y")</f>
        <v>5</v>
      </c>
      <c r="G501" t="s">
        <v>41</v>
      </c>
      <c r="H501" t="s">
        <v>22</v>
      </c>
      <c r="I501" t="s">
        <v>36</v>
      </c>
      <c r="J501">
        <v>882</v>
      </c>
      <c r="K501">
        <v>10584</v>
      </c>
      <c r="L501">
        <v>5</v>
      </c>
      <c r="M501">
        <v>0</v>
      </c>
      <c r="N501">
        <v>0</v>
      </c>
      <c r="O501">
        <v>8</v>
      </c>
      <c r="P501" s="2"/>
    </row>
    <row r="502" spans="1:16" x14ac:dyDescent="0.3">
      <c r="A502">
        <v>501</v>
      </c>
      <c r="B502" t="s">
        <v>647</v>
      </c>
      <c r="C502" t="s">
        <v>707</v>
      </c>
      <c r="D502" t="s">
        <v>307</v>
      </c>
      <c r="E502" s="1">
        <v>43398</v>
      </c>
      <c r="F502" s="2">
        <f ca="1">DATEDIF(EmpTable[[#This Row],[Start Date]],TODAY(),"Y")</f>
        <v>5</v>
      </c>
      <c r="G502" t="s">
        <v>28</v>
      </c>
      <c r="H502" t="s">
        <v>18</v>
      </c>
      <c r="I502" t="s">
        <v>19</v>
      </c>
      <c r="J502">
        <v>1036</v>
      </c>
      <c r="K502">
        <v>12432</v>
      </c>
      <c r="L502">
        <v>5</v>
      </c>
      <c r="M502">
        <v>0</v>
      </c>
      <c r="N502">
        <v>6</v>
      </c>
      <c r="O502">
        <v>2</v>
      </c>
      <c r="P502" s="2"/>
    </row>
    <row r="503" spans="1:16" x14ac:dyDescent="0.3">
      <c r="A503">
        <v>502</v>
      </c>
      <c r="B503" t="s">
        <v>708</v>
      </c>
      <c r="C503" t="s">
        <v>709</v>
      </c>
      <c r="D503" t="s">
        <v>32</v>
      </c>
      <c r="E503" s="1">
        <v>42381</v>
      </c>
      <c r="F503" s="2">
        <f ca="1">DATEDIF(EmpTable[[#This Row],[Start Date]],TODAY(),"Y")</f>
        <v>8</v>
      </c>
      <c r="G503" t="s">
        <v>50</v>
      </c>
      <c r="H503" t="s">
        <v>18</v>
      </c>
      <c r="I503" t="s">
        <v>898</v>
      </c>
      <c r="J503">
        <v>2790</v>
      </c>
      <c r="K503">
        <v>33480</v>
      </c>
      <c r="L503">
        <v>1</v>
      </c>
      <c r="M503">
        <v>1</v>
      </c>
      <c r="N503">
        <v>0</v>
      </c>
      <c r="O503">
        <v>8</v>
      </c>
      <c r="P503" s="2"/>
    </row>
    <row r="504" spans="1:16" x14ac:dyDescent="0.3">
      <c r="A504">
        <v>503</v>
      </c>
      <c r="B504" t="s">
        <v>69</v>
      </c>
      <c r="C504" t="s">
        <v>142</v>
      </c>
      <c r="D504" t="s">
        <v>32</v>
      </c>
      <c r="E504" s="1">
        <v>43693</v>
      </c>
      <c r="F504" s="2">
        <f ca="1">DATEDIF(EmpTable[[#This Row],[Start Date]],TODAY(),"Y")</f>
        <v>4</v>
      </c>
      <c r="G504" t="s">
        <v>28</v>
      </c>
      <c r="H504" t="s">
        <v>18</v>
      </c>
      <c r="I504" t="s">
        <v>42</v>
      </c>
      <c r="J504">
        <v>1951</v>
      </c>
      <c r="K504">
        <v>23412</v>
      </c>
      <c r="L504">
        <v>4.5</v>
      </c>
      <c r="M504">
        <v>1</v>
      </c>
      <c r="N504">
        <v>0</v>
      </c>
      <c r="O504">
        <v>8</v>
      </c>
      <c r="P504" s="2"/>
    </row>
    <row r="505" spans="1:16" x14ac:dyDescent="0.3">
      <c r="A505">
        <v>504</v>
      </c>
      <c r="B505" t="s">
        <v>30</v>
      </c>
      <c r="C505" t="s">
        <v>393</v>
      </c>
      <c r="D505" t="s">
        <v>32</v>
      </c>
      <c r="E505" s="1">
        <v>43289</v>
      </c>
      <c r="F505" s="2">
        <f ca="1">DATEDIF(EmpTable[[#This Row],[Start Date]],TODAY(),"Y")</f>
        <v>6</v>
      </c>
      <c r="G505" t="s">
        <v>17</v>
      </c>
      <c r="H505" t="s">
        <v>18</v>
      </c>
      <c r="I505" t="s">
        <v>42</v>
      </c>
      <c r="J505">
        <v>2255</v>
      </c>
      <c r="K505">
        <v>27060</v>
      </c>
      <c r="L505">
        <v>5</v>
      </c>
      <c r="M505">
        <v>0</v>
      </c>
      <c r="N505">
        <v>4</v>
      </c>
      <c r="O505">
        <v>10</v>
      </c>
      <c r="P505" s="2"/>
    </row>
    <row r="506" spans="1:16" x14ac:dyDescent="0.3">
      <c r="A506">
        <v>505</v>
      </c>
      <c r="B506" t="s">
        <v>710</v>
      </c>
      <c r="C506" t="s">
        <v>711</v>
      </c>
      <c r="D506" t="s">
        <v>307</v>
      </c>
      <c r="E506" s="1">
        <v>42903</v>
      </c>
      <c r="F506" s="2">
        <f ca="1">DATEDIF(EmpTable[[#This Row],[Start Date]],TODAY(),"Y")</f>
        <v>7</v>
      </c>
      <c r="G506" t="s">
        <v>118</v>
      </c>
      <c r="H506" t="s">
        <v>18</v>
      </c>
      <c r="I506" t="s">
        <v>898</v>
      </c>
      <c r="J506">
        <v>3388</v>
      </c>
      <c r="K506">
        <v>40656</v>
      </c>
      <c r="L506">
        <v>3</v>
      </c>
      <c r="M506">
        <v>3</v>
      </c>
      <c r="N506">
        <v>0</v>
      </c>
      <c r="O506">
        <v>0</v>
      </c>
      <c r="P506" s="2"/>
    </row>
    <row r="507" spans="1:16" x14ac:dyDescent="0.3">
      <c r="A507">
        <v>506</v>
      </c>
      <c r="B507" t="s">
        <v>712</v>
      </c>
      <c r="C507" t="s">
        <v>713</v>
      </c>
      <c r="D507" t="s">
        <v>32</v>
      </c>
      <c r="E507" s="1">
        <v>44123</v>
      </c>
      <c r="F507" s="2">
        <f ca="1">DATEDIF(EmpTable[[#This Row],[Start Date]],TODAY(),"Y")</f>
        <v>3</v>
      </c>
      <c r="G507" t="s">
        <v>58</v>
      </c>
      <c r="H507" t="s">
        <v>18</v>
      </c>
      <c r="I507" t="s">
        <v>19</v>
      </c>
      <c r="J507">
        <v>707</v>
      </c>
      <c r="K507">
        <v>8484</v>
      </c>
      <c r="L507">
        <v>2</v>
      </c>
      <c r="M507">
        <v>1</v>
      </c>
      <c r="N507">
        <v>0</v>
      </c>
      <c r="O507">
        <v>9</v>
      </c>
      <c r="P507" s="2"/>
    </row>
    <row r="508" spans="1:16" x14ac:dyDescent="0.3">
      <c r="A508">
        <v>507</v>
      </c>
      <c r="B508" t="s">
        <v>192</v>
      </c>
      <c r="C508" t="s">
        <v>714</v>
      </c>
      <c r="D508" t="s">
        <v>307</v>
      </c>
      <c r="E508" s="1">
        <v>43996</v>
      </c>
      <c r="F508" s="2">
        <f ca="1">DATEDIF(EmpTable[[#This Row],[Start Date]],TODAY(),"Y")</f>
        <v>4</v>
      </c>
      <c r="G508" t="s">
        <v>93</v>
      </c>
      <c r="H508" t="s">
        <v>18</v>
      </c>
      <c r="I508" t="s">
        <v>42</v>
      </c>
      <c r="J508">
        <v>1161</v>
      </c>
      <c r="K508">
        <v>13932</v>
      </c>
      <c r="L508">
        <v>5</v>
      </c>
      <c r="M508">
        <v>0</v>
      </c>
      <c r="N508">
        <v>0</v>
      </c>
      <c r="O508">
        <v>9</v>
      </c>
      <c r="P508" s="2"/>
    </row>
    <row r="509" spans="1:16" x14ac:dyDescent="0.3">
      <c r="A509">
        <v>508</v>
      </c>
      <c r="B509" t="s">
        <v>715</v>
      </c>
      <c r="C509" t="s">
        <v>716</v>
      </c>
      <c r="D509" t="s">
        <v>32</v>
      </c>
      <c r="E509" s="1">
        <v>43572</v>
      </c>
      <c r="F509" s="2">
        <f ca="1">DATEDIF(EmpTable[[#This Row],[Start Date]],TODAY(),"Y")</f>
        <v>5</v>
      </c>
      <c r="G509" t="s">
        <v>17</v>
      </c>
      <c r="H509" t="s">
        <v>29</v>
      </c>
      <c r="I509" t="s">
        <v>42</v>
      </c>
      <c r="J509">
        <v>1165</v>
      </c>
      <c r="K509">
        <v>13980</v>
      </c>
      <c r="L509">
        <v>5</v>
      </c>
      <c r="M509">
        <v>0</v>
      </c>
      <c r="N509">
        <v>0</v>
      </c>
      <c r="O509">
        <v>9</v>
      </c>
      <c r="P509" s="2"/>
    </row>
    <row r="510" spans="1:16" x14ac:dyDescent="0.3">
      <c r="A510">
        <v>509</v>
      </c>
      <c r="B510" t="s">
        <v>59</v>
      </c>
      <c r="C510" t="s">
        <v>599</v>
      </c>
      <c r="D510" t="s">
        <v>307</v>
      </c>
      <c r="E510" s="1">
        <v>43542</v>
      </c>
      <c r="F510" s="2">
        <f ca="1">DATEDIF(EmpTable[[#This Row],[Start Date]],TODAY(),"Y")</f>
        <v>5</v>
      </c>
      <c r="G510" t="s">
        <v>50</v>
      </c>
      <c r="H510" t="s">
        <v>29</v>
      </c>
      <c r="I510" t="s">
        <v>42</v>
      </c>
      <c r="J510">
        <v>1351</v>
      </c>
      <c r="K510">
        <v>16212</v>
      </c>
      <c r="L510">
        <v>5</v>
      </c>
      <c r="M510">
        <v>0</v>
      </c>
      <c r="N510">
        <v>0</v>
      </c>
      <c r="O510">
        <v>7</v>
      </c>
      <c r="P510" s="2"/>
    </row>
    <row r="511" spans="1:16" x14ac:dyDescent="0.3">
      <c r="A511">
        <v>510</v>
      </c>
      <c r="B511" t="s">
        <v>599</v>
      </c>
      <c r="C511" t="s">
        <v>717</v>
      </c>
      <c r="D511" t="s">
        <v>32</v>
      </c>
      <c r="E511" s="1">
        <v>42649</v>
      </c>
      <c r="F511" s="2">
        <f ca="1">DATEDIF(EmpTable[[#This Row],[Start Date]],TODAY(),"Y")</f>
        <v>7</v>
      </c>
      <c r="G511" t="s">
        <v>35</v>
      </c>
      <c r="H511" t="s">
        <v>18</v>
      </c>
      <c r="I511" t="s">
        <v>898</v>
      </c>
      <c r="J511">
        <v>1406</v>
      </c>
      <c r="K511">
        <v>16872</v>
      </c>
      <c r="L511">
        <v>3</v>
      </c>
      <c r="M511">
        <v>0</v>
      </c>
      <c r="N511">
        <v>3</v>
      </c>
      <c r="O511">
        <v>7</v>
      </c>
      <c r="P511" s="2"/>
    </row>
    <row r="512" spans="1:16" x14ac:dyDescent="0.3">
      <c r="A512">
        <v>511</v>
      </c>
      <c r="B512" t="s">
        <v>718</v>
      </c>
      <c r="C512" t="s">
        <v>719</v>
      </c>
      <c r="D512" t="s">
        <v>307</v>
      </c>
      <c r="E512" s="1">
        <v>43473</v>
      </c>
      <c r="F512" s="2">
        <f ca="1">DATEDIF(EmpTable[[#This Row],[Start Date]],TODAY(),"Y")</f>
        <v>5</v>
      </c>
      <c r="G512" t="s">
        <v>41</v>
      </c>
      <c r="H512" t="s">
        <v>22</v>
      </c>
      <c r="I512" t="s">
        <v>42</v>
      </c>
      <c r="J512">
        <v>1699</v>
      </c>
      <c r="K512">
        <v>20388</v>
      </c>
      <c r="L512">
        <v>5</v>
      </c>
      <c r="M512">
        <v>0</v>
      </c>
      <c r="N512">
        <v>2</v>
      </c>
      <c r="O512">
        <v>5</v>
      </c>
      <c r="P512" s="2"/>
    </row>
    <row r="513" spans="1:16" x14ac:dyDescent="0.3">
      <c r="A513">
        <v>512</v>
      </c>
      <c r="B513" t="s">
        <v>388</v>
      </c>
      <c r="C513" t="s">
        <v>341</v>
      </c>
      <c r="D513" t="s">
        <v>32</v>
      </c>
      <c r="E513" s="1">
        <v>43043</v>
      </c>
      <c r="F513" s="2">
        <f ca="1">DATEDIF(EmpTable[[#This Row],[Start Date]],TODAY(),"Y")</f>
        <v>6</v>
      </c>
      <c r="G513" t="s">
        <v>53</v>
      </c>
      <c r="H513" t="s">
        <v>18</v>
      </c>
      <c r="I513" t="s">
        <v>36</v>
      </c>
      <c r="J513">
        <v>3007</v>
      </c>
      <c r="K513">
        <v>36084</v>
      </c>
      <c r="L513">
        <v>5</v>
      </c>
      <c r="M513">
        <v>0</v>
      </c>
      <c r="N513">
        <v>6</v>
      </c>
      <c r="O513">
        <v>11</v>
      </c>
      <c r="P513" s="2"/>
    </row>
    <row r="514" spans="1:16" x14ac:dyDescent="0.3">
      <c r="A514">
        <v>513</v>
      </c>
      <c r="B514" t="s">
        <v>720</v>
      </c>
      <c r="C514" t="s">
        <v>721</v>
      </c>
      <c r="D514" t="s">
        <v>307</v>
      </c>
      <c r="E514" s="1">
        <v>44008</v>
      </c>
      <c r="F514" s="2">
        <f ca="1">DATEDIF(EmpTable[[#This Row],[Start Date]],TODAY(),"Y")</f>
        <v>4</v>
      </c>
      <c r="G514" t="s">
        <v>35</v>
      </c>
      <c r="H514" t="s">
        <v>18</v>
      </c>
      <c r="I514" t="s">
        <v>42</v>
      </c>
      <c r="J514">
        <v>879</v>
      </c>
      <c r="K514">
        <v>10548</v>
      </c>
      <c r="L514">
        <v>3</v>
      </c>
      <c r="M514">
        <v>0</v>
      </c>
      <c r="N514">
        <v>0</v>
      </c>
      <c r="O514">
        <v>1</v>
      </c>
      <c r="P514" s="2"/>
    </row>
    <row r="515" spans="1:16" x14ac:dyDescent="0.3">
      <c r="A515">
        <v>514</v>
      </c>
      <c r="B515" t="s">
        <v>33</v>
      </c>
      <c r="C515" t="s">
        <v>722</v>
      </c>
      <c r="D515" t="s">
        <v>32</v>
      </c>
      <c r="E515" s="1">
        <v>43586</v>
      </c>
      <c r="F515" s="2">
        <f ca="1">DATEDIF(EmpTable[[#This Row],[Start Date]],TODAY(),"Y")</f>
        <v>5</v>
      </c>
      <c r="G515" t="s">
        <v>77</v>
      </c>
      <c r="H515" t="s">
        <v>294</v>
      </c>
      <c r="I515" t="s">
        <v>36</v>
      </c>
      <c r="J515">
        <v>2537</v>
      </c>
      <c r="K515">
        <v>30444</v>
      </c>
      <c r="L515">
        <v>2</v>
      </c>
      <c r="M515">
        <v>0</v>
      </c>
      <c r="N515">
        <v>0</v>
      </c>
      <c r="O515">
        <v>3</v>
      </c>
      <c r="P515" s="2"/>
    </row>
    <row r="516" spans="1:16" x14ac:dyDescent="0.3">
      <c r="A516">
        <v>515</v>
      </c>
      <c r="B516" t="s">
        <v>33</v>
      </c>
      <c r="C516" t="s">
        <v>370</v>
      </c>
      <c r="D516" t="s">
        <v>32</v>
      </c>
      <c r="E516" s="1">
        <v>44150</v>
      </c>
      <c r="F516" s="2">
        <f ca="1">DATEDIF(EmpTable[[#This Row],[Start Date]],TODAY(),"Y")</f>
        <v>3</v>
      </c>
      <c r="G516" t="s">
        <v>41</v>
      </c>
      <c r="H516" t="s">
        <v>18</v>
      </c>
      <c r="I516" t="s">
        <v>36</v>
      </c>
      <c r="J516">
        <v>2663</v>
      </c>
      <c r="K516">
        <v>31956</v>
      </c>
      <c r="L516">
        <v>3</v>
      </c>
      <c r="M516">
        <v>0</v>
      </c>
      <c r="N516">
        <v>0</v>
      </c>
      <c r="O516">
        <v>2</v>
      </c>
      <c r="P516" s="2"/>
    </row>
    <row r="517" spans="1:16" x14ac:dyDescent="0.3">
      <c r="A517">
        <v>516</v>
      </c>
      <c r="B517" t="s">
        <v>398</v>
      </c>
      <c r="C517" t="s">
        <v>313</v>
      </c>
      <c r="D517" t="s">
        <v>32</v>
      </c>
      <c r="E517" s="1">
        <v>44119</v>
      </c>
      <c r="F517" s="2">
        <f ca="1">DATEDIF(EmpTable[[#This Row],[Start Date]],TODAY(),"Y")</f>
        <v>3</v>
      </c>
      <c r="G517" t="s">
        <v>17</v>
      </c>
      <c r="H517" t="s">
        <v>18</v>
      </c>
      <c r="I517" t="s">
        <v>42</v>
      </c>
      <c r="J517">
        <v>2494</v>
      </c>
      <c r="K517">
        <v>29928</v>
      </c>
      <c r="L517">
        <v>4.5</v>
      </c>
      <c r="M517">
        <v>2</v>
      </c>
      <c r="N517">
        <v>0</v>
      </c>
      <c r="O517">
        <v>2</v>
      </c>
      <c r="P517" s="2"/>
    </row>
    <row r="518" spans="1:16" x14ac:dyDescent="0.3">
      <c r="A518">
        <v>517</v>
      </c>
      <c r="B518" t="s">
        <v>723</v>
      </c>
      <c r="C518" t="s">
        <v>724</v>
      </c>
      <c r="D518" t="s">
        <v>307</v>
      </c>
      <c r="E518" s="1">
        <v>43775</v>
      </c>
      <c r="F518" s="2">
        <f ca="1">DATEDIF(EmpTable[[#This Row],[Start Date]],TODAY(),"Y")</f>
        <v>4</v>
      </c>
      <c r="G518" t="s">
        <v>163</v>
      </c>
      <c r="H518" t="s">
        <v>29</v>
      </c>
      <c r="I518" t="s">
        <v>36</v>
      </c>
      <c r="J518">
        <v>2585</v>
      </c>
      <c r="K518">
        <v>31020</v>
      </c>
      <c r="L518">
        <v>5</v>
      </c>
      <c r="M518">
        <v>1</v>
      </c>
      <c r="N518">
        <v>5</v>
      </c>
      <c r="O518">
        <v>7</v>
      </c>
      <c r="P518" s="2"/>
    </row>
    <row r="519" spans="1:16" x14ac:dyDescent="0.3">
      <c r="A519">
        <v>518</v>
      </c>
      <c r="B519" t="s">
        <v>33</v>
      </c>
      <c r="C519" t="s">
        <v>313</v>
      </c>
      <c r="D519" t="s">
        <v>32</v>
      </c>
      <c r="E519" s="1">
        <v>43809</v>
      </c>
      <c r="F519" s="2">
        <f ca="1">DATEDIF(EmpTable[[#This Row],[Start Date]],TODAY(),"Y")</f>
        <v>4</v>
      </c>
      <c r="G519" t="s">
        <v>45</v>
      </c>
      <c r="H519" t="s">
        <v>29</v>
      </c>
      <c r="I519" t="s">
        <v>42</v>
      </c>
      <c r="J519">
        <v>1776</v>
      </c>
      <c r="K519">
        <v>21312</v>
      </c>
      <c r="L519">
        <v>2</v>
      </c>
      <c r="M519">
        <v>0</v>
      </c>
      <c r="N519">
        <v>0</v>
      </c>
      <c r="O519">
        <v>0</v>
      </c>
      <c r="P519" s="2"/>
    </row>
    <row r="520" spans="1:16" x14ac:dyDescent="0.3">
      <c r="A520">
        <v>519</v>
      </c>
      <c r="B520" t="s">
        <v>89</v>
      </c>
      <c r="C520" t="s">
        <v>725</v>
      </c>
      <c r="D520" t="s">
        <v>307</v>
      </c>
      <c r="E520" s="1">
        <v>42993</v>
      </c>
      <c r="F520" s="2">
        <f ca="1">DATEDIF(EmpTable[[#This Row],[Start Date]],TODAY(),"Y")</f>
        <v>6</v>
      </c>
      <c r="G520" t="s">
        <v>53</v>
      </c>
      <c r="H520" t="s">
        <v>18</v>
      </c>
      <c r="I520" t="s">
        <v>36</v>
      </c>
      <c r="J520">
        <v>3055</v>
      </c>
      <c r="K520">
        <v>36660</v>
      </c>
      <c r="L520">
        <v>3</v>
      </c>
      <c r="M520">
        <v>0</v>
      </c>
      <c r="N520">
        <v>4</v>
      </c>
      <c r="O520">
        <v>9</v>
      </c>
      <c r="P520" s="2"/>
    </row>
    <row r="521" spans="1:16" x14ac:dyDescent="0.3">
      <c r="A521">
        <v>520</v>
      </c>
      <c r="B521" t="s">
        <v>67</v>
      </c>
      <c r="C521" t="s">
        <v>726</v>
      </c>
      <c r="D521" t="s">
        <v>32</v>
      </c>
      <c r="E521" s="1">
        <v>43113</v>
      </c>
      <c r="F521" s="2">
        <f ca="1">DATEDIF(EmpTable[[#This Row],[Start Date]],TODAY(),"Y")</f>
        <v>6</v>
      </c>
      <c r="G521" t="s">
        <v>28</v>
      </c>
      <c r="H521" t="s">
        <v>22</v>
      </c>
      <c r="I521" t="s">
        <v>42</v>
      </c>
      <c r="J521">
        <v>1707</v>
      </c>
      <c r="K521">
        <v>20484</v>
      </c>
      <c r="L521">
        <v>3</v>
      </c>
      <c r="M521">
        <v>0</v>
      </c>
      <c r="N521">
        <v>0</v>
      </c>
      <c r="O521">
        <v>4</v>
      </c>
      <c r="P521" s="2"/>
    </row>
    <row r="522" spans="1:16" x14ac:dyDescent="0.3">
      <c r="A522">
        <v>521</v>
      </c>
      <c r="B522" t="s">
        <v>30</v>
      </c>
      <c r="C522" t="s">
        <v>727</v>
      </c>
      <c r="D522" t="s">
        <v>32</v>
      </c>
      <c r="E522" s="1">
        <v>43643</v>
      </c>
      <c r="F522" s="2">
        <f ca="1">DATEDIF(EmpTable[[#This Row],[Start Date]],TODAY(),"Y")</f>
        <v>5</v>
      </c>
      <c r="G522" t="s">
        <v>53</v>
      </c>
      <c r="H522" t="s">
        <v>29</v>
      </c>
      <c r="I522" t="s">
        <v>42</v>
      </c>
      <c r="J522">
        <v>2719</v>
      </c>
      <c r="K522">
        <v>32628</v>
      </c>
      <c r="L522">
        <v>3</v>
      </c>
      <c r="M522">
        <v>0</v>
      </c>
      <c r="N522">
        <v>0</v>
      </c>
      <c r="O522">
        <v>7</v>
      </c>
      <c r="P522" s="2"/>
    </row>
    <row r="523" spans="1:16" x14ac:dyDescent="0.3">
      <c r="A523">
        <v>522</v>
      </c>
      <c r="B523" t="s">
        <v>728</v>
      </c>
      <c r="C523" t="s">
        <v>183</v>
      </c>
      <c r="D523" t="s">
        <v>32</v>
      </c>
      <c r="E523" s="1">
        <v>44182</v>
      </c>
      <c r="F523" s="2">
        <f ca="1">DATEDIF(EmpTable[[#This Row],[Start Date]],TODAY(),"Y")</f>
        <v>3</v>
      </c>
      <c r="G523" t="s">
        <v>58</v>
      </c>
      <c r="H523" t="s">
        <v>18</v>
      </c>
      <c r="I523" t="s">
        <v>60</v>
      </c>
      <c r="J523">
        <v>1715</v>
      </c>
      <c r="K523">
        <v>20580</v>
      </c>
      <c r="L523">
        <v>3</v>
      </c>
      <c r="M523">
        <v>0</v>
      </c>
      <c r="N523">
        <v>0</v>
      </c>
      <c r="O523">
        <v>10</v>
      </c>
      <c r="P523" s="2"/>
    </row>
    <row r="524" spans="1:16" x14ac:dyDescent="0.3">
      <c r="A524">
        <v>523</v>
      </c>
      <c r="B524" t="s">
        <v>33</v>
      </c>
      <c r="C524" t="s">
        <v>729</v>
      </c>
      <c r="D524" t="s">
        <v>32</v>
      </c>
      <c r="E524" s="1">
        <v>43487</v>
      </c>
      <c r="F524" s="2">
        <f ca="1">DATEDIF(EmpTable[[#This Row],[Start Date]],TODAY(),"Y")</f>
        <v>5</v>
      </c>
      <c r="G524" t="s">
        <v>28</v>
      </c>
      <c r="H524" t="s">
        <v>18</v>
      </c>
      <c r="I524" t="s">
        <v>19</v>
      </c>
      <c r="J524">
        <v>2181</v>
      </c>
      <c r="K524">
        <v>26172</v>
      </c>
      <c r="L524">
        <v>2</v>
      </c>
      <c r="M524">
        <v>0</v>
      </c>
      <c r="N524">
        <v>0</v>
      </c>
      <c r="O524">
        <v>1</v>
      </c>
      <c r="P524" s="2"/>
    </row>
    <row r="525" spans="1:16" x14ac:dyDescent="0.3">
      <c r="A525">
        <v>524</v>
      </c>
      <c r="B525" t="s">
        <v>375</v>
      </c>
      <c r="C525" t="s">
        <v>575</v>
      </c>
      <c r="D525" t="s">
        <v>307</v>
      </c>
      <c r="E525" s="1">
        <v>43086</v>
      </c>
      <c r="F525" s="2">
        <f ca="1">DATEDIF(EmpTable[[#This Row],[Start Date]],TODAY(),"Y")</f>
        <v>6</v>
      </c>
      <c r="G525" t="s">
        <v>28</v>
      </c>
      <c r="H525" t="s">
        <v>29</v>
      </c>
      <c r="I525" t="s">
        <v>36</v>
      </c>
      <c r="J525">
        <v>1382</v>
      </c>
      <c r="K525">
        <v>16584</v>
      </c>
      <c r="L525">
        <v>5</v>
      </c>
      <c r="M525">
        <v>0</v>
      </c>
      <c r="N525">
        <v>4</v>
      </c>
      <c r="O525">
        <v>8</v>
      </c>
      <c r="P525" s="2"/>
    </row>
    <row r="526" spans="1:16" x14ac:dyDescent="0.3">
      <c r="A526">
        <v>525</v>
      </c>
      <c r="B526" t="s">
        <v>375</v>
      </c>
      <c r="C526" t="s">
        <v>142</v>
      </c>
      <c r="D526" t="s">
        <v>307</v>
      </c>
      <c r="E526" s="1">
        <v>43957</v>
      </c>
      <c r="F526" s="2">
        <f ca="1">DATEDIF(EmpTable[[#This Row],[Start Date]],TODAY(),"Y")</f>
        <v>4</v>
      </c>
      <c r="G526" t="s">
        <v>28</v>
      </c>
      <c r="H526" t="s">
        <v>18</v>
      </c>
      <c r="I526" t="s">
        <v>36</v>
      </c>
      <c r="J526">
        <v>3350</v>
      </c>
      <c r="K526">
        <v>40200</v>
      </c>
      <c r="L526">
        <v>2</v>
      </c>
      <c r="M526">
        <v>0</v>
      </c>
      <c r="N526">
        <v>0</v>
      </c>
      <c r="O526">
        <v>8</v>
      </c>
      <c r="P526" s="2"/>
    </row>
    <row r="527" spans="1:16" x14ac:dyDescent="0.3">
      <c r="A527">
        <v>526</v>
      </c>
      <c r="B527" t="s">
        <v>730</v>
      </c>
      <c r="C527" t="s">
        <v>731</v>
      </c>
      <c r="D527" t="s">
        <v>32</v>
      </c>
      <c r="E527" s="1">
        <v>43960</v>
      </c>
      <c r="F527" s="2">
        <f ca="1">DATEDIF(EmpTable[[#This Row],[Start Date]],TODAY(),"Y")</f>
        <v>4</v>
      </c>
      <c r="G527" t="s">
        <v>53</v>
      </c>
      <c r="H527" t="s">
        <v>29</v>
      </c>
      <c r="I527" t="s">
        <v>898</v>
      </c>
      <c r="J527">
        <v>1710</v>
      </c>
      <c r="K527">
        <v>20520</v>
      </c>
      <c r="L527">
        <v>5</v>
      </c>
      <c r="M527">
        <v>0</v>
      </c>
      <c r="N527">
        <v>0</v>
      </c>
      <c r="O527">
        <v>9</v>
      </c>
      <c r="P527" s="2"/>
    </row>
    <row r="528" spans="1:16" x14ac:dyDescent="0.3">
      <c r="A528">
        <v>527</v>
      </c>
      <c r="B528" t="s">
        <v>732</v>
      </c>
      <c r="C528" t="s">
        <v>733</v>
      </c>
      <c r="D528" t="s">
        <v>32</v>
      </c>
      <c r="E528" s="1">
        <v>43593</v>
      </c>
      <c r="F528" s="2">
        <f ca="1">DATEDIF(EmpTable[[#This Row],[Start Date]],TODAY(),"Y")</f>
        <v>5</v>
      </c>
      <c r="G528" t="s">
        <v>28</v>
      </c>
      <c r="H528" t="s">
        <v>29</v>
      </c>
      <c r="I528" t="s">
        <v>42</v>
      </c>
      <c r="J528">
        <v>2785</v>
      </c>
      <c r="K528">
        <v>33420</v>
      </c>
      <c r="L528">
        <v>1</v>
      </c>
      <c r="M528">
        <v>0</v>
      </c>
      <c r="N528">
        <v>4</v>
      </c>
      <c r="O528">
        <v>3</v>
      </c>
      <c r="P528" s="2"/>
    </row>
    <row r="529" spans="1:16" x14ac:dyDescent="0.3">
      <c r="A529">
        <v>528</v>
      </c>
      <c r="B529" t="s">
        <v>734</v>
      </c>
      <c r="C529" t="s">
        <v>575</v>
      </c>
      <c r="D529" t="s">
        <v>307</v>
      </c>
      <c r="E529" s="1">
        <v>43784</v>
      </c>
      <c r="F529" s="2">
        <f ca="1">DATEDIF(EmpTable[[#This Row],[Start Date]],TODAY(),"Y")</f>
        <v>4</v>
      </c>
      <c r="G529" t="s">
        <v>200</v>
      </c>
      <c r="H529" t="s">
        <v>29</v>
      </c>
      <c r="I529" t="s">
        <v>42</v>
      </c>
      <c r="J529">
        <v>2425</v>
      </c>
      <c r="K529">
        <v>29100</v>
      </c>
      <c r="L529">
        <v>4.5</v>
      </c>
      <c r="M529">
        <v>0</v>
      </c>
      <c r="N529">
        <v>0</v>
      </c>
      <c r="O529">
        <v>10</v>
      </c>
      <c r="P529" s="2"/>
    </row>
    <row r="530" spans="1:16" x14ac:dyDescent="0.3">
      <c r="A530">
        <v>529</v>
      </c>
      <c r="B530" t="s">
        <v>33</v>
      </c>
      <c r="C530" t="s">
        <v>735</v>
      </c>
      <c r="D530" t="s">
        <v>32</v>
      </c>
      <c r="E530" s="1">
        <v>43309</v>
      </c>
      <c r="F530" s="2">
        <f ca="1">DATEDIF(EmpTable[[#This Row],[Start Date]],TODAY(),"Y")</f>
        <v>6</v>
      </c>
      <c r="G530" t="s">
        <v>58</v>
      </c>
      <c r="H530" t="s">
        <v>18</v>
      </c>
      <c r="I530" t="s">
        <v>60</v>
      </c>
      <c r="J530">
        <v>1117</v>
      </c>
      <c r="K530">
        <v>13404</v>
      </c>
      <c r="L530">
        <v>3</v>
      </c>
      <c r="M530">
        <v>3</v>
      </c>
      <c r="N530">
        <v>0</v>
      </c>
      <c r="O530">
        <v>8</v>
      </c>
      <c r="P530" s="2"/>
    </row>
    <row r="531" spans="1:16" x14ac:dyDescent="0.3">
      <c r="A531">
        <v>530</v>
      </c>
      <c r="B531" t="s">
        <v>357</v>
      </c>
      <c r="C531" t="s">
        <v>736</v>
      </c>
      <c r="D531" t="s">
        <v>32</v>
      </c>
      <c r="E531" s="1">
        <v>43582</v>
      </c>
      <c r="F531" s="2">
        <f ca="1">DATEDIF(EmpTable[[#This Row],[Start Date]],TODAY(),"Y")</f>
        <v>5</v>
      </c>
      <c r="G531" t="s">
        <v>41</v>
      </c>
      <c r="H531" t="s">
        <v>18</v>
      </c>
      <c r="I531" t="s">
        <v>42</v>
      </c>
      <c r="J531">
        <v>1112</v>
      </c>
      <c r="K531">
        <v>13344</v>
      </c>
      <c r="L531">
        <v>5</v>
      </c>
      <c r="M531">
        <v>1</v>
      </c>
      <c r="N531">
        <v>6</v>
      </c>
      <c r="O531">
        <v>40</v>
      </c>
      <c r="P531" s="2"/>
    </row>
    <row r="532" spans="1:16" x14ac:dyDescent="0.3">
      <c r="A532">
        <v>531</v>
      </c>
      <c r="B532" t="s">
        <v>86</v>
      </c>
      <c r="C532" t="s">
        <v>737</v>
      </c>
      <c r="D532" t="s">
        <v>32</v>
      </c>
      <c r="E532" s="1">
        <v>43944</v>
      </c>
      <c r="F532" s="2">
        <f ca="1">DATEDIF(EmpTable[[#This Row],[Start Date]],TODAY(),"Y")</f>
        <v>4</v>
      </c>
      <c r="G532" t="s">
        <v>58</v>
      </c>
      <c r="H532" t="s">
        <v>18</v>
      </c>
      <c r="I532" t="s">
        <v>19</v>
      </c>
      <c r="J532">
        <v>1928</v>
      </c>
      <c r="K532">
        <v>23136</v>
      </c>
      <c r="L532">
        <v>4.5</v>
      </c>
      <c r="M532">
        <v>6</v>
      </c>
      <c r="N532">
        <v>0</v>
      </c>
      <c r="O532">
        <v>1</v>
      </c>
      <c r="P532" s="2"/>
    </row>
    <row r="533" spans="1:16" x14ac:dyDescent="0.3">
      <c r="A533">
        <v>532</v>
      </c>
      <c r="B533" t="s">
        <v>699</v>
      </c>
      <c r="C533" t="s">
        <v>80</v>
      </c>
      <c r="D533" t="s">
        <v>307</v>
      </c>
      <c r="E533" s="1">
        <v>43410</v>
      </c>
      <c r="F533" s="2">
        <f ca="1">DATEDIF(EmpTable[[#This Row],[Start Date]],TODAY(),"Y")</f>
        <v>5</v>
      </c>
      <c r="G533" t="s">
        <v>53</v>
      </c>
      <c r="H533" t="s">
        <v>22</v>
      </c>
      <c r="I533" t="s">
        <v>19</v>
      </c>
      <c r="J533">
        <v>3300</v>
      </c>
      <c r="K533">
        <v>39600</v>
      </c>
      <c r="L533">
        <v>5</v>
      </c>
      <c r="M533">
        <v>0</v>
      </c>
      <c r="N533">
        <v>0</v>
      </c>
      <c r="O533">
        <v>4</v>
      </c>
      <c r="P533" s="2"/>
    </row>
    <row r="534" spans="1:16" x14ac:dyDescent="0.3">
      <c r="A534">
        <v>533</v>
      </c>
      <c r="B534" t="s">
        <v>69</v>
      </c>
      <c r="C534" t="s">
        <v>738</v>
      </c>
      <c r="D534" t="s">
        <v>32</v>
      </c>
      <c r="E534" s="1">
        <v>44027</v>
      </c>
      <c r="F534" s="2">
        <f ca="1">DATEDIF(EmpTable[[#This Row],[Start Date]],TODAY(),"Y")</f>
        <v>4</v>
      </c>
      <c r="G534" t="s">
        <v>58</v>
      </c>
      <c r="H534" t="s">
        <v>18</v>
      </c>
      <c r="I534" t="s">
        <v>36</v>
      </c>
      <c r="J534">
        <v>2378</v>
      </c>
      <c r="K534">
        <v>28536</v>
      </c>
      <c r="L534">
        <v>5</v>
      </c>
      <c r="M534">
        <v>0</v>
      </c>
      <c r="N534">
        <v>0</v>
      </c>
      <c r="O534">
        <v>5</v>
      </c>
      <c r="P534" s="2"/>
    </row>
    <row r="535" spans="1:16" x14ac:dyDescent="0.3">
      <c r="A535">
        <v>534</v>
      </c>
      <c r="B535" t="s">
        <v>33</v>
      </c>
      <c r="C535" t="s">
        <v>739</v>
      </c>
      <c r="D535" t="s">
        <v>32</v>
      </c>
      <c r="E535" s="1">
        <v>42547</v>
      </c>
      <c r="F535" s="2">
        <f ca="1">DATEDIF(EmpTable[[#This Row],[Start Date]],TODAY(),"Y")</f>
        <v>8</v>
      </c>
      <c r="G535" t="s">
        <v>17</v>
      </c>
      <c r="H535" t="s">
        <v>29</v>
      </c>
      <c r="I535" t="s">
        <v>42</v>
      </c>
      <c r="J535">
        <v>3138</v>
      </c>
      <c r="K535">
        <v>37656</v>
      </c>
      <c r="L535">
        <v>5</v>
      </c>
      <c r="M535">
        <v>0</v>
      </c>
      <c r="N535">
        <v>0</v>
      </c>
      <c r="O535">
        <v>10</v>
      </c>
      <c r="P535" s="2"/>
    </row>
    <row r="536" spans="1:16" x14ac:dyDescent="0.3">
      <c r="A536">
        <v>535</v>
      </c>
      <c r="B536" t="s">
        <v>30</v>
      </c>
      <c r="C536" t="s">
        <v>740</v>
      </c>
      <c r="D536" t="s">
        <v>32</v>
      </c>
      <c r="E536" s="1">
        <v>42945</v>
      </c>
      <c r="F536" s="2">
        <f ca="1">DATEDIF(EmpTable[[#This Row],[Start Date]],TODAY(),"Y")</f>
        <v>7</v>
      </c>
      <c r="G536" t="s">
        <v>28</v>
      </c>
      <c r="H536" t="s">
        <v>29</v>
      </c>
      <c r="I536" t="s">
        <v>42</v>
      </c>
      <c r="J536">
        <v>1981</v>
      </c>
      <c r="K536">
        <v>23772</v>
      </c>
      <c r="L536">
        <v>5</v>
      </c>
      <c r="M536">
        <v>1</v>
      </c>
      <c r="N536">
        <v>0</v>
      </c>
      <c r="O536">
        <v>3</v>
      </c>
      <c r="P536" s="2"/>
    </row>
    <row r="537" spans="1:16" x14ac:dyDescent="0.3">
      <c r="A537">
        <v>536</v>
      </c>
      <c r="B537" t="s">
        <v>563</v>
      </c>
      <c r="C537" t="s">
        <v>741</v>
      </c>
      <c r="D537" t="s">
        <v>307</v>
      </c>
      <c r="E537" s="1">
        <v>43265</v>
      </c>
      <c r="F537" s="2">
        <f ca="1">DATEDIF(EmpTable[[#This Row],[Start Date]],TODAY(),"Y")</f>
        <v>6</v>
      </c>
      <c r="G537" t="s">
        <v>28</v>
      </c>
      <c r="H537" t="s">
        <v>22</v>
      </c>
      <c r="I537" t="s">
        <v>36</v>
      </c>
      <c r="J537">
        <v>1056</v>
      </c>
      <c r="K537">
        <v>12672</v>
      </c>
      <c r="L537">
        <v>3</v>
      </c>
      <c r="M537">
        <v>0</v>
      </c>
      <c r="N537">
        <v>0</v>
      </c>
      <c r="O537">
        <v>94</v>
      </c>
      <c r="P537" s="2"/>
    </row>
    <row r="538" spans="1:16" x14ac:dyDescent="0.3">
      <c r="A538">
        <v>537</v>
      </c>
      <c r="B538" t="s">
        <v>33</v>
      </c>
      <c r="C538" t="s">
        <v>742</v>
      </c>
      <c r="D538" t="s">
        <v>32</v>
      </c>
      <c r="E538" s="1">
        <v>43830</v>
      </c>
      <c r="F538" s="2">
        <f ca="1">DATEDIF(EmpTable[[#This Row],[Start Date]],TODAY(),"Y")</f>
        <v>4</v>
      </c>
      <c r="G538" t="s">
        <v>53</v>
      </c>
      <c r="H538" t="s">
        <v>18</v>
      </c>
      <c r="I538" t="s">
        <v>898</v>
      </c>
      <c r="J538">
        <v>3295</v>
      </c>
      <c r="K538">
        <v>39540</v>
      </c>
      <c r="L538">
        <v>5</v>
      </c>
      <c r="M538">
        <v>0</v>
      </c>
      <c r="N538">
        <v>0</v>
      </c>
      <c r="O538">
        <v>2</v>
      </c>
      <c r="P538" s="2"/>
    </row>
    <row r="539" spans="1:16" x14ac:dyDescent="0.3">
      <c r="A539">
        <v>538</v>
      </c>
      <c r="B539" t="s">
        <v>743</v>
      </c>
      <c r="C539" t="s">
        <v>744</v>
      </c>
      <c r="D539" t="s">
        <v>32</v>
      </c>
      <c r="E539" s="1">
        <v>43746</v>
      </c>
      <c r="F539" s="2">
        <f ca="1">DATEDIF(EmpTable[[#This Row],[Start Date]],TODAY(),"Y")</f>
        <v>4</v>
      </c>
      <c r="G539" t="s">
        <v>53</v>
      </c>
      <c r="H539" t="s">
        <v>18</v>
      </c>
      <c r="I539" t="s">
        <v>36</v>
      </c>
      <c r="J539">
        <v>1022</v>
      </c>
      <c r="K539">
        <v>12264</v>
      </c>
      <c r="L539">
        <v>4.5</v>
      </c>
      <c r="M539">
        <v>1</v>
      </c>
      <c r="N539">
        <v>0</v>
      </c>
      <c r="O539">
        <v>2</v>
      </c>
      <c r="P539" s="2"/>
    </row>
    <row r="540" spans="1:16" x14ac:dyDescent="0.3">
      <c r="A540">
        <v>539</v>
      </c>
      <c r="B540" t="s">
        <v>71</v>
      </c>
      <c r="C540" t="s">
        <v>745</v>
      </c>
      <c r="D540" t="s">
        <v>32</v>
      </c>
      <c r="E540" s="1">
        <v>44125</v>
      </c>
      <c r="F540" s="2">
        <f ca="1">DATEDIF(EmpTable[[#This Row],[Start Date]],TODAY(),"Y")</f>
        <v>3</v>
      </c>
      <c r="G540" t="s">
        <v>45</v>
      </c>
      <c r="H540" t="s">
        <v>29</v>
      </c>
      <c r="I540" t="s">
        <v>42</v>
      </c>
      <c r="J540">
        <v>969</v>
      </c>
      <c r="K540">
        <v>11628</v>
      </c>
      <c r="L540">
        <v>3</v>
      </c>
      <c r="M540">
        <v>1</v>
      </c>
      <c r="N540">
        <v>0</v>
      </c>
      <c r="O540">
        <v>0</v>
      </c>
      <c r="P540" s="2"/>
    </row>
    <row r="541" spans="1:16" x14ac:dyDescent="0.3">
      <c r="A541">
        <v>540</v>
      </c>
      <c r="B541" t="s">
        <v>30</v>
      </c>
      <c r="C541" t="s">
        <v>746</v>
      </c>
      <c r="D541" t="s">
        <v>32</v>
      </c>
      <c r="E541" s="1">
        <v>43568</v>
      </c>
      <c r="F541" s="2">
        <f ca="1">DATEDIF(EmpTable[[#This Row],[Start Date]],TODAY(),"Y")</f>
        <v>5</v>
      </c>
      <c r="G541" t="s">
        <v>93</v>
      </c>
      <c r="H541" t="s">
        <v>18</v>
      </c>
      <c r="I541" t="s">
        <v>36</v>
      </c>
      <c r="J541">
        <v>3354</v>
      </c>
      <c r="K541">
        <v>40248</v>
      </c>
      <c r="L541">
        <v>4.5</v>
      </c>
      <c r="M541">
        <v>3</v>
      </c>
      <c r="N541">
        <v>0</v>
      </c>
      <c r="O541">
        <v>1</v>
      </c>
      <c r="P541" s="2"/>
    </row>
    <row r="542" spans="1:16" x14ac:dyDescent="0.3">
      <c r="A542">
        <v>541</v>
      </c>
      <c r="B542" t="s">
        <v>747</v>
      </c>
      <c r="C542" t="s">
        <v>288</v>
      </c>
      <c r="D542" t="s">
        <v>32</v>
      </c>
      <c r="E542" s="1">
        <v>43851</v>
      </c>
      <c r="F542" s="2">
        <f ca="1">DATEDIF(EmpTable[[#This Row],[Start Date]],TODAY(),"Y")</f>
        <v>4</v>
      </c>
      <c r="G542" t="s">
        <v>17</v>
      </c>
      <c r="H542" t="s">
        <v>18</v>
      </c>
      <c r="I542" t="s">
        <v>36</v>
      </c>
      <c r="J542">
        <v>2123</v>
      </c>
      <c r="K542">
        <v>25476</v>
      </c>
      <c r="L542">
        <v>5</v>
      </c>
      <c r="M542">
        <v>0</v>
      </c>
      <c r="N542">
        <v>0</v>
      </c>
      <c r="O542">
        <v>15</v>
      </c>
      <c r="P542" s="2"/>
    </row>
    <row r="543" spans="1:16" x14ac:dyDescent="0.3">
      <c r="A543">
        <v>542</v>
      </c>
      <c r="B543" t="s">
        <v>330</v>
      </c>
      <c r="C543" t="s">
        <v>576</v>
      </c>
      <c r="D543" t="s">
        <v>307</v>
      </c>
      <c r="E543" s="1">
        <v>43728</v>
      </c>
      <c r="F543" s="2">
        <f ca="1">DATEDIF(EmpTable[[#This Row],[Start Date]],TODAY(),"Y")</f>
        <v>4</v>
      </c>
      <c r="G543" t="s">
        <v>53</v>
      </c>
      <c r="H543" t="s">
        <v>18</v>
      </c>
      <c r="I543" t="s">
        <v>19</v>
      </c>
      <c r="J543">
        <v>897</v>
      </c>
      <c r="K543">
        <v>10764</v>
      </c>
      <c r="L543">
        <v>3</v>
      </c>
      <c r="M543">
        <v>2</v>
      </c>
      <c r="N543">
        <v>0</v>
      </c>
      <c r="O543">
        <v>11</v>
      </c>
      <c r="P543" s="2"/>
    </row>
    <row r="544" spans="1:16" x14ac:dyDescent="0.3">
      <c r="A544">
        <v>543</v>
      </c>
      <c r="B544" t="s">
        <v>33</v>
      </c>
      <c r="C544" t="s">
        <v>302</v>
      </c>
      <c r="D544" t="s">
        <v>32</v>
      </c>
      <c r="E544" s="1">
        <v>43207</v>
      </c>
      <c r="F544" s="2">
        <f ca="1">DATEDIF(EmpTable[[#This Row],[Start Date]],TODAY(),"Y")</f>
        <v>6</v>
      </c>
      <c r="G544" t="s">
        <v>17</v>
      </c>
      <c r="H544" t="s">
        <v>22</v>
      </c>
      <c r="I544" t="s">
        <v>42</v>
      </c>
      <c r="J544">
        <v>2925</v>
      </c>
      <c r="K544">
        <v>35100</v>
      </c>
      <c r="L544">
        <v>3</v>
      </c>
      <c r="M544">
        <v>3</v>
      </c>
      <c r="N544">
        <v>0</v>
      </c>
      <c r="O544">
        <v>14</v>
      </c>
      <c r="P544" s="2"/>
    </row>
    <row r="545" spans="1:16" x14ac:dyDescent="0.3">
      <c r="A545">
        <v>544</v>
      </c>
      <c r="B545" t="s">
        <v>303</v>
      </c>
      <c r="C545" t="s">
        <v>748</v>
      </c>
      <c r="D545" t="s">
        <v>307</v>
      </c>
      <c r="E545" s="1">
        <v>43348</v>
      </c>
      <c r="F545" s="2">
        <f ca="1">DATEDIF(EmpTable[[#This Row],[Start Date]],TODAY(),"Y")</f>
        <v>5</v>
      </c>
      <c r="G545" t="s">
        <v>17</v>
      </c>
      <c r="H545" t="s">
        <v>18</v>
      </c>
      <c r="I545" t="s">
        <v>42</v>
      </c>
      <c r="J545">
        <v>1895</v>
      </c>
      <c r="K545">
        <v>22740</v>
      </c>
      <c r="L545">
        <v>2</v>
      </c>
      <c r="M545">
        <v>0</v>
      </c>
      <c r="N545">
        <v>5</v>
      </c>
      <c r="O545">
        <v>81</v>
      </c>
      <c r="P545" s="2"/>
    </row>
    <row r="546" spans="1:16" x14ac:dyDescent="0.3">
      <c r="A546">
        <v>545</v>
      </c>
      <c r="B546" t="s">
        <v>33</v>
      </c>
      <c r="C546" t="s">
        <v>125</v>
      </c>
      <c r="D546" t="s">
        <v>32</v>
      </c>
      <c r="E546" s="1">
        <v>42409</v>
      </c>
      <c r="F546" s="2">
        <f ca="1">DATEDIF(EmpTable[[#This Row],[Start Date]],TODAY(),"Y")</f>
        <v>8</v>
      </c>
      <c r="G546" t="s">
        <v>163</v>
      </c>
      <c r="H546" t="s">
        <v>18</v>
      </c>
      <c r="I546" t="s">
        <v>19</v>
      </c>
      <c r="J546">
        <v>2191</v>
      </c>
      <c r="K546">
        <v>26292</v>
      </c>
      <c r="L546">
        <v>5</v>
      </c>
      <c r="M546">
        <v>2</v>
      </c>
      <c r="N546">
        <v>0</v>
      </c>
      <c r="O546">
        <v>7</v>
      </c>
      <c r="P546" s="2"/>
    </row>
    <row r="547" spans="1:16" x14ac:dyDescent="0.3">
      <c r="A547">
        <v>546</v>
      </c>
      <c r="B547" t="s">
        <v>749</v>
      </c>
      <c r="C547" t="s">
        <v>372</v>
      </c>
      <c r="D547" t="s">
        <v>307</v>
      </c>
      <c r="E547" s="1">
        <v>43890</v>
      </c>
      <c r="F547" s="2">
        <f ca="1">DATEDIF(EmpTable[[#This Row],[Start Date]],TODAY(),"Y")</f>
        <v>4</v>
      </c>
      <c r="G547" t="s">
        <v>144</v>
      </c>
      <c r="H547" t="s">
        <v>18</v>
      </c>
      <c r="I547" t="s">
        <v>36</v>
      </c>
      <c r="J547">
        <v>3130</v>
      </c>
      <c r="K547">
        <v>37560</v>
      </c>
      <c r="L547">
        <v>3</v>
      </c>
      <c r="M547">
        <v>0</v>
      </c>
      <c r="N547">
        <v>0</v>
      </c>
      <c r="O547">
        <v>5</v>
      </c>
      <c r="P547" s="2"/>
    </row>
    <row r="548" spans="1:16" x14ac:dyDescent="0.3">
      <c r="A548">
        <v>547</v>
      </c>
      <c r="B548" t="s">
        <v>750</v>
      </c>
      <c r="C548" t="s">
        <v>751</v>
      </c>
      <c r="D548" t="s">
        <v>307</v>
      </c>
      <c r="E548" s="1">
        <v>42695</v>
      </c>
      <c r="F548" s="2">
        <f ca="1">DATEDIF(EmpTable[[#This Row],[Start Date]],TODAY(),"Y")</f>
        <v>7</v>
      </c>
      <c r="G548" t="s">
        <v>35</v>
      </c>
      <c r="H548" t="s">
        <v>18</v>
      </c>
      <c r="I548" t="s">
        <v>19</v>
      </c>
      <c r="J548">
        <v>2654</v>
      </c>
      <c r="K548">
        <v>31848</v>
      </c>
      <c r="L548">
        <v>3</v>
      </c>
      <c r="M548">
        <v>0</v>
      </c>
      <c r="N548">
        <v>1</v>
      </c>
      <c r="O548">
        <v>7</v>
      </c>
      <c r="P548" s="2"/>
    </row>
    <row r="549" spans="1:16" x14ac:dyDescent="0.3">
      <c r="A549">
        <v>548</v>
      </c>
      <c r="B549" t="s">
        <v>33</v>
      </c>
      <c r="C549" t="s">
        <v>752</v>
      </c>
      <c r="D549" t="s">
        <v>32</v>
      </c>
      <c r="E549" s="1">
        <v>44192</v>
      </c>
      <c r="F549" s="2">
        <f ca="1">DATEDIF(EmpTable[[#This Row],[Start Date]],TODAY(),"Y")</f>
        <v>3</v>
      </c>
      <c r="G549" t="s">
        <v>17</v>
      </c>
      <c r="H549" t="s">
        <v>22</v>
      </c>
      <c r="I549" t="s">
        <v>42</v>
      </c>
      <c r="J549">
        <v>859</v>
      </c>
      <c r="K549">
        <v>10308</v>
      </c>
      <c r="L549">
        <v>5</v>
      </c>
      <c r="M549">
        <v>0</v>
      </c>
      <c r="N549">
        <v>1</v>
      </c>
      <c r="O549">
        <v>5</v>
      </c>
      <c r="P549" s="2"/>
    </row>
    <row r="550" spans="1:16" x14ac:dyDescent="0.3">
      <c r="A550">
        <v>549</v>
      </c>
      <c r="B550" t="s">
        <v>753</v>
      </c>
      <c r="C550" t="s">
        <v>754</v>
      </c>
      <c r="D550" t="s">
        <v>32</v>
      </c>
      <c r="E550" s="1">
        <v>42537</v>
      </c>
      <c r="F550" s="2">
        <f ca="1">DATEDIF(EmpTable[[#This Row],[Start Date]],TODAY(),"Y")</f>
        <v>8</v>
      </c>
      <c r="G550" t="s">
        <v>77</v>
      </c>
      <c r="H550" t="s">
        <v>18</v>
      </c>
      <c r="I550" t="s">
        <v>36</v>
      </c>
      <c r="J550">
        <v>1113</v>
      </c>
      <c r="K550">
        <v>13356</v>
      </c>
      <c r="L550">
        <v>3</v>
      </c>
      <c r="M550">
        <v>4</v>
      </c>
      <c r="N550">
        <v>0</v>
      </c>
      <c r="O550">
        <v>11</v>
      </c>
      <c r="P550" s="2"/>
    </row>
    <row r="551" spans="1:16" x14ac:dyDescent="0.3">
      <c r="A551">
        <v>550</v>
      </c>
      <c r="B551" t="s">
        <v>165</v>
      </c>
      <c r="C551" t="s">
        <v>707</v>
      </c>
      <c r="D551" t="s">
        <v>32</v>
      </c>
      <c r="E551" s="1">
        <v>43725</v>
      </c>
      <c r="F551" s="2">
        <f ca="1">DATEDIF(EmpTable[[#This Row],[Start Date]],TODAY(),"Y")</f>
        <v>4</v>
      </c>
      <c r="G551" t="s">
        <v>41</v>
      </c>
      <c r="H551" t="s">
        <v>18</v>
      </c>
      <c r="I551" t="s">
        <v>60</v>
      </c>
      <c r="J551">
        <v>1234</v>
      </c>
      <c r="K551">
        <v>14808</v>
      </c>
      <c r="L551">
        <v>5</v>
      </c>
      <c r="M551">
        <v>1</v>
      </c>
      <c r="N551">
        <v>5</v>
      </c>
      <c r="O551">
        <v>10</v>
      </c>
      <c r="P551" s="2"/>
    </row>
    <row r="552" spans="1:16" x14ac:dyDescent="0.3">
      <c r="A552">
        <v>551</v>
      </c>
      <c r="B552" t="s">
        <v>622</v>
      </c>
      <c r="C552" t="s">
        <v>396</v>
      </c>
      <c r="D552" t="s">
        <v>32</v>
      </c>
      <c r="E552" s="1">
        <v>43815</v>
      </c>
      <c r="F552" s="2">
        <f ca="1">DATEDIF(EmpTable[[#This Row],[Start Date]],TODAY(),"Y")</f>
        <v>4</v>
      </c>
      <c r="G552" t="s">
        <v>58</v>
      </c>
      <c r="H552" t="s">
        <v>18</v>
      </c>
      <c r="I552" t="s">
        <v>36</v>
      </c>
      <c r="J552">
        <v>2647</v>
      </c>
      <c r="K552">
        <v>31764</v>
      </c>
      <c r="L552">
        <v>3</v>
      </c>
      <c r="M552">
        <v>4</v>
      </c>
      <c r="N552">
        <v>0</v>
      </c>
      <c r="O552">
        <v>1</v>
      </c>
      <c r="P552" s="2"/>
    </row>
    <row r="553" spans="1:16" x14ac:dyDescent="0.3">
      <c r="A553">
        <v>552</v>
      </c>
      <c r="B553" t="s">
        <v>303</v>
      </c>
      <c r="C553" t="s">
        <v>755</v>
      </c>
      <c r="D553" t="s">
        <v>307</v>
      </c>
      <c r="E553" s="1">
        <v>42583</v>
      </c>
      <c r="F553" s="2">
        <f ca="1">DATEDIF(EmpTable[[#This Row],[Start Date]],TODAY(),"Y")</f>
        <v>8</v>
      </c>
      <c r="G553" t="s">
        <v>45</v>
      </c>
      <c r="H553" t="s">
        <v>22</v>
      </c>
      <c r="I553" t="s">
        <v>36</v>
      </c>
      <c r="J553">
        <v>2200</v>
      </c>
      <c r="K553">
        <v>26400</v>
      </c>
      <c r="L553">
        <v>1</v>
      </c>
      <c r="M553">
        <v>1</v>
      </c>
      <c r="N553">
        <v>0</v>
      </c>
      <c r="O553">
        <v>6</v>
      </c>
      <c r="P553" s="2"/>
    </row>
    <row r="554" spans="1:16" x14ac:dyDescent="0.3">
      <c r="A554">
        <v>553</v>
      </c>
      <c r="B554" t="s">
        <v>229</v>
      </c>
      <c r="C554" t="s">
        <v>369</v>
      </c>
      <c r="D554" t="s">
        <v>307</v>
      </c>
      <c r="E554" s="1">
        <v>43183</v>
      </c>
      <c r="F554" s="2">
        <f ca="1">DATEDIF(EmpTable[[#This Row],[Start Date]],TODAY(),"Y")</f>
        <v>6</v>
      </c>
      <c r="G554" t="s">
        <v>25</v>
      </c>
      <c r="H554" t="s">
        <v>18</v>
      </c>
      <c r="I554" t="s">
        <v>36</v>
      </c>
      <c r="J554">
        <v>2381</v>
      </c>
      <c r="K554">
        <v>28572</v>
      </c>
      <c r="L554">
        <v>4.5</v>
      </c>
      <c r="M554">
        <v>2</v>
      </c>
      <c r="N554">
        <v>0</v>
      </c>
      <c r="O554">
        <v>10</v>
      </c>
      <c r="P554" s="2"/>
    </row>
    <row r="555" spans="1:16" x14ac:dyDescent="0.3">
      <c r="A555">
        <v>554</v>
      </c>
      <c r="B555" t="s">
        <v>327</v>
      </c>
      <c r="C555" t="s">
        <v>756</v>
      </c>
      <c r="D555" t="s">
        <v>32</v>
      </c>
      <c r="E555" s="1">
        <v>43817</v>
      </c>
      <c r="F555" s="2">
        <f ca="1">DATEDIF(EmpTable[[#This Row],[Start Date]],TODAY(),"Y")</f>
        <v>4</v>
      </c>
      <c r="G555" t="s">
        <v>41</v>
      </c>
      <c r="H555" t="s">
        <v>29</v>
      </c>
      <c r="I555" t="s">
        <v>42</v>
      </c>
      <c r="J555">
        <v>2329</v>
      </c>
      <c r="K555">
        <v>27948</v>
      </c>
      <c r="L555">
        <v>2</v>
      </c>
      <c r="M555">
        <v>0</v>
      </c>
      <c r="N555">
        <v>0</v>
      </c>
      <c r="O555">
        <v>5</v>
      </c>
      <c r="P555" s="2"/>
    </row>
    <row r="556" spans="1:16" x14ac:dyDescent="0.3">
      <c r="A556">
        <v>555</v>
      </c>
      <c r="B556" t="s">
        <v>302</v>
      </c>
      <c r="C556" t="s">
        <v>757</v>
      </c>
      <c r="D556" t="s">
        <v>32</v>
      </c>
      <c r="E556" s="1">
        <v>43676</v>
      </c>
      <c r="F556" s="2">
        <f ca="1">DATEDIF(EmpTable[[#This Row],[Start Date]],TODAY(),"Y")</f>
        <v>5</v>
      </c>
      <c r="G556" t="s">
        <v>28</v>
      </c>
      <c r="H556" t="s">
        <v>18</v>
      </c>
      <c r="I556" t="s">
        <v>42</v>
      </c>
      <c r="J556">
        <v>1075</v>
      </c>
      <c r="K556">
        <v>12900</v>
      </c>
      <c r="L556">
        <v>3</v>
      </c>
      <c r="M556">
        <v>0</v>
      </c>
      <c r="N556">
        <v>4</v>
      </c>
      <c r="O556">
        <v>61</v>
      </c>
      <c r="P556" s="2"/>
    </row>
    <row r="557" spans="1:16" x14ac:dyDescent="0.3">
      <c r="A557">
        <v>556</v>
      </c>
      <c r="B557" t="s">
        <v>334</v>
      </c>
      <c r="C557" t="s">
        <v>758</v>
      </c>
      <c r="D557" t="s">
        <v>307</v>
      </c>
      <c r="E557" s="1">
        <v>43013</v>
      </c>
      <c r="F557" s="2">
        <f ca="1">DATEDIF(EmpTable[[#This Row],[Start Date]],TODAY(),"Y")</f>
        <v>6</v>
      </c>
      <c r="G557" t="s">
        <v>58</v>
      </c>
      <c r="H557" t="s">
        <v>18</v>
      </c>
      <c r="I557" t="s">
        <v>42</v>
      </c>
      <c r="J557">
        <v>3110</v>
      </c>
      <c r="K557">
        <v>37320</v>
      </c>
      <c r="L557">
        <v>1</v>
      </c>
      <c r="M557">
        <v>1</v>
      </c>
      <c r="N557">
        <v>4</v>
      </c>
      <c r="O557">
        <v>1</v>
      </c>
      <c r="P557" s="2"/>
    </row>
    <row r="558" spans="1:16" x14ac:dyDescent="0.3">
      <c r="A558">
        <v>557</v>
      </c>
      <c r="B558" t="s">
        <v>460</v>
      </c>
      <c r="C558" t="s">
        <v>759</v>
      </c>
      <c r="D558" t="s">
        <v>32</v>
      </c>
      <c r="E558" s="1">
        <v>42878</v>
      </c>
      <c r="F558" s="2">
        <f ca="1">DATEDIF(EmpTable[[#This Row],[Start Date]],TODAY(),"Y")</f>
        <v>7</v>
      </c>
      <c r="G558" t="s">
        <v>28</v>
      </c>
      <c r="H558" t="s">
        <v>18</v>
      </c>
      <c r="I558" t="s">
        <v>36</v>
      </c>
      <c r="J558">
        <v>2777</v>
      </c>
      <c r="K558">
        <v>33324</v>
      </c>
      <c r="L558">
        <v>5</v>
      </c>
      <c r="M558">
        <v>0</v>
      </c>
      <c r="N558">
        <v>0</v>
      </c>
      <c r="O558">
        <v>10</v>
      </c>
      <c r="P558" s="2"/>
    </row>
    <row r="559" spans="1:16" x14ac:dyDescent="0.3">
      <c r="A559">
        <v>558</v>
      </c>
      <c r="B559" t="s">
        <v>33</v>
      </c>
      <c r="C559" t="s">
        <v>760</v>
      </c>
      <c r="D559" t="s">
        <v>32</v>
      </c>
      <c r="E559" s="1">
        <v>43525</v>
      </c>
      <c r="F559" s="2">
        <f ca="1">DATEDIF(EmpTable[[#This Row],[Start Date]],TODAY(),"Y")</f>
        <v>5</v>
      </c>
      <c r="G559" t="s">
        <v>76</v>
      </c>
      <c r="H559" t="s">
        <v>18</v>
      </c>
      <c r="I559" t="s">
        <v>19</v>
      </c>
      <c r="J559">
        <v>2306</v>
      </c>
      <c r="K559">
        <v>27672</v>
      </c>
      <c r="L559">
        <v>2</v>
      </c>
      <c r="M559">
        <v>5</v>
      </c>
      <c r="N559">
        <v>5</v>
      </c>
      <c r="O559">
        <v>11</v>
      </c>
      <c r="P559" s="2"/>
    </row>
    <row r="560" spans="1:16" x14ac:dyDescent="0.3">
      <c r="A560">
        <v>559</v>
      </c>
      <c r="B560" t="s">
        <v>206</v>
      </c>
      <c r="C560" t="s">
        <v>761</v>
      </c>
      <c r="D560" t="s">
        <v>307</v>
      </c>
      <c r="E560" s="1">
        <v>42722</v>
      </c>
      <c r="F560" s="2">
        <f ca="1">DATEDIF(EmpTable[[#This Row],[Start Date]],TODAY(),"Y")</f>
        <v>7</v>
      </c>
      <c r="G560" t="s">
        <v>77</v>
      </c>
      <c r="H560" t="s">
        <v>18</v>
      </c>
      <c r="I560" t="s">
        <v>42</v>
      </c>
      <c r="J560">
        <v>1213</v>
      </c>
      <c r="K560">
        <v>14556</v>
      </c>
      <c r="L560">
        <v>3</v>
      </c>
      <c r="M560">
        <v>0</v>
      </c>
      <c r="N560">
        <v>0</v>
      </c>
      <c r="O560">
        <v>10</v>
      </c>
      <c r="P560" s="2"/>
    </row>
    <row r="561" spans="1:16" x14ac:dyDescent="0.3">
      <c r="A561">
        <v>560</v>
      </c>
      <c r="B561" t="s">
        <v>762</v>
      </c>
      <c r="C561" t="s">
        <v>763</v>
      </c>
      <c r="D561" t="s">
        <v>307</v>
      </c>
      <c r="E561" s="1">
        <v>43940</v>
      </c>
      <c r="F561" s="2">
        <f ca="1">DATEDIF(EmpTable[[#This Row],[Start Date]],TODAY(),"Y")</f>
        <v>4</v>
      </c>
      <c r="G561" t="s">
        <v>77</v>
      </c>
      <c r="H561" t="s">
        <v>18</v>
      </c>
      <c r="I561" t="s">
        <v>60</v>
      </c>
      <c r="J561">
        <v>2680</v>
      </c>
      <c r="K561">
        <v>32160</v>
      </c>
      <c r="L561">
        <v>4.5</v>
      </c>
      <c r="M561">
        <v>0</v>
      </c>
      <c r="N561">
        <v>0</v>
      </c>
      <c r="O561">
        <v>1</v>
      </c>
      <c r="P561" s="2"/>
    </row>
    <row r="562" spans="1:16" x14ac:dyDescent="0.3">
      <c r="A562">
        <v>561</v>
      </c>
      <c r="B562" t="s">
        <v>764</v>
      </c>
      <c r="C562" t="s">
        <v>765</v>
      </c>
      <c r="D562" t="s">
        <v>307</v>
      </c>
      <c r="E562" s="1">
        <v>44152</v>
      </c>
      <c r="F562" s="2">
        <f ca="1">DATEDIF(EmpTable[[#This Row],[Start Date]],TODAY(),"Y")</f>
        <v>3</v>
      </c>
      <c r="G562" t="s">
        <v>77</v>
      </c>
      <c r="H562" t="s">
        <v>18</v>
      </c>
      <c r="I562" t="s">
        <v>898</v>
      </c>
      <c r="J562">
        <v>2204</v>
      </c>
      <c r="K562">
        <v>26448</v>
      </c>
      <c r="L562">
        <v>4.5</v>
      </c>
      <c r="M562">
        <v>1</v>
      </c>
      <c r="N562">
        <v>0</v>
      </c>
      <c r="O562">
        <v>4</v>
      </c>
      <c r="P562" s="2"/>
    </row>
    <row r="563" spans="1:16" x14ac:dyDescent="0.3">
      <c r="A563">
        <v>562</v>
      </c>
      <c r="B563" t="s">
        <v>766</v>
      </c>
      <c r="C563" t="s">
        <v>767</v>
      </c>
      <c r="D563" t="s">
        <v>307</v>
      </c>
      <c r="E563" s="1">
        <v>43113</v>
      </c>
      <c r="F563" s="2">
        <f ca="1">DATEDIF(EmpTable[[#This Row],[Start Date]],TODAY(),"Y")</f>
        <v>6</v>
      </c>
      <c r="G563" t="s">
        <v>28</v>
      </c>
      <c r="H563" t="s">
        <v>18</v>
      </c>
      <c r="I563" t="s">
        <v>42</v>
      </c>
      <c r="J563">
        <v>1297</v>
      </c>
      <c r="K563">
        <v>15564</v>
      </c>
      <c r="L563">
        <v>2</v>
      </c>
      <c r="M563">
        <v>2</v>
      </c>
      <c r="N563">
        <v>0</v>
      </c>
      <c r="O563">
        <v>8</v>
      </c>
      <c r="P563" s="2"/>
    </row>
    <row r="564" spans="1:16" x14ac:dyDescent="0.3">
      <c r="A564">
        <v>563</v>
      </c>
      <c r="B564" t="s">
        <v>506</v>
      </c>
      <c r="C564" t="s">
        <v>768</v>
      </c>
      <c r="D564" t="s">
        <v>32</v>
      </c>
      <c r="E564" s="1">
        <v>44179</v>
      </c>
      <c r="F564" s="2">
        <f ca="1">DATEDIF(EmpTable[[#This Row],[Start Date]],TODAY(),"Y")</f>
        <v>3</v>
      </c>
      <c r="G564" t="s">
        <v>17</v>
      </c>
      <c r="H564" t="s">
        <v>18</v>
      </c>
      <c r="I564" t="s">
        <v>36</v>
      </c>
      <c r="J564">
        <v>3024</v>
      </c>
      <c r="K564">
        <v>36288</v>
      </c>
      <c r="L564">
        <v>4.5</v>
      </c>
      <c r="M564">
        <v>6</v>
      </c>
      <c r="N564">
        <v>1</v>
      </c>
      <c r="O564">
        <v>48</v>
      </c>
      <c r="P564" s="2"/>
    </row>
    <row r="565" spans="1:16" x14ac:dyDescent="0.3">
      <c r="A565">
        <v>564</v>
      </c>
      <c r="B565" t="s">
        <v>33</v>
      </c>
      <c r="C565" t="s">
        <v>769</v>
      </c>
      <c r="D565" t="s">
        <v>32</v>
      </c>
      <c r="E565" s="1">
        <v>43142</v>
      </c>
      <c r="F565" s="2">
        <f ca="1">DATEDIF(EmpTable[[#This Row],[Start Date]],TODAY(),"Y")</f>
        <v>6</v>
      </c>
      <c r="G565" t="s">
        <v>118</v>
      </c>
      <c r="H565" t="s">
        <v>18</v>
      </c>
      <c r="I565" t="s">
        <v>42</v>
      </c>
      <c r="J565">
        <v>2228</v>
      </c>
      <c r="K565">
        <v>26736</v>
      </c>
      <c r="L565">
        <v>5</v>
      </c>
      <c r="M565">
        <v>1</v>
      </c>
      <c r="N565">
        <v>0</v>
      </c>
      <c r="O565">
        <v>78</v>
      </c>
      <c r="P565" s="2"/>
    </row>
    <row r="566" spans="1:16" x14ac:dyDescent="0.3">
      <c r="A566">
        <v>565</v>
      </c>
      <c r="B566" t="s">
        <v>770</v>
      </c>
      <c r="C566" t="s">
        <v>771</v>
      </c>
      <c r="D566" t="s">
        <v>32</v>
      </c>
      <c r="E566" s="1">
        <v>42377</v>
      </c>
      <c r="F566" s="2">
        <f ca="1">DATEDIF(EmpTable[[#This Row],[Start Date]],TODAY(),"Y")</f>
        <v>8</v>
      </c>
      <c r="G566" t="s">
        <v>77</v>
      </c>
      <c r="H566" t="s">
        <v>18</v>
      </c>
      <c r="I566" t="s">
        <v>19</v>
      </c>
      <c r="J566">
        <v>2009</v>
      </c>
      <c r="K566">
        <v>24108</v>
      </c>
      <c r="L566">
        <v>4.5</v>
      </c>
      <c r="M566">
        <v>6</v>
      </c>
      <c r="N566">
        <v>0</v>
      </c>
      <c r="O566">
        <v>0</v>
      </c>
      <c r="P566" s="2"/>
    </row>
    <row r="567" spans="1:16" x14ac:dyDescent="0.3">
      <c r="A567">
        <v>566</v>
      </c>
      <c r="B567" t="s">
        <v>772</v>
      </c>
      <c r="C567" t="s">
        <v>773</v>
      </c>
      <c r="D567" t="s">
        <v>32</v>
      </c>
      <c r="E567" s="1">
        <v>44087</v>
      </c>
      <c r="F567" s="2">
        <f ca="1">DATEDIF(EmpTable[[#This Row],[Start Date]],TODAY(),"Y")</f>
        <v>3</v>
      </c>
      <c r="G567" t="s">
        <v>41</v>
      </c>
      <c r="H567" t="s">
        <v>18</v>
      </c>
      <c r="I567" t="s">
        <v>36</v>
      </c>
      <c r="J567">
        <v>2573</v>
      </c>
      <c r="K567">
        <v>30876</v>
      </c>
      <c r="L567">
        <v>5</v>
      </c>
      <c r="M567">
        <v>0</v>
      </c>
      <c r="N567">
        <v>0</v>
      </c>
      <c r="O567">
        <v>28</v>
      </c>
      <c r="P567" s="2"/>
    </row>
    <row r="568" spans="1:16" x14ac:dyDescent="0.3">
      <c r="A568">
        <v>567</v>
      </c>
      <c r="B568" t="s">
        <v>774</v>
      </c>
      <c r="C568" t="s">
        <v>412</v>
      </c>
      <c r="D568" t="s">
        <v>32</v>
      </c>
      <c r="E568" s="1">
        <v>43194</v>
      </c>
      <c r="F568" s="2">
        <f ca="1">DATEDIF(EmpTable[[#This Row],[Start Date]],TODAY(),"Y")</f>
        <v>6</v>
      </c>
      <c r="G568" t="s">
        <v>28</v>
      </c>
      <c r="H568" t="s">
        <v>18</v>
      </c>
      <c r="I568" t="s">
        <v>36</v>
      </c>
      <c r="J568">
        <v>1938</v>
      </c>
      <c r="K568">
        <v>23256</v>
      </c>
      <c r="L568">
        <v>3</v>
      </c>
      <c r="M568">
        <v>0</v>
      </c>
      <c r="N568">
        <v>0</v>
      </c>
      <c r="O568">
        <v>7</v>
      </c>
      <c r="P568" s="2"/>
    </row>
    <row r="569" spans="1:16" x14ac:dyDescent="0.3">
      <c r="A569">
        <v>568</v>
      </c>
      <c r="B569" t="s">
        <v>578</v>
      </c>
      <c r="C569" t="s">
        <v>775</v>
      </c>
      <c r="D569" t="s">
        <v>307</v>
      </c>
      <c r="E569" s="1">
        <v>43663</v>
      </c>
      <c r="F569" s="2">
        <f ca="1">DATEDIF(EmpTable[[#This Row],[Start Date]],TODAY(),"Y")</f>
        <v>5</v>
      </c>
      <c r="G569" t="s">
        <v>41</v>
      </c>
      <c r="H569" t="s">
        <v>18</v>
      </c>
      <c r="I569" t="s">
        <v>42</v>
      </c>
      <c r="J569">
        <v>1208</v>
      </c>
      <c r="K569">
        <v>14496</v>
      </c>
      <c r="L569">
        <v>5</v>
      </c>
      <c r="M569">
        <v>3</v>
      </c>
      <c r="N569">
        <v>0</v>
      </c>
      <c r="O569">
        <v>10</v>
      </c>
      <c r="P569" s="2"/>
    </row>
    <row r="570" spans="1:16" x14ac:dyDescent="0.3">
      <c r="A570">
        <v>569</v>
      </c>
      <c r="B570" t="s">
        <v>776</v>
      </c>
      <c r="C570" t="s">
        <v>777</v>
      </c>
      <c r="D570" t="s">
        <v>32</v>
      </c>
      <c r="E570" s="1">
        <v>43663</v>
      </c>
      <c r="F570" s="2">
        <f ca="1">DATEDIF(EmpTable[[#This Row],[Start Date]],TODAY(),"Y")</f>
        <v>5</v>
      </c>
      <c r="G570" t="s">
        <v>73</v>
      </c>
      <c r="H570" t="s">
        <v>48</v>
      </c>
      <c r="I570" t="s">
        <v>19</v>
      </c>
      <c r="J570">
        <v>2342</v>
      </c>
      <c r="K570">
        <v>28104</v>
      </c>
      <c r="L570">
        <v>4.5</v>
      </c>
      <c r="M570">
        <v>5</v>
      </c>
      <c r="N570">
        <v>0</v>
      </c>
      <c r="O570">
        <v>10</v>
      </c>
      <c r="P570" s="2"/>
    </row>
    <row r="571" spans="1:16" x14ac:dyDescent="0.3">
      <c r="A571">
        <v>570</v>
      </c>
      <c r="B571" t="s">
        <v>33</v>
      </c>
      <c r="C571" t="s">
        <v>179</v>
      </c>
      <c r="D571" t="s">
        <v>32</v>
      </c>
      <c r="E571" s="1">
        <v>43950</v>
      </c>
      <c r="F571" s="2">
        <f ca="1">DATEDIF(EmpTable[[#This Row],[Start Date]],TODAY(),"Y")</f>
        <v>4</v>
      </c>
      <c r="G571" t="s">
        <v>50</v>
      </c>
      <c r="H571" t="s">
        <v>18</v>
      </c>
      <c r="I571" t="s">
        <v>42</v>
      </c>
      <c r="J571">
        <v>3244</v>
      </c>
      <c r="K571">
        <v>38928</v>
      </c>
      <c r="L571">
        <v>4.5</v>
      </c>
      <c r="M571">
        <v>0</v>
      </c>
      <c r="N571">
        <v>0</v>
      </c>
      <c r="O571">
        <v>78</v>
      </c>
      <c r="P571" s="2"/>
    </row>
    <row r="572" spans="1:16" x14ac:dyDescent="0.3">
      <c r="A572">
        <v>571</v>
      </c>
      <c r="B572" t="s">
        <v>129</v>
      </c>
      <c r="C572" t="s">
        <v>778</v>
      </c>
      <c r="D572" t="s">
        <v>32</v>
      </c>
      <c r="E572" s="1">
        <v>42829</v>
      </c>
      <c r="F572" s="2">
        <f ca="1">DATEDIF(EmpTable[[#This Row],[Start Date]],TODAY(),"Y")</f>
        <v>7</v>
      </c>
      <c r="G572" t="s">
        <v>41</v>
      </c>
      <c r="H572" t="s">
        <v>18</v>
      </c>
      <c r="I572" t="s">
        <v>36</v>
      </c>
      <c r="J572">
        <v>2613</v>
      </c>
      <c r="K572">
        <v>31356</v>
      </c>
      <c r="L572">
        <v>4.5</v>
      </c>
      <c r="M572">
        <v>0</v>
      </c>
      <c r="N572">
        <v>1</v>
      </c>
      <c r="O572">
        <v>5</v>
      </c>
      <c r="P572" s="2"/>
    </row>
    <row r="573" spans="1:16" x14ac:dyDescent="0.3">
      <c r="A573">
        <v>572</v>
      </c>
      <c r="B573" t="s">
        <v>33</v>
      </c>
      <c r="C573" t="s">
        <v>779</v>
      </c>
      <c r="D573" t="s">
        <v>32</v>
      </c>
      <c r="E573" s="1">
        <v>44184</v>
      </c>
      <c r="F573" s="2">
        <f ca="1">DATEDIF(EmpTable[[#This Row],[Start Date]],TODAY(),"Y")</f>
        <v>3</v>
      </c>
      <c r="G573" t="s">
        <v>28</v>
      </c>
      <c r="H573" t="s">
        <v>22</v>
      </c>
      <c r="I573" t="s">
        <v>42</v>
      </c>
      <c r="J573">
        <v>2263</v>
      </c>
      <c r="K573">
        <v>27156</v>
      </c>
      <c r="L573">
        <v>5</v>
      </c>
      <c r="M573">
        <v>0</v>
      </c>
      <c r="N573">
        <v>0</v>
      </c>
      <c r="O573">
        <v>9</v>
      </c>
      <c r="P573" s="2"/>
    </row>
    <row r="574" spans="1:16" x14ac:dyDescent="0.3">
      <c r="A574">
        <v>573</v>
      </c>
      <c r="B574" t="s">
        <v>165</v>
      </c>
      <c r="C574" t="s">
        <v>698</v>
      </c>
      <c r="D574" t="s">
        <v>32</v>
      </c>
      <c r="E574" s="1">
        <v>42557</v>
      </c>
      <c r="F574" s="2">
        <f ca="1">DATEDIF(EmpTable[[#This Row],[Start Date]],TODAY(),"Y")</f>
        <v>8</v>
      </c>
      <c r="G574" t="s">
        <v>41</v>
      </c>
      <c r="H574" t="s">
        <v>18</v>
      </c>
      <c r="I574" t="s">
        <v>898</v>
      </c>
      <c r="J574">
        <v>3157</v>
      </c>
      <c r="K574">
        <v>37884</v>
      </c>
      <c r="L574">
        <v>5</v>
      </c>
      <c r="M574">
        <v>0</v>
      </c>
      <c r="N574">
        <v>0</v>
      </c>
      <c r="O574">
        <v>1</v>
      </c>
      <c r="P574" s="2"/>
    </row>
    <row r="575" spans="1:16" x14ac:dyDescent="0.3">
      <c r="A575">
        <v>574</v>
      </c>
      <c r="B575" t="s">
        <v>33</v>
      </c>
      <c r="C575" t="s">
        <v>780</v>
      </c>
      <c r="D575" t="s">
        <v>32</v>
      </c>
      <c r="E575" s="1">
        <v>43166</v>
      </c>
      <c r="F575" s="2">
        <f ca="1">DATEDIF(EmpTable[[#This Row],[Start Date]],TODAY(),"Y")</f>
        <v>6</v>
      </c>
      <c r="G575" t="s">
        <v>41</v>
      </c>
      <c r="H575" t="s">
        <v>48</v>
      </c>
      <c r="I575" t="s">
        <v>60</v>
      </c>
      <c r="J575">
        <v>2519</v>
      </c>
      <c r="K575">
        <v>30228</v>
      </c>
      <c r="L575">
        <v>5</v>
      </c>
      <c r="M575">
        <v>2</v>
      </c>
      <c r="N575">
        <v>2</v>
      </c>
      <c r="O575">
        <v>10</v>
      </c>
      <c r="P575" s="2"/>
    </row>
    <row r="576" spans="1:16" x14ac:dyDescent="0.3">
      <c r="A576">
        <v>575</v>
      </c>
      <c r="B576" t="s">
        <v>59</v>
      </c>
      <c r="C576" t="s">
        <v>781</v>
      </c>
      <c r="D576" t="s">
        <v>307</v>
      </c>
      <c r="E576" s="1">
        <v>43894</v>
      </c>
      <c r="F576" s="2">
        <f ca="1">DATEDIF(EmpTable[[#This Row],[Start Date]],TODAY(),"Y")</f>
        <v>4</v>
      </c>
      <c r="G576" t="s">
        <v>50</v>
      </c>
      <c r="H576" t="s">
        <v>29</v>
      </c>
      <c r="I576" t="s">
        <v>19</v>
      </c>
      <c r="J576">
        <v>3019</v>
      </c>
      <c r="K576">
        <v>36228</v>
      </c>
      <c r="L576">
        <v>4.5</v>
      </c>
      <c r="M576">
        <v>2</v>
      </c>
      <c r="N576">
        <v>0</v>
      </c>
      <c r="O576">
        <v>15</v>
      </c>
      <c r="P576" s="2"/>
    </row>
    <row r="577" spans="1:16" x14ac:dyDescent="0.3">
      <c r="A577">
        <v>576</v>
      </c>
      <c r="B577" t="s">
        <v>782</v>
      </c>
      <c r="C577" t="s">
        <v>783</v>
      </c>
      <c r="D577" t="s">
        <v>307</v>
      </c>
      <c r="E577" s="1">
        <v>43577</v>
      </c>
      <c r="F577" s="2">
        <f ca="1">DATEDIF(EmpTable[[#This Row],[Start Date]],TODAY(),"Y")</f>
        <v>5</v>
      </c>
      <c r="G577" t="s">
        <v>28</v>
      </c>
      <c r="H577" t="s">
        <v>29</v>
      </c>
      <c r="I577" t="s">
        <v>898</v>
      </c>
      <c r="J577">
        <v>3048</v>
      </c>
      <c r="K577">
        <v>36576</v>
      </c>
      <c r="L577">
        <v>2</v>
      </c>
      <c r="M577">
        <v>3</v>
      </c>
      <c r="N577">
        <v>6</v>
      </c>
      <c r="O577">
        <v>6</v>
      </c>
      <c r="P577" s="2"/>
    </row>
    <row r="578" spans="1:16" x14ac:dyDescent="0.3">
      <c r="A578">
        <v>577</v>
      </c>
      <c r="B578" t="s">
        <v>30</v>
      </c>
      <c r="C578" t="s">
        <v>784</v>
      </c>
      <c r="D578" t="s">
        <v>32</v>
      </c>
      <c r="E578" s="1">
        <v>43811</v>
      </c>
      <c r="F578" s="2">
        <f ca="1">DATEDIF(EmpTable[[#This Row],[Start Date]],TODAY(),"Y")</f>
        <v>4</v>
      </c>
      <c r="G578" t="s">
        <v>28</v>
      </c>
      <c r="H578" t="s">
        <v>18</v>
      </c>
      <c r="I578" t="s">
        <v>19</v>
      </c>
      <c r="J578">
        <v>1523</v>
      </c>
      <c r="K578">
        <v>18276</v>
      </c>
      <c r="L578">
        <v>4.5</v>
      </c>
      <c r="M578">
        <v>0</v>
      </c>
      <c r="N578">
        <v>4</v>
      </c>
      <c r="O578">
        <v>2</v>
      </c>
      <c r="P578" s="2"/>
    </row>
    <row r="579" spans="1:16" x14ac:dyDescent="0.3">
      <c r="A579">
        <v>578</v>
      </c>
      <c r="B579" t="s">
        <v>785</v>
      </c>
      <c r="C579" t="s">
        <v>786</v>
      </c>
      <c r="D579" t="s">
        <v>32</v>
      </c>
      <c r="E579" s="1">
        <v>43505</v>
      </c>
      <c r="F579" s="2">
        <f ca="1">DATEDIF(EmpTable[[#This Row],[Start Date]],TODAY(),"Y")</f>
        <v>5</v>
      </c>
      <c r="G579" t="s">
        <v>58</v>
      </c>
      <c r="H579" t="s">
        <v>18</v>
      </c>
      <c r="I579" t="s">
        <v>898</v>
      </c>
      <c r="J579">
        <v>2197</v>
      </c>
      <c r="K579">
        <v>26364</v>
      </c>
      <c r="L579">
        <v>1</v>
      </c>
      <c r="M579">
        <v>1</v>
      </c>
      <c r="N579">
        <v>0</v>
      </c>
      <c r="O579">
        <v>8</v>
      </c>
      <c r="P579" s="2"/>
    </row>
    <row r="580" spans="1:16" x14ac:dyDescent="0.3">
      <c r="A580">
        <v>579</v>
      </c>
      <c r="B580" t="s">
        <v>310</v>
      </c>
      <c r="C580" t="s">
        <v>787</v>
      </c>
      <c r="D580" t="s">
        <v>307</v>
      </c>
      <c r="E580" s="1">
        <v>43556</v>
      </c>
      <c r="F580" s="2">
        <f ca="1">DATEDIF(EmpTable[[#This Row],[Start Date]],TODAY(),"Y")</f>
        <v>5</v>
      </c>
      <c r="G580" t="s">
        <v>35</v>
      </c>
      <c r="H580" t="s">
        <v>18</v>
      </c>
      <c r="I580" t="s">
        <v>42</v>
      </c>
      <c r="J580">
        <v>1870</v>
      </c>
      <c r="K580">
        <v>22440</v>
      </c>
      <c r="L580">
        <v>4.5</v>
      </c>
      <c r="M580">
        <v>0</v>
      </c>
      <c r="N580">
        <v>3</v>
      </c>
      <c r="O580">
        <v>15</v>
      </c>
      <c r="P580" s="2"/>
    </row>
    <row r="581" spans="1:16" x14ac:dyDescent="0.3">
      <c r="A581">
        <v>580</v>
      </c>
      <c r="B581" t="s">
        <v>33</v>
      </c>
      <c r="C581" t="s">
        <v>779</v>
      </c>
      <c r="D581" t="s">
        <v>32</v>
      </c>
      <c r="E581" s="1">
        <v>43176</v>
      </c>
      <c r="F581" s="2">
        <f ca="1">DATEDIF(EmpTable[[#This Row],[Start Date]],TODAY(),"Y")</f>
        <v>6</v>
      </c>
      <c r="G581" t="s">
        <v>28</v>
      </c>
      <c r="H581" t="s">
        <v>29</v>
      </c>
      <c r="I581" t="s">
        <v>42</v>
      </c>
      <c r="J581">
        <v>1058</v>
      </c>
      <c r="K581">
        <v>12696</v>
      </c>
      <c r="L581">
        <v>5</v>
      </c>
      <c r="M581">
        <v>0</v>
      </c>
      <c r="N581">
        <v>0</v>
      </c>
      <c r="O581">
        <v>10</v>
      </c>
      <c r="P581" s="2"/>
    </row>
    <row r="582" spans="1:16" x14ac:dyDescent="0.3">
      <c r="A582">
        <v>581</v>
      </c>
      <c r="B582" t="s">
        <v>162</v>
      </c>
      <c r="C582" t="s">
        <v>788</v>
      </c>
      <c r="D582" t="s">
        <v>32</v>
      </c>
      <c r="E582" s="1">
        <v>43741</v>
      </c>
      <c r="F582" s="2">
        <f ca="1">DATEDIF(EmpTable[[#This Row],[Start Date]],TODAY(),"Y")</f>
        <v>4</v>
      </c>
      <c r="G582" t="s">
        <v>39</v>
      </c>
      <c r="H582" t="s">
        <v>18</v>
      </c>
      <c r="I582" t="s">
        <v>60</v>
      </c>
      <c r="J582">
        <v>1257</v>
      </c>
      <c r="K582">
        <v>15084</v>
      </c>
      <c r="L582">
        <v>4.5</v>
      </c>
      <c r="M582">
        <v>1</v>
      </c>
      <c r="N582">
        <v>3</v>
      </c>
      <c r="O582">
        <v>2</v>
      </c>
      <c r="P582" s="2"/>
    </row>
    <row r="583" spans="1:16" x14ac:dyDescent="0.3">
      <c r="A583">
        <v>582</v>
      </c>
      <c r="B583" t="s">
        <v>789</v>
      </c>
      <c r="C583" t="s">
        <v>790</v>
      </c>
      <c r="D583" t="s">
        <v>307</v>
      </c>
      <c r="E583" s="1">
        <v>43825</v>
      </c>
      <c r="F583" s="2">
        <f ca="1">DATEDIF(EmpTable[[#This Row],[Start Date]],TODAY(),"Y")</f>
        <v>4</v>
      </c>
      <c r="G583" t="s">
        <v>35</v>
      </c>
      <c r="H583" t="s">
        <v>29</v>
      </c>
      <c r="I583" t="s">
        <v>42</v>
      </c>
      <c r="J583">
        <v>819</v>
      </c>
      <c r="K583">
        <v>9828</v>
      </c>
      <c r="L583">
        <v>4.5</v>
      </c>
      <c r="M583">
        <v>5</v>
      </c>
      <c r="N583">
        <v>0</v>
      </c>
      <c r="O583">
        <v>7</v>
      </c>
      <c r="P583" s="2"/>
    </row>
    <row r="584" spans="1:16" x14ac:dyDescent="0.3">
      <c r="A584">
        <v>583</v>
      </c>
      <c r="B584" t="s">
        <v>207</v>
      </c>
      <c r="C584" t="s">
        <v>557</v>
      </c>
      <c r="D584" t="s">
        <v>32</v>
      </c>
      <c r="E584" s="1">
        <v>43775</v>
      </c>
      <c r="F584" s="2">
        <f ca="1">DATEDIF(EmpTable[[#This Row],[Start Date]],TODAY(),"Y")</f>
        <v>4</v>
      </c>
      <c r="G584" t="s">
        <v>353</v>
      </c>
      <c r="H584" t="s">
        <v>29</v>
      </c>
      <c r="I584" t="s">
        <v>36</v>
      </c>
      <c r="J584">
        <v>3068</v>
      </c>
      <c r="K584">
        <v>36816</v>
      </c>
      <c r="L584">
        <v>2</v>
      </c>
      <c r="M584">
        <v>4</v>
      </c>
      <c r="N584">
        <v>0</v>
      </c>
      <c r="O584">
        <v>8</v>
      </c>
      <c r="P584" s="2"/>
    </row>
    <row r="585" spans="1:16" x14ac:dyDescent="0.3">
      <c r="A585">
        <v>584</v>
      </c>
      <c r="B585" t="s">
        <v>127</v>
      </c>
      <c r="C585" t="s">
        <v>791</v>
      </c>
      <c r="D585" t="s">
        <v>32</v>
      </c>
      <c r="E585" s="1">
        <v>43733</v>
      </c>
      <c r="F585" s="2">
        <f ca="1">DATEDIF(EmpTable[[#This Row],[Start Date]],TODAY(),"Y")</f>
        <v>4</v>
      </c>
      <c r="G585" t="s">
        <v>50</v>
      </c>
      <c r="H585" t="s">
        <v>48</v>
      </c>
      <c r="I585" t="s">
        <v>898</v>
      </c>
      <c r="J585">
        <v>1814</v>
      </c>
      <c r="K585">
        <v>21768</v>
      </c>
      <c r="L585">
        <v>3</v>
      </c>
      <c r="M585">
        <v>0</v>
      </c>
      <c r="N585">
        <v>0</v>
      </c>
      <c r="O585">
        <v>6</v>
      </c>
      <c r="P585" s="2"/>
    </row>
    <row r="586" spans="1:16" x14ac:dyDescent="0.3">
      <c r="A586">
        <v>585</v>
      </c>
      <c r="B586" t="s">
        <v>357</v>
      </c>
      <c r="C586" t="s">
        <v>792</v>
      </c>
      <c r="D586" t="s">
        <v>32</v>
      </c>
      <c r="E586" s="1">
        <v>43605</v>
      </c>
      <c r="F586" s="2">
        <f ca="1">DATEDIF(EmpTable[[#This Row],[Start Date]],TODAY(),"Y")</f>
        <v>5</v>
      </c>
      <c r="G586" t="s">
        <v>17</v>
      </c>
      <c r="H586" t="s">
        <v>18</v>
      </c>
      <c r="I586" t="s">
        <v>898</v>
      </c>
      <c r="J586">
        <v>1076</v>
      </c>
      <c r="K586">
        <v>12912</v>
      </c>
      <c r="L586">
        <v>5</v>
      </c>
      <c r="M586">
        <v>1</v>
      </c>
      <c r="N586">
        <v>0</v>
      </c>
      <c r="O586">
        <v>4</v>
      </c>
      <c r="P586" s="2"/>
    </row>
    <row r="587" spans="1:16" x14ac:dyDescent="0.3">
      <c r="A587">
        <v>586</v>
      </c>
      <c r="B587" t="s">
        <v>793</v>
      </c>
      <c r="C587" t="s">
        <v>794</v>
      </c>
      <c r="D587" t="s">
        <v>307</v>
      </c>
      <c r="E587" s="1">
        <v>42736</v>
      </c>
      <c r="F587" s="2">
        <f ca="1">DATEDIF(EmpTable[[#This Row],[Start Date]],TODAY(),"Y")</f>
        <v>7</v>
      </c>
      <c r="G587" t="s">
        <v>163</v>
      </c>
      <c r="H587" t="s">
        <v>18</v>
      </c>
      <c r="I587" t="s">
        <v>36</v>
      </c>
      <c r="J587">
        <v>3120</v>
      </c>
      <c r="K587">
        <v>37440</v>
      </c>
      <c r="L587">
        <v>3</v>
      </c>
      <c r="M587">
        <v>3</v>
      </c>
      <c r="N587">
        <v>0</v>
      </c>
      <c r="O587">
        <v>2</v>
      </c>
      <c r="P587" s="2"/>
    </row>
    <row r="588" spans="1:16" x14ac:dyDescent="0.3">
      <c r="A588">
        <v>587</v>
      </c>
      <c r="B588" t="s">
        <v>99</v>
      </c>
      <c r="C588" t="s">
        <v>795</v>
      </c>
      <c r="D588" t="s">
        <v>307</v>
      </c>
      <c r="E588" s="1">
        <v>44072</v>
      </c>
      <c r="F588" s="2">
        <f ca="1">DATEDIF(EmpTable[[#This Row],[Start Date]],TODAY(),"Y")</f>
        <v>3</v>
      </c>
      <c r="G588" t="s">
        <v>17</v>
      </c>
      <c r="H588" t="s">
        <v>18</v>
      </c>
      <c r="I588" t="s">
        <v>36</v>
      </c>
      <c r="J588">
        <v>1359</v>
      </c>
      <c r="K588">
        <v>16308</v>
      </c>
      <c r="L588">
        <v>2</v>
      </c>
      <c r="M588">
        <v>0</v>
      </c>
      <c r="N588">
        <v>0</v>
      </c>
      <c r="O588">
        <v>8</v>
      </c>
      <c r="P588" s="2"/>
    </row>
    <row r="589" spans="1:16" x14ac:dyDescent="0.3">
      <c r="A589">
        <v>588</v>
      </c>
      <c r="B589" t="s">
        <v>33</v>
      </c>
      <c r="C589" t="s">
        <v>796</v>
      </c>
      <c r="D589" t="s">
        <v>32</v>
      </c>
      <c r="E589" s="1">
        <v>43834</v>
      </c>
      <c r="F589" s="2">
        <f ca="1">DATEDIF(EmpTable[[#This Row],[Start Date]],TODAY(),"Y")</f>
        <v>4</v>
      </c>
      <c r="G589" t="s">
        <v>28</v>
      </c>
      <c r="H589" t="s">
        <v>18</v>
      </c>
      <c r="I589" t="s">
        <v>36</v>
      </c>
      <c r="J589">
        <v>3391</v>
      </c>
      <c r="K589">
        <v>40692</v>
      </c>
      <c r="L589">
        <v>1</v>
      </c>
      <c r="M589">
        <v>0</v>
      </c>
      <c r="N589">
        <v>3</v>
      </c>
      <c r="O589">
        <v>1</v>
      </c>
      <c r="P589" s="2"/>
    </row>
    <row r="590" spans="1:16" x14ac:dyDescent="0.3">
      <c r="A590">
        <v>589</v>
      </c>
      <c r="B590" t="s">
        <v>797</v>
      </c>
      <c r="C590" t="s">
        <v>33</v>
      </c>
      <c r="D590" t="s">
        <v>307</v>
      </c>
      <c r="E590" s="1">
        <v>44054</v>
      </c>
      <c r="F590" s="2">
        <f ca="1">DATEDIF(EmpTable[[#This Row],[Start Date]],TODAY(),"Y")</f>
        <v>4</v>
      </c>
      <c r="G590" t="s">
        <v>50</v>
      </c>
      <c r="H590" t="s">
        <v>48</v>
      </c>
      <c r="I590" t="s">
        <v>42</v>
      </c>
      <c r="J590">
        <v>1892</v>
      </c>
      <c r="K590">
        <v>22704</v>
      </c>
      <c r="L590">
        <v>5</v>
      </c>
      <c r="M590">
        <v>0</v>
      </c>
      <c r="N590">
        <v>0</v>
      </c>
      <c r="O590">
        <v>6</v>
      </c>
      <c r="P590" s="2"/>
    </row>
    <row r="591" spans="1:16" x14ac:dyDescent="0.3">
      <c r="A591">
        <v>590</v>
      </c>
      <c r="B591" t="s">
        <v>30</v>
      </c>
      <c r="C591" t="s">
        <v>798</v>
      </c>
      <c r="D591" t="s">
        <v>32</v>
      </c>
      <c r="E591" s="1">
        <v>43884</v>
      </c>
      <c r="F591" s="2">
        <f ca="1">DATEDIF(EmpTable[[#This Row],[Start Date]],TODAY(),"Y")</f>
        <v>4</v>
      </c>
      <c r="G591" t="s">
        <v>28</v>
      </c>
      <c r="H591" t="s">
        <v>18</v>
      </c>
      <c r="I591" t="s">
        <v>19</v>
      </c>
      <c r="J591">
        <v>2639</v>
      </c>
      <c r="K591">
        <v>31668</v>
      </c>
      <c r="L591">
        <v>1</v>
      </c>
      <c r="M591">
        <v>1</v>
      </c>
      <c r="N591">
        <v>0</v>
      </c>
      <c r="O591">
        <v>3</v>
      </c>
      <c r="P591" s="2"/>
    </row>
    <row r="592" spans="1:16" x14ac:dyDescent="0.3">
      <c r="A592">
        <v>591</v>
      </c>
      <c r="B592" t="s">
        <v>334</v>
      </c>
      <c r="C592" t="s">
        <v>799</v>
      </c>
      <c r="D592" t="s">
        <v>307</v>
      </c>
      <c r="E592" s="1">
        <v>44039</v>
      </c>
      <c r="F592" s="2">
        <f ca="1">DATEDIF(EmpTable[[#This Row],[Start Date]],TODAY(),"Y")</f>
        <v>4</v>
      </c>
      <c r="G592" t="s">
        <v>53</v>
      </c>
      <c r="H592" t="s">
        <v>18</v>
      </c>
      <c r="I592" t="s">
        <v>36</v>
      </c>
      <c r="J592">
        <v>1580</v>
      </c>
      <c r="K592">
        <v>18960</v>
      </c>
      <c r="L592">
        <v>5</v>
      </c>
      <c r="M592">
        <v>2</v>
      </c>
      <c r="N592">
        <v>5</v>
      </c>
      <c r="O592">
        <v>6</v>
      </c>
      <c r="P592" s="2"/>
    </row>
    <row r="593" spans="1:16" x14ac:dyDescent="0.3">
      <c r="A593">
        <v>592</v>
      </c>
      <c r="B593" t="s">
        <v>186</v>
      </c>
      <c r="C593" t="s">
        <v>800</v>
      </c>
      <c r="D593" t="s">
        <v>32</v>
      </c>
      <c r="E593" s="1">
        <v>43692</v>
      </c>
      <c r="F593" s="2">
        <f ca="1">DATEDIF(EmpTable[[#This Row],[Start Date]],TODAY(),"Y")</f>
        <v>5</v>
      </c>
      <c r="G593" t="s">
        <v>17</v>
      </c>
      <c r="H593" t="s">
        <v>18</v>
      </c>
      <c r="I593" t="s">
        <v>36</v>
      </c>
      <c r="J593">
        <v>2186</v>
      </c>
      <c r="K593">
        <v>26232</v>
      </c>
      <c r="L593">
        <v>3</v>
      </c>
      <c r="M593">
        <v>0</v>
      </c>
      <c r="N593">
        <v>0</v>
      </c>
      <c r="O593">
        <v>4</v>
      </c>
      <c r="P593" s="2"/>
    </row>
    <row r="594" spans="1:16" x14ac:dyDescent="0.3">
      <c r="A594">
        <v>593</v>
      </c>
      <c r="B594" t="s">
        <v>33</v>
      </c>
      <c r="C594" t="s">
        <v>721</v>
      </c>
      <c r="D594" t="s">
        <v>32</v>
      </c>
      <c r="E594" s="1">
        <v>43684</v>
      </c>
      <c r="F594" s="2">
        <f ca="1">DATEDIF(EmpTable[[#This Row],[Start Date]],TODAY(),"Y")</f>
        <v>5</v>
      </c>
      <c r="G594" t="s">
        <v>53</v>
      </c>
      <c r="H594" t="s">
        <v>29</v>
      </c>
      <c r="I594" t="s">
        <v>19</v>
      </c>
      <c r="J594">
        <v>1574</v>
      </c>
      <c r="K594">
        <v>18888</v>
      </c>
      <c r="L594">
        <v>2</v>
      </c>
      <c r="M594">
        <v>0</v>
      </c>
      <c r="N594">
        <v>0</v>
      </c>
      <c r="O594">
        <v>6</v>
      </c>
      <c r="P594" s="2"/>
    </row>
    <row r="595" spans="1:16" x14ac:dyDescent="0.3">
      <c r="A595">
        <v>594</v>
      </c>
      <c r="B595" t="s">
        <v>718</v>
      </c>
      <c r="C595" t="s">
        <v>801</v>
      </c>
      <c r="D595" t="s">
        <v>307</v>
      </c>
      <c r="E595" s="1">
        <v>43154</v>
      </c>
      <c r="F595" s="2">
        <f ca="1">DATEDIF(EmpTable[[#This Row],[Start Date]],TODAY(),"Y")</f>
        <v>6</v>
      </c>
      <c r="G595" t="s">
        <v>41</v>
      </c>
      <c r="H595" t="s">
        <v>22</v>
      </c>
      <c r="I595" t="s">
        <v>36</v>
      </c>
      <c r="J595">
        <v>2013</v>
      </c>
      <c r="K595">
        <v>24156</v>
      </c>
      <c r="L595">
        <v>4.5</v>
      </c>
      <c r="M595">
        <v>6</v>
      </c>
      <c r="N595">
        <v>0</v>
      </c>
      <c r="O595">
        <v>8</v>
      </c>
      <c r="P595" s="2"/>
    </row>
    <row r="596" spans="1:16" x14ac:dyDescent="0.3">
      <c r="A596">
        <v>595</v>
      </c>
      <c r="B596" t="s">
        <v>419</v>
      </c>
      <c r="C596" t="s">
        <v>802</v>
      </c>
      <c r="D596" t="s">
        <v>307</v>
      </c>
      <c r="E596" s="1">
        <v>43835</v>
      </c>
      <c r="F596" s="2">
        <f ca="1">DATEDIF(EmpTable[[#This Row],[Start Date]],TODAY(),"Y")</f>
        <v>4</v>
      </c>
      <c r="G596" t="s">
        <v>50</v>
      </c>
      <c r="H596" t="s">
        <v>18</v>
      </c>
      <c r="I596" t="s">
        <v>36</v>
      </c>
      <c r="J596">
        <v>2075</v>
      </c>
      <c r="K596">
        <v>24900</v>
      </c>
      <c r="L596">
        <v>2</v>
      </c>
      <c r="M596">
        <v>0</v>
      </c>
      <c r="N596">
        <v>0</v>
      </c>
      <c r="O596">
        <v>5</v>
      </c>
      <c r="P596" s="2"/>
    </row>
    <row r="597" spans="1:16" x14ac:dyDescent="0.3">
      <c r="A597">
        <v>596</v>
      </c>
      <c r="B597" t="s">
        <v>122</v>
      </c>
      <c r="C597" t="s">
        <v>803</v>
      </c>
      <c r="D597" t="s">
        <v>307</v>
      </c>
      <c r="E597" s="1">
        <v>43225</v>
      </c>
      <c r="F597" s="2">
        <f ca="1">DATEDIF(EmpTable[[#This Row],[Start Date]],TODAY(),"Y")</f>
        <v>6</v>
      </c>
      <c r="G597" t="s">
        <v>28</v>
      </c>
      <c r="H597" t="s">
        <v>18</v>
      </c>
      <c r="I597" t="s">
        <v>36</v>
      </c>
      <c r="J597">
        <v>1372</v>
      </c>
      <c r="K597">
        <v>16464</v>
      </c>
      <c r="L597">
        <v>1</v>
      </c>
      <c r="M597">
        <v>0</v>
      </c>
      <c r="N597">
        <v>3</v>
      </c>
      <c r="O597">
        <v>2</v>
      </c>
      <c r="P597" s="2"/>
    </row>
    <row r="598" spans="1:16" x14ac:dyDescent="0.3">
      <c r="A598">
        <v>597</v>
      </c>
      <c r="B598" t="s">
        <v>170</v>
      </c>
      <c r="C598" t="s">
        <v>804</v>
      </c>
      <c r="D598" t="s">
        <v>32</v>
      </c>
      <c r="E598" s="1">
        <v>43315</v>
      </c>
      <c r="F598" s="2">
        <f ca="1">DATEDIF(EmpTable[[#This Row],[Start Date]],TODAY(),"Y")</f>
        <v>6</v>
      </c>
      <c r="G598" t="s">
        <v>53</v>
      </c>
      <c r="H598" t="s">
        <v>18</v>
      </c>
      <c r="I598" t="s">
        <v>42</v>
      </c>
      <c r="J598">
        <v>2026</v>
      </c>
      <c r="K598">
        <v>24312</v>
      </c>
      <c r="L598">
        <v>4.5</v>
      </c>
      <c r="M598">
        <v>0</v>
      </c>
      <c r="N598">
        <v>0</v>
      </c>
      <c r="O598">
        <v>7</v>
      </c>
      <c r="P598" s="2"/>
    </row>
    <row r="599" spans="1:16" x14ac:dyDescent="0.3">
      <c r="A599">
        <v>598</v>
      </c>
      <c r="B599" t="s">
        <v>805</v>
      </c>
      <c r="C599" t="s">
        <v>806</v>
      </c>
      <c r="D599" t="s">
        <v>32</v>
      </c>
      <c r="E599" s="1">
        <v>42854</v>
      </c>
      <c r="F599" s="2">
        <f ca="1">DATEDIF(EmpTable[[#This Row],[Start Date]],TODAY(),"Y")</f>
        <v>7</v>
      </c>
      <c r="G599" t="s">
        <v>28</v>
      </c>
      <c r="H599" t="s">
        <v>29</v>
      </c>
      <c r="I599" t="s">
        <v>36</v>
      </c>
      <c r="J599">
        <v>1351</v>
      </c>
      <c r="K599">
        <v>16212</v>
      </c>
      <c r="L599">
        <v>2</v>
      </c>
      <c r="M599">
        <v>0</v>
      </c>
      <c r="N599">
        <v>0</v>
      </c>
      <c r="O599">
        <v>8</v>
      </c>
      <c r="P599" s="2"/>
    </row>
    <row r="600" spans="1:16" x14ac:dyDescent="0.3">
      <c r="A600">
        <v>599</v>
      </c>
      <c r="B600" t="s">
        <v>186</v>
      </c>
      <c r="C600" t="s">
        <v>807</v>
      </c>
      <c r="D600" t="s">
        <v>32</v>
      </c>
      <c r="E600" s="1">
        <v>42884</v>
      </c>
      <c r="F600" s="2">
        <f ca="1">DATEDIF(EmpTable[[#This Row],[Start Date]],TODAY(),"Y")</f>
        <v>7</v>
      </c>
      <c r="G600" t="s">
        <v>17</v>
      </c>
      <c r="H600" t="s">
        <v>18</v>
      </c>
      <c r="I600" t="s">
        <v>19</v>
      </c>
      <c r="J600">
        <v>1111</v>
      </c>
      <c r="K600">
        <v>13332</v>
      </c>
      <c r="L600">
        <v>1</v>
      </c>
      <c r="M600">
        <v>3</v>
      </c>
      <c r="N600">
        <v>0</v>
      </c>
      <c r="O600">
        <v>6</v>
      </c>
      <c r="P600" s="2"/>
    </row>
    <row r="601" spans="1:16" x14ac:dyDescent="0.3">
      <c r="A601">
        <v>600</v>
      </c>
      <c r="B601" t="s">
        <v>49</v>
      </c>
      <c r="C601" t="s">
        <v>808</v>
      </c>
      <c r="D601" t="s">
        <v>32</v>
      </c>
      <c r="E601" s="1">
        <v>44016</v>
      </c>
      <c r="F601" s="2">
        <f ca="1">DATEDIF(EmpTable[[#This Row],[Start Date]],TODAY(),"Y")</f>
        <v>4</v>
      </c>
      <c r="G601" t="s">
        <v>17</v>
      </c>
      <c r="H601" t="s">
        <v>18</v>
      </c>
      <c r="I601" t="s">
        <v>36</v>
      </c>
      <c r="J601">
        <v>1554</v>
      </c>
      <c r="K601">
        <v>18648</v>
      </c>
      <c r="L601">
        <v>5</v>
      </c>
      <c r="M601">
        <v>6</v>
      </c>
      <c r="N601">
        <v>5</v>
      </c>
      <c r="O601">
        <v>8</v>
      </c>
      <c r="P601" s="2"/>
    </row>
    <row r="602" spans="1:16" x14ac:dyDescent="0.3">
      <c r="A602">
        <v>601</v>
      </c>
      <c r="B602" t="s">
        <v>684</v>
      </c>
      <c r="C602" t="s">
        <v>809</v>
      </c>
      <c r="D602" t="s">
        <v>32</v>
      </c>
      <c r="E602" s="1">
        <v>43758</v>
      </c>
      <c r="F602" s="2">
        <f ca="1">DATEDIF(EmpTable[[#This Row],[Start Date]],TODAY(),"Y")</f>
        <v>4</v>
      </c>
      <c r="G602" t="s">
        <v>77</v>
      </c>
      <c r="H602" t="s">
        <v>22</v>
      </c>
      <c r="I602" t="s">
        <v>19</v>
      </c>
      <c r="J602">
        <v>3057</v>
      </c>
      <c r="K602">
        <v>36684</v>
      </c>
      <c r="L602">
        <v>5</v>
      </c>
      <c r="M602">
        <v>0</v>
      </c>
      <c r="N602">
        <v>0</v>
      </c>
      <c r="O602">
        <v>0</v>
      </c>
      <c r="P602" s="2"/>
    </row>
    <row r="603" spans="1:16" x14ac:dyDescent="0.3">
      <c r="A603">
        <v>602</v>
      </c>
      <c r="B603" t="s">
        <v>357</v>
      </c>
      <c r="C603" t="s">
        <v>810</v>
      </c>
      <c r="D603" t="s">
        <v>32</v>
      </c>
      <c r="E603" s="1">
        <v>43453</v>
      </c>
      <c r="F603" s="2">
        <f ca="1">DATEDIF(EmpTable[[#This Row],[Start Date]],TODAY(),"Y")</f>
        <v>5</v>
      </c>
      <c r="G603" t="s">
        <v>50</v>
      </c>
      <c r="H603" t="s">
        <v>22</v>
      </c>
      <c r="I603" t="s">
        <v>60</v>
      </c>
      <c r="J603">
        <v>1733</v>
      </c>
      <c r="K603">
        <v>20796</v>
      </c>
      <c r="L603">
        <v>3</v>
      </c>
      <c r="M603">
        <v>0</v>
      </c>
      <c r="N603">
        <v>0</v>
      </c>
      <c r="O603">
        <v>3</v>
      </c>
      <c r="P603" s="2"/>
    </row>
    <row r="604" spans="1:16" x14ac:dyDescent="0.3">
      <c r="A604">
        <v>603</v>
      </c>
      <c r="B604" t="s">
        <v>30</v>
      </c>
      <c r="C604" t="s">
        <v>811</v>
      </c>
      <c r="D604" t="s">
        <v>32</v>
      </c>
      <c r="E604" s="1">
        <v>42393</v>
      </c>
      <c r="F604" s="2">
        <f ca="1">DATEDIF(EmpTable[[#This Row],[Start Date]],TODAY(),"Y")</f>
        <v>8</v>
      </c>
      <c r="G604" t="s">
        <v>163</v>
      </c>
      <c r="H604" t="s">
        <v>18</v>
      </c>
      <c r="I604" t="s">
        <v>42</v>
      </c>
      <c r="J604">
        <v>1511</v>
      </c>
      <c r="K604">
        <v>18132</v>
      </c>
      <c r="L604">
        <v>5</v>
      </c>
      <c r="M604">
        <v>0</v>
      </c>
      <c r="N604">
        <v>0</v>
      </c>
      <c r="O604">
        <v>2</v>
      </c>
      <c r="P604" s="2"/>
    </row>
    <row r="605" spans="1:16" x14ac:dyDescent="0.3">
      <c r="A605">
        <v>604</v>
      </c>
      <c r="B605" t="s">
        <v>30</v>
      </c>
      <c r="C605" t="s">
        <v>113</v>
      </c>
      <c r="D605" t="s">
        <v>32</v>
      </c>
      <c r="E605" s="1">
        <v>42737</v>
      </c>
      <c r="F605" s="2">
        <f ca="1">DATEDIF(EmpTable[[#This Row],[Start Date]],TODAY(),"Y")</f>
        <v>7</v>
      </c>
      <c r="G605" t="s">
        <v>39</v>
      </c>
      <c r="H605" t="s">
        <v>18</v>
      </c>
      <c r="I605" t="s">
        <v>42</v>
      </c>
      <c r="J605">
        <v>2542</v>
      </c>
      <c r="K605">
        <v>30504</v>
      </c>
      <c r="L605">
        <v>5</v>
      </c>
      <c r="M605">
        <v>0</v>
      </c>
      <c r="N605">
        <v>6</v>
      </c>
      <c r="O605">
        <v>6</v>
      </c>
      <c r="P605" s="2"/>
    </row>
    <row r="606" spans="1:16" x14ac:dyDescent="0.3">
      <c r="A606">
        <v>605</v>
      </c>
      <c r="B606" t="s">
        <v>812</v>
      </c>
      <c r="C606" t="s">
        <v>685</v>
      </c>
      <c r="D606" t="s">
        <v>307</v>
      </c>
      <c r="E606" s="1">
        <v>43830</v>
      </c>
      <c r="F606" s="2">
        <f ca="1">DATEDIF(EmpTable[[#This Row],[Start Date]],TODAY(),"Y")</f>
        <v>4</v>
      </c>
      <c r="G606" t="s">
        <v>17</v>
      </c>
      <c r="H606" t="s">
        <v>18</v>
      </c>
      <c r="I606" t="s">
        <v>36</v>
      </c>
      <c r="J606">
        <v>1573</v>
      </c>
      <c r="K606">
        <v>18876</v>
      </c>
      <c r="L606">
        <v>1</v>
      </c>
      <c r="M606">
        <v>2</v>
      </c>
      <c r="N606">
        <v>0</v>
      </c>
      <c r="O606">
        <v>3</v>
      </c>
      <c r="P606" s="2"/>
    </row>
    <row r="607" spans="1:16" x14ac:dyDescent="0.3">
      <c r="A607">
        <v>606</v>
      </c>
      <c r="B607" t="s">
        <v>33</v>
      </c>
      <c r="C607" t="s">
        <v>813</v>
      </c>
      <c r="D607" t="s">
        <v>32</v>
      </c>
      <c r="E607" s="1">
        <v>43010</v>
      </c>
      <c r="F607" s="2">
        <f ca="1">DATEDIF(EmpTable[[#This Row],[Start Date]],TODAY(),"Y")</f>
        <v>6</v>
      </c>
      <c r="G607" t="s">
        <v>28</v>
      </c>
      <c r="H607" t="s">
        <v>48</v>
      </c>
      <c r="I607" t="s">
        <v>42</v>
      </c>
      <c r="J607">
        <v>2604</v>
      </c>
      <c r="K607">
        <v>31248</v>
      </c>
      <c r="L607">
        <v>3</v>
      </c>
      <c r="M607">
        <v>0</v>
      </c>
      <c r="N607">
        <v>0</v>
      </c>
      <c r="O607">
        <v>1</v>
      </c>
      <c r="P607" s="2"/>
    </row>
    <row r="608" spans="1:16" x14ac:dyDescent="0.3">
      <c r="A608">
        <v>607</v>
      </c>
      <c r="B608" t="s">
        <v>814</v>
      </c>
      <c r="C608" t="s">
        <v>815</v>
      </c>
      <c r="D608" t="s">
        <v>307</v>
      </c>
      <c r="E608" s="1">
        <v>43592</v>
      </c>
      <c r="F608" s="2">
        <f ca="1">DATEDIF(EmpTable[[#This Row],[Start Date]],TODAY(),"Y")</f>
        <v>5</v>
      </c>
      <c r="G608" t="s">
        <v>77</v>
      </c>
      <c r="H608" t="s">
        <v>48</v>
      </c>
      <c r="I608" t="s">
        <v>19</v>
      </c>
      <c r="J608">
        <v>3152</v>
      </c>
      <c r="K608">
        <v>37824</v>
      </c>
      <c r="L608">
        <v>5</v>
      </c>
      <c r="M608">
        <v>0</v>
      </c>
      <c r="N608">
        <v>0</v>
      </c>
      <c r="O608">
        <v>8</v>
      </c>
      <c r="P608" s="2"/>
    </row>
    <row r="609" spans="1:16" x14ac:dyDescent="0.3">
      <c r="A609">
        <v>608</v>
      </c>
      <c r="B609" t="s">
        <v>33</v>
      </c>
      <c r="C609" t="s">
        <v>167</v>
      </c>
      <c r="D609" t="s">
        <v>32</v>
      </c>
      <c r="E609" s="1">
        <v>44097</v>
      </c>
      <c r="F609" s="2">
        <f ca="1">DATEDIF(EmpTable[[#This Row],[Start Date]],TODAY(),"Y")</f>
        <v>3</v>
      </c>
      <c r="G609" t="s">
        <v>41</v>
      </c>
      <c r="H609" t="s">
        <v>29</v>
      </c>
      <c r="I609" t="s">
        <v>898</v>
      </c>
      <c r="J609">
        <v>2655</v>
      </c>
      <c r="K609">
        <v>31860</v>
      </c>
      <c r="L609">
        <v>5</v>
      </c>
      <c r="M609">
        <v>0</v>
      </c>
      <c r="N609">
        <v>0</v>
      </c>
      <c r="O609">
        <v>6</v>
      </c>
      <c r="P609" s="2"/>
    </row>
    <row r="610" spans="1:16" x14ac:dyDescent="0.3">
      <c r="A610">
        <v>609</v>
      </c>
      <c r="B610" t="s">
        <v>33</v>
      </c>
      <c r="C610" t="s">
        <v>816</v>
      </c>
      <c r="D610" t="s">
        <v>32</v>
      </c>
      <c r="E610" s="1">
        <v>42412</v>
      </c>
      <c r="F610" s="2">
        <f ca="1">DATEDIF(EmpTable[[#This Row],[Start Date]],TODAY(),"Y")</f>
        <v>8</v>
      </c>
      <c r="G610" t="s">
        <v>73</v>
      </c>
      <c r="H610" t="s">
        <v>18</v>
      </c>
      <c r="I610" t="s">
        <v>60</v>
      </c>
      <c r="J610">
        <v>1405</v>
      </c>
      <c r="K610">
        <v>16860</v>
      </c>
      <c r="L610">
        <v>5</v>
      </c>
      <c r="M610">
        <v>6</v>
      </c>
      <c r="N610">
        <v>0</v>
      </c>
      <c r="O610">
        <v>10</v>
      </c>
      <c r="P610" s="2"/>
    </row>
    <row r="611" spans="1:16" x14ac:dyDescent="0.3">
      <c r="A611">
        <v>610</v>
      </c>
      <c r="B611" t="s">
        <v>186</v>
      </c>
      <c r="C611" t="s">
        <v>817</v>
      </c>
      <c r="D611" t="s">
        <v>32</v>
      </c>
      <c r="E611" s="1">
        <v>43234</v>
      </c>
      <c r="F611" s="2">
        <f ca="1">DATEDIF(EmpTable[[#This Row],[Start Date]],TODAY(),"Y")</f>
        <v>6</v>
      </c>
      <c r="G611" t="s">
        <v>28</v>
      </c>
      <c r="H611" t="s">
        <v>18</v>
      </c>
      <c r="I611" t="s">
        <v>36</v>
      </c>
      <c r="J611">
        <v>3100</v>
      </c>
      <c r="K611">
        <v>37200</v>
      </c>
      <c r="L611">
        <v>5</v>
      </c>
      <c r="M611">
        <v>0</v>
      </c>
      <c r="N611">
        <v>0</v>
      </c>
      <c r="O611">
        <v>7</v>
      </c>
      <c r="P611" s="2"/>
    </row>
    <row r="612" spans="1:16" x14ac:dyDescent="0.3">
      <c r="A612">
        <v>611</v>
      </c>
      <c r="B612" t="s">
        <v>206</v>
      </c>
      <c r="C612" t="s">
        <v>818</v>
      </c>
      <c r="D612" t="s">
        <v>307</v>
      </c>
      <c r="E612" s="1">
        <v>42947</v>
      </c>
      <c r="F612" s="2">
        <f ca="1">DATEDIF(EmpTable[[#This Row],[Start Date]],TODAY(),"Y")</f>
        <v>7</v>
      </c>
      <c r="G612" t="s">
        <v>28</v>
      </c>
      <c r="H612" t="s">
        <v>29</v>
      </c>
      <c r="I612" t="s">
        <v>898</v>
      </c>
      <c r="J612">
        <v>2729</v>
      </c>
      <c r="K612">
        <v>32748</v>
      </c>
      <c r="L612">
        <v>4.5</v>
      </c>
      <c r="M612">
        <v>0</v>
      </c>
      <c r="N612">
        <v>0</v>
      </c>
      <c r="O612">
        <v>6</v>
      </c>
      <c r="P612" s="2"/>
    </row>
    <row r="613" spans="1:16" x14ac:dyDescent="0.3">
      <c r="A613">
        <v>612</v>
      </c>
      <c r="B613" t="s">
        <v>186</v>
      </c>
      <c r="C613" t="s">
        <v>350</v>
      </c>
      <c r="D613" t="s">
        <v>32</v>
      </c>
      <c r="E613" s="1">
        <v>43290</v>
      </c>
      <c r="F613" s="2">
        <f ca="1">DATEDIF(EmpTable[[#This Row],[Start Date]],TODAY(),"Y")</f>
        <v>6</v>
      </c>
      <c r="G613" t="s">
        <v>58</v>
      </c>
      <c r="H613" t="s">
        <v>18</v>
      </c>
      <c r="I613" t="s">
        <v>42</v>
      </c>
      <c r="J613">
        <v>1467</v>
      </c>
      <c r="K613">
        <v>17604</v>
      </c>
      <c r="L613">
        <v>5</v>
      </c>
      <c r="M613">
        <v>0</v>
      </c>
      <c r="N613">
        <v>0</v>
      </c>
      <c r="O613">
        <v>7</v>
      </c>
      <c r="P613" s="2"/>
    </row>
    <row r="614" spans="1:16" x14ac:dyDescent="0.3">
      <c r="A614">
        <v>613</v>
      </c>
      <c r="B614" t="s">
        <v>37</v>
      </c>
      <c r="C614" t="s">
        <v>819</v>
      </c>
      <c r="D614" t="s">
        <v>307</v>
      </c>
      <c r="E614" s="1">
        <v>42791</v>
      </c>
      <c r="F614" s="2">
        <f ca="1">DATEDIF(EmpTable[[#This Row],[Start Date]],TODAY(),"Y")</f>
        <v>7</v>
      </c>
      <c r="G614" t="s">
        <v>28</v>
      </c>
      <c r="H614" t="s">
        <v>22</v>
      </c>
      <c r="I614" t="s">
        <v>42</v>
      </c>
      <c r="J614">
        <v>1612</v>
      </c>
      <c r="K614">
        <v>19344</v>
      </c>
      <c r="L614">
        <v>5</v>
      </c>
      <c r="M614">
        <v>0</v>
      </c>
      <c r="N614">
        <v>0</v>
      </c>
      <c r="O614">
        <v>4</v>
      </c>
      <c r="P614" s="2"/>
    </row>
    <row r="615" spans="1:16" x14ac:dyDescent="0.3">
      <c r="A615">
        <v>614</v>
      </c>
      <c r="B615" t="s">
        <v>33</v>
      </c>
      <c r="C615" t="s">
        <v>820</v>
      </c>
      <c r="D615" t="s">
        <v>32</v>
      </c>
      <c r="E615" s="1">
        <v>43574</v>
      </c>
      <c r="F615" s="2">
        <f ca="1">DATEDIF(EmpTable[[#This Row],[Start Date]],TODAY(),"Y")</f>
        <v>5</v>
      </c>
      <c r="G615" t="s">
        <v>17</v>
      </c>
      <c r="H615" t="s">
        <v>18</v>
      </c>
      <c r="I615" t="s">
        <v>42</v>
      </c>
      <c r="J615">
        <v>2901</v>
      </c>
      <c r="K615">
        <v>34812</v>
      </c>
      <c r="L615">
        <v>5</v>
      </c>
      <c r="M615">
        <v>0</v>
      </c>
      <c r="N615">
        <v>0</v>
      </c>
      <c r="O615">
        <v>6</v>
      </c>
      <c r="P615" s="2"/>
    </row>
    <row r="616" spans="1:16" x14ac:dyDescent="0.3">
      <c r="A616">
        <v>615</v>
      </c>
      <c r="B616" t="s">
        <v>116</v>
      </c>
      <c r="C616" t="s">
        <v>821</v>
      </c>
      <c r="D616" t="s">
        <v>32</v>
      </c>
      <c r="E616" s="1">
        <v>42952</v>
      </c>
      <c r="F616" s="2">
        <f ca="1">DATEDIF(EmpTable[[#This Row],[Start Date]],TODAY(),"Y")</f>
        <v>7</v>
      </c>
      <c r="G616" t="s">
        <v>163</v>
      </c>
      <c r="H616" t="s">
        <v>18</v>
      </c>
      <c r="I616" t="s">
        <v>42</v>
      </c>
      <c r="J616">
        <v>1999</v>
      </c>
      <c r="K616">
        <v>23988</v>
      </c>
      <c r="L616">
        <v>3</v>
      </c>
      <c r="M616">
        <v>0</v>
      </c>
      <c r="N616">
        <v>0</v>
      </c>
      <c r="O616">
        <v>4</v>
      </c>
      <c r="P616" s="2"/>
    </row>
    <row r="617" spans="1:16" x14ac:dyDescent="0.3">
      <c r="A617">
        <v>616</v>
      </c>
      <c r="B617" t="s">
        <v>184</v>
      </c>
      <c r="C617" t="s">
        <v>167</v>
      </c>
      <c r="D617" t="s">
        <v>307</v>
      </c>
      <c r="E617" s="1">
        <v>43239</v>
      </c>
      <c r="F617" s="2">
        <f ca="1">DATEDIF(EmpTable[[#This Row],[Start Date]],TODAY(),"Y")</f>
        <v>6</v>
      </c>
      <c r="G617" t="s">
        <v>41</v>
      </c>
      <c r="H617" t="s">
        <v>22</v>
      </c>
      <c r="I617" t="s">
        <v>36</v>
      </c>
      <c r="J617">
        <v>705</v>
      </c>
      <c r="K617">
        <v>8460</v>
      </c>
      <c r="L617">
        <v>3</v>
      </c>
      <c r="M617">
        <v>6</v>
      </c>
      <c r="N617">
        <v>0</v>
      </c>
      <c r="O617">
        <v>8</v>
      </c>
      <c r="P617" s="2"/>
    </row>
    <row r="618" spans="1:16" x14ac:dyDescent="0.3">
      <c r="A618">
        <v>617</v>
      </c>
      <c r="B618" t="s">
        <v>89</v>
      </c>
      <c r="C618" t="s">
        <v>822</v>
      </c>
      <c r="D618" t="s">
        <v>307</v>
      </c>
      <c r="E618" s="1">
        <v>43737</v>
      </c>
      <c r="F618" s="2">
        <f ca="1">DATEDIF(EmpTable[[#This Row],[Start Date]],TODAY(),"Y")</f>
        <v>4</v>
      </c>
      <c r="G618" t="s">
        <v>39</v>
      </c>
      <c r="H618" t="s">
        <v>18</v>
      </c>
      <c r="I618" t="s">
        <v>36</v>
      </c>
      <c r="J618">
        <v>3311</v>
      </c>
      <c r="K618">
        <v>39732</v>
      </c>
      <c r="L618">
        <v>4.5</v>
      </c>
      <c r="M618">
        <v>0</v>
      </c>
      <c r="N618">
        <v>0</v>
      </c>
      <c r="O618">
        <v>1</v>
      </c>
      <c r="P618" s="2"/>
    </row>
    <row r="619" spans="1:16" x14ac:dyDescent="0.3">
      <c r="A619">
        <v>618</v>
      </c>
      <c r="B619" t="s">
        <v>539</v>
      </c>
      <c r="C619" t="s">
        <v>823</v>
      </c>
      <c r="D619" t="s">
        <v>307</v>
      </c>
      <c r="E619" s="1">
        <v>43107</v>
      </c>
      <c r="F619" s="2">
        <f ca="1">DATEDIF(EmpTable[[#This Row],[Start Date]],TODAY(),"Y")</f>
        <v>6</v>
      </c>
      <c r="G619" t="s">
        <v>28</v>
      </c>
      <c r="H619" t="s">
        <v>18</v>
      </c>
      <c r="I619" t="s">
        <v>19</v>
      </c>
      <c r="J619">
        <v>2516</v>
      </c>
      <c r="K619">
        <v>30192</v>
      </c>
      <c r="L619">
        <v>3</v>
      </c>
      <c r="M619">
        <v>6</v>
      </c>
      <c r="N619">
        <v>0</v>
      </c>
      <c r="O619">
        <v>3</v>
      </c>
      <c r="P619" s="2"/>
    </row>
    <row r="620" spans="1:16" x14ac:dyDescent="0.3">
      <c r="A620">
        <v>619</v>
      </c>
      <c r="B620" t="s">
        <v>824</v>
      </c>
      <c r="C620" t="s">
        <v>825</v>
      </c>
      <c r="D620" t="s">
        <v>32</v>
      </c>
      <c r="E620" s="1">
        <v>43742</v>
      </c>
      <c r="F620" s="2">
        <f ca="1">DATEDIF(EmpTable[[#This Row],[Start Date]],TODAY(),"Y")</f>
        <v>4</v>
      </c>
      <c r="G620" t="s">
        <v>41</v>
      </c>
      <c r="H620" t="s">
        <v>22</v>
      </c>
      <c r="I620" t="s">
        <v>36</v>
      </c>
      <c r="J620">
        <v>2000</v>
      </c>
      <c r="K620">
        <v>24000</v>
      </c>
      <c r="L620">
        <v>3</v>
      </c>
      <c r="M620">
        <v>1</v>
      </c>
      <c r="N620">
        <v>0</v>
      </c>
      <c r="O620">
        <v>0</v>
      </c>
      <c r="P620" s="2"/>
    </row>
    <row r="621" spans="1:16" x14ac:dyDescent="0.3">
      <c r="A621">
        <v>620</v>
      </c>
      <c r="B621" t="s">
        <v>489</v>
      </c>
      <c r="C621" t="s">
        <v>826</v>
      </c>
      <c r="D621" t="s">
        <v>307</v>
      </c>
      <c r="E621" s="1">
        <v>43735</v>
      </c>
      <c r="F621" s="2">
        <f ca="1">DATEDIF(EmpTable[[#This Row],[Start Date]],TODAY(),"Y")</f>
        <v>4</v>
      </c>
      <c r="G621" t="s">
        <v>53</v>
      </c>
      <c r="H621" t="s">
        <v>29</v>
      </c>
      <c r="I621" t="s">
        <v>60</v>
      </c>
      <c r="J621">
        <v>2860</v>
      </c>
      <c r="K621">
        <v>34320</v>
      </c>
      <c r="L621">
        <v>3</v>
      </c>
      <c r="M621">
        <v>0</v>
      </c>
      <c r="N621">
        <v>6</v>
      </c>
      <c r="O621">
        <v>7</v>
      </c>
      <c r="P621" s="2"/>
    </row>
    <row r="622" spans="1:16" x14ac:dyDescent="0.3">
      <c r="A622">
        <v>621</v>
      </c>
      <c r="B622" t="s">
        <v>146</v>
      </c>
      <c r="C622" t="s">
        <v>827</v>
      </c>
      <c r="D622" t="s">
        <v>32</v>
      </c>
      <c r="E622" s="1">
        <v>43557</v>
      </c>
      <c r="F622" s="2">
        <f ca="1">DATEDIF(EmpTable[[#This Row],[Start Date]],TODAY(),"Y")</f>
        <v>5</v>
      </c>
      <c r="G622" t="s">
        <v>17</v>
      </c>
      <c r="H622" t="s">
        <v>18</v>
      </c>
      <c r="I622" t="s">
        <v>898</v>
      </c>
      <c r="J622">
        <v>943</v>
      </c>
      <c r="K622">
        <v>11316</v>
      </c>
      <c r="L622">
        <v>4.5</v>
      </c>
      <c r="M622">
        <v>0</v>
      </c>
      <c r="N622">
        <v>0</v>
      </c>
      <c r="O622">
        <v>1</v>
      </c>
      <c r="P622" s="2"/>
    </row>
    <row r="623" spans="1:16" x14ac:dyDescent="0.3">
      <c r="A623">
        <v>622</v>
      </c>
      <c r="B623" t="s">
        <v>341</v>
      </c>
      <c r="C623" t="s">
        <v>828</v>
      </c>
      <c r="D623" t="s">
        <v>32</v>
      </c>
      <c r="E623" s="1">
        <v>43720</v>
      </c>
      <c r="F623" s="2">
        <f ca="1">DATEDIF(EmpTable[[#This Row],[Start Date]],TODAY(),"Y")</f>
        <v>4</v>
      </c>
      <c r="G623" t="s">
        <v>17</v>
      </c>
      <c r="H623" t="s">
        <v>48</v>
      </c>
      <c r="I623" t="s">
        <v>42</v>
      </c>
      <c r="J623">
        <v>1018</v>
      </c>
      <c r="K623">
        <v>12216</v>
      </c>
      <c r="L623">
        <v>2</v>
      </c>
      <c r="M623">
        <v>5</v>
      </c>
      <c r="N623">
        <v>0</v>
      </c>
      <c r="O623">
        <v>10</v>
      </c>
      <c r="P623" s="2"/>
    </row>
    <row r="624" spans="1:16" x14ac:dyDescent="0.3">
      <c r="A624">
        <v>623</v>
      </c>
      <c r="B624" t="s">
        <v>116</v>
      </c>
      <c r="C624" t="s">
        <v>829</v>
      </c>
      <c r="D624" t="s">
        <v>32</v>
      </c>
      <c r="E624" s="1">
        <v>43502</v>
      </c>
      <c r="F624" s="2">
        <f ca="1">DATEDIF(EmpTable[[#This Row],[Start Date]],TODAY(),"Y")</f>
        <v>5</v>
      </c>
      <c r="G624" t="s">
        <v>17</v>
      </c>
      <c r="H624" t="s">
        <v>18</v>
      </c>
      <c r="I624" t="s">
        <v>60</v>
      </c>
      <c r="J624">
        <v>1835</v>
      </c>
      <c r="K624">
        <v>22020</v>
      </c>
      <c r="L624">
        <v>3</v>
      </c>
      <c r="M624">
        <v>1</v>
      </c>
      <c r="N624">
        <v>0</v>
      </c>
      <c r="O624">
        <v>50</v>
      </c>
      <c r="P624" s="2"/>
    </row>
    <row r="625" spans="1:16" x14ac:dyDescent="0.3">
      <c r="A625">
        <v>624</v>
      </c>
      <c r="B625" t="s">
        <v>373</v>
      </c>
      <c r="C625" t="s">
        <v>830</v>
      </c>
      <c r="D625" t="s">
        <v>32</v>
      </c>
      <c r="E625" s="1">
        <v>43348</v>
      </c>
      <c r="F625" s="2">
        <f ca="1">DATEDIF(EmpTable[[#This Row],[Start Date]],TODAY(),"Y")</f>
        <v>5</v>
      </c>
      <c r="G625" t="s">
        <v>77</v>
      </c>
      <c r="H625" t="s">
        <v>48</v>
      </c>
      <c r="I625" t="s">
        <v>19</v>
      </c>
      <c r="J625">
        <v>2192</v>
      </c>
      <c r="K625">
        <v>26304</v>
      </c>
      <c r="L625">
        <v>4.5</v>
      </c>
      <c r="M625">
        <v>0</v>
      </c>
      <c r="N625">
        <v>4</v>
      </c>
      <c r="O625">
        <v>1</v>
      </c>
      <c r="P625" s="2"/>
    </row>
    <row r="626" spans="1:16" x14ac:dyDescent="0.3">
      <c r="A626">
        <v>625</v>
      </c>
      <c r="B626" t="s">
        <v>831</v>
      </c>
      <c r="C626" t="s">
        <v>832</v>
      </c>
      <c r="D626" t="s">
        <v>32</v>
      </c>
      <c r="E626" s="1">
        <v>43641</v>
      </c>
      <c r="F626" s="2">
        <f ca="1">DATEDIF(EmpTable[[#This Row],[Start Date]],TODAY(),"Y")</f>
        <v>5</v>
      </c>
      <c r="G626" t="s">
        <v>28</v>
      </c>
      <c r="H626" t="s">
        <v>18</v>
      </c>
      <c r="I626" t="s">
        <v>42</v>
      </c>
      <c r="J626">
        <v>2875</v>
      </c>
      <c r="K626">
        <v>34500</v>
      </c>
      <c r="L626">
        <v>3</v>
      </c>
      <c r="M626">
        <v>0</v>
      </c>
      <c r="N626">
        <v>0</v>
      </c>
      <c r="O626">
        <v>4</v>
      </c>
      <c r="P626" s="2"/>
    </row>
    <row r="627" spans="1:16" x14ac:dyDescent="0.3">
      <c r="A627">
        <v>626</v>
      </c>
      <c r="B627" t="s">
        <v>69</v>
      </c>
      <c r="C627" t="s">
        <v>832</v>
      </c>
      <c r="D627" t="s">
        <v>32</v>
      </c>
      <c r="E627" s="1">
        <v>43737</v>
      </c>
      <c r="F627" s="2">
        <f ca="1">DATEDIF(EmpTable[[#This Row],[Start Date]],TODAY(),"Y")</f>
        <v>4</v>
      </c>
      <c r="G627" t="s">
        <v>58</v>
      </c>
      <c r="H627" t="s">
        <v>22</v>
      </c>
      <c r="I627" t="s">
        <v>19</v>
      </c>
      <c r="J627">
        <v>1332</v>
      </c>
      <c r="K627">
        <v>15984</v>
      </c>
      <c r="L627">
        <v>2</v>
      </c>
      <c r="M627">
        <v>0</v>
      </c>
      <c r="N627">
        <v>0</v>
      </c>
      <c r="O627">
        <v>14</v>
      </c>
      <c r="P627" s="2"/>
    </row>
    <row r="628" spans="1:16" x14ac:dyDescent="0.3">
      <c r="A628">
        <v>627</v>
      </c>
      <c r="B628" t="s">
        <v>33</v>
      </c>
      <c r="C628" t="s">
        <v>833</v>
      </c>
      <c r="D628" t="s">
        <v>32</v>
      </c>
      <c r="E628" s="1">
        <v>43071</v>
      </c>
      <c r="F628" s="2">
        <f ca="1">DATEDIF(EmpTable[[#This Row],[Start Date]],TODAY(),"Y")</f>
        <v>6</v>
      </c>
      <c r="G628" t="s">
        <v>50</v>
      </c>
      <c r="H628" t="s">
        <v>22</v>
      </c>
      <c r="I628" t="s">
        <v>36</v>
      </c>
      <c r="J628">
        <v>2023</v>
      </c>
      <c r="K628">
        <v>24276</v>
      </c>
      <c r="L628">
        <v>5</v>
      </c>
      <c r="M628">
        <v>6</v>
      </c>
      <c r="N628">
        <v>0</v>
      </c>
      <c r="O628">
        <v>5</v>
      </c>
      <c r="P628" s="2"/>
    </row>
    <row r="629" spans="1:16" x14ac:dyDescent="0.3">
      <c r="A629">
        <v>628</v>
      </c>
      <c r="B629" t="s">
        <v>33</v>
      </c>
      <c r="C629" t="s">
        <v>834</v>
      </c>
      <c r="D629" t="s">
        <v>32</v>
      </c>
      <c r="E629" s="1">
        <v>44156</v>
      </c>
      <c r="F629" s="2">
        <f ca="1">DATEDIF(EmpTable[[#This Row],[Start Date]],TODAY(),"Y")</f>
        <v>3</v>
      </c>
      <c r="G629" t="s">
        <v>77</v>
      </c>
      <c r="H629" t="s">
        <v>18</v>
      </c>
      <c r="I629" t="s">
        <v>898</v>
      </c>
      <c r="J629">
        <v>2094</v>
      </c>
      <c r="K629">
        <v>25128</v>
      </c>
      <c r="L629">
        <v>4.5</v>
      </c>
      <c r="M629">
        <v>6</v>
      </c>
      <c r="N629">
        <v>5</v>
      </c>
      <c r="O629">
        <v>2</v>
      </c>
      <c r="P629" s="2"/>
    </row>
    <row r="630" spans="1:16" x14ac:dyDescent="0.3">
      <c r="A630">
        <v>629</v>
      </c>
      <c r="B630" t="s">
        <v>33</v>
      </c>
      <c r="C630" t="s">
        <v>835</v>
      </c>
      <c r="D630" t="s">
        <v>32</v>
      </c>
      <c r="E630" s="1">
        <v>43617</v>
      </c>
      <c r="F630" s="2">
        <f ca="1">DATEDIF(EmpTable[[#This Row],[Start Date]],TODAY(),"Y")</f>
        <v>5</v>
      </c>
      <c r="G630" t="s">
        <v>45</v>
      </c>
      <c r="H630" t="s">
        <v>22</v>
      </c>
      <c r="I630" t="s">
        <v>36</v>
      </c>
      <c r="J630">
        <v>3006</v>
      </c>
      <c r="K630">
        <v>36072</v>
      </c>
      <c r="L630">
        <v>4.5</v>
      </c>
      <c r="M630">
        <v>0</v>
      </c>
      <c r="N630">
        <v>3</v>
      </c>
      <c r="O630">
        <v>7</v>
      </c>
      <c r="P630" s="2"/>
    </row>
    <row r="631" spans="1:16" x14ac:dyDescent="0.3">
      <c r="A631">
        <v>630</v>
      </c>
      <c r="B631" t="s">
        <v>836</v>
      </c>
      <c r="C631" t="s">
        <v>837</v>
      </c>
      <c r="D631" t="s">
        <v>32</v>
      </c>
      <c r="E631" s="1">
        <v>43795</v>
      </c>
      <c r="F631" s="2">
        <f ca="1">DATEDIF(EmpTable[[#This Row],[Start Date]],TODAY(),"Y")</f>
        <v>4</v>
      </c>
      <c r="G631" t="s">
        <v>28</v>
      </c>
      <c r="H631" t="s">
        <v>29</v>
      </c>
      <c r="I631" t="s">
        <v>42</v>
      </c>
      <c r="J631">
        <v>2717</v>
      </c>
      <c r="K631">
        <v>32604</v>
      </c>
      <c r="L631">
        <v>5</v>
      </c>
      <c r="M631">
        <v>0</v>
      </c>
      <c r="N631">
        <v>0</v>
      </c>
      <c r="O631">
        <v>7</v>
      </c>
      <c r="P631" s="2"/>
    </row>
    <row r="632" spans="1:16" x14ac:dyDescent="0.3">
      <c r="A632">
        <v>631</v>
      </c>
      <c r="B632" t="s">
        <v>833</v>
      </c>
      <c r="C632" t="s">
        <v>838</v>
      </c>
      <c r="D632" t="s">
        <v>32</v>
      </c>
      <c r="E632" s="1">
        <v>43326</v>
      </c>
      <c r="F632" s="2">
        <f ca="1">DATEDIF(EmpTable[[#This Row],[Start Date]],TODAY(),"Y")</f>
        <v>6</v>
      </c>
      <c r="G632" t="s">
        <v>76</v>
      </c>
      <c r="H632" t="s">
        <v>29</v>
      </c>
      <c r="I632" t="s">
        <v>42</v>
      </c>
      <c r="J632">
        <v>3135</v>
      </c>
      <c r="K632">
        <v>37620</v>
      </c>
      <c r="L632">
        <v>3</v>
      </c>
      <c r="M632">
        <v>1</v>
      </c>
      <c r="N632">
        <v>0</v>
      </c>
      <c r="O632">
        <v>5</v>
      </c>
      <c r="P632" s="2"/>
    </row>
    <row r="633" spans="1:16" x14ac:dyDescent="0.3">
      <c r="A633">
        <v>632</v>
      </c>
      <c r="B633" t="s">
        <v>59</v>
      </c>
      <c r="C633" t="s">
        <v>46</v>
      </c>
      <c r="D633" t="s">
        <v>307</v>
      </c>
      <c r="E633" s="1">
        <v>43776</v>
      </c>
      <c r="F633" s="2">
        <f ca="1">DATEDIF(EmpTable[[#This Row],[Start Date]],TODAY(),"Y")</f>
        <v>4</v>
      </c>
      <c r="G633" t="s">
        <v>41</v>
      </c>
      <c r="H633" t="s">
        <v>29</v>
      </c>
      <c r="I633" t="s">
        <v>36</v>
      </c>
      <c r="J633">
        <v>2334</v>
      </c>
      <c r="K633">
        <v>28008</v>
      </c>
      <c r="L633">
        <v>1</v>
      </c>
      <c r="M633">
        <v>2</v>
      </c>
      <c r="N633">
        <v>0</v>
      </c>
      <c r="O633">
        <v>2</v>
      </c>
      <c r="P633" s="2"/>
    </row>
    <row r="634" spans="1:16" x14ac:dyDescent="0.3">
      <c r="A634">
        <v>633</v>
      </c>
      <c r="B634" t="s">
        <v>172</v>
      </c>
      <c r="C634" t="s">
        <v>46</v>
      </c>
      <c r="D634" t="s">
        <v>307</v>
      </c>
      <c r="E634" s="1">
        <v>43487</v>
      </c>
      <c r="F634" s="2">
        <f ca="1">DATEDIF(EmpTable[[#This Row],[Start Date]],TODAY(),"Y")</f>
        <v>5</v>
      </c>
      <c r="G634" t="s">
        <v>41</v>
      </c>
      <c r="H634" t="s">
        <v>18</v>
      </c>
      <c r="I634" t="s">
        <v>36</v>
      </c>
      <c r="J634">
        <v>1661</v>
      </c>
      <c r="K634">
        <v>19932</v>
      </c>
      <c r="L634">
        <v>5</v>
      </c>
      <c r="M634">
        <v>4</v>
      </c>
      <c r="N634">
        <v>0</v>
      </c>
      <c r="O634">
        <v>9</v>
      </c>
      <c r="P634" s="2"/>
    </row>
    <row r="635" spans="1:16" x14ac:dyDescent="0.3">
      <c r="A635">
        <v>634</v>
      </c>
      <c r="B635" t="s">
        <v>56</v>
      </c>
      <c r="C635" t="s">
        <v>839</v>
      </c>
      <c r="D635" t="s">
        <v>307</v>
      </c>
      <c r="E635" s="1">
        <v>43595</v>
      </c>
      <c r="F635" s="2">
        <f ca="1">DATEDIF(EmpTable[[#This Row],[Start Date]],TODAY(),"Y")</f>
        <v>5</v>
      </c>
      <c r="G635" t="s">
        <v>353</v>
      </c>
      <c r="H635" t="s">
        <v>18</v>
      </c>
      <c r="I635" t="s">
        <v>898</v>
      </c>
      <c r="J635">
        <v>1230</v>
      </c>
      <c r="K635">
        <v>14760</v>
      </c>
      <c r="L635">
        <v>5</v>
      </c>
      <c r="M635">
        <v>0</v>
      </c>
      <c r="N635">
        <v>6</v>
      </c>
      <c r="O635">
        <v>5</v>
      </c>
      <c r="P635" s="2"/>
    </row>
    <row r="636" spans="1:16" x14ac:dyDescent="0.3">
      <c r="A636">
        <v>635</v>
      </c>
      <c r="B636" t="s">
        <v>37</v>
      </c>
      <c r="C636" t="s">
        <v>257</v>
      </c>
      <c r="D636" t="s">
        <v>307</v>
      </c>
      <c r="E636" s="1">
        <v>42434</v>
      </c>
      <c r="F636" s="2">
        <f ca="1">DATEDIF(EmpTable[[#This Row],[Start Date]],TODAY(),"Y")</f>
        <v>8</v>
      </c>
      <c r="G636" t="s">
        <v>39</v>
      </c>
      <c r="H636" t="s">
        <v>22</v>
      </c>
      <c r="I636" t="s">
        <v>42</v>
      </c>
      <c r="J636">
        <v>1483</v>
      </c>
      <c r="K636">
        <v>17796</v>
      </c>
      <c r="L636">
        <v>5</v>
      </c>
      <c r="M636">
        <v>0</v>
      </c>
      <c r="N636">
        <v>2</v>
      </c>
      <c r="O636">
        <v>8</v>
      </c>
      <c r="P636" s="2"/>
    </row>
    <row r="637" spans="1:16" x14ac:dyDescent="0.3">
      <c r="A637">
        <v>636</v>
      </c>
      <c r="B637" t="s">
        <v>124</v>
      </c>
      <c r="C637" t="s">
        <v>840</v>
      </c>
      <c r="D637" t="s">
        <v>32</v>
      </c>
      <c r="E637" s="1">
        <v>43614</v>
      </c>
      <c r="F637" s="2">
        <f ca="1">DATEDIF(EmpTable[[#This Row],[Start Date]],TODAY(),"Y")</f>
        <v>5</v>
      </c>
      <c r="G637" t="s">
        <v>17</v>
      </c>
      <c r="H637" t="s">
        <v>29</v>
      </c>
      <c r="I637" t="s">
        <v>36</v>
      </c>
      <c r="J637">
        <v>2462</v>
      </c>
      <c r="K637">
        <v>29544</v>
      </c>
      <c r="L637">
        <v>3</v>
      </c>
      <c r="M637">
        <v>6</v>
      </c>
      <c r="N637">
        <v>3</v>
      </c>
      <c r="O637">
        <v>2</v>
      </c>
      <c r="P637" s="2"/>
    </row>
    <row r="638" spans="1:16" x14ac:dyDescent="0.3">
      <c r="A638">
        <v>637</v>
      </c>
      <c r="B638" t="s">
        <v>718</v>
      </c>
      <c r="C638" t="s">
        <v>841</v>
      </c>
      <c r="D638" t="s">
        <v>307</v>
      </c>
      <c r="E638" s="1">
        <v>44194</v>
      </c>
      <c r="F638" s="2">
        <f ca="1">DATEDIF(EmpTable[[#This Row],[Start Date]],TODAY(),"Y")</f>
        <v>3</v>
      </c>
      <c r="G638" t="s">
        <v>77</v>
      </c>
      <c r="H638" t="s">
        <v>18</v>
      </c>
      <c r="I638" t="s">
        <v>898</v>
      </c>
      <c r="J638">
        <v>2180</v>
      </c>
      <c r="K638">
        <v>26160</v>
      </c>
      <c r="L638">
        <v>5</v>
      </c>
      <c r="M638">
        <v>3</v>
      </c>
      <c r="N638">
        <v>0</v>
      </c>
      <c r="O638">
        <v>0</v>
      </c>
      <c r="P638" s="2"/>
    </row>
    <row r="639" spans="1:16" x14ac:dyDescent="0.3">
      <c r="A639">
        <v>638</v>
      </c>
      <c r="B639" t="s">
        <v>212</v>
      </c>
      <c r="C639" t="s">
        <v>842</v>
      </c>
      <c r="D639" t="s">
        <v>307</v>
      </c>
      <c r="E639" s="1">
        <v>42576</v>
      </c>
      <c r="F639" s="2">
        <f ca="1">DATEDIF(EmpTable[[#This Row],[Start Date]],TODAY(),"Y")</f>
        <v>8</v>
      </c>
      <c r="G639" t="s">
        <v>118</v>
      </c>
      <c r="H639" t="s">
        <v>18</v>
      </c>
      <c r="I639" t="s">
        <v>36</v>
      </c>
      <c r="J639">
        <v>943</v>
      </c>
      <c r="K639">
        <v>11316</v>
      </c>
      <c r="L639">
        <v>5</v>
      </c>
      <c r="M639">
        <v>0</v>
      </c>
      <c r="N639">
        <v>4</v>
      </c>
      <c r="O639">
        <v>7</v>
      </c>
      <c r="P639" s="2"/>
    </row>
    <row r="640" spans="1:16" x14ac:dyDescent="0.3">
      <c r="A640">
        <v>639</v>
      </c>
      <c r="B640" t="s">
        <v>20</v>
      </c>
      <c r="C640" t="s">
        <v>843</v>
      </c>
      <c r="D640" t="s">
        <v>32</v>
      </c>
      <c r="E640" s="1">
        <v>43688</v>
      </c>
      <c r="F640" s="2">
        <f ca="1">DATEDIF(EmpTable[[#This Row],[Start Date]],TODAY(),"Y")</f>
        <v>5</v>
      </c>
      <c r="G640" t="s">
        <v>25</v>
      </c>
      <c r="H640" t="s">
        <v>18</v>
      </c>
      <c r="I640" t="s">
        <v>42</v>
      </c>
      <c r="J640">
        <v>2489</v>
      </c>
      <c r="K640">
        <v>29868</v>
      </c>
      <c r="L640">
        <v>3</v>
      </c>
      <c r="M640">
        <v>6</v>
      </c>
      <c r="N640">
        <v>0</v>
      </c>
      <c r="O640">
        <v>3</v>
      </c>
      <c r="P640" s="2"/>
    </row>
    <row r="641" spans="1:16" x14ac:dyDescent="0.3">
      <c r="A641">
        <v>640</v>
      </c>
      <c r="B641" t="s">
        <v>195</v>
      </c>
      <c r="C641" t="s">
        <v>844</v>
      </c>
      <c r="D641" t="s">
        <v>32</v>
      </c>
      <c r="E641" s="1">
        <v>43781</v>
      </c>
      <c r="F641" s="2">
        <f ca="1">DATEDIF(EmpTable[[#This Row],[Start Date]],TODAY(),"Y")</f>
        <v>4</v>
      </c>
      <c r="G641" t="s">
        <v>35</v>
      </c>
      <c r="H641" t="s">
        <v>18</v>
      </c>
      <c r="I641" t="s">
        <v>60</v>
      </c>
      <c r="J641">
        <v>2279</v>
      </c>
      <c r="K641">
        <v>27348</v>
      </c>
      <c r="L641">
        <v>5</v>
      </c>
      <c r="M641">
        <v>0</v>
      </c>
      <c r="N641">
        <v>0</v>
      </c>
      <c r="O641">
        <v>4</v>
      </c>
      <c r="P641" s="2"/>
    </row>
    <row r="642" spans="1:16" x14ac:dyDescent="0.3">
      <c r="A642">
        <v>641</v>
      </c>
      <c r="B642" t="s">
        <v>651</v>
      </c>
      <c r="C642" t="s">
        <v>627</v>
      </c>
      <c r="D642" t="s">
        <v>307</v>
      </c>
      <c r="E642" s="1">
        <v>43479</v>
      </c>
      <c r="F642" s="2">
        <f ca="1">DATEDIF(EmpTable[[#This Row],[Start Date]],TODAY(),"Y")</f>
        <v>5</v>
      </c>
      <c r="G642" t="s">
        <v>77</v>
      </c>
      <c r="H642" t="s">
        <v>22</v>
      </c>
      <c r="I642" t="s">
        <v>42</v>
      </c>
      <c r="J642">
        <v>840</v>
      </c>
      <c r="K642">
        <v>10080</v>
      </c>
      <c r="L642">
        <v>3</v>
      </c>
      <c r="M642">
        <v>4</v>
      </c>
      <c r="N642">
        <v>0</v>
      </c>
      <c r="O642">
        <v>10</v>
      </c>
      <c r="P642" s="2"/>
    </row>
    <row r="643" spans="1:16" x14ac:dyDescent="0.3">
      <c r="A643">
        <v>642</v>
      </c>
      <c r="B643" t="s">
        <v>845</v>
      </c>
      <c r="C643" t="s">
        <v>283</v>
      </c>
      <c r="D643" t="s">
        <v>32</v>
      </c>
      <c r="E643" s="1">
        <v>43511</v>
      </c>
      <c r="F643" s="2">
        <f ca="1">DATEDIF(EmpTable[[#This Row],[Start Date]],TODAY(),"Y")</f>
        <v>5</v>
      </c>
      <c r="G643" t="s">
        <v>17</v>
      </c>
      <c r="H643" t="s">
        <v>18</v>
      </c>
      <c r="I643" t="s">
        <v>36</v>
      </c>
      <c r="J643">
        <v>1601</v>
      </c>
      <c r="K643">
        <v>19212</v>
      </c>
      <c r="L643">
        <v>5</v>
      </c>
      <c r="M643">
        <v>0</v>
      </c>
      <c r="N643">
        <v>0</v>
      </c>
      <c r="O643">
        <v>3</v>
      </c>
      <c r="P643" s="2"/>
    </row>
    <row r="644" spans="1:16" x14ac:dyDescent="0.3">
      <c r="A644">
        <v>643</v>
      </c>
      <c r="B644" t="s">
        <v>219</v>
      </c>
      <c r="C644" t="s">
        <v>618</v>
      </c>
      <c r="D644" t="s">
        <v>32</v>
      </c>
      <c r="E644" s="1">
        <v>43218</v>
      </c>
      <c r="F644" s="2">
        <f ca="1">DATEDIF(EmpTable[[#This Row],[Start Date]],TODAY(),"Y")</f>
        <v>6</v>
      </c>
      <c r="G644" t="s">
        <v>41</v>
      </c>
      <c r="H644" t="s">
        <v>18</v>
      </c>
      <c r="I644" t="s">
        <v>36</v>
      </c>
      <c r="J644">
        <v>1414</v>
      </c>
      <c r="K644">
        <v>16968</v>
      </c>
      <c r="L644">
        <v>5</v>
      </c>
      <c r="M644">
        <v>4</v>
      </c>
      <c r="N644">
        <v>0</v>
      </c>
      <c r="O644">
        <v>10</v>
      </c>
      <c r="P644" s="2"/>
    </row>
    <row r="645" spans="1:16" x14ac:dyDescent="0.3">
      <c r="A645">
        <v>644</v>
      </c>
      <c r="B645" t="s">
        <v>151</v>
      </c>
      <c r="C645" t="s">
        <v>846</v>
      </c>
      <c r="D645" t="s">
        <v>32</v>
      </c>
      <c r="E645" s="1">
        <v>43915</v>
      </c>
      <c r="F645" s="2">
        <f ca="1">DATEDIF(EmpTable[[#This Row],[Start Date]],TODAY(),"Y")</f>
        <v>4</v>
      </c>
      <c r="G645" t="s">
        <v>50</v>
      </c>
      <c r="H645" t="s">
        <v>29</v>
      </c>
      <c r="I645" t="s">
        <v>36</v>
      </c>
      <c r="J645">
        <v>905</v>
      </c>
      <c r="K645">
        <v>10860</v>
      </c>
      <c r="L645">
        <v>3</v>
      </c>
      <c r="M645">
        <v>0</v>
      </c>
      <c r="N645">
        <v>0</v>
      </c>
      <c r="O645">
        <v>8</v>
      </c>
      <c r="P645" s="2"/>
    </row>
    <row r="646" spans="1:16" x14ac:dyDescent="0.3">
      <c r="A646">
        <v>645</v>
      </c>
      <c r="B646" t="s">
        <v>847</v>
      </c>
      <c r="C646" t="s">
        <v>323</v>
      </c>
      <c r="D646" t="s">
        <v>307</v>
      </c>
      <c r="E646" s="1">
        <v>43894</v>
      </c>
      <c r="F646" s="2">
        <f ca="1">DATEDIF(EmpTable[[#This Row],[Start Date]],TODAY(),"Y")</f>
        <v>4</v>
      </c>
      <c r="G646" t="s">
        <v>53</v>
      </c>
      <c r="H646" t="s">
        <v>29</v>
      </c>
      <c r="I646" t="s">
        <v>36</v>
      </c>
      <c r="J646">
        <v>2525</v>
      </c>
      <c r="K646">
        <v>30300</v>
      </c>
      <c r="L646">
        <v>3</v>
      </c>
      <c r="M646">
        <v>0</v>
      </c>
      <c r="N646">
        <v>0</v>
      </c>
      <c r="O646">
        <v>10</v>
      </c>
      <c r="P646" s="2"/>
    </row>
    <row r="647" spans="1:16" x14ac:dyDescent="0.3">
      <c r="A647">
        <v>646</v>
      </c>
      <c r="B647" t="s">
        <v>33</v>
      </c>
      <c r="C647" t="s">
        <v>165</v>
      </c>
      <c r="D647" t="s">
        <v>32</v>
      </c>
      <c r="E647" s="1">
        <v>43245</v>
      </c>
      <c r="F647" s="2">
        <f ca="1">DATEDIF(EmpTable[[#This Row],[Start Date]],TODAY(),"Y")</f>
        <v>6</v>
      </c>
      <c r="G647" t="s">
        <v>39</v>
      </c>
      <c r="H647" t="s">
        <v>18</v>
      </c>
      <c r="I647" t="s">
        <v>36</v>
      </c>
      <c r="J647">
        <v>1412</v>
      </c>
      <c r="K647">
        <v>16944</v>
      </c>
      <c r="L647">
        <v>2</v>
      </c>
      <c r="M647">
        <v>0</v>
      </c>
      <c r="N647">
        <v>0</v>
      </c>
      <c r="O647">
        <v>7</v>
      </c>
      <c r="P647" s="2"/>
    </row>
    <row r="648" spans="1:16" x14ac:dyDescent="0.3">
      <c r="A648">
        <v>647</v>
      </c>
      <c r="B648" t="s">
        <v>327</v>
      </c>
      <c r="C648" t="s">
        <v>848</v>
      </c>
      <c r="D648" t="s">
        <v>32</v>
      </c>
      <c r="E648" s="1">
        <v>43834</v>
      </c>
      <c r="F648" s="2">
        <f ca="1">DATEDIF(EmpTable[[#This Row],[Start Date]],TODAY(),"Y")</f>
        <v>4</v>
      </c>
      <c r="G648" t="s">
        <v>28</v>
      </c>
      <c r="H648" t="s">
        <v>48</v>
      </c>
      <c r="I648" t="s">
        <v>42</v>
      </c>
      <c r="J648">
        <v>2397</v>
      </c>
      <c r="K648">
        <v>28764</v>
      </c>
      <c r="L648">
        <v>3</v>
      </c>
      <c r="M648">
        <v>0</v>
      </c>
      <c r="N648">
        <v>0</v>
      </c>
      <c r="O648">
        <v>100</v>
      </c>
      <c r="P648" s="2"/>
    </row>
    <row r="649" spans="1:16" x14ac:dyDescent="0.3">
      <c r="A649">
        <v>648</v>
      </c>
      <c r="B649" t="s">
        <v>33</v>
      </c>
      <c r="C649" t="s">
        <v>849</v>
      </c>
      <c r="D649" t="s">
        <v>32</v>
      </c>
      <c r="E649" s="1">
        <v>44055</v>
      </c>
      <c r="F649" s="2">
        <f ca="1">DATEDIF(EmpTable[[#This Row],[Start Date]],TODAY(),"Y")</f>
        <v>4</v>
      </c>
      <c r="G649" t="s">
        <v>41</v>
      </c>
      <c r="H649" t="s">
        <v>18</v>
      </c>
      <c r="I649" t="s">
        <v>36</v>
      </c>
      <c r="J649">
        <v>1153</v>
      </c>
      <c r="K649">
        <v>13836</v>
      </c>
      <c r="L649">
        <v>4.5</v>
      </c>
      <c r="M649">
        <v>0</v>
      </c>
      <c r="N649">
        <v>2</v>
      </c>
      <c r="O649">
        <v>10</v>
      </c>
      <c r="P649" s="2"/>
    </row>
    <row r="650" spans="1:16" x14ac:dyDescent="0.3">
      <c r="A650">
        <v>649</v>
      </c>
      <c r="B650" t="s">
        <v>170</v>
      </c>
      <c r="C650" t="s">
        <v>850</v>
      </c>
      <c r="D650" t="s">
        <v>32</v>
      </c>
      <c r="E650" s="1">
        <v>42952</v>
      </c>
      <c r="F650" s="2">
        <f ca="1">DATEDIF(EmpTable[[#This Row],[Start Date]],TODAY(),"Y")</f>
        <v>7</v>
      </c>
      <c r="G650" t="s">
        <v>41</v>
      </c>
      <c r="H650" t="s">
        <v>18</v>
      </c>
      <c r="I650" t="s">
        <v>36</v>
      </c>
      <c r="J650">
        <v>2091</v>
      </c>
      <c r="K650">
        <v>25092</v>
      </c>
      <c r="L650">
        <v>2</v>
      </c>
      <c r="M650">
        <v>0</v>
      </c>
      <c r="N650">
        <v>0</v>
      </c>
      <c r="O650">
        <v>6</v>
      </c>
      <c r="P650" s="2"/>
    </row>
    <row r="651" spans="1:16" x14ac:dyDescent="0.3">
      <c r="A651">
        <v>650</v>
      </c>
      <c r="B651" t="s">
        <v>20</v>
      </c>
      <c r="C651" t="s">
        <v>851</v>
      </c>
      <c r="D651" t="s">
        <v>32</v>
      </c>
      <c r="E651" s="1">
        <v>44011</v>
      </c>
      <c r="F651" s="2">
        <f ca="1">DATEDIF(EmpTable[[#This Row],[Start Date]],TODAY(),"Y")</f>
        <v>4</v>
      </c>
      <c r="G651" t="s">
        <v>28</v>
      </c>
      <c r="H651" t="s">
        <v>29</v>
      </c>
      <c r="I651" t="s">
        <v>19</v>
      </c>
      <c r="J651">
        <v>1444</v>
      </c>
      <c r="K651">
        <v>17328</v>
      </c>
      <c r="L651">
        <v>5</v>
      </c>
      <c r="M651">
        <v>3</v>
      </c>
      <c r="N651">
        <v>0</v>
      </c>
      <c r="O651">
        <v>7</v>
      </c>
      <c r="P651" s="2"/>
    </row>
    <row r="652" spans="1:16" x14ac:dyDescent="0.3">
      <c r="A652">
        <v>651</v>
      </c>
      <c r="B652" t="s">
        <v>852</v>
      </c>
      <c r="C652" t="s">
        <v>853</v>
      </c>
      <c r="D652" t="s">
        <v>307</v>
      </c>
      <c r="E652" s="1">
        <v>42795</v>
      </c>
      <c r="F652" s="2">
        <f ca="1">DATEDIF(EmpTable[[#This Row],[Start Date]],TODAY(),"Y")</f>
        <v>7</v>
      </c>
      <c r="G652" t="s">
        <v>28</v>
      </c>
      <c r="H652" t="s">
        <v>18</v>
      </c>
      <c r="I652" t="s">
        <v>36</v>
      </c>
      <c r="J652">
        <v>2360</v>
      </c>
      <c r="K652">
        <v>28320</v>
      </c>
      <c r="L652">
        <v>4.5</v>
      </c>
      <c r="M652">
        <v>0</v>
      </c>
      <c r="N652">
        <v>0</v>
      </c>
      <c r="O652">
        <v>1</v>
      </c>
      <c r="P652" s="2"/>
    </row>
    <row r="653" spans="1:16" x14ac:dyDescent="0.3">
      <c r="A653">
        <v>652</v>
      </c>
      <c r="B653" t="s">
        <v>33</v>
      </c>
      <c r="C653" t="s">
        <v>775</v>
      </c>
      <c r="D653" t="s">
        <v>32</v>
      </c>
      <c r="E653" s="1">
        <v>44177</v>
      </c>
      <c r="F653" s="2">
        <f ca="1">DATEDIF(EmpTable[[#This Row],[Start Date]],TODAY(),"Y")</f>
        <v>3</v>
      </c>
      <c r="G653" t="s">
        <v>53</v>
      </c>
      <c r="H653" t="s">
        <v>29</v>
      </c>
      <c r="I653" t="s">
        <v>36</v>
      </c>
      <c r="J653">
        <v>2576</v>
      </c>
      <c r="K653">
        <v>30912</v>
      </c>
      <c r="L653">
        <v>1</v>
      </c>
      <c r="M653">
        <v>6</v>
      </c>
      <c r="N653">
        <v>0</v>
      </c>
      <c r="O653">
        <v>6</v>
      </c>
      <c r="P653" s="2"/>
    </row>
    <row r="654" spans="1:16" x14ac:dyDescent="0.3">
      <c r="A654">
        <v>653</v>
      </c>
      <c r="B654" t="s">
        <v>33</v>
      </c>
      <c r="C654" t="s">
        <v>854</v>
      </c>
      <c r="D654" t="s">
        <v>32</v>
      </c>
      <c r="E654" s="1">
        <v>43793</v>
      </c>
      <c r="F654" s="2">
        <f ca="1">DATEDIF(EmpTable[[#This Row],[Start Date]],TODAY(),"Y")</f>
        <v>4</v>
      </c>
      <c r="G654" t="s">
        <v>41</v>
      </c>
      <c r="H654" t="s">
        <v>18</v>
      </c>
      <c r="I654" t="s">
        <v>42</v>
      </c>
      <c r="J654">
        <v>2376</v>
      </c>
      <c r="K654">
        <v>28512</v>
      </c>
      <c r="L654">
        <v>2</v>
      </c>
      <c r="M654">
        <v>6</v>
      </c>
      <c r="N654">
        <v>0</v>
      </c>
      <c r="O654">
        <v>57</v>
      </c>
      <c r="P654" s="2"/>
    </row>
    <row r="655" spans="1:16" x14ac:dyDescent="0.3">
      <c r="A655">
        <v>654</v>
      </c>
      <c r="B655" t="s">
        <v>437</v>
      </c>
      <c r="C655" t="s">
        <v>329</v>
      </c>
      <c r="D655" t="s">
        <v>32</v>
      </c>
      <c r="E655" s="1">
        <v>43681</v>
      </c>
      <c r="F655" s="2">
        <f ca="1">DATEDIF(EmpTable[[#This Row],[Start Date]],TODAY(),"Y")</f>
        <v>5</v>
      </c>
      <c r="G655" t="s">
        <v>53</v>
      </c>
      <c r="H655" t="s">
        <v>29</v>
      </c>
      <c r="I655" t="s">
        <v>36</v>
      </c>
      <c r="J655">
        <v>2924</v>
      </c>
      <c r="K655">
        <v>35088</v>
      </c>
      <c r="L655">
        <v>4.5</v>
      </c>
      <c r="M655">
        <v>0</v>
      </c>
      <c r="N655">
        <v>0</v>
      </c>
      <c r="O655">
        <v>10</v>
      </c>
      <c r="P655" s="2"/>
    </row>
    <row r="656" spans="1:16" x14ac:dyDescent="0.3">
      <c r="A656">
        <v>655</v>
      </c>
      <c r="B656" t="s">
        <v>357</v>
      </c>
      <c r="C656" t="s">
        <v>855</v>
      </c>
      <c r="D656" t="s">
        <v>32</v>
      </c>
      <c r="E656" s="1">
        <v>42785</v>
      </c>
      <c r="F656" s="2">
        <f ca="1">DATEDIF(EmpTable[[#This Row],[Start Date]],TODAY(),"Y")</f>
        <v>7</v>
      </c>
      <c r="G656" t="s">
        <v>77</v>
      </c>
      <c r="H656" t="s">
        <v>22</v>
      </c>
      <c r="I656" t="s">
        <v>19</v>
      </c>
      <c r="J656">
        <v>2548</v>
      </c>
      <c r="K656">
        <v>30576</v>
      </c>
      <c r="L656">
        <v>1</v>
      </c>
      <c r="M656">
        <v>0</v>
      </c>
      <c r="N656">
        <v>0</v>
      </c>
      <c r="O656">
        <v>10</v>
      </c>
      <c r="P656" s="2"/>
    </row>
    <row r="657" spans="1:16" x14ac:dyDescent="0.3">
      <c r="A657">
        <v>656</v>
      </c>
      <c r="B657" t="s">
        <v>856</v>
      </c>
      <c r="C657" t="s">
        <v>857</v>
      </c>
      <c r="D657" t="s">
        <v>32</v>
      </c>
      <c r="E657" s="1">
        <v>43852</v>
      </c>
      <c r="F657" s="2">
        <f ca="1">DATEDIF(EmpTable[[#This Row],[Start Date]],TODAY(),"Y")</f>
        <v>4</v>
      </c>
      <c r="G657" t="s">
        <v>41</v>
      </c>
      <c r="H657" t="s">
        <v>22</v>
      </c>
      <c r="I657" t="s">
        <v>60</v>
      </c>
      <c r="J657">
        <v>841</v>
      </c>
      <c r="K657">
        <v>10092</v>
      </c>
      <c r="L657">
        <v>1</v>
      </c>
      <c r="M657">
        <v>4</v>
      </c>
      <c r="N657">
        <v>0</v>
      </c>
      <c r="O657">
        <v>7</v>
      </c>
      <c r="P657" s="2"/>
    </row>
    <row r="658" spans="1:16" x14ac:dyDescent="0.3">
      <c r="A658">
        <v>657</v>
      </c>
      <c r="B658" t="s">
        <v>56</v>
      </c>
      <c r="C658" t="s">
        <v>858</v>
      </c>
      <c r="D658" t="s">
        <v>307</v>
      </c>
      <c r="E658" s="1">
        <v>43966</v>
      </c>
      <c r="F658" s="2">
        <f ca="1">DATEDIF(EmpTable[[#This Row],[Start Date]],TODAY(),"Y")</f>
        <v>4</v>
      </c>
      <c r="G658" t="s">
        <v>28</v>
      </c>
      <c r="H658" t="s">
        <v>18</v>
      </c>
      <c r="I658" t="s">
        <v>36</v>
      </c>
      <c r="J658">
        <v>3017</v>
      </c>
      <c r="K658">
        <v>36204</v>
      </c>
      <c r="L658">
        <v>3</v>
      </c>
      <c r="M658">
        <v>0</v>
      </c>
      <c r="N658">
        <v>0</v>
      </c>
      <c r="O658">
        <v>6</v>
      </c>
      <c r="P658" s="2"/>
    </row>
    <row r="659" spans="1:16" x14ac:dyDescent="0.3">
      <c r="A659">
        <v>658</v>
      </c>
      <c r="B659" t="s">
        <v>859</v>
      </c>
      <c r="C659" t="s">
        <v>860</v>
      </c>
      <c r="D659" t="s">
        <v>32</v>
      </c>
      <c r="E659" s="1">
        <v>43126</v>
      </c>
      <c r="F659" s="2">
        <f ca="1">DATEDIF(EmpTable[[#This Row],[Start Date]],TODAY(),"Y")</f>
        <v>6</v>
      </c>
      <c r="G659" t="s">
        <v>53</v>
      </c>
      <c r="H659" t="s">
        <v>29</v>
      </c>
      <c r="I659" t="s">
        <v>36</v>
      </c>
      <c r="J659">
        <v>1077</v>
      </c>
      <c r="K659">
        <v>12924</v>
      </c>
      <c r="L659">
        <v>5</v>
      </c>
      <c r="M659">
        <v>0</v>
      </c>
      <c r="N659">
        <v>0</v>
      </c>
      <c r="O659">
        <v>9</v>
      </c>
      <c r="P659" s="2"/>
    </row>
    <row r="660" spans="1:16" x14ac:dyDescent="0.3">
      <c r="A660">
        <v>659</v>
      </c>
      <c r="B660" t="s">
        <v>210</v>
      </c>
      <c r="C660" t="s">
        <v>861</v>
      </c>
      <c r="D660" t="s">
        <v>307</v>
      </c>
      <c r="E660" s="1">
        <v>43223</v>
      </c>
      <c r="F660" s="2">
        <f ca="1">DATEDIF(EmpTable[[#This Row],[Start Date]],TODAY(),"Y")</f>
        <v>6</v>
      </c>
      <c r="G660" t="s">
        <v>58</v>
      </c>
      <c r="H660" t="s">
        <v>18</v>
      </c>
      <c r="I660" t="s">
        <v>60</v>
      </c>
      <c r="J660">
        <v>3316</v>
      </c>
      <c r="K660">
        <v>39792</v>
      </c>
      <c r="L660">
        <v>4.5</v>
      </c>
      <c r="M660">
        <v>0</v>
      </c>
      <c r="N660">
        <v>0</v>
      </c>
      <c r="O660">
        <v>8</v>
      </c>
      <c r="P660" s="2"/>
    </row>
    <row r="661" spans="1:16" x14ac:dyDescent="0.3">
      <c r="A661">
        <v>660</v>
      </c>
      <c r="B661" t="s">
        <v>111</v>
      </c>
      <c r="C661" t="s">
        <v>389</v>
      </c>
      <c r="D661" t="s">
        <v>32</v>
      </c>
      <c r="E661" s="1">
        <v>43442</v>
      </c>
      <c r="F661" s="2">
        <f ca="1">DATEDIF(EmpTable[[#This Row],[Start Date]],TODAY(),"Y")</f>
        <v>5</v>
      </c>
      <c r="G661" t="s">
        <v>118</v>
      </c>
      <c r="H661" t="s">
        <v>48</v>
      </c>
      <c r="I661" t="s">
        <v>60</v>
      </c>
      <c r="J661">
        <v>2188</v>
      </c>
      <c r="K661">
        <v>26256</v>
      </c>
      <c r="L661">
        <v>4.5</v>
      </c>
      <c r="M661">
        <v>5</v>
      </c>
      <c r="N661">
        <v>0</v>
      </c>
      <c r="O661">
        <v>9</v>
      </c>
      <c r="P661" s="2"/>
    </row>
    <row r="662" spans="1:16" x14ac:dyDescent="0.3">
      <c r="A662">
        <v>661</v>
      </c>
      <c r="B662" t="s">
        <v>862</v>
      </c>
      <c r="C662" t="s">
        <v>863</v>
      </c>
      <c r="D662" t="s">
        <v>32</v>
      </c>
      <c r="E662" s="1">
        <v>43500</v>
      </c>
      <c r="F662" s="2">
        <f ca="1">DATEDIF(EmpTable[[#This Row],[Start Date]],TODAY(),"Y")</f>
        <v>5</v>
      </c>
      <c r="G662" t="s">
        <v>118</v>
      </c>
      <c r="H662" t="s">
        <v>29</v>
      </c>
      <c r="I662" t="s">
        <v>60</v>
      </c>
      <c r="J662">
        <v>1684</v>
      </c>
      <c r="K662">
        <v>20208</v>
      </c>
      <c r="L662">
        <v>5</v>
      </c>
      <c r="M662">
        <v>0</v>
      </c>
      <c r="N662">
        <v>0</v>
      </c>
      <c r="O662">
        <v>6</v>
      </c>
      <c r="P662" s="2"/>
    </row>
    <row r="663" spans="1:16" x14ac:dyDescent="0.3">
      <c r="A663">
        <v>662</v>
      </c>
      <c r="B663" t="s">
        <v>864</v>
      </c>
      <c r="C663" t="s">
        <v>865</v>
      </c>
      <c r="D663" t="s">
        <v>307</v>
      </c>
      <c r="E663" s="1">
        <v>43783</v>
      </c>
      <c r="F663" s="2">
        <f ca="1">DATEDIF(EmpTable[[#This Row],[Start Date]],TODAY(),"Y")</f>
        <v>4</v>
      </c>
      <c r="G663" t="s">
        <v>41</v>
      </c>
      <c r="H663" t="s">
        <v>18</v>
      </c>
      <c r="I663" t="s">
        <v>42</v>
      </c>
      <c r="J663">
        <v>716</v>
      </c>
      <c r="K663">
        <v>8592</v>
      </c>
      <c r="L663">
        <v>3</v>
      </c>
      <c r="M663">
        <v>0</v>
      </c>
      <c r="N663">
        <v>0</v>
      </c>
      <c r="O663">
        <v>8</v>
      </c>
      <c r="P663" s="2"/>
    </row>
    <row r="664" spans="1:16" x14ac:dyDescent="0.3">
      <c r="A664">
        <v>663</v>
      </c>
      <c r="B664" t="s">
        <v>413</v>
      </c>
      <c r="C664" t="s">
        <v>476</v>
      </c>
      <c r="D664" t="s">
        <v>307</v>
      </c>
      <c r="E664" s="1">
        <v>43604</v>
      </c>
      <c r="F664" s="2">
        <f ca="1">DATEDIF(EmpTable[[#This Row],[Start Date]],TODAY(),"Y")</f>
        <v>5</v>
      </c>
      <c r="G664" t="s">
        <v>28</v>
      </c>
      <c r="H664" t="s">
        <v>18</v>
      </c>
      <c r="I664" t="s">
        <v>36</v>
      </c>
      <c r="J664">
        <v>2703</v>
      </c>
      <c r="K664">
        <v>32436</v>
      </c>
      <c r="L664">
        <v>2</v>
      </c>
      <c r="M664">
        <v>0</v>
      </c>
      <c r="N664">
        <v>0</v>
      </c>
      <c r="O664">
        <v>4</v>
      </c>
      <c r="P664" s="2"/>
    </row>
    <row r="665" spans="1:16" x14ac:dyDescent="0.3">
      <c r="A665">
        <v>664</v>
      </c>
      <c r="B665" t="s">
        <v>71</v>
      </c>
      <c r="C665" t="s">
        <v>866</v>
      </c>
      <c r="D665" t="s">
        <v>32</v>
      </c>
      <c r="E665" s="1">
        <v>43289</v>
      </c>
      <c r="F665" s="2">
        <f ca="1">DATEDIF(EmpTable[[#This Row],[Start Date]],TODAY(),"Y")</f>
        <v>6</v>
      </c>
      <c r="G665" t="s">
        <v>73</v>
      </c>
      <c r="H665" t="s">
        <v>18</v>
      </c>
      <c r="I665" t="s">
        <v>898</v>
      </c>
      <c r="J665">
        <v>2361</v>
      </c>
      <c r="K665">
        <v>28332</v>
      </c>
      <c r="L665">
        <v>5</v>
      </c>
      <c r="M665">
        <v>0</v>
      </c>
      <c r="N665">
        <v>0</v>
      </c>
      <c r="O665">
        <v>1</v>
      </c>
      <c r="P665" s="2"/>
    </row>
    <row r="666" spans="1:16" x14ac:dyDescent="0.3">
      <c r="A666">
        <v>665</v>
      </c>
      <c r="B666" t="s">
        <v>33</v>
      </c>
      <c r="C666" t="s">
        <v>142</v>
      </c>
      <c r="D666" t="s">
        <v>32</v>
      </c>
      <c r="E666" s="1">
        <v>44141</v>
      </c>
      <c r="F666" s="2">
        <f ca="1">DATEDIF(EmpTable[[#This Row],[Start Date]],TODAY(),"Y")</f>
        <v>3</v>
      </c>
      <c r="G666" t="s">
        <v>28</v>
      </c>
      <c r="H666" t="s">
        <v>18</v>
      </c>
      <c r="I666" t="s">
        <v>42</v>
      </c>
      <c r="J666">
        <v>1797</v>
      </c>
      <c r="K666">
        <v>21564</v>
      </c>
      <c r="L666">
        <v>1</v>
      </c>
      <c r="M666">
        <v>6</v>
      </c>
      <c r="N666">
        <v>0</v>
      </c>
      <c r="O666">
        <v>7</v>
      </c>
      <c r="P666" s="2"/>
    </row>
    <row r="667" spans="1:16" x14ac:dyDescent="0.3">
      <c r="A667">
        <v>666</v>
      </c>
      <c r="B667" t="s">
        <v>64</v>
      </c>
      <c r="C667" t="s">
        <v>867</v>
      </c>
      <c r="D667" t="s">
        <v>32</v>
      </c>
      <c r="E667" s="1">
        <v>43995</v>
      </c>
      <c r="F667" s="2">
        <f ca="1">DATEDIF(EmpTable[[#This Row],[Start Date]],TODAY(),"Y")</f>
        <v>4</v>
      </c>
      <c r="G667" t="s">
        <v>93</v>
      </c>
      <c r="H667" t="s">
        <v>18</v>
      </c>
      <c r="I667" t="s">
        <v>898</v>
      </c>
      <c r="J667">
        <v>2252</v>
      </c>
      <c r="K667">
        <v>27024</v>
      </c>
      <c r="L667">
        <v>3</v>
      </c>
      <c r="M667">
        <v>0</v>
      </c>
      <c r="N667">
        <v>0</v>
      </c>
      <c r="O667">
        <v>2</v>
      </c>
      <c r="P667" s="2"/>
    </row>
    <row r="668" spans="1:16" x14ac:dyDescent="0.3">
      <c r="A668">
        <v>667</v>
      </c>
      <c r="B668" t="s">
        <v>503</v>
      </c>
      <c r="C668" t="s">
        <v>868</v>
      </c>
      <c r="D668" t="s">
        <v>307</v>
      </c>
      <c r="E668" s="1">
        <v>43373</v>
      </c>
      <c r="F668" s="2">
        <f ca="1">DATEDIF(EmpTable[[#This Row],[Start Date]],TODAY(),"Y")</f>
        <v>5</v>
      </c>
      <c r="G668" t="s">
        <v>28</v>
      </c>
      <c r="H668" t="s">
        <v>18</v>
      </c>
      <c r="I668" t="s">
        <v>36</v>
      </c>
      <c r="J668">
        <v>2486</v>
      </c>
      <c r="K668">
        <v>29832</v>
      </c>
      <c r="L668">
        <v>5</v>
      </c>
      <c r="M668">
        <v>5</v>
      </c>
      <c r="N668">
        <v>2</v>
      </c>
      <c r="O668">
        <v>9</v>
      </c>
      <c r="P668" s="2"/>
    </row>
    <row r="669" spans="1:16" x14ac:dyDescent="0.3">
      <c r="A669">
        <v>668</v>
      </c>
      <c r="B669" t="s">
        <v>30</v>
      </c>
      <c r="C669" t="s">
        <v>869</v>
      </c>
      <c r="D669" t="s">
        <v>32</v>
      </c>
      <c r="E669" s="1">
        <v>43995</v>
      </c>
      <c r="F669" s="2">
        <f ca="1">DATEDIF(EmpTable[[#This Row],[Start Date]],TODAY(),"Y")</f>
        <v>4</v>
      </c>
      <c r="G669" t="s">
        <v>28</v>
      </c>
      <c r="H669" t="s">
        <v>18</v>
      </c>
      <c r="I669" t="s">
        <v>36</v>
      </c>
      <c r="J669">
        <v>1197</v>
      </c>
      <c r="K669">
        <v>14364</v>
      </c>
      <c r="L669">
        <v>2</v>
      </c>
      <c r="M669">
        <v>4</v>
      </c>
      <c r="N669">
        <v>0</v>
      </c>
      <c r="O669">
        <v>8</v>
      </c>
      <c r="P669" s="2"/>
    </row>
    <row r="670" spans="1:16" x14ac:dyDescent="0.3">
      <c r="A670">
        <v>669</v>
      </c>
      <c r="B670" t="s">
        <v>870</v>
      </c>
      <c r="C670" t="s">
        <v>871</v>
      </c>
      <c r="D670" t="s">
        <v>307</v>
      </c>
      <c r="E670" s="1">
        <v>43590</v>
      </c>
      <c r="F670" s="2">
        <f ca="1">DATEDIF(EmpTable[[#This Row],[Start Date]],TODAY(),"Y")</f>
        <v>5</v>
      </c>
      <c r="G670" t="s">
        <v>53</v>
      </c>
      <c r="H670" t="s">
        <v>22</v>
      </c>
      <c r="I670" t="s">
        <v>36</v>
      </c>
      <c r="J670">
        <v>3389</v>
      </c>
      <c r="K670">
        <v>40668</v>
      </c>
      <c r="L670">
        <v>3</v>
      </c>
      <c r="M670">
        <v>1</v>
      </c>
      <c r="N670">
        <v>0</v>
      </c>
      <c r="O670">
        <v>7</v>
      </c>
      <c r="P670" s="2"/>
    </row>
    <row r="671" spans="1:16" x14ac:dyDescent="0.3">
      <c r="A671">
        <v>670</v>
      </c>
      <c r="B671" t="s">
        <v>215</v>
      </c>
      <c r="C671" t="s">
        <v>872</v>
      </c>
      <c r="D671" t="s">
        <v>307</v>
      </c>
      <c r="E671" s="1">
        <v>43800</v>
      </c>
      <c r="F671" s="2">
        <f ca="1">DATEDIF(EmpTable[[#This Row],[Start Date]],TODAY(),"Y")</f>
        <v>4</v>
      </c>
      <c r="G671" t="s">
        <v>35</v>
      </c>
      <c r="H671" t="s">
        <v>29</v>
      </c>
      <c r="I671" t="s">
        <v>42</v>
      </c>
      <c r="J671">
        <v>2760</v>
      </c>
      <c r="K671">
        <v>33120</v>
      </c>
      <c r="L671">
        <v>1</v>
      </c>
      <c r="M671">
        <v>6</v>
      </c>
      <c r="N671">
        <v>6</v>
      </c>
      <c r="O671">
        <v>1</v>
      </c>
      <c r="P671" s="2"/>
    </row>
    <row r="672" spans="1:16" x14ac:dyDescent="0.3">
      <c r="A672">
        <v>671</v>
      </c>
      <c r="B672" t="s">
        <v>213</v>
      </c>
      <c r="C672" t="s">
        <v>873</v>
      </c>
      <c r="D672" t="s">
        <v>32</v>
      </c>
      <c r="E672" s="1">
        <v>42992</v>
      </c>
      <c r="F672" s="2">
        <f ca="1">DATEDIF(EmpTable[[#This Row],[Start Date]],TODAY(),"Y")</f>
        <v>6</v>
      </c>
      <c r="G672" t="s">
        <v>88</v>
      </c>
      <c r="H672" t="s">
        <v>22</v>
      </c>
      <c r="I672" t="s">
        <v>42</v>
      </c>
      <c r="J672">
        <v>1232</v>
      </c>
      <c r="K672">
        <v>14784</v>
      </c>
      <c r="L672">
        <v>5</v>
      </c>
      <c r="M672">
        <v>3</v>
      </c>
      <c r="N672">
        <v>0</v>
      </c>
      <c r="O672">
        <v>10</v>
      </c>
      <c r="P672" s="2"/>
    </row>
    <row r="673" spans="1:16" x14ac:dyDescent="0.3">
      <c r="A673">
        <v>672</v>
      </c>
      <c r="B673" t="s">
        <v>606</v>
      </c>
      <c r="C673" t="s">
        <v>874</v>
      </c>
      <c r="D673" t="s">
        <v>307</v>
      </c>
      <c r="E673" s="1">
        <v>43573</v>
      </c>
      <c r="F673" s="2">
        <f ca="1">DATEDIF(EmpTable[[#This Row],[Start Date]],TODAY(),"Y")</f>
        <v>5</v>
      </c>
      <c r="G673" t="s">
        <v>53</v>
      </c>
      <c r="H673" t="s">
        <v>29</v>
      </c>
      <c r="I673" t="s">
        <v>36</v>
      </c>
      <c r="J673">
        <v>1045</v>
      </c>
      <c r="K673">
        <v>12540</v>
      </c>
      <c r="L673">
        <v>5</v>
      </c>
      <c r="M673">
        <v>6</v>
      </c>
      <c r="N673">
        <v>0</v>
      </c>
      <c r="O673">
        <v>4</v>
      </c>
      <c r="P673" s="2"/>
    </row>
    <row r="674" spans="1:16" x14ac:dyDescent="0.3">
      <c r="A674">
        <v>673</v>
      </c>
      <c r="B674" t="s">
        <v>33</v>
      </c>
      <c r="C674" t="s">
        <v>875</v>
      </c>
      <c r="D674" t="s">
        <v>32</v>
      </c>
      <c r="E674" s="1">
        <v>43104</v>
      </c>
      <c r="F674" s="2">
        <f ca="1">DATEDIF(EmpTable[[#This Row],[Start Date]],TODAY(),"Y")</f>
        <v>6</v>
      </c>
      <c r="G674" t="s">
        <v>50</v>
      </c>
      <c r="H674" t="s">
        <v>18</v>
      </c>
      <c r="I674" t="s">
        <v>19</v>
      </c>
      <c r="J674">
        <v>3257</v>
      </c>
      <c r="K674">
        <v>39084</v>
      </c>
      <c r="L674">
        <v>3</v>
      </c>
      <c r="M674">
        <v>0</v>
      </c>
      <c r="N674">
        <v>0</v>
      </c>
      <c r="O674">
        <v>6</v>
      </c>
      <c r="P674" s="2"/>
    </row>
    <row r="675" spans="1:16" x14ac:dyDescent="0.3">
      <c r="A675">
        <v>674</v>
      </c>
      <c r="B675" t="s">
        <v>876</v>
      </c>
      <c r="C675" t="s">
        <v>877</v>
      </c>
      <c r="D675" t="s">
        <v>307</v>
      </c>
      <c r="E675" s="1">
        <v>43160</v>
      </c>
      <c r="F675" s="2">
        <f ca="1">DATEDIF(EmpTable[[#This Row],[Start Date]],TODAY(),"Y")</f>
        <v>6</v>
      </c>
      <c r="G675" t="s">
        <v>53</v>
      </c>
      <c r="H675" t="s">
        <v>18</v>
      </c>
      <c r="I675" t="s">
        <v>60</v>
      </c>
      <c r="J675">
        <v>3026</v>
      </c>
      <c r="K675">
        <v>36312</v>
      </c>
      <c r="L675">
        <v>3</v>
      </c>
      <c r="M675">
        <v>4</v>
      </c>
      <c r="N675">
        <v>0</v>
      </c>
      <c r="O675">
        <v>1</v>
      </c>
      <c r="P675" s="2"/>
    </row>
    <row r="676" spans="1:16" x14ac:dyDescent="0.3">
      <c r="A676">
        <v>675</v>
      </c>
      <c r="B676" t="s">
        <v>878</v>
      </c>
      <c r="C676" t="s">
        <v>879</v>
      </c>
      <c r="D676" t="s">
        <v>307</v>
      </c>
      <c r="E676" s="1">
        <v>43766</v>
      </c>
      <c r="F676" s="2">
        <f ca="1">DATEDIF(EmpTable[[#This Row],[Start Date]],TODAY(),"Y")</f>
        <v>4</v>
      </c>
      <c r="G676" t="s">
        <v>77</v>
      </c>
      <c r="H676" t="s">
        <v>18</v>
      </c>
      <c r="I676" t="s">
        <v>36</v>
      </c>
      <c r="J676">
        <v>1898</v>
      </c>
      <c r="K676">
        <v>22776</v>
      </c>
      <c r="L676">
        <v>4.5</v>
      </c>
      <c r="M676">
        <v>1</v>
      </c>
      <c r="N676">
        <v>0</v>
      </c>
      <c r="O676">
        <v>2</v>
      </c>
      <c r="P676" s="2"/>
    </row>
    <row r="677" spans="1:16" x14ac:dyDescent="0.3">
      <c r="A677">
        <v>676</v>
      </c>
      <c r="B677" t="s">
        <v>880</v>
      </c>
      <c r="C677" t="s">
        <v>881</v>
      </c>
      <c r="D677" t="s">
        <v>32</v>
      </c>
      <c r="E677" s="1">
        <v>43275</v>
      </c>
      <c r="F677" s="2">
        <f ca="1">DATEDIF(EmpTable[[#This Row],[Start Date]],TODAY(),"Y")</f>
        <v>6</v>
      </c>
      <c r="G677" t="s">
        <v>28</v>
      </c>
      <c r="H677" t="s">
        <v>18</v>
      </c>
      <c r="I677" t="s">
        <v>60</v>
      </c>
      <c r="J677">
        <v>2778</v>
      </c>
      <c r="K677">
        <v>33336</v>
      </c>
      <c r="L677">
        <v>3</v>
      </c>
      <c r="M677">
        <v>2</v>
      </c>
      <c r="N677">
        <v>0</v>
      </c>
      <c r="O677">
        <v>20</v>
      </c>
      <c r="P677" s="2"/>
    </row>
    <row r="678" spans="1:16" x14ac:dyDescent="0.3">
      <c r="A678">
        <v>677</v>
      </c>
      <c r="B678" t="s">
        <v>20</v>
      </c>
      <c r="C678" t="s">
        <v>882</v>
      </c>
      <c r="D678" t="s">
        <v>32</v>
      </c>
      <c r="E678" s="1">
        <v>43104</v>
      </c>
      <c r="F678" s="2">
        <f ca="1">DATEDIF(EmpTable[[#This Row],[Start Date]],TODAY(),"Y")</f>
        <v>6</v>
      </c>
      <c r="G678" t="s">
        <v>77</v>
      </c>
      <c r="H678" t="s">
        <v>48</v>
      </c>
      <c r="I678" t="s">
        <v>36</v>
      </c>
      <c r="J678">
        <v>2880</v>
      </c>
      <c r="K678">
        <v>34560</v>
      </c>
      <c r="L678">
        <v>2</v>
      </c>
      <c r="M678">
        <v>4</v>
      </c>
      <c r="N678">
        <v>0</v>
      </c>
      <c r="O678">
        <v>5</v>
      </c>
      <c r="P678" s="2"/>
    </row>
    <row r="679" spans="1:16" x14ac:dyDescent="0.3">
      <c r="A679">
        <v>678</v>
      </c>
      <c r="B679" t="s">
        <v>272</v>
      </c>
      <c r="C679" t="s">
        <v>883</v>
      </c>
      <c r="D679" t="s">
        <v>32</v>
      </c>
      <c r="E679" s="1">
        <v>43538</v>
      </c>
      <c r="F679" s="2">
        <f ca="1">DATEDIF(EmpTable[[#This Row],[Start Date]],TODAY(),"Y")</f>
        <v>5</v>
      </c>
      <c r="G679" t="s">
        <v>353</v>
      </c>
      <c r="H679" t="s">
        <v>22</v>
      </c>
      <c r="I679" t="s">
        <v>42</v>
      </c>
      <c r="J679">
        <v>2815</v>
      </c>
      <c r="K679">
        <v>33780</v>
      </c>
      <c r="L679">
        <v>3</v>
      </c>
      <c r="M679">
        <v>6</v>
      </c>
      <c r="N679">
        <v>0</v>
      </c>
      <c r="O679">
        <v>2</v>
      </c>
      <c r="P679" s="2"/>
    </row>
    <row r="680" spans="1:16" x14ac:dyDescent="0.3">
      <c r="A680">
        <v>679</v>
      </c>
      <c r="B680" t="s">
        <v>884</v>
      </c>
      <c r="C680" t="s">
        <v>885</v>
      </c>
      <c r="D680" t="s">
        <v>307</v>
      </c>
      <c r="E680" s="1">
        <v>43448</v>
      </c>
      <c r="F680" s="2">
        <f ca="1">DATEDIF(EmpTable[[#This Row],[Start Date]],TODAY(),"Y")</f>
        <v>5</v>
      </c>
      <c r="G680" t="s">
        <v>45</v>
      </c>
      <c r="H680" t="s">
        <v>48</v>
      </c>
      <c r="I680" t="s">
        <v>898</v>
      </c>
      <c r="J680">
        <v>1134</v>
      </c>
      <c r="K680">
        <v>13608</v>
      </c>
      <c r="L680">
        <v>2</v>
      </c>
      <c r="M680">
        <v>0</v>
      </c>
      <c r="N680">
        <v>0</v>
      </c>
      <c r="O680">
        <v>14</v>
      </c>
      <c r="P680" s="2"/>
    </row>
    <row r="681" spans="1:16" x14ac:dyDescent="0.3">
      <c r="A681">
        <v>680</v>
      </c>
      <c r="B681" t="s">
        <v>886</v>
      </c>
      <c r="C681" t="s">
        <v>887</v>
      </c>
      <c r="D681" t="s">
        <v>307</v>
      </c>
      <c r="E681" s="1">
        <v>43757</v>
      </c>
      <c r="F681" s="2">
        <f ca="1">DATEDIF(EmpTable[[#This Row],[Start Date]],TODAY(),"Y")</f>
        <v>4</v>
      </c>
      <c r="G681" t="s">
        <v>76</v>
      </c>
      <c r="H681" t="s">
        <v>29</v>
      </c>
      <c r="I681" t="s">
        <v>19</v>
      </c>
      <c r="J681">
        <v>3334</v>
      </c>
      <c r="K681">
        <v>40008</v>
      </c>
      <c r="L681">
        <v>1</v>
      </c>
      <c r="M681">
        <v>0</v>
      </c>
      <c r="N681">
        <v>0</v>
      </c>
      <c r="O681">
        <v>4</v>
      </c>
      <c r="P681" s="2"/>
    </row>
    <row r="682" spans="1:16" x14ac:dyDescent="0.3">
      <c r="A682">
        <v>681</v>
      </c>
      <c r="B682" t="s">
        <v>67</v>
      </c>
      <c r="C682" t="s">
        <v>326</v>
      </c>
      <c r="D682" t="s">
        <v>32</v>
      </c>
      <c r="E682" s="1">
        <v>43981</v>
      </c>
      <c r="F682" s="2">
        <f ca="1">DATEDIF(EmpTable[[#This Row],[Start Date]],TODAY(),"Y")</f>
        <v>4</v>
      </c>
      <c r="G682" t="s">
        <v>28</v>
      </c>
      <c r="H682" t="s">
        <v>48</v>
      </c>
      <c r="I682" t="s">
        <v>898</v>
      </c>
      <c r="J682">
        <v>2574</v>
      </c>
      <c r="K682">
        <v>30888</v>
      </c>
      <c r="L682">
        <v>3</v>
      </c>
      <c r="M682">
        <v>3</v>
      </c>
      <c r="N682">
        <v>0</v>
      </c>
      <c r="O682">
        <v>4</v>
      </c>
      <c r="P682" s="2"/>
    </row>
    <row r="683" spans="1:16" x14ac:dyDescent="0.3">
      <c r="A683">
        <v>682</v>
      </c>
      <c r="B683" t="s">
        <v>327</v>
      </c>
      <c r="C683" t="s">
        <v>888</v>
      </c>
      <c r="D683" t="s">
        <v>32</v>
      </c>
      <c r="E683" s="1">
        <v>43530</v>
      </c>
      <c r="F683" s="2">
        <f ca="1">DATEDIF(EmpTable[[#This Row],[Start Date]],TODAY(),"Y")</f>
        <v>5</v>
      </c>
      <c r="G683" t="s">
        <v>28</v>
      </c>
      <c r="H683" t="s">
        <v>18</v>
      </c>
      <c r="I683" t="s">
        <v>19</v>
      </c>
      <c r="J683">
        <v>1123</v>
      </c>
      <c r="K683">
        <v>13476</v>
      </c>
      <c r="L683">
        <v>1</v>
      </c>
      <c r="M683">
        <v>0</v>
      </c>
      <c r="N683">
        <v>0</v>
      </c>
      <c r="O683">
        <v>7</v>
      </c>
      <c r="P683" s="2"/>
    </row>
    <row r="684" spans="1:16" x14ac:dyDescent="0.3">
      <c r="A684">
        <v>683</v>
      </c>
      <c r="B684" t="s">
        <v>357</v>
      </c>
      <c r="C684" t="s">
        <v>758</v>
      </c>
      <c r="D684" t="s">
        <v>32</v>
      </c>
      <c r="E684" s="1">
        <v>42502</v>
      </c>
      <c r="F684" s="2">
        <f ca="1">DATEDIF(EmpTable[[#This Row],[Start Date]],TODAY(),"Y")</f>
        <v>8</v>
      </c>
      <c r="G684" t="s">
        <v>41</v>
      </c>
      <c r="H684" t="s">
        <v>29</v>
      </c>
      <c r="I684" t="s">
        <v>42</v>
      </c>
      <c r="J684">
        <v>2147</v>
      </c>
      <c r="K684">
        <v>25764</v>
      </c>
      <c r="L684">
        <v>3</v>
      </c>
      <c r="M684">
        <v>0</v>
      </c>
      <c r="N684">
        <v>4</v>
      </c>
      <c r="O684">
        <v>2</v>
      </c>
      <c r="P684" s="2"/>
    </row>
    <row r="685" spans="1:16" x14ac:dyDescent="0.3">
      <c r="A685">
        <v>684</v>
      </c>
      <c r="B685" t="s">
        <v>889</v>
      </c>
      <c r="C685" t="s">
        <v>890</v>
      </c>
      <c r="D685" t="s">
        <v>32</v>
      </c>
      <c r="E685" s="1">
        <v>42913</v>
      </c>
      <c r="F685" s="2">
        <f ca="1">DATEDIF(EmpTable[[#This Row],[Start Date]],TODAY(),"Y")</f>
        <v>7</v>
      </c>
      <c r="G685" t="s">
        <v>50</v>
      </c>
      <c r="H685" t="s">
        <v>18</v>
      </c>
      <c r="I685" t="s">
        <v>42</v>
      </c>
      <c r="J685">
        <v>2929</v>
      </c>
      <c r="K685">
        <v>35148</v>
      </c>
      <c r="L685">
        <v>4.5</v>
      </c>
      <c r="M685">
        <v>0</v>
      </c>
      <c r="N685">
        <v>0</v>
      </c>
      <c r="O685">
        <v>2</v>
      </c>
      <c r="P685" s="2"/>
    </row>
    <row r="686" spans="1:16" x14ac:dyDescent="0.3">
      <c r="A686">
        <v>685</v>
      </c>
      <c r="B686" t="s">
        <v>891</v>
      </c>
      <c r="C686" t="s">
        <v>892</v>
      </c>
      <c r="D686" t="s">
        <v>32</v>
      </c>
      <c r="E686" s="1">
        <v>43977</v>
      </c>
      <c r="F686" s="2">
        <f ca="1">DATEDIF(EmpTable[[#This Row],[Start Date]],TODAY(),"Y")</f>
        <v>4</v>
      </c>
      <c r="G686" t="s">
        <v>58</v>
      </c>
      <c r="H686" t="s">
        <v>294</v>
      </c>
      <c r="I686" t="s">
        <v>60</v>
      </c>
      <c r="J686">
        <v>1452</v>
      </c>
      <c r="K686">
        <v>17424</v>
      </c>
      <c r="L686">
        <v>2</v>
      </c>
      <c r="M686">
        <v>0</v>
      </c>
      <c r="N686">
        <v>3</v>
      </c>
      <c r="O686">
        <v>1</v>
      </c>
      <c r="P686" s="2"/>
    </row>
    <row r="687" spans="1:16" x14ac:dyDescent="0.3">
      <c r="A687">
        <v>686</v>
      </c>
      <c r="B687" t="s">
        <v>893</v>
      </c>
      <c r="C687" t="s">
        <v>894</v>
      </c>
      <c r="D687" t="s">
        <v>32</v>
      </c>
      <c r="E687" s="1">
        <v>43985</v>
      </c>
      <c r="F687" s="2">
        <f ca="1">DATEDIF(EmpTable[[#This Row],[Start Date]],TODAY(),"Y")</f>
        <v>4</v>
      </c>
      <c r="G687" t="s">
        <v>53</v>
      </c>
      <c r="H687" t="s">
        <v>18</v>
      </c>
      <c r="I687" t="s">
        <v>36</v>
      </c>
      <c r="J687">
        <v>3237</v>
      </c>
      <c r="K687">
        <v>38844</v>
      </c>
      <c r="L687">
        <v>3</v>
      </c>
      <c r="M687">
        <v>1</v>
      </c>
      <c r="N687">
        <v>0</v>
      </c>
      <c r="O687">
        <v>4</v>
      </c>
      <c r="P687" s="2"/>
    </row>
    <row r="688" spans="1:16" x14ac:dyDescent="0.3">
      <c r="A688">
        <v>687</v>
      </c>
      <c r="B688" t="s">
        <v>290</v>
      </c>
      <c r="C688" t="s">
        <v>895</v>
      </c>
      <c r="D688" t="s">
        <v>32</v>
      </c>
      <c r="E688" s="1">
        <v>42927</v>
      </c>
      <c r="F688" s="2">
        <f ca="1">DATEDIF(EmpTable[[#This Row],[Start Date]],TODAY(),"Y")</f>
        <v>7</v>
      </c>
      <c r="G688" t="s">
        <v>53</v>
      </c>
      <c r="H688" t="s">
        <v>18</v>
      </c>
      <c r="I688" t="s">
        <v>36</v>
      </c>
      <c r="J688">
        <v>2819</v>
      </c>
      <c r="K688">
        <v>33828</v>
      </c>
      <c r="L688">
        <v>5</v>
      </c>
      <c r="M688">
        <v>0</v>
      </c>
      <c r="N688">
        <v>0</v>
      </c>
      <c r="O688">
        <v>0</v>
      </c>
      <c r="P688" s="2"/>
    </row>
    <row r="689" spans="1:16" x14ac:dyDescent="0.3">
      <c r="A689">
        <v>688</v>
      </c>
      <c r="B689" t="s">
        <v>33</v>
      </c>
      <c r="C689" t="s">
        <v>896</v>
      </c>
      <c r="D689" t="s">
        <v>32</v>
      </c>
      <c r="E689" s="1">
        <v>43250</v>
      </c>
      <c r="F689" s="2">
        <f ca="1">DATEDIF(EmpTable[[#This Row],[Start Date]],TODAY(),"Y")</f>
        <v>6</v>
      </c>
      <c r="G689" t="s">
        <v>118</v>
      </c>
      <c r="H689" t="s">
        <v>18</v>
      </c>
      <c r="I689" t="s">
        <v>36</v>
      </c>
      <c r="J689">
        <v>2069</v>
      </c>
      <c r="K689">
        <v>24828</v>
      </c>
      <c r="L689">
        <v>3</v>
      </c>
      <c r="M689">
        <v>0</v>
      </c>
      <c r="N689">
        <v>0</v>
      </c>
      <c r="O689">
        <v>10</v>
      </c>
      <c r="P689" s="2"/>
    </row>
    <row r="690" spans="1:16" x14ac:dyDescent="0.3">
      <c r="A690">
        <v>689</v>
      </c>
      <c r="B690" t="s">
        <v>897</v>
      </c>
      <c r="C690" t="s">
        <v>504</v>
      </c>
      <c r="D690" t="s">
        <v>32</v>
      </c>
      <c r="E690" s="1">
        <v>44048</v>
      </c>
      <c r="F690" s="2">
        <f ca="1">DATEDIF(EmpTable[[#This Row],[Start Date]],TODAY(),"Y")</f>
        <v>4</v>
      </c>
      <c r="G690" t="s">
        <v>50</v>
      </c>
      <c r="H690" t="s">
        <v>29</v>
      </c>
      <c r="I690" t="s">
        <v>36</v>
      </c>
      <c r="J690">
        <v>2606</v>
      </c>
      <c r="K690">
        <v>31272</v>
      </c>
      <c r="L690">
        <v>5</v>
      </c>
      <c r="M690">
        <v>0</v>
      </c>
      <c r="N690">
        <v>0</v>
      </c>
      <c r="O690">
        <v>0</v>
      </c>
      <c r="P690"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3D6A7-9DD5-4288-981E-E0D233FB507C}">
  <dimension ref="A1:AA690"/>
  <sheetViews>
    <sheetView tabSelected="1" zoomScale="115" zoomScaleNormal="115" workbookViewId="0">
      <selection activeCell="P7" sqref="P7"/>
    </sheetView>
  </sheetViews>
  <sheetFormatPr defaultColWidth="11.19921875" defaultRowHeight="15.6" x14ac:dyDescent="0.3"/>
  <cols>
    <col min="2" max="2" width="0" hidden="1" customWidth="1"/>
    <col min="4" max="4" width="13" style="1" hidden="1" customWidth="1"/>
    <col min="5" max="5" width="13" style="1" customWidth="1"/>
    <col min="6" max="7" width="25.19921875" hidden="1" customWidth="1"/>
    <col min="8" max="8" width="15.69921875" customWidth="1"/>
    <col min="9" max="9" width="11" hidden="1" customWidth="1"/>
    <col min="11" max="11" width="13.796875" bestFit="1" customWidth="1"/>
    <col min="12" max="12" width="12.69921875" bestFit="1" customWidth="1"/>
    <col min="14" max="14" width="13.19921875" bestFit="1" customWidth="1"/>
    <col min="15" max="15" width="15.69921875" bestFit="1" customWidth="1"/>
    <col min="16" max="16" width="14.19921875" customWidth="1"/>
    <col min="17" max="17" width="13" style="1" customWidth="1"/>
    <col min="18" max="19" width="22.09765625" bestFit="1" customWidth="1"/>
  </cols>
  <sheetData>
    <row r="1" spans="1:27" x14ac:dyDescent="0.3">
      <c r="A1" t="s">
        <v>0</v>
      </c>
      <c r="B1" t="s">
        <v>3</v>
      </c>
      <c r="C1" t="s">
        <v>937</v>
      </c>
      <c r="D1" s="1" t="s">
        <v>4</v>
      </c>
      <c r="E1" s="1" t="s">
        <v>5</v>
      </c>
      <c r="F1" t="s">
        <v>6</v>
      </c>
      <c r="G1" t="s">
        <v>7</v>
      </c>
      <c r="H1" t="s">
        <v>936</v>
      </c>
      <c r="I1" t="s">
        <v>8</v>
      </c>
      <c r="J1" t="s">
        <v>938</v>
      </c>
      <c r="K1" t="s">
        <v>9</v>
      </c>
      <c r="L1" t="s">
        <v>10</v>
      </c>
      <c r="M1" t="s">
        <v>11</v>
      </c>
      <c r="N1" t="s">
        <v>12</v>
      </c>
      <c r="O1" t="s">
        <v>13</v>
      </c>
      <c r="P1" t="s">
        <v>14</v>
      </c>
      <c r="R1" t="s">
        <v>937</v>
      </c>
      <c r="S1" t="s">
        <v>5</v>
      </c>
      <c r="T1" t="s">
        <v>936</v>
      </c>
      <c r="U1" t="s">
        <v>938</v>
      </c>
      <c r="V1" t="s">
        <v>9</v>
      </c>
      <c r="W1" t="s">
        <v>10</v>
      </c>
      <c r="X1" t="s">
        <v>11</v>
      </c>
      <c r="Y1" t="s">
        <v>12</v>
      </c>
      <c r="Z1" t="s">
        <v>13</v>
      </c>
      <c r="AA1" t="s">
        <v>14</v>
      </c>
    </row>
    <row r="2" spans="1:27" x14ac:dyDescent="0.3">
      <c r="A2">
        <v>1</v>
      </c>
      <c r="B2" t="s">
        <v>32</v>
      </c>
      <c r="C2">
        <f>_xlfn.IFS(EmpTable3[[#This Row],[Gender]]="Male", 1, EmpTable3[[#This Row],[Gender]]="Female", 2)</f>
        <v>1</v>
      </c>
      <c r="D2" s="1">
        <v>43194</v>
      </c>
      <c r="E2" s="2">
        <f ca="1">DATEDIF(EmpTable3[[#This Row],[Start Date]],TODAY(),"Y")</f>
        <v>6</v>
      </c>
      <c r="F2" t="s">
        <v>17</v>
      </c>
      <c r="G2" t="s">
        <v>18</v>
      </c>
      <c r="H2">
        <f>_xlfn.IFS(EmpTable3[[#This Row],[Country]]="Egypt", 1, EmpTable3[[#This Row],[Country]]="Saudi Arabia", 2, EmpTable3[[#This Row],[Country]]="United Arab Emirates", 3, EmpTable3[[#This Row],[Country]]="Syria", 4, EmpTable3[[#This Row],[Country]]="Lebanon", 5)</f>
        <v>1</v>
      </c>
      <c r="I2" t="s">
        <v>19</v>
      </c>
      <c r="J2">
        <f>_xlfn.IFS(EmpTable3[[#This Row],[Center]]="East", 1, EmpTable3[[#This Row],[Center]]="West", 2, EmpTable3[[#This Row],[Center]]="North", 3, EmpTable3[[#This Row],[Center]]="South", 4, EmpTable3[[#This Row],[Center]]="Main", 5)</f>
        <v>2</v>
      </c>
      <c r="K2">
        <v>1560</v>
      </c>
      <c r="L2">
        <v>18720</v>
      </c>
      <c r="M2">
        <v>3</v>
      </c>
      <c r="N2">
        <v>1</v>
      </c>
      <c r="O2">
        <v>0</v>
      </c>
      <c r="P2">
        <v>183</v>
      </c>
      <c r="Q2" s="2"/>
      <c r="R2">
        <v>1</v>
      </c>
      <c r="S2">
        <v>6</v>
      </c>
      <c r="T2">
        <v>1</v>
      </c>
      <c r="U2">
        <v>2</v>
      </c>
      <c r="V2">
        <v>1560</v>
      </c>
      <c r="W2">
        <v>18720</v>
      </c>
      <c r="X2">
        <v>3</v>
      </c>
      <c r="Y2">
        <v>1</v>
      </c>
      <c r="Z2">
        <v>0</v>
      </c>
      <c r="AA2">
        <v>183</v>
      </c>
    </row>
    <row r="3" spans="1:27" x14ac:dyDescent="0.3">
      <c r="A3">
        <v>2</v>
      </c>
      <c r="B3" t="s">
        <v>32</v>
      </c>
      <c r="C3">
        <f>_xlfn.IFS(EmpTable3[[#This Row],[Gender]]="Male", 1, EmpTable3[[#This Row],[Gender]]="Female", 2)</f>
        <v>1</v>
      </c>
      <c r="D3" s="1">
        <v>43972</v>
      </c>
      <c r="E3" s="2">
        <f ca="1">DATEDIF(EmpTable3[[#This Row],[Start Date]],TODAY(),"Y")</f>
        <v>4</v>
      </c>
      <c r="F3" t="s">
        <v>17</v>
      </c>
      <c r="G3" t="s">
        <v>22</v>
      </c>
      <c r="H3">
        <f>_xlfn.IFS(EmpTable3[[#This Row],[Country]]="Egypt", 1, EmpTable3[[#This Row],[Country]]="Saudi Arabia", 2, EmpTable3[[#This Row],[Country]]="United Arab Emirates", 3, EmpTable3[[#This Row],[Country]]="Syria", 4, EmpTable3[[#This Row],[Country]]="Lebanon", 5)</f>
        <v>2</v>
      </c>
      <c r="I3" t="s">
        <v>19</v>
      </c>
      <c r="J3">
        <f>_xlfn.IFS(EmpTable3[[#This Row],[Center]]="East", 1, EmpTable3[[#This Row],[Center]]="West", 2, EmpTable3[[#This Row],[Center]]="North", 3, EmpTable3[[#This Row],[Center]]="South", 4, EmpTable3[[#This Row],[Center]]="Main", 5)</f>
        <v>2</v>
      </c>
      <c r="K3">
        <v>3247</v>
      </c>
      <c r="L3">
        <v>38964</v>
      </c>
      <c r="M3">
        <v>1</v>
      </c>
      <c r="N3">
        <v>0</v>
      </c>
      <c r="O3">
        <v>5</v>
      </c>
      <c r="P3">
        <v>198</v>
      </c>
      <c r="Q3" s="2"/>
      <c r="R3">
        <v>1</v>
      </c>
      <c r="S3">
        <v>4</v>
      </c>
      <c r="T3">
        <v>2</v>
      </c>
      <c r="U3">
        <v>2</v>
      </c>
      <c r="V3">
        <v>3247</v>
      </c>
      <c r="W3">
        <v>38964</v>
      </c>
      <c r="X3">
        <v>1</v>
      </c>
      <c r="Y3">
        <v>0</v>
      </c>
      <c r="Z3">
        <v>5</v>
      </c>
      <c r="AA3">
        <v>198</v>
      </c>
    </row>
    <row r="4" spans="1:27" x14ac:dyDescent="0.3">
      <c r="A4">
        <v>3</v>
      </c>
      <c r="B4" t="s">
        <v>307</v>
      </c>
      <c r="C4">
        <f>_xlfn.IFS(EmpTable3[[#This Row],[Gender]]="Male", 1, EmpTable3[[#This Row],[Gender]]="Female", 2)</f>
        <v>2</v>
      </c>
      <c r="D4" s="1">
        <v>43006</v>
      </c>
      <c r="E4" s="2">
        <f ca="1">DATEDIF(EmpTable3[[#This Row],[Start Date]],TODAY(),"Y")</f>
        <v>6</v>
      </c>
      <c r="F4" t="s">
        <v>25</v>
      </c>
      <c r="G4" t="s">
        <v>22</v>
      </c>
      <c r="H4">
        <f>_xlfn.IFS(EmpTable3[[#This Row],[Country]]="Egypt", 1, EmpTable3[[#This Row],[Country]]="Saudi Arabia", 2, EmpTable3[[#This Row],[Country]]="United Arab Emirates", 3, EmpTable3[[#This Row],[Country]]="Syria", 4, EmpTable3[[#This Row],[Country]]="Lebanon", 5)</f>
        <v>2</v>
      </c>
      <c r="I4" t="s">
        <v>19</v>
      </c>
      <c r="J4">
        <f>_xlfn.IFS(EmpTable3[[#This Row],[Center]]="East", 1, EmpTable3[[#This Row],[Center]]="West", 2, EmpTable3[[#This Row],[Center]]="North", 3, EmpTable3[[#This Row],[Center]]="South", 4, EmpTable3[[#This Row],[Center]]="Main", 5)</f>
        <v>2</v>
      </c>
      <c r="K4">
        <v>2506</v>
      </c>
      <c r="L4">
        <v>30072</v>
      </c>
      <c r="M4">
        <v>2</v>
      </c>
      <c r="N4">
        <v>0</v>
      </c>
      <c r="O4">
        <v>3</v>
      </c>
      <c r="P4">
        <v>192</v>
      </c>
      <c r="Q4" s="2"/>
      <c r="R4">
        <v>2</v>
      </c>
      <c r="S4">
        <v>6</v>
      </c>
      <c r="T4">
        <v>2</v>
      </c>
      <c r="U4">
        <v>2</v>
      </c>
      <c r="V4">
        <v>2506</v>
      </c>
      <c r="W4">
        <v>30072</v>
      </c>
      <c r="X4">
        <v>2</v>
      </c>
      <c r="Y4">
        <v>0</v>
      </c>
      <c r="Z4">
        <v>3</v>
      </c>
      <c r="AA4">
        <v>192</v>
      </c>
    </row>
    <row r="5" spans="1:27" x14ac:dyDescent="0.3">
      <c r="A5">
        <v>4</v>
      </c>
      <c r="B5" t="s">
        <v>32</v>
      </c>
      <c r="C5">
        <f>_xlfn.IFS(EmpTable3[[#This Row],[Gender]]="Male", 1, EmpTable3[[#This Row],[Gender]]="Female", 2)</f>
        <v>1</v>
      </c>
      <c r="D5" s="1">
        <v>43326</v>
      </c>
      <c r="E5" s="2">
        <f ca="1">DATEDIF(EmpTable3[[#This Row],[Start Date]],TODAY(),"Y")</f>
        <v>6</v>
      </c>
      <c r="F5" t="s">
        <v>28</v>
      </c>
      <c r="G5" t="s">
        <v>29</v>
      </c>
      <c r="H5">
        <f>_xlfn.IFS(EmpTable3[[#This Row],[Country]]="Egypt", 1, EmpTable3[[#This Row],[Country]]="Saudi Arabia", 2, EmpTable3[[#This Row],[Country]]="United Arab Emirates", 3, EmpTable3[[#This Row],[Country]]="Syria", 4, EmpTable3[[#This Row],[Country]]="Lebanon", 5)</f>
        <v>3</v>
      </c>
      <c r="I5" t="s">
        <v>42</v>
      </c>
      <c r="J5">
        <f>_xlfn.IFS(EmpTable3[[#This Row],[Center]]="East", 1, EmpTable3[[#This Row],[Center]]="West", 2, EmpTable3[[#This Row],[Center]]="North", 3, EmpTable3[[#This Row],[Center]]="South", 4, EmpTable3[[#This Row],[Center]]="Main", 5)</f>
        <v>5</v>
      </c>
      <c r="K5">
        <v>1828</v>
      </c>
      <c r="L5">
        <v>21936</v>
      </c>
      <c r="M5">
        <v>3</v>
      </c>
      <c r="N5">
        <v>0</v>
      </c>
      <c r="O5">
        <v>0</v>
      </c>
      <c r="P5">
        <v>7</v>
      </c>
      <c r="Q5" s="2"/>
      <c r="R5">
        <v>1</v>
      </c>
      <c r="S5">
        <v>6</v>
      </c>
      <c r="T5">
        <v>3</v>
      </c>
      <c r="U5">
        <v>5</v>
      </c>
      <c r="V5">
        <v>1828</v>
      </c>
      <c r="W5">
        <v>21936</v>
      </c>
      <c r="X5">
        <v>3</v>
      </c>
      <c r="Y5">
        <v>0</v>
      </c>
      <c r="Z5">
        <v>0</v>
      </c>
      <c r="AA5">
        <v>7</v>
      </c>
    </row>
    <row r="6" spans="1:27" x14ac:dyDescent="0.3">
      <c r="A6">
        <v>5</v>
      </c>
      <c r="B6" t="s">
        <v>32</v>
      </c>
      <c r="C6">
        <f>_xlfn.IFS(EmpTable3[[#This Row],[Gender]]="Male", 1, EmpTable3[[#This Row],[Gender]]="Female", 2)</f>
        <v>1</v>
      </c>
      <c r="D6" s="1">
        <v>43901</v>
      </c>
      <c r="E6" s="2">
        <f ca="1">DATEDIF(EmpTable3[[#This Row],[Start Date]],TODAY(),"Y")</f>
        <v>4</v>
      </c>
      <c r="F6" t="s">
        <v>28</v>
      </c>
      <c r="G6" t="s">
        <v>18</v>
      </c>
      <c r="H6">
        <f>_xlfn.IFS(EmpTable3[[#This Row],[Country]]="Egypt", 1, EmpTable3[[#This Row],[Country]]="Saudi Arabia", 2, EmpTable3[[#This Row],[Country]]="United Arab Emirates", 3, EmpTable3[[#This Row],[Country]]="Syria", 4, EmpTable3[[#This Row],[Country]]="Lebanon", 5)</f>
        <v>1</v>
      </c>
      <c r="I6" t="s">
        <v>42</v>
      </c>
      <c r="J6">
        <f>_xlfn.IFS(EmpTable3[[#This Row],[Center]]="East", 1, EmpTable3[[#This Row],[Center]]="West", 2, EmpTable3[[#This Row],[Center]]="North", 3, EmpTable3[[#This Row],[Center]]="South", 4, EmpTable3[[#This Row],[Center]]="Main", 5)</f>
        <v>5</v>
      </c>
      <c r="K6">
        <v>970</v>
      </c>
      <c r="L6">
        <v>11640</v>
      </c>
      <c r="M6">
        <v>5</v>
      </c>
      <c r="N6">
        <v>0</v>
      </c>
      <c r="O6">
        <v>5</v>
      </c>
      <c r="P6">
        <v>121</v>
      </c>
      <c r="Q6" s="2"/>
      <c r="R6">
        <v>1</v>
      </c>
      <c r="S6">
        <v>4</v>
      </c>
      <c r="T6">
        <v>1</v>
      </c>
      <c r="U6">
        <v>5</v>
      </c>
      <c r="V6">
        <v>970</v>
      </c>
      <c r="W6">
        <v>11640</v>
      </c>
      <c r="X6">
        <v>5</v>
      </c>
      <c r="Y6">
        <v>0</v>
      </c>
      <c r="Z6">
        <v>5</v>
      </c>
      <c r="AA6">
        <v>121</v>
      </c>
    </row>
    <row r="7" spans="1:27" x14ac:dyDescent="0.3">
      <c r="A7">
        <v>6</v>
      </c>
      <c r="B7" t="s">
        <v>32</v>
      </c>
      <c r="C7">
        <f>_xlfn.IFS(EmpTable3[[#This Row],[Gender]]="Male", 1, EmpTable3[[#This Row],[Gender]]="Female", 2)</f>
        <v>1</v>
      </c>
      <c r="D7" s="1">
        <v>42402</v>
      </c>
      <c r="E7" s="2">
        <f ca="1">DATEDIF(EmpTable3[[#This Row],[Start Date]],TODAY(),"Y")</f>
        <v>8</v>
      </c>
      <c r="F7" t="s">
        <v>35</v>
      </c>
      <c r="G7" t="s">
        <v>22</v>
      </c>
      <c r="H7">
        <f>_xlfn.IFS(EmpTable3[[#This Row],[Country]]="Egypt", 1, EmpTable3[[#This Row],[Country]]="Saudi Arabia", 2, EmpTable3[[#This Row],[Country]]="United Arab Emirates", 3, EmpTable3[[#This Row],[Country]]="Syria", 4, EmpTable3[[#This Row],[Country]]="Lebanon", 5)</f>
        <v>2</v>
      </c>
      <c r="I7" t="s">
        <v>36</v>
      </c>
      <c r="J7">
        <f>_xlfn.IFS(EmpTable3[[#This Row],[Center]]="East", 1, EmpTable3[[#This Row],[Center]]="West", 2, EmpTable3[[#This Row],[Center]]="North", 3, EmpTable3[[#This Row],[Center]]="South", 4, EmpTable3[[#This Row],[Center]]="Main", 5)</f>
        <v>3</v>
      </c>
      <c r="K7">
        <v>2332</v>
      </c>
      <c r="L7">
        <v>27984</v>
      </c>
      <c r="M7">
        <v>3</v>
      </c>
      <c r="N7">
        <v>3</v>
      </c>
      <c r="O7">
        <v>0</v>
      </c>
      <c r="P7">
        <v>8</v>
      </c>
      <c r="Q7" s="2"/>
      <c r="R7">
        <v>1</v>
      </c>
      <c r="S7">
        <v>8</v>
      </c>
      <c r="T7">
        <v>2</v>
      </c>
      <c r="U7">
        <v>3</v>
      </c>
      <c r="V7">
        <v>2332</v>
      </c>
      <c r="W7">
        <v>27984</v>
      </c>
      <c r="X7">
        <v>3</v>
      </c>
      <c r="Y7">
        <v>3</v>
      </c>
      <c r="Z7">
        <v>0</v>
      </c>
      <c r="AA7">
        <v>8</v>
      </c>
    </row>
    <row r="8" spans="1:27" x14ac:dyDescent="0.3">
      <c r="A8">
        <v>7</v>
      </c>
      <c r="B8" t="s">
        <v>307</v>
      </c>
      <c r="C8">
        <f>_xlfn.IFS(EmpTable3[[#This Row],[Gender]]="Male", 1, EmpTable3[[#This Row],[Gender]]="Female", 2)</f>
        <v>2</v>
      </c>
      <c r="D8" s="1">
        <v>43959</v>
      </c>
      <c r="E8" s="2">
        <f ca="1">DATEDIF(EmpTable3[[#This Row],[Start Date]],TODAY(),"Y")</f>
        <v>4</v>
      </c>
      <c r="F8" t="s">
        <v>39</v>
      </c>
      <c r="G8" t="s">
        <v>29</v>
      </c>
      <c r="H8">
        <f>_xlfn.IFS(EmpTable3[[#This Row],[Country]]="Egypt", 1, EmpTable3[[#This Row],[Country]]="Saudi Arabia", 2, EmpTable3[[#This Row],[Country]]="United Arab Emirates", 3, EmpTable3[[#This Row],[Country]]="Syria", 4, EmpTable3[[#This Row],[Country]]="Lebanon", 5)</f>
        <v>3</v>
      </c>
      <c r="I8" t="s">
        <v>42</v>
      </c>
      <c r="J8">
        <f>_xlfn.IFS(EmpTable3[[#This Row],[Center]]="East", 1, EmpTable3[[#This Row],[Center]]="West", 2, EmpTable3[[#This Row],[Center]]="North", 3, EmpTable3[[#This Row],[Center]]="South", 4, EmpTable3[[#This Row],[Center]]="Main", 5)</f>
        <v>5</v>
      </c>
      <c r="K8">
        <v>1959</v>
      </c>
      <c r="L8">
        <v>23508</v>
      </c>
      <c r="M8">
        <v>3</v>
      </c>
      <c r="N8">
        <v>6</v>
      </c>
      <c r="O8">
        <v>0</v>
      </c>
      <c r="P8">
        <v>116</v>
      </c>
      <c r="Q8" s="2"/>
      <c r="R8">
        <v>2</v>
      </c>
      <c r="S8">
        <v>4</v>
      </c>
      <c r="T8">
        <v>3</v>
      </c>
      <c r="U8">
        <v>5</v>
      </c>
      <c r="V8">
        <v>1959</v>
      </c>
      <c r="W8">
        <v>23508</v>
      </c>
      <c r="X8">
        <v>3</v>
      </c>
      <c r="Y8">
        <v>6</v>
      </c>
      <c r="Z8">
        <v>0</v>
      </c>
      <c r="AA8">
        <v>116</v>
      </c>
    </row>
    <row r="9" spans="1:27" x14ac:dyDescent="0.3">
      <c r="A9">
        <v>8</v>
      </c>
      <c r="B9" t="s">
        <v>32</v>
      </c>
      <c r="C9">
        <f>_xlfn.IFS(EmpTable3[[#This Row],[Gender]]="Male", 1, EmpTable3[[#This Row],[Gender]]="Female", 2)</f>
        <v>1</v>
      </c>
      <c r="D9" s="1">
        <v>43141</v>
      </c>
      <c r="E9" s="2">
        <f ca="1">DATEDIF(EmpTable3[[#This Row],[Start Date]],TODAY(),"Y")</f>
        <v>6</v>
      </c>
      <c r="F9" t="s">
        <v>41</v>
      </c>
      <c r="G9" t="s">
        <v>18</v>
      </c>
      <c r="H9">
        <f>_xlfn.IFS(EmpTable3[[#This Row],[Country]]="Egypt", 1, EmpTable3[[#This Row],[Country]]="Saudi Arabia", 2, EmpTable3[[#This Row],[Country]]="United Arab Emirates", 3, EmpTable3[[#This Row],[Country]]="Syria", 4, EmpTable3[[#This Row],[Country]]="Lebanon", 5)</f>
        <v>1</v>
      </c>
      <c r="I9" t="s">
        <v>42</v>
      </c>
      <c r="J9">
        <f>_xlfn.IFS(EmpTable3[[#This Row],[Center]]="East", 1, EmpTable3[[#This Row],[Center]]="West", 2, EmpTable3[[#This Row],[Center]]="North", 3, EmpTable3[[#This Row],[Center]]="South", 4, EmpTable3[[#This Row],[Center]]="Main", 5)</f>
        <v>5</v>
      </c>
      <c r="K9">
        <v>3394</v>
      </c>
      <c r="L9">
        <v>40728</v>
      </c>
      <c r="M9">
        <v>5</v>
      </c>
      <c r="N9">
        <v>0</v>
      </c>
      <c r="O9">
        <v>0</v>
      </c>
      <c r="P9">
        <v>7</v>
      </c>
      <c r="Q9" s="2"/>
      <c r="R9">
        <v>1</v>
      </c>
      <c r="S9">
        <v>6</v>
      </c>
      <c r="T9">
        <v>1</v>
      </c>
      <c r="U9">
        <v>5</v>
      </c>
      <c r="V9">
        <v>3394</v>
      </c>
      <c r="W9">
        <v>40728</v>
      </c>
      <c r="X9">
        <v>5</v>
      </c>
      <c r="Y9">
        <v>0</v>
      </c>
      <c r="Z9">
        <v>0</v>
      </c>
      <c r="AA9">
        <v>7</v>
      </c>
    </row>
    <row r="10" spans="1:27" x14ac:dyDescent="0.3">
      <c r="A10">
        <v>9</v>
      </c>
      <c r="B10" t="s">
        <v>307</v>
      </c>
      <c r="C10">
        <f>_xlfn.IFS(EmpTable3[[#This Row],[Gender]]="Male", 1, EmpTable3[[#This Row],[Gender]]="Female", 2)</f>
        <v>2</v>
      </c>
      <c r="D10" s="1">
        <v>43170</v>
      </c>
      <c r="E10" s="2">
        <f ca="1">DATEDIF(EmpTable3[[#This Row],[Start Date]],TODAY(),"Y")</f>
        <v>6</v>
      </c>
      <c r="F10" t="s">
        <v>45</v>
      </c>
      <c r="G10" t="s">
        <v>18</v>
      </c>
      <c r="H10">
        <f>_xlfn.IFS(EmpTable3[[#This Row],[Country]]="Egypt", 1, EmpTable3[[#This Row],[Country]]="Saudi Arabia", 2, EmpTable3[[#This Row],[Country]]="United Arab Emirates", 3, EmpTable3[[#This Row],[Country]]="Syria", 4, EmpTable3[[#This Row],[Country]]="Lebanon", 5)</f>
        <v>1</v>
      </c>
      <c r="I10" t="s">
        <v>36</v>
      </c>
      <c r="J10">
        <f>_xlfn.IFS(EmpTable3[[#This Row],[Center]]="East", 1, EmpTable3[[#This Row],[Center]]="West", 2, EmpTable3[[#This Row],[Center]]="North", 3, EmpTable3[[#This Row],[Center]]="South", 4, EmpTable3[[#This Row],[Center]]="Main", 5)</f>
        <v>3</v>
      </c>
      <c r="K10">
        <v>1479</v>
      </c>
      <c r="L10">
        <v>17748</v>
      </c>
      <c r="M10">
        <v>4.5</v>
      </c>
      <c r="N10">
        <v>0</v>
      </c>
      <c r="O10">
        <v>0</v>
      </c>
      <c r="P10">
        <v>105</v>
      </c>
      <c r="Q10" s="2"/>
      <c r="R10">
        <v>2</v>
      </c>
      <c r="S10">
        <v>6</v>
      </c>
      <c r="T10">
        <v>1</v>
      </c>
      <c r="U10">
        <v>3</v>
      </c>
      <c r="V10">
        <v>1479</v>
      </c>
      <c r="W10">
        <v>17748</v>
      </c>
      <c r="X10">
        <v>4.5</v>
      </c>
      <c r="Y10">
        <v>0</v>
      </c>
      <c r="Z10">
        <v>0</v>
      </c>
      <c r="AA10">
        <v>105</v>
      </c>
    </row>
    <row r="11" spans="1:27" x14ac:dyDescent="0.3">
      <c r="A11">
        <v>10</v>
      </c>
      <c r="B11" t="s">
        <v>32</v>
      </c>
      <c r="C11">
        <f>_xlfn.IFS(EmpTable3[[#This Row],[Gender]]="Male", 1, EmpTable3[[#This Row],[Gender]]="Female", 2)</f>
        <v>1</v>
      </c>
      <c r="D11" s="1">
        <v>43833</v>
      </c>
      <c r="E11" s="2">
        <f ca="1">DATEDIF(EmpTable3[[#This Row],[Start Date]],TODAY(),"Y")</f>
        <v>4</v>
      </c>
      <c r="F11" t="s">
        <v>41</v>
      </c>
      <c r="G11" t="s">
        <v>18</v>
      </c>
      <c r="H11">
        <f>_xlfn.IFS(EmpTable3[[#This Row],[Country]]="Egypt", 1, EmpTable3[[#This Row],[Country]]="Saudi Arabia", 2, EmpTable3[[#This Row],[Country]]="United Arab Emirates", 3, EmpTable3[[#This Row],[Country]]="Syria", 4, EmpTable3[[#This Row],[Country]]="Lebanon", 5)</f>
        <v>1</v>
      </c>
      <c r="I11" t="s">
        <v>42</v>
      </c>
      <c r="J11">
        <f>_xlfn.IFS(EmpTable3[[#This Row],[Center]]="East", 1, EmpTable3[[#This Row],[Center]]="West", 2, EmpTable3[[#This Row],[Center]]="North", 3, EmpTable3[[#This Row],[Center]]="South", 4, EmpTable3[[#This Row],[Center]]="Main", 5)</f>
        <v>5</v>
      </c>
      <c r="K11">
        <v>1186</v>
      </c>
      <c r="L11">
        <v>14232</v>
      </c>
      <c r="M11">
        <v>4.5</v>
      </c>
      <c r="N11">
        <v>1</v>
      </c>
      <c r="O11">
        <v>0</v>
      </c>
      <c r="P11">
        <v>153</v>
      </c>
      <c r="Q11" s="2"/>
      <c r="R11">
        <v>1</v>
      </c>
      <c r="S11">
        <v>4</v>
      </c>
      <c r="T11">
        <v>1</v>
      </c>
      <c r="U11">
        <v>5</v>
      </c>
      <c r="V11">
        <v>1186</v>
      </c>
      <c r="W11">
        <v>14232</v>
      </c>
      <c r="X11">
        <v>4.5</v>
      </c>
      <c r="Y11">
        <v>1</v>
      </c>
      <c r="Z11">
        <v>0</v>
      </c>
      <c r="AA11">
        <v>153</v>
      </c>
    </row>
    <row r="12" spans="1:27" x14ac:dyDescent="0.3">
      <c r="A12">
        <v>11</v>
      </c>
      <c r="B12" t="s">
        <v>32</v>
      </c>
      <c r="C12">
        <f>_xlfn.IFS(EmpTable3[[#This Row],[Gender]]="Male", 1, EmpTable3[[#This Row],[Gender]]="Female", 2)</f>
        <v>1</v>
      </c>
      <c r="D12" s="1">
        <v>43116</v>
      </c>
      <c r="E12" s="2">
        <f ca="1">DATEDIF(EmpTable3[[#This Row],[Start Date]],TODAY(),"Y")</f>
        <v>6</v>
      </c>
      <c r="F12" t="s">
        <v>28</v>
      </c>
      <c r="G12" t="s">
        <v>48</v>
      </c>
      <c r="H12">
        <f>_xlfn.IFS(EmpTable3[[#This Row],[Country]]="Egypt", 1, EmpTable3[[#This Row],[Country]]="Saudi Arabia", 2, EmpTable3[[#This Row],[Country]]="United Arab Emirates", 3, EmpTable3[[#This Row],[Country]]="Syria", 4, EmpTable3[[#This Row],[Country]]="Lebanon", 5)</f>
        <v>4</v>
      </c>
      <c r="I12" t="s">
        <v>42</v>
      </c>
      <c r="J12">
        <f>_xlfn.IFS(EmpTable3[[#This Row],[Center]]="East", 1, EmpTable3[[#This Row],[Center]]="West", 2, EmpTable3[[#This Row],[Center]]="North", 3, EmpTable3[[#This Row],[Center]]="South", 4, EmpTable3[[#This Row],[Center]]="Main", 5)</f>
        <v>5</v>
      </c>
      <c r="K12">
        <v>1485</v>
      </c>
      <c r="L12">
        <v>17820</v>
      </c>
      <c r="M12">
        <v>2</v>
      </c>
      <c r="N12">
        <v>5</v>
      </c>
      <c r="O12">
        <v>0</v>
      </c>
      <c r="P12">
        <v>12</v>
      </c>
      <c r="Q12" s="2"/>
      <c r="R12">
        <v>1</v>
      </c>
      <c r="S12">
        <v>6</v>
      </c>
      <c r="T12">
        <v>4</v>
      </c>
      <c r="U12">
        <v>5</v>
      </c>
      <c r="V12">
        <v>1485</v>
      </c>
      <c r="W12">
        <v>17820</v>
      </c>
      <c r="X12">
        <v>2</v>
      </c>
      <c r="Y12">
        <v>5</v>
      </c>
      <c r="Z12">
        <v>0</v>
      </c>
      <c r="AA12">
        <v>12</v>
      </c>
    </row>
    <row r="13" spans="1:27" x14ac:dyDescent="0.3">
      <c r="A13">
        <v>12</v>
      </c>
      <c r="B13" t="s">
        <v>32</v>
      </c>
      <c r="C13">
        <f>_xlfn.IFS(EmpTable3[[#This Row],[Gender]]="Male", 1, EmpTable3[[#This Row],[Gender]]="Female", 2)</f>
        <v>1</v>
      </c>
      <c r="D13" s="1">
        <v>43300</v>
      </c>
      <c r="E13" s="2">
        <f ca="1">DATEDIF(EmpTable3[[#This Row],[Start Date]],TODAY(),"Y")</f>
        <v>6</v>
      </c>
      <c r="F13" t="s">
        <v>50</v>
      </c>
      <c r="G13" t="s">
        <v>18</v>
      </c>
      <c r="H13">
        <f>_xlfn.IFS(EmpTable3[[#This Row],[Country]]="Egypt", 1, EmpTable3[[#This Row],[Country]]="Saudi Arabia", 2, EmpTable3[[#This Row],[Country]]="United Arab Emirates", 3, EmpTable3[[#This Row],[Country]]="Syria", 4, EmpTable3[[#This Row],[Country]]="Lebanon", 5)</f>
        <v>1</v>
      </c>
      <c r="I13" t="s">
        <v>42</v>
      </c>
      <c r="J13">
        <f>_xlfn.IFS(EmpTable3[[#This Row],[Center]]="East", 1, EmpTable3[[#This Row],[Center]]="West", 2, EmpTable3[[#This Row],[Center]]="North", 3, EmpTable3[[#This Row],[Center]]="South", 4, EmpTable3[[#This Row],[Center]]="Main", 5)</f>
        <v>5</v>
      </c>
      <c r="K13">
        <v>2016</v>
      </c>
      <c r="L13">
        <v>24192</v>
      </c>
      <c r="M13">
        <v>1</v>
      </c>
      <c r="N13">
        <v>2</v>
      </c>
      <c r="O13">
        <v>0</v>
      </c>
      <c r="P13">
        <v>70</v>
      </c>
      <c r="Q13" s="2"/>
      <c r="R13">
        <v>1</v>
      </c>
      <c r="S13">
        <v>6</v>
      </c>
      <c r="T13">
        <v>1</v>
      </c>
      <c r="U13">
        <v>5</v>
      </c>
      <c r="V13">
        <v>2016</v>
      </c>
      <c r="W13">
        <v>24192</v>
      </c>
      <c r="X13">
        <v>1</v>
      </c>
      <c r="Y13">
        <v>2</v>
      </c>
      <c r="Z13">
        <v>0</v>
      </c>
      <c r="AA13">
        <v>70</v>
      </c>
    </row>
    <row r="14" spans="1:27" x14ac:dyDescent="0.3">
      <c r="A14">
        <v>13</v>
      </c>
      <c r="B14" t="s">
        <v>307</v>
      </c>
      <c r="C14">
        <f>_xlfn.IFS(EmpTable3[[#This Row],[Gender]]="Male", 1, EmpTable3[[#This Row],[Gender]]="Female", 2)</f>
        <v>2</v>
      </c>
      <c r="D14" s="1">
        <v>43415</v>
      </c>
      <c r="E14" s="2">
        <f ca="1">DATEDIF(EmpTable3[[#This Row],[Start Date]],TODAY(),"Y")</f>
        <v>5</v>
      </c>
      <c r="F14" t="s">
        <v>53</v>
      </c>
      <c r="G14" t="s">
        <v>18</v>
      </c>
      <c r="H14">
        <f>_xlfn.IFS(EmpTable3[[#This Row],[Country]]="Egypt", 1, EmpTable3[[#This Row],[Country]]="Saudi Arabia", 2, EmpTable3[[#This Row],[Country]]="United Arab Emirates", 3, EmpTable3[[#This Row],[Country]]="Syria", 4, EmpTable3[[#This Row],[Country]]="Lebanon", 5)</f>
        <v>1</v>
      </c>
      <c r="I14" t="s">
        <v>42</v>
      </c>
      <c r="J14">
        <f>_xlfn.IFS(EmpTable3[[#This Row],[Center]]="East", 1, EmpTable3[[#This Row],[Center]]="West", 2, EmpTable3[[#This Row],[Center]]="North", 3, EmpTable3[[#This Row],[Center]]="South", 4, EmpTable3[[#This Row],[Center]]="Main", 5)</f>
        <v>5</v>
      </c>
      <c r="K14">
        <v>1999</v>
      </c>
      <c r="L14">
        <v>23988</v>
      </c>
      <c r="M14">
        <v>5</v>
      </c>
      <c r="N14">
        <v>6</v>
      </c>
      <c r="O14">
        <v>0</v>
      </c>
      <c r="P14">
        <v>85</v>
      </c>
      <c r="Q14" s="2"/>
      <c r="R14">
        <v>2</v>
      </c>
      <c r="S14">
        <v>5</v>
      </c>
      <c r="T14">
        <v>1</v>
      </c>
      <c r="U14">
        <v>5</v>
      </c>
      <c r="V14">
        <v>1999</v>
      </c>
      <c r="W14">
        <v>23988</v>
      </c>
      <c r="X14">
        <v>5</v>
      </c>
      <c r="Y14">
        <v>6</v>
      </c>
      <c r="Z14">
        <v>0</v>
      </c>
      <c r="AA14">
        <v>85</v>
      </c>
    </row>
    <row r="15" spans="1:27" x14ac:dyDescent="0.3">
      <c r="A15">
        <v>14</v>
      </c>
      <c r="B15" t="s">
        <v>307</v>
      </c>
      <c r="C15">
        <f>_xlfn.IFS(EmpTable3[[#This Row],[Gender]]="Male", 1, EmpTable3[[#This Row],[Gender]]="Female", 2)</f>
        <v>2</v>
      </c>
      <c r="D15" s="1">
        <v>42430</v>
      </c>
      <c r="E15" s="2">
        <f ca="1">DATEDIF(EmpTable3[[#This Row],[Start Date]],TODAY(),"Y")</f>
        <v>8</v>
      </c>
      <c r="F15" t="s">
        <v>53</v>
      </c>
      <c r="G15" t="s">
        <v>29</v>
      </c>
      <c r="H15">
        <f>_xlfn.IFS(EmpTable3[[#This Row],[Country]]="Egypt", 1, EmpTable3[[#This Row],[Country]]="Saudi Arabia", 2, EmpTable3[[#This Row],[Country]]="United Arab Emirates", 3, EmpTable3[[#This Row],[Country]]="Syria", 4, EmpTable3[[#This Row],[Country]]="Lebanon", 5)</f>
        <v>3</v>
      </c>
      <c r="I15" t="s">
        <v>36</v>
      </c>
      <c r="J15">
        <f>_xlfn.IFS(EmpTable3[[#This Row],[Center]]="East", 1, EmpTable3[[#This Row],[Center]]="West", 2, EmpTable3[[#This Row],[Center]]="North", 3, EmpTable3[[#This Row],[Center]]="South", 4, EmpTable3[[#This Row],[Center]]="Main", 5)</f>
        <v>3</v>
      </c>
      <c r="K15">
        <v>3404</v>
      </c>
      <c r="L15">
        <v>40848</v>
      </c>
      <c r="M15">
        <v>5</v>
      </c>
      <c r="N15">
        <v>1</v>
      </c>
      <c r="O15">
        <v>0</v>
      </c>
      <c r="P15">
        <v>8</v>
      </c>
      <c r="Q15" s="2"/>
      <c r="R15">
        <v>2</v>
      </c>
      <c r="S15">
        <v>8</v>
      </c>
      <c r="T15">
        <v>3</v>
      </c>
      <c r="U15">
        <v>3</v>
      </c>
      <c r="V15">
        <v>3404</v>
      </c>
      <c r="W15">
        <v>40848</v>
      </c>
      <c r="X15">
        <v>5</v>
      </c>
      <c r="Y15">
        <v>1</v>
      </c>
      <c r="Z15">
        <v>0</v>
      </c>
      <c r="AA15">
        <v>8</v>
      </c>
    </row>
    <row r="16" spans="1:27" x14ac:dyDescent="0.3">
      <c r="A16">
        <v>15</v>
      </c>
      <c r="B16" t="s">
        <v>307</v>
      </c>
      <c r="C16">
        <f>_xlfn.IFS(EmpTable3[[#This Row],[Gender]]="Male", 1, EmpTable3[[#This Row],[Gender]]="Female", 2)</f>
        <v>2</v>
      </c>
      <c r="D16" s="1">
        <v>43438</v>
      </c>
      <c r="E16" s="2">
        <f ca="1">DATEDIF(EmpTable3[[#This Row],[Start Date]],TODAY(),"Y")</f>
        <v>5</v>
      </c>
      <c r="F16" t="s">
        <v>58</v>
      </c>
      <c r="G16" t="s">
        <v>18</v>
      </c>
      <c r="H16">
        <f>_xlfn.IFS(EmpTable3[[#This Row],[Country]]="Egypt", 1, EmpTable3[[#This Row],[Country]]="Saudi Arabia", 2, EmpTable3[[#This Row],[Country]]="United Arab Emirates", 3, EmpTable3[[#This Row],[Country]]="Syria", 4, EmpTable3[[#This Row],[Country]]="Lebanon", 5)</f>
        <v>1</v>
      </c>
      <c r="I16" t="s">
        <v>42</v>
      </c>
      <c r="J16">
        <f>_xlfn.IFS(EmpTable3[[#This Row],[Center]]="East", 1, EmpTable3[[#This Row],[Center]]="West", 2, EmpTable3[[#This Row],[Center]]="North", 3, EmpTable3[[#This Row],[Center]]="South", 4, EmpTable3[[#This Row],[Center]]="Main", 5)</f>
        <v>5</v>
      </c>
      <c r="K16">
        <v>889</v>
      </c>
      <c r="L16">
        <v>10668</v>
      </c>
      <c r="M16">
        <v>3</v>
      </c>
      <c r="N16">
        <v>1</v>
      </c>
      <c r="O16">
        <v>1</v>
      </c>
      <c r="P16">
        <v>8</v>
      </c>
      <c r="Q16" s="2"/>
      <c r="R16">
        <v>2</v>
      </c>
      <c r="S16">
        <v>5</v>
      </c>
      <c r="T16">
        <v>1</v>
      </c>
      <c r="U16">
        <v>5</v>
      </c>
      <c r="V16">
        <v>889</v>
      </c>
      <c r="W16">
        <v>10668</v>
      </c>
      <c r="X16">
        <v>3</v>
      </c>
      <c r="Y16">
        <v>1</v>
      </c>
      <c r="Z16">
        <v>1</v>
      </c>
      <c r="AA16">
        <v>8</v>
      </c>
    </row>
    <row r="17" spans="1:27" x14ac:dyDescent="0.3">
      <c r="A17">
        <v>16</v>
      </c>
      <c r="B17" t="s">
        <v>32</v>
      </c>
      <c r="C17">
        <f>_xlfn.IFS(EmpTable3[[#This Row],[Gender]]="Male", 1, EmpTable3[[#This Row],[Gender]]="Female", 2)</f>
        <v>1</v>
      </c>
      <c r="D17" s="1">
        <v>43745</v>
      </c>
      <c r="E17" s="2">
        <f ca="1">DATEDIF(EmpTable3[[#This Row],[Start Date]],TODAY(),"Y")</f>
        <v>4</v>
      </c>
      <c r="F17" t="s">
        <v>39</v>
      </c>
      <c r="G17" t="s">
        <v>18</v>
      </c>
      <c r="H17">
        <f>_xlfn.IFS(EmpTable3[[#This Row],[Country]]="Egypt", 1, EmpTable3[[#This Row],[Country]]="Saudi Arabia", 2, EmpTable3[[#This Row],[Country]]="United Arab Emirates", 3, EmpTable3[[#This Row],[Country]]="Syria", 4, EmpTable3[[#This Row],[Country]]="Lebanon", 5)</f>
        <v>1</v>
      </c>
      <c r="I17" t="s">
        <v>60</v>
      </c>
      <c r="J17">
        <f>_xlfn.IFS(EmpTable3[[#This Row],[Center]]="East", 1, EmpTable3[[#This Row],[Center]]="West", 2, EmpTable3[[#This Row],[Center]]="North", 3, EmpTable3[[#This Row],[Center]]="South", 4, EmpTable3[[#This Row],[Center]]="Main", 5)</f>
        <v>4</v>
      </c>
      <c r="K17">
        <v>930</v>
      </c>
      <c r="L17">
        <v>11160</v>
      </c>
      <c r="M17">
        <v>3</v>
      </c>
      <c r="N17">
        <v>0</v>
      </c>
      <c r="O17">
        <v>0</v>
      </c>
      <c r="P17">
        <v>77</v>
      </c>
      <c r="Q17" s="2"/>
      <c r="R17">
        <v>1</v>
      </c>
      <c r="S17">
        <v>4</v>
      </c>
      <c r="T17">
        <v>1</v>
      </c>
      <c r="U17">
        <v>4</v>
      </c>
      <c r="V17">
        <v>930</v>
      </c>
      <c r="W17">
        <v>11160</v>
      </c>
      <c r="X17">
        <v>3</v>
      </c>
      <c r="Y17">
        <v>0</v>
      </c>
      <c r="Z17">
        <v>0</v>
      </c>
      <c r="AA17">
        <v>77</v>
      </c>
    </row>
    <row r="18" spans="1:27" x14ac:dyDescent="0.3">
      <c r="A18">
        <v>17</v>
      </c>
      <c r="B18" t="s">
        <v>307</v>
      </c>
      <c r="C18">
        <f>_xlfn.IFS(EmpTable3[[#This Row],[Gender]]="Male", 1, EmpTable3[[#This Row],[Gender]]="Female", 2)</f>
        <v>2</v>
      </c>
      <c r="D18" s="1">
        <v>42517</v>
      </c>
      <c r="E18" s="2">
        <f ca="1">DATEDIF(EmpTable3[[#This Row],[Start Date]],TODAY(),"Y")</f>
        <v>8</v>
      </c>
      <c r="F18" t="s">
        <v>41</v>
      </c>
      <c r="G18" t="s">
        <v>22</v>
      </c>
      <c r="H18">
        <f>_xlfn.IFS(EmpTable3[[#This Row],[Country]]="Egypt", 1, EmpTable3[[#This Row],[Country]]="Saudi Arabia", 2, EmpTable3[[#This Row],[Country]]="United Arab Emirates", 3, EmpTable3[[#This Row],[Country]]="Syria", 4, EmpTable3[[#This Row],[Country]]="Lebanon", 5)</f>
        <v>2</v>
      </c>
      <c r="I18" t="s">
        <v>19</v>
      </c>
      <c r="J18">
        <f>_xlfn.IFS(EmpTable3[[#This Row],[Center]]="East", 1, EmpTable3[[#This Row],[Center]]="West", 2, EmpTable3[[#This Row],[Center]]="North", 3, EmpTable3[[#This Row],[Center]]="South", 4, EmpTable3[[#This Row],[Center]]="Main", 5)</f>
        <v>2</v>
      </c>
      <c r="K18">
        <v>3149</v>
      </c>
      <c r="L18">
        <v>37788</v>
      </c>
      <c r="M18">
        <v>4.5</v>
      </c>
      <c r="N18">
        <v>0</v>
      </c>
      <c r="O18">
        <v>0</v>
      </c>
      <c r="P18">
        <v>93</v>
      </c>
      <c r="Q18" s="2"/>
      <c r="R18">
        <v>2</v>
      </c>
      <c r="S18">
        <v>8</v>
      </c>
      <c r="T18">
        <v>2</v>
      </c>
      <c r="U18">
        <v>2</v>
      </c>
      <c r="V18">
        <v>3149</v>
      </c>
      <c r="W18">
        <v>37788</v>
      </c>
      <c r="X18">
        <v>4.5</v>
      </c>
      <c r="Y18">
        <v>0</v>
      </c>
      <c r="Z18">
        <v>0</v>
      </c>
      <c r="AA18">
        <v>93</v>
      </c>
    </row>
    <row r="19" spans="1:27" x14ac:dyDescent="0.3">
      <c r="A19">
        <v>18</v>
      </c>
      <c r="B19" t="s">
        <v>32</v>
      </c>
      <c r="C19">
        <f>_xlfn.IFS(EmpTable3[[#This Row],[Gender]]="Male", 1, EmpTable3[[#This Row],[Gender]]="Female", 2)</f>
        <v>1</v>
      </c>
      <c r="D19" s="1">
        <v>43232</v>
      </c>
      <c r="E19" s="2">
        <f ca="1">DATEDIF(EmpTable3[[#This Row],[Start Date]],TODAY(),"Y")</f>
        <v>6</v>
      </c>
      <c r="F19" t="s">
        <v>17</v>
      </c>
      <c r="G19" t="s">
        <v>29</v>
      </c>
      <c r="H19">
        <f>_xlfn.IFS(EmpTable3[[#This Row],[Country]]="Egypt", 1, EmpTable3[[#This Row],[Country]]="Saudi Arabia", 2, EmpTable3[[#This Row],[Country]]="United Arab Emirates", 3, EmpTable3[[#This Row],[Country]]="Syria", 4, EmpTable3[[#This Row],[Country]]="Lebanon", 5)</f>
        <v>3</v>
      </c>
      <c r="I19" t="s">
        <v>19</v>
      </c>
      <c r="J19">
        <f>_xlfn.IFS(EmpTable3[[#This Row],[Center]]="East", 1, EmpTable3[[#This Row],[Center]]="West", 2, EmpTable3[[#This Row],[Center]]="North", 3, EmpTable3[[#This Row],[Center]]="South", 4, EmpTable3[[#This Row],[Center]]="Main", 5)</f>
        <v>2</v>
      </c>
      <c r="K19">
        <v>1295</v>
      </c>
      <c r="L19">
        <v>15540</v>
      </c>
      <c r="M19">
        <v>3</v>
      </c>
      <c r="N19">
        <v>4</v>
      </c>
      <c r="O19">
        <v>0</v>
      </c>
      <c r="P19">
        <v>153</v>
      </c>
      <c r="Q19" s="2"/>
      <c r="R19">
        <v>1</v>
      </c>
      <c r="S19">
        <v>6</v>
      </c>
      <c r="T19">
        <v>3</v>
      </c>
      <c r="U19">
        <v>2</v>
      </c>
      <c r="V19">
        <v>1295</v>
      </c>
      <c r="W19">
        <v>15540</v>
      </c>
      <c r="X19">
        <v>3</v>
      </c>
      <c r="Y19">
        <v>4</v>
      </c>
      <c r="Z19">
        <v>0</v>
      </c>
      <c r="AA19">
        <v>153</v>
      </c>
    </row>
    <row r="20" spans="1:27" x14ac:dyDescent="0.3">
      <c r="A20">
        <v>19</v>
      </c>
      <c r="B20" t="s">
        <v>307</v>
      </c>
      <c r="C20">
        <f>_xlfn.IFS(EmpTable3[[#This Row],[Gender]]="Male", 1, EmpTable3[[#This Row],[Gender]]="Female", 2)</f>
        <v>2</v>
      </c>
      <c r="D20" s="1">
        <v>43214</v>
      </c>
      <c r="E20" s="2">
        <f ca="1">DATEDIF(EmpTable3[[#This Row],[Start Date]],TODAY(),"Y")</f>
        <v>6</v>
      </c>
      <c r="F20" t="s">
        <v>17</v>
      </c>
      <c r="G20" t="s">
        <v>29</v>
      </c>
      <c r="H20">
        <f>_xlfn.IFS(EmpTable3[[#This Row],[Country]]="Egypt", 1, EmpTable3[[#This Row],[Country]]="Saudi Arabia", 2, EmpTable3[[#This Row],[Country]]="United Arab Emirates", 3, EmpTable3[[#This Row],[Country]]="Syria", 4, EmpTable3[[#This Row],[Country]]="Lebanon", 5)</f>
        <v>3</v>
      </c>
      <c r="I20" t="s">
        <v>60</v>
      </c>
      <c r="J20">
        <f>_xlfn.IFS(EmpTable3[[#This Row],[Center]]="East", 1, EmpTable3[[#This Row],[Center]]="West", 2, EmpTable3[[#This Row],[Center]]="North", 3, EmpTable3[[#This Row],[Center]]="South", 4, EmpTable3[[#This Row],[Center]]="Main", 5)</f>
        <v>4</v>
      </c>
      <c r="K20">
        <v>2162</v>
      </c>
      <c r="L20">
        <v>25944</v>
      </c>
      <c r="M20">
        <v>3</v>
      </c>
      <c r="N20">
        <v>0</v>
      </c>
      <c r="O20">
        <v>0</v>
      </c>
      <c r="P20">
        <v>8</v>
      </c>
      <c r="Q20" s="2"/>
      <c r="R20">
        <v>2</v>
      </c>
      <c r="S20">
        <v>6</v>
      </c>
      <c r="T20">
        <v>3</v>
      </c>
      <c r="U20">
        <v>4</v>
      </c>
      <c r="V20">
        <v>2162</v>
      </c>
      <c r="W20">
        <v>25944</v>
      </c>
      <c r="X20">
        <v>3</v>
      </c>
      <c r="Y20">
        <v>0</v>
      </c>
      <c r="Z20">
        <v>0</v>
      </c>
      <c r="AA20">
        <v>8</v>
      </c>
    </row>
    <row r="21" spans="1:27" x14ac:dyDescent="0.3">
      <c r="A21">
        <v>20</v>
      </c>
      <c r="B21" t="s">
        <v>32</v>
      </c>
      <c r="C21">
        <f>_xlfn.IFS(EmpTable3[[#This Row],[Gender]]="Male", 1, EmpTable3[[#This Row],[Gender]]="Female", 2)</f>
        <v>1</v>
      </c>
      <c r="D21" s="1">
        <v>43740</v>
      </c>
      <c r="E21" s="2">
        <f ca="1">DATEDIF(EmpTable3[[#This Row],[Start Date]],TODAY(),"Y")</f>
        <v>4</v>
      </c>
      <c r="F21" t="s">
        <v>35</v>
      </c>
      <c r="G21" t="s">
        <v>29</v>
      </c>
      <c r="H21">
        <f>_xlfn.IFS(EmpTable3[[#This Row],[Country]]="Egypt", 1, EmpTable3[[#This Row],[Country]]="Saudi Arabia", 2, EmpTable3[[#This Row],[Country]]="United Arab Emirates", 3, EmpTable3[[#This Row],[Country]]="Syria", 4, EmpTable3[[#This Row],[Country]]="Lebanon", 5)</f>
        <v>3</v>
      </c>
      <c r="I21" t="s">
        <v>19</v>
      </c>
      <c r="J21">
        <f>_xlfn.IFS(EmpTable3[[#This Row],[Center]]="East", 1, EmpTable3[[#This Row],[Center]]="West", 2, EmpTable3[[#This Row],[Center]]="North", 3, EmpTable3[[#This Row],[Center]]="South", 4, EmpTable3[[#This Row],[Center]]="Main", 5)</f>
        <v>2</v>
      </c>
      <c r="K21">
        <v>2180</v>
      </c>
      <c r="L21">
        <v>26160</v>
      </c>
      <c r="M21">
        <v>2</v>
      </c>
      <c r="N21">
        <v>6</v>
      </c>
      <c r="O21">
        <v>0</v>
      </c>
      <c r="P21">
        <v>10</v>
      </c>
      <c r="Q21" s="2"/>
      <c r="R21">
        <v>1</v>
      </c>
      <c r="S21">
        <v>4</v>
      </c>
      <c r="T21">
        <v>3</v>
      </c>
      <c r="U21">
        <v>2</v>
      </c>
      <c r="V21">
        <v>2180</v>
      </c>
      <c r="W21">
        <v>26160</v>
      </c>
      <c r="X21">
        <v>2</v>
      </c>
      <c r="Y21">
        <v>6</v>
      </c>
      <c r="Z21">
        <v>0</v>
      </c>
      <c r="AA21">
        <v>10</v>
      </c>
    </row>
    <row r="22" spans="1:27" x14ac:dyDescent="0.3">
      <c r="A22">
        <v>21</v>
      </c>
      <c r="B22" t="s">
        <v>32</v>
      </c>
      <c r="C22">
        <f>_xlfn.IFS(EmpTable3[[#This Row],[Gender]]="Male", 1, EmpTable3[[#This Row],[Gender]]="Female", 2)</f>
        <v>1</v>
      </c>
      <c r="D22" s="1">
        <v>44168</v>
      </c>
      <c r="E22" s="2">
        <f ca="1">DATEDIF(EmpTable3[[#This Row],[Start Date]],TODAY(),"Y")</f>
        <v>3</v>
      </c>
      <c r="F22" t="s">
        <v>41</v>
      </c>
      <c r="G22" t="s">
        <v>18</v>
      </c>
      <c r="H22">
        <f>_xlfn.IFS(EmpTable3[[#This Row],[Country]]="Egypt", 1, EmpTable3[[#This Row],[Country]]="Saudi Arabia", 2, EmpTable3[[#This Row],[Country]]="United Arab Emirates", 3, EmpTable3[[#This Row],[Country]]="Syria", 4, EmpTable3[[#This Row],[Country]]="Lebanon", 5)</f>
        <v>1</v>
      </c>
      <c r="I22" t="s">
        <v>42</v>
      </c>
      <c r="J22">
        <f>_xlfn.IFS(EmpTable3[[#This Row],[Center]]="East", 1, EmpTable3[[#This Row],[Center]]="West", 2, EmpTable3[[#This Row],[Center]]="North", 3, EmpTable3[[#This Row],[Center]]="South", 4, EmpTable3[[#This Row],[Center]]="Main", 5)</f>
        <v>5</v>
      </c>
      <c r="K22">
        <v>1475</v>
      </c>
      <c r="L22">
        <v>17700</v>
      </c>
      <c r="M22">
        <v>5</v>
      </c>
      <c r="N22">
        <v>0</v>
      </c>
      <c r="O22">
        <v>0</v>
      </c>
      <c r="P22">
        <v>98</v>
      </c>
      <c r="Q22" s="2"/>
      <c r="R22">
        <v>1</v>
      </c>
      <c r="S22">
        <v>3</v>
      </c>
      <c r="T22">
        <v>1</v>
      </c>
      <c r="U22">
        <v>5</v>
      </c>
      <c r="V22">
        <v>1475</v>
      </c>
      <c r="W22">
        <v>17700</v>
      </c>
      <c r="X22">
        <v>5</v>
      </c>
      <c r="Y22">
        <v>0</v>
      </c>
      <c r="Z22">
        <v>0</v>
      </c>
      <c r="AA22">
        <v>98</v>
      </c>
    </row>
    <row r="23" spans="1:27" x14ac:dyDescent="0.3">
      <c r="A23">
        <v>22</v>
      </c>
      <c r="B23" t="s">
        <v>32</v>
      </c>
      <c r="C23">
        <f>_xlfn.IFS(EmpTable3[[#This Row],[Gender]]="Male", 1, EmpTable3[[#This Row],[Gender]]="Female", 2)</f>
        <v>1</v>
      </c>
      <c r="D23" s="1">
        <v>43473</v>
      </c>
      <c r="E23" s="2">
        <f ca="1">DATEDIF(EmpTable3[[#This Row],[Start Date]],TODAY(),"Y")</f>
        <v>5</v>
      </c>
      <c r="F23" t="s">
        <v>73</v>
      </c>
      <c r="G23" t="s">
        <v>18</v>
      </c>
      <c r="H23">
        <f>_xlfn.IFS(EmpTable3[[#This Row],[Country]]="Egypt", 1, EmpTable3[[#This Row],[Country]]="Saudi Arabia", 2, EmpTable3[[#This Row],[Country]]="United Arab Emirates", 3, EmpTable3[[#This Row],[Country]]="Syria", 4, EmpTable3[[#This Row],[Country]]="Lebanon", 5)</f>
        <v>1</v>
      </c>
      <c r="I23" t="s">
        <v>42</v>
      </c>
      <c r="J23">
        <f>_xlfn.IFS(EmpTable3[[#This Row],[Center]]="East", 1, EmpTable3[[#This Row],[Center]]="West", 2, EmpTable3[[#This Row],[Center]]="North", 3, EmpTable3[[#This Row],[Center]]="South", 4, EmpTable3[[#This Row],[Center]]="Main", 5)</f>
        <v>5</v>
      </c>
      <c r="K23">
        <v>1290</v>
      </c>
      <c r="L23">
        <v>15480</v>
      </c>
      <c r="M23">
        <v>3</v>
      </c>
      <c r="N23">
        <v>4</v>
      </c>
      <c r="O23">
        <v>0</v>
      </c>
      <c r="P23">
        <v>109</v>
      </c>
      <c r="Q23" s="2"/>
      <c r="R23">
        <v>1</v>
      </c>
      <c r="S23">
        <v>5</v>
      </c>
      <c r="T23">
        <v>1</v>
      </c>
      <c r="U23">
        <v>5</v>
      </c>
      <c r="V23">
        <v>1290</v>
      </c>
      <c r="W23">
        <v>15480</v>
      </c>
      <c r="X23">
        <v>3</v>
      </c>
      <c r="Y23">
        <v>4</v>
      </c>
      <c r="Z23">
        <v>0</v>
      </c>
      <c r="AA23">
        <v>109</v>
      </c>
    </row>
    <row r="24" spans="1:27" x14ac:dyDescent="0.3">
      <c r="A24">
        <v>23</v>
      </c>
      <c r="B24" t="s">
        <v>32</v>
      </c>
      <c r="C24">
        <f>_xlfn.IFS(EmpTable3[[#This Row],[Gender]]="Male", 1, EmpTable3[[#This Row],[Gender]]="Female", 2)</f>
        <v>1</v>
      </c>
      <c r="D24" s="1">
        <v>43783</v>
      </c>
      <c r="E24" s="2">
        <f ca="1">DATEDIF(EmpTable3[[#This Row],[Start Date]],TODAY(),"Y")</f>
        <v>4</v>
      </c>
      <c r="F24" t="s">
        <v>76</v>
      </c>
      <c r="G24" t="s">
        <v>22</v>
      </c>
      <c r="H24">
        <f>_xlfn.IFS(EmpTable3[[#This Row],[Country]]="Egypt", 1, EmpTable3[[#This Row],[Country]]="Saudi Arabia", 2, EmpTable3[[#This Row],[Country]]="United Arab Emirates", 3, EmpTable3[[#This Row],[Country]]="Syria", 4, EmpTable3[[#This Row],[Country]]="Lebanon", 5)</f>
        <v>2</v>
      </c>
      <c r="I24" t="s">
        <v>42</v>
      </c>
      <c r="J24">
        <f>_xlfn.IFS(EmpTable3[[#This Row],[Center]]="East", 1, EmpTable3[[#This Row],[Center]]="West", 2, EmpTable3[[#This Row],[Center]]="North", 3, EmpTable3[[#This Row],[Center]]="South", 4, EmpTable3[[#This Row],[Center]]="Main", 5)</f>
        <v>5</v>
      </c>
      <c r="K24">
        <v>1764</v>
      </c>
      <c r="L24">
        <v>21168</v>
      </c>
      <c r="M24">
        <v>3</v>
      </c>
      <c r="N24">
        <v>0</v>
      </c>
      <c r="O24">
        <v>0</v>
      </c>
      <c r="P24">
        <v>111</v>
      </c>
      <c r="Q24" s="2"/>
      <c r="R24">
        <v>1</v>
      </c>
      <c r="S24">
        <v>4</v>
      </c>
      <c r="T24">
        <v>2</v>
      </c>
      <c r="U24">
        <v>5</v>
      </c>
      <c r="V24">
        <v>1764</v>
      </c>
      <c r="W24">
        <v>21168</v>
      </c>
      <c r="X24">
        <v>3</v>
      </c>
      <c r="Y24">
        <v>0</v>
      </c>
      <c r="Z24">
        <v>0</v>
      </c>
      <c r="AA24">
        <v>111</v>
      </c>
    </row>
    <row r="25" spans="1:27" x14ac:dyDescent="0.3">
      <c r="A25">
        <v>24</v>
      </c>
      <c r="B25" t="s">
        <v>32</v>
      </c>
      <c r="C25">
        <f>_xlfn.IFS(EmpTable3[[#This Row],[Gender]]="Male", 1, EmpTable3[[#This Row],[Gender]]="Female", 2)</f>
        <v>1</v>
      </c>
      <c r="D25" s="1">
        <v>43755</v>
      </c>
      <c r="E25" s="2">
        <f ca="1">DATEDIF(EmpTable3[[#This Row],[Start Date]],TODAY(),"Y")</f>
        <v>4</v>
      </c>
      <c r="F25" t="s">
        <v>77</v>
      </c>
      <c r="G25" t="s">
        <v>22</v>
      </c>
      <c r="H25">
        <f>_xlfn.IFS(EmpTable3[[#This Row],[Country]]="Egypt", 1, EmpTable3[[#This Row],[Country]]="Saudi Arabia", 2, EmpTable3[[#This Row],[Country]]="United Arab Emirates", 3, EmpTable3[[#This Row],[Country]]="Syria", 4, EmpTable3[[#This Row],[Country]]="Lebanon", 5)</f>
        <v>2</v>
      </c>
      <c r="I25" t="s">
        <v>19</v>
      </c>
      <c r="J25">
        <f>_xlfn.IFS(EmpTable3[[#This Row],[Center]]="East", 1, EmpTable3[[#This Row],[Center]]="West", 2, EmpTable3[[#This Row],[Center]]="North", 3, EmpTable3[[#This Row],[Center]]="South", 4, EmpTable3[[#This Row],[Center]]="Main", 5)</f>
        <v>2</v>
      </c>
      <c r="K25">
        <v>2682</v>
      </c>
      <c r="L25">
        <v>32184</v>
      </c>
      <c r="M25">
        <v>4.5</v>
      </c>
      <c r="N25">
        <v>1</v>
      </c>
      <c r="O25">
        <v>0</v>
      </c>
      <c r="P25">
        <v>32</v>
      </c>
      <c r="Q25" s="2"/>
      <c r="R25">
        <v>1</v>
      </c>
      <c r="S25">
        <v>4</v>
      </c>
      <c r="T25">
        <v>2</v>
      </c>
      <c r="U25">
        <v>2</v>
      </c>
      <c r="V25">
        <v>2682</v>
      </c>
      <c r="W25">
        <v>32184</v>
      </c>
      <c r="X25">
        <v>4.5</v>
      </c>
      <c r="Y25">
        <v>1</v>
      </c>
      <c r="Z25">
        <v>0</v>
      </c>
      <c r="AA25">
        <v>32</v>
      </c>
    </row>
    <row r="26" spans="1:27" x14ac:dyDescent="0.3">
      <c r="A26">
        <v>25</v>
      </c>
      <c r="B26" t="s">
        <v>32</v>
      </c>
      <c r="C26">
        <f>_xlfn.IFS(EmpTable3[[#This Row],[Gender]]="Male", 1, EmpTable3[[#This Row],[Gender]]="Female", 2)</f>
        <v>1</v>
      </c>
      <c r="D26" s="1">
        <v>44178</v>
      </c>
      <c r="E26" s="2">
        <f ca="1">DATEDIF(EmpTable3[[#This Row],[Start Date]],TODAY(),"Y")</f>
        <v>3</v>
      </c>
      <c r="F26" t="s">
        <v>50</v>
      </c>
      <c r="G26" t="s">
        <v>18</v>
      </c>
      <c r="H26">
        <f>_xlfn.IFS(EmpTable3[[#This Row],[Country]]="Egypt", 1, EmpTable3[[#This Row],[Country]]="Saudi Arabia", 2, EmpTable3[[#This Row],[Country]]="United Arab Emirates", 3, EmpTable3[[#This Row],[Country]]="Syria", 4, EmpTable3[[#This Row],[Country]]="Lebanon", 5)</f>
        <v>1</v>
      </c>
      <c r="I26" t="s">
        <v>36</v>
      </c>
      <c r="J26">
        <f>_xlfn.IFS(EmpTable3[[#This Row],[Center]]="East", 1, EmpTable3[[#This Row],[Center]]="West", 2, EmpTable3[[#This Row],[Center]]="North", 3, EmpTable3[[#This Row],[Center]]="South", 4, EmpTable3[[#This Row],[Center]]="Main", 5)</f>
        <v>3</v>
      </c>
      <c r="K26">
        <v>3044</v>
      </c>
      <c r="L26">
        <v>36528</v>
      </c>
      <c r="M26">
        <v>3</v>
      </c>
      <c r="N26">
        <v>6</v>
      </c>
      <c r="O26">
        <v>0</v>
      </c>
      <c r="P26">
        <v>94</v>
      </c>
      <c r="Q26" s="2"/>
      <c r="R26">
        <v>1</v>
      </c>
      <c r="S26">
        <v>3</v>
      </c>
      <c r="T26">
        <v>1</v>
      </c>
      <c r="U26">
        <v>3</v>
      </c>
      <c r="V26">
        <v>3044</v>
      </c>
      <c r="W26">
        <v>36528</v>
      </c>
      <c r="X26">
        <v>3</v>
      </c>
      <c r="Y26">
        <v>6</v>
      </c>
      <c r="Z26">
        <v>0</v>
      </c>
      <c r="AA26">
        <v>94</v>
      </c>
    </row>
    <row r="27" spans="1:27" x14ac:dyDescent="0.3">
      <c r="A27">
        <v>26</v>
      </c>
      <c r="B27" t="s">
        <v>307</v>
      </c>
      <c r="C27">
        <f>_xlfn.IFS(EmpTable3[[#This Row],[Gender]]="Male", 1, EmpTable3[[#This Row],[Gender]]="Female", 2)</f>
        <v>2</v>
      </c>
      <c r="D27" s="1">
        <v>44045</v>
      </c>
      <c r="E27" s="2">
        <f ca="1">DATEDIF(EmpTable3[[#This Row],[Start Date]],TODAY(),"Y")</f>
        <v>4</v>
      </c>
      <c r="F27" t="s">
        <v>35</v>
      </c>
      <c r="G27" t="s">
        <v>18</v>
      </c>
      <c r="H27">
        <f>_xlfn.IFS(EmpTable3[[#This Row],[Country]]="Egypt", 1, EmpTable3[[#This Row],[Country]]="Saudi Arabia", 2, EmpTable3[[#This Row],[Country]]="United Arab Emirates", 3, EmpTable3[[#This Row],[Country]]="Syria", 4, EmpTable3[[#This Row],[Country]]="Lebanon", 5)</f>
        <v>1</v>
      </c>
      <c r="I27" t="s">
        <v>42</v>
      </c>
      <c r="J27">
        <f>_xlfn.IFS(EmpTable3[[#This Row],[Center]]="East", 1, EmpTable3[[#This Row],[Center]]="West", 2, EmpTable3[[#This Row],[Center]]="North", 3, EmpTable3[[#This Row],[Center]]="South", 4, EmpTable3[[#This Row],[Center]]="Main", 5)</f>
        <v>5</v>
      </c>
      <c r="K27">
        <v>890</v>
      </c>
      <c r="L27">
        <v>10680</v>
      </c>
      <c r="M27">
        <v>4.5</v>
      </c>
      <c r="N27">
        <v>0</v>
      </c>
      <c r="O27">
        <v>0</v>
      </c>
      <c r="P27">
        <v>13</v>
      </c>
      <c r="Q27" s="2"/>
      <c r="R27">
        <v>2</v>
      </c>
      <c r="S27">
        <v>4</v>
      </c>
      <c r="T27">
        <v>1</v>
      </c>
      <c r="U27">
        <v>5</v>
      </c>
      <c r="V27">
        <v>890</v>
      </c>
      <c r="W27">
        <v>10680</v>
      </c>
      <c r="X27">
        <v>4.5</v>
      </c>
      <c r="Y27">
        <v>0</v>
      </c>
      <c r="Z27">
        <v>0</v>
      </c>
      <c r="AA27">
        <v>13</v>
      </c>
    </row>
    <row r="28" spans="1:27" x14ac:dyDescent="0.3">
      <c r="A28">
        <v>27</v>
      </c>
      <c r="B28" t="s">
        <v>32</v>
      </c>
      <c r="C28">
        <f>_xlfn.IFS(EmpTable3[[#This Row],[Gender]]="Male", 1, EmpTable3[[#This Row],[Gender]]="Female", 2)</f>
        <v>1</v>
      </c>
      <c r="D28" s="1">
        <v>43437</v>
      </c>
      <c r="E28" s="2">
        <f ca="1">DATEDIF(EmpTable3[[#This Row],[Start Date]],TODAY(),"Y")</f>
        <v>5</v>
      </c>
      <c r="F28" t="s">
        <v>17</v>
      </c>
      <c r="G28" t="s">
        <v>18</v>
      </c>
      <c r="H28">
        <f>_xlfn.IFS(EmpTable3[[#This Row],[Country]]="Egypt", 1, EmpTable3[[#This Row],[Country]]="Saudi Arabia", 2, EmpTable3[[#This Row],[Country]]="United Arab Emirates", 3, EmpTable3[[#This Row],[Country]]="Syria", 4, EmpTable3[[#This Row],[Country]]="Lebanon", 5)</f>
        <v>1</v>
      </c>
      <c r="I28" t="s">
        <v>19</v>
      </c>
      <c r="J28">
        <f>_xlfn.IFS(EmpTable3[[#This Row],[Center]]="East", 1, EmpTable3[[#This Row],[Center]]="West", 2, EmpTable3[[#This Row],[Center]]="North", 3, EmpTable3[[#This Row],[Center]]="South", 4, EmpTable3[[#This Row],[Center]]="Main", 5)</f>
        <v>2</v>
      </c>
      <c r="K28">
        <v>2207</v>
      </c>
      <c r="L28">
        <v>26484</v>
      </c>
      <c r="M28">
        <v>5</v>
      </c>
      <c r="N28">
        <v>0</v>
      </c>
      <c r="O28">
        <v>0</v>
      </c>
      <c r="P28">
        <v>70</v>
      </c>
      <c r="Q28" s="2"/>
      <c r="R28">
        <v>1</v>
      </c>
      <c r="S28">
        <v>5</v>
      </c>
      <c r="T28">
        <v>1</v>
      </c>
      <c r="U28">
        <v>2</v>
      </c>
      <c r="V28">
        <v>2207</v>
      </c>
      <c r="W28">
        <v>26484</v>
      </c>
      <c r="X28">
        <v>5</v>
      </c>
      <c r="Y28">
        <v>0</v>
      </c>
      <c r="Z28">
        <v>0</v>
      </c>
      <c r="AA28">
        <v>70</v>
      </c>
    </row>
    <row r="29" spans="1:27" x14ac:dyDescent="0.3">
      <c r="A29">
        <v>28</v>
      </c>
      <c r="B29" t="s">
        <v>307</v>
      </c>
      <c r="C29">
        <f>_xlfn.IFS(EmpTable3[[#This Row],[Gender]]="Male", 1, EmpTable3[[#This Row],[Gender]]="Female", 2)</f>
        <v>2</v>
      </c>
      <c r="D29" s="1">
        <v>43530</v>
      </c>
      <c r="E29" s="2">
        <f ca="1">DATEDIF(EmpTable3[[#This Row],[Start Date]],TODAY(),"Y")</f>
        <v>5</v>
      </c>
      <c r="F29" t="s">
        <v>28</v>
      </c>
      <c r="G29" t="s">
        <v>22</v>
      </c>
      <c r="H29">
        <f>_xlfn.IFS(EmpTable3[[#This Row],[Country]]="Egypt", 1, EmpTable3[[#This Row],[Country]]="Saudi Arabia", 2, EmpTable3[[#This Row],[Country]]="United Arab Emirates", 3, EmpTable3[[#This Row],[Country]]="Syria", 4, EmpTable3[[#This Row],[Country]]="Lebanon", 5)</f>
        <v>2</v>
      </c>
      <c r="I29" t="s">
        <v>19</v>
      </c>
      <c r="J29">
        <f>_xlfn.IFS(EmpTable3[[#This Row],[Center]]="East", 1, EmpTable3[[#This Row],[Center]]="West", 2, EmpTable3[[#This Row],[Center]]="North", 3, EmpTable3[[#This Row],[Center]]="South", 4, EmpTable3[[#This Row],[Center]]="Main", 5)</f>
        <v>2</v>
      </c>
      <c r="K29">
        <v>2136</v>
      </c>
      <c r="L29">
        <v>25632</v>
      </c>
      <c r="M29">
        <v>4.5</v>
      </c>
      <c r="N29">
        <v>1</v>
      </c>
      <c r="O29">
        <v>0</v>
      </c>
      <c r="P29">
        <v>9</v>
      </c>
      <c r="Q29" s="2"/>
      <c r="R29">
        <v>2</v>
      </c>
      <c r="S29">
        <v>5</v>
      </c>
      <c r="T29">
        <v>2</v>
      </c>
      <c r="U29">
        <v>2</v>
      </c>
      <c r="V29">
        <v>2136</v>
      </c>
      <c r="W29">
        <v>25632</v>
      </c>
      <c r="X29">
        <v>4.5</v>
      </c>
      <c r="Y29">
        <v>1</v>
      </c>
      <c r="Z29">
        <v>0</v>
      </c>
      <c r="AA29">
        <v>9</v>
      </c>
    </row>
    <row r="30" spans="1:27" x14ac:dyDescent="0.3">
      <c r="A30">
        <v>29</v>
      </c>
      <c r="B30" t="s">
        <v>307</v>
      </c>
      <c r="C30">
        <f>_xlfn.IFS(EmpTable3[[#This Row],[Gender]]="Male", 1, EmpTable3[[#This Row],[Gender]]="Female", 2)</f>
        <v>2</v>
      </c>
      <c r="D30" s="1">
        <v>43815</v>
      </c>
      <c r="E30" s="2">
        <f ca="1">DATEDIF(EmpTable3[[#This Row],[Start Date]],TODAY(),"Y")</f>
        <v>4</v>
      </c>
      <c r="F30" t="s">
        <v>17</v>
      </c>
      <c r="G30" t="s">
        <v>18</v>
      </c>
      <c r="H30">
        <f>_xlfn.IFS(EmpTable3[[#This Row],[Country]]="Egypt", 1, EmpTable3[[#This Row],[Country]]="Saudi Arabia", 2, EmpTable3[[#This Row],[Country]]="United Arab Emirates", 3, EmpTable3[[#This Row],[Country]]="Syria", 4, EmpTable3[[#This Row],[Country]]="Lebanon", 5)</f>
        <v>1</v>
      </c>
      <c r="I30" t="s">
        <v>42</v>
      </c>
      <c r="J30">
        <f>_xlfn.IFS(EmpTable3[[#This Row],[Center]]="East", 1, EmpTable3[[#This Row],[Center]]="West", 2, EmpTable3[[#This Row],[Center]]="North", 3, EmpTable3[[#This Row],[Center]]="South", 4, EmpTable3[[#This Row],[Center]]="Main", 5)</f>
        <v>5</v>
      </c>
      <c r="K30">
        <v>1161</v>
      </c>
      <c r="L30">
        <v>13932</v>
      </c>
      <c r="M30">
        <v>5</v>
      </c>
      <c r="N30">
        <v>0</v>
      </c>
      <c r="O30">
        <v>1</v>
      </c>
      <c r="P30">
        <v>97</v>
      </c>
      <c r="Q30" s="2"/>
      <c r="R30">
        <v>2</v>
      </c>
      <c r="S30">
        <v>4</v>
      </c>
      <c r="T30">
        <v>1</v>
      </c>
      <c r="U30">
        <v>5</v>
      </c>
      <c r="V30">
        <v>1161</v>
      </c>
      <c r="W30">
        <v>13932</v>
      </c>
      <c r="X30">
        <v>5</v>
      </c>
      <c r="Y30">
        <v>0</v>
      </c>
      <c r="Z30">
        <v>1</v>
      </c>
      <c r="AA30">
        <v>97</v>
      </c>
    </row>
    <row r="31" spans="1:27" x14ac:dyDescent="0.3">
      <c r="A31">
        <v>30</v>
      </c>
      <c r="B31" t="s">
        <v>32</v>
      </c>
      <c r="C31">
        <f>_xlfn.IFS(EmpTable3[[#This Row],[Gender]]="Male", 1, EmpTable3[[#This Row],[Gender]]="Female", 2)</f>
        <v>1</v>
      </c>
      <c r="D31" s="1">
        <v>43690</v>
      </c>
      <c r="E31" s="2">
        <f ca="1">DATEDIF(EmpTable3[[#This Row],[Start Date]],TODAY(),"Y")</f>
        <v>5</v>
      </c>
      <c r="F31" t="s">
        <v>88</v>
      </c>
      <c r="G31" t="s">
        <v>29</v>
      </c>
      <c r="H31">
        <f>_xlfn.IFS(EmpTable3[[#This Row],[Country]]="Egypt", 1, EmpTable3[[#This Row],[Country]]="Saudi Arabia", 2, EmpTable3[[#This Row],[Country]]="United Arab Emirates", 3, EmpTable3[[#This Row],[Country]]="Syria", 4, EmpTable3[[#This Row],[Country]]="Lebanon", 5)</f>
        <v>3</v>
      </c>
      <c r="I31" t="s">
        <v>19</v>
      </c>
      <c r="J31">
        <f>_xlfn.IFS(EmpTable3[[#This Row],[Center]]="East", 1, EmpTable3[[#This Row],[Center]]="West", 2, EmpTable3[[#This Row],[Center]]="North", 3, EmpTable3[[#This Row],[Center]]="South", 4, EmpTable3[[#This Row],[Center]]="Main", 5)</f>
        <v>2</v>
      </c>
      <c r="K31">
        <v>830</v>
      </c>
      <c r="L31">
        <v>9960</v>
      </c>
      <c r="M31">
        <v>5</v>
      </c>
      <c r="N31">
        <v>0</v>
      </c>
      <c r="O31">
        <v>0</v>
      </c>
      <c r="P31">
        <v>71</v>
      </c>
      <c r="Q31" s="2"/>
      <c r="R31">
        <v>1</v>
      </c>
      <c r="S31">
        <v>5</v>
      </c>
      <c r="T31">
        <v>3</v>
      </c>
      <c r="U31">
        <v>2</v>
      </c>
      <c r="V31">
        <v>830</v>
      </c>
      <c r="W31">
        <v>9960</v>
      </c>
      <c r="X31">
        <v>5</v>
      </c>
      <c r="Y31">
        <v>0</v>
      </c>
      <c r="Z31">
        <v>0</v>
      </c>
      <c r="AA31">
        <v>71</v>
      </c>
    </row>
    <row r="32" spans="1:27" x14ac:dyDescent="0.3">
      <c r="A32">
        <v>31</v>
      </c>
      <c r="B32" t="s">
        <v>307</v>
      </c>
      <c r="C32">
        <f>_xlfn.IFS(EmpTable3[[#This Row],[Gender]]="Male", 1, EmpTable3[[#This Row],[Gender]]="Female", 2)</f>
        <v>2</v>
      </c>
      <c r="D32" s="1">
        <v>43991</v>
      </c>
      <c r="E32" s="2">
        <f ca="1">DATEDIF(EmpTable3[[#This Row],[Start Date]],TODAY(),"Y")</f>
        <v>4</v>
      </c>
      <c r="F32" t="s">
        <v>77</v>
      </c>
      <c r="G32" t="s">
        <v>22</v>
      </c>
      <c r="H32">
        <f>_xlfn.IFS(EmpTable3[[#This Row],[Country]]="Egypt", 1, EmpTable3[[#This Row],[Country]]="Saudi Arabia", 2, EmpTable3[[#This Row],[Country]]="United Arab Emirates", 3, EmpTable3[[#This Row],[Country]]="Syria", 4, EmpTable3[[#This Row],[Country]]="Lebanon", 5)</f>
        <v>2</v>
      </c>
      <c r="I32" t="s">
        <v>19</v>
      </c>
      <c r="J32">
        <f>_xlfn.IFS(EmpTable3[[#This Row],[Center]]="East", 1, EmpTable3[[#This Row],[Center]]="West", 2, EmpTable3[[#This Row],[Center]]="North", 3, EmpTable3[[#This Row],[Center]]="South", 4, EmpTable3[[#This Row],[Center]]="Main", 5)</f>
        <v>2</v>
      </c>
      <c r="K32">
        <v>2977</v>
      </c>
      <c r="L32">
        <v>35724</v>
      </c>
      <c r="M32">
        <v>5</v>
      </c>
      <c r="N32">
        <v>0</v>
      </c>
      <c r="O32">
        <v>0</v>
      </c>
      <c r="P32">
        <v>100</v>
      </c>
      <c r="Q32" s="2"/>
      <c r="R32">
        <v>2</v>
      </c>
      <c r="S32">
        <v>4</v>
      </c>
      <c r="T32">
        <v>2</v>
      </c>
      <c r="U32">
        <v>2</v>
      </c>
      <c r="V32">
        <v>2977</v>
      </c>
      <c r="W32">
        <v>35724</v>
      </c>
      <c r="X32">
        <v>5</v>
      </c>
      <c r="Y32">
        <v>0</v>
      </c>
      <c r="Z32">
        <v>0</v>
      </c>
      <c r="AA32">
        <v>100</v>
      </c>
    </row>
    <row r="33" spans="1:27" x14ac:dyDescent="0.3">
      <c r="A33">
        <v>32</v>
      </c>
      <c r="B33" t="s">
        <v>32</v>
      </c>
      <c r="C33">
        <f>_xlfn.IFS(EmpTable3[[#This Row],[Gender]]="Male", 1, EmpTable3[[#This Row],[Gender]]="Female", 2)</f>
        <v>1</v>
      </c>
      <c r="D33" s="1">
        <v>43604</v>
      </c>
      <c r="E33" s="2">
        <f ca="1">DATEDIF(EmpTable3[[#This Row],[Start Date]],TODAY(),"Y")</f>
        <v>5</v>
      </c>
      <c r="F33" t="s">
        <v>93</v>
      </c>
      <c r="G33" t="s">
        <v>48</v>
      </c>
      <c r="H33">
        <f>_xlfn.IFS(EmpTable3[[#This Row],[Country]]="Egypt", 1, EmpTable3[[#This Row],[Country]]="Saudi Arabia", 2, EmpTable3[[#This Row],[Country]]="United Arab Emirates", 3, EmpTable3[[#This Row],[Country]]="Syria", 4, EmpTable3[[#This Row],[Country]]="Lebanon", 5)</f>
        <v>4</v>
      </c>
      <c r="I33" t="s">
        <v>36</v>
      </c>
      <c r="J33">
        <f>_xlfn.IFS(EmpTable3[[#This Row],[Center]]="East", 1, EmpTable3[[#This Row],[Center]]="West", 2, EmpTable3[[#This Row],[Center]]="North", 3, EmpTable3[[#This Row],[Center]]="South", 4, EmpTable3[[#This Row],[Center]]="Main", 5)</f>
        <v>3</v>
      </c>
      <c r="K33">
        <v>3151</v>
      </c>
      <c r="L33">
        <v>37812</v>
      </c>
      <c r="M33">
        <v>3</v>
      </c>
      <c r="N33">
        <v>0</v>
      </c>
      <c r="O33">
        <v>5</v>
      </c>
      <c r="P33">
        <v>48</v>
      </c>
      <c r="Q33" s="2"/>
      <c r="R33">
        <v>1</v>
      </c>
      <c r="S33">
        <v>5</v>
      </c>
      <c r="T33">
        <v>4</v>
      </c>
      <c r="U33">
        <v>3</v>
      </c>
      <c r="V33">
        <v>3151</v>
      </c>
      <c r="W33">
        <v>37812</v>
      </c>
      <c r="X33">
        <v>3</v>
      </c>
      <c r="Y33">
        <v>0</v>
      </c>
      <c r="Z33">
        <v>5</v>
      </c>
      <c r="AA33">
        <v>48</v>
      </c>
    </row>
    <row r="34" spans="1:27" x14ac:dyDescent="0.3">
      <c r="A34">
        <v>33</v>
      </c>
      <c r="B34" t="s">
        <v>32</v>
      </c>
      <c r="C34">
        <f>_xlfn.IFS(EmpTable3[[#This Row],[Gender]]="Male", 1, EmpTable3[[#This Row],[Gender]]="Female", 2)</f>
        <v>1</v>
      </c>
      <c r="D34" s="1">
        <v>42858</v>
      </c>
      <c r="E34" s="2">
        <f ca="1">DATEDIF(EmpTable3[[#This Row],[Start Date]],TODAY(),"Y")</f>
        <v>7</v>
      </c>
      <c r="F34" t="s">
        <v>77</v>
      </c>
      <c r="G34" t="s">
        <v>18</v>
      </c>
      <c r="H34">
        <f>_xlfn.IFS(EmpTable3[[#This Row],[Country]]="Egypt", 1, EmpTable3[[#This Row],[Country]]="Saudi Arabia", 2, EmpTable3[[#This Row],[Country]]="United Arab Emirates", 3, EmpTable3[[#This Row],[Country]]="Syria", 4, EmpTable3[[#This Row],[Country]]="Lebanon", 5)</f>
        <v>1</v>
      </c>
      <c r="I34" t="s">
        <v>36</v>
      </c>
      <c r="J34">
        <f>_xlfn.IFS(EmpTable3[[#This Row],[Center]]="East", 1, EmpTable3[[#This Row],[Center]]="West", 2, EmpTable3[[#This Row],[Center]]="North", 3, EmpTable3[[#This Row],[Center]]="South", 4, EmpTable3[[#This Row],[Center]]="Main", 5)</f>
        <v>3</v>
      </c>
      <c r="K34">
        <v>1551</v>
      </c>
      <c r="L34">
        <v>18612</v>
      </c>
      <c r="M34">
        <v>1</v>
      </c>
      <c r="N34">
        <v>0</v>
      </c>
      <c r="O34">
        <v>0</v>
      </c>
      <c r="P34">
        <v>148</v>
      </c>
      <c r="Q34" s="2"/>
      <c r="R34">
        <v>1</v>
      </c>
      <c r="S34">
        <v>7</v>
      </c>
      <c r="T34">
        <v>1</v>
      </c>
      <c r="U34">
        <v>3</v>
      </c>
      <c r="V34">
        <v>1551</v>
      </c>
      <c r="W34">
        <v>18612</v>
      </c>
      <c r="X34">
        <v>1</v>
      </c>
      <c r="Y34">
        <v>0</v>
      </c>
      <c r="Z34">
        <v>0</v>
      </c>
      <c r="AA34">
        <v>148</v>
      </c>
    </row>
    <row r="35" spans="1:27" x14ac:dyDescent="0.3">
      <c r="A35">
        <v>34</v>
      </c>
      <c r="B35" t="s">
        <v>32</v>
      </c>
      <c r="C35">
        <f>_xlfn.IFS(EmpTable3[[#This Row],[Gender]]="Male", 1, EmpTable3[[#This Row],[Gender]]="Female", 2)</f>
        <v>1</v>
      </c>
      <c r="D35" s="1">
        <v>42907</v>
      </c>
      <c r="E35" s="2">
        <f ca="1">DATEDIF(EmpTable3[[#This Row],[Start Date]],TODAY(),"Y")</f>
        <v>7</v>
      </c>
      <c r="F35" t="s">
        <v>35</v>
      </c>
      <c r="G35" t="s">
        <v>29</v>
      </c>
      <c r="H35">
        <f>_xlfn.IFS(EmpTable3[[#This Row],[Country]]="Egypt", 1, EmpTable3[[#This Row],[Country]]="Saudi Arabia", 2, EmpTable3[[#This Row],[Country]]="United Arab Emirates", 3, EmpTable3[[#This Row],[Country]]="Syria", 4, EmpTable3[[#This Row],[Country]]="Lebanon", 5)</f>
        <v>3</v>
      </c>
      <c r="I35" t="s">
        <v>60</v>
      </c>
      <c r="J35">
        <f>_xlfn.IFS(EmpTable3[[#This Row],[Center]]="East", 1, EmpTable3[[#This Row],[Center]]="West", 2, EmpTable3[[#This Row],[Center]]="North", 3, EmpTable3[[#This Row],[Center]]="South", 4, EmpTable3[[#This Row],[Center]]="Main", 5)</f>
        <v>4</v>
      </c>
      <c r="K35">
        <v>2099</v>
      </c>
      <c r="L35">
        <v>25188</v>
      </c>
      <c r="M35">
        <v>1</v>
      </c>
      <c r="N35">
        <v>0</v>
      </c>
      <c r="O35">
        <v>0</v>
      </c>
      <c r="P35">
        <v>5</v>
      </c>
      <c r="Q35" s="2"/>
      <c r="R35">
        <v>1</v>
      </c>
      <c r="S35">
        <v>7</v>
      </c>
      <c r="T35">
        <v>3</v>
      </c>
      <c r="U35">
        <v>4</v>
      </c>
      <c r="V35">
        <v>2099</v>
      </c>
      <c r="W35">
        <v>25188</v>
      </c>
      <c r="X35">
        <v>1</v>
      </c>
      <c r="Y35">
        <v>0</v>
      </c>
      <c r="Z35">
        <v>0</v>
      </c>
      <c r="AA35">
        <v>5</v>
      </c>
    </row>
    <row r="36" spans="1:27" x14ac:dyDescent="0.3">
      <c r="A36">
        <v>35</v>
      </c>
      <c r="B36" t="s">
        <v>32</v>
      </c>
      <c r="C36">
        <f>_xlfn.IFS(EmpTable3[[#This Row],[Gender]]="Male", 1, EmpTable3[[#This Row],[Gender]]="Female", 2)</f>
        <v>1</v>
      </c>
      <c r="D36" s="1">
        <v>42767</v>
      </c>
      <c r="E36" s="2">
        <f ca="1">DATEDIF(EmpTable3[[#This Row],[Start Date]],TODAY(),"Y")</f>
        <v>7</v>
      </c>
      <c r="F36" t="s">
        <v>39</v>
      </c>
      <c r="G36" t="s">
        <v>18</v>
      </c>
      <c r="H36">
        <f>_xlfn.IFS(EmpTable3[[#This Row],[Country]]="Egypt", 1, EmpTable3[[#This Row],[Country]]="Saudi Arabia", 2, EmpTable3[[#This Row],[Country]]="United Arab Emirates", 3, EmpTable3[[#This Row],[Country]]="Syria", 4, EmpTable3[[#This Row],[Country]]="Lebanon", 5)</f>
        <v>1</v>
      </c>
      <c r="I36" t="s">
        <v>36</v>
      </c>
      <c r="J36">
        <f>_xlfn.IFS(EmpTable3[[#This Row],[Center]]="East", 1, EmpTable3[[#This Row],[Center]]="West", 2, EmpTable3[[#This Row],[Center]]="North", 3, EmpTable3[[#This Row],[Center]]="South", 4, EmpTable3[[#This Row],[Center]]="Main", 5)</f>
        <v>3</v>
      </c>
      <c r="K36">
        <v>808</v>
      </c>
      <c r="L36">
        <v>9696</v>
      </c>
      <c r="M36">
        <v>4.5</v>
      </c>
      <c r="N36">
        <v>1</v>
      </c>
      <c r="O36">
        <v>0</v>
      </c>
      <c r="P36">
        <v>7</v>
      </c>
      <c r="Q36" s="2"/>
      <c r="R36">
        <v>1</v>
      </c>
      <c r="S36">
        <v>7</v>
      </c>
      <c r="T36">
        <v>1</v>
      </c>
      <c r="U36">
        <v>3</v>
      </c>
      <c r="V36">
        <v>808</v>
      </c>
      <c r="W36">
        <v>9696</v>
      </c>
      <c r="X36">
        <v>4.5</v>
      </c>
      <c r="Y36">
        <v>1</v>
      </c>
      <c r="Z36">
        <v>0</v>
      </c>
      <c r="AA36">
        <v>7</v>
      </c>
    </row>
    <row r="37" spans="1:27" x14ac:dyDescent="0.3">
      <c r="A37">
        <v>36</v>
      </c>
      <c r="B37" t="s">
        <v>32</v>
      </c>
      <c r="C37">
        <f>_xlfn.IFS(EmpTable3[[#This Row],[Gender]]="Male", 1, EmpTable3[[#This Row],[Gender]]="Female", 2)</f>
        <v>1</v>
      </c>
      <c r="D37" s="1">
        <v>43731</v>
      </c>
      <c r="E37" s="2">
        <f ca="1">DATEDIF(EmpTable3[[#This Row],[Start Date]],TODAY(),"Y")</f>
        <v>4</v>
      </c>
      <c r="F37" t="s">
        <v>28</v>
      </c>
      <c r="G37" t="s">
        <v>22</v>
      </c>
      <c r="H37">
        <f>_xlfn.IFS(EmpTable3[[#This Row],[Country]]="Egypt", 1, EmpTable3[[#This Row],[Country]]="Saudi Arabia", 2, EmpTable3[[#This Row],[Country]]="United Arab Emirates", 3, EmpTable3[[#This Row],[Country]]="Syria", 4, EmpTable3[[#This Row],[Country]]="Lebanon", 5)</f>
        <v>2</v>
      </c>
      <c r="I37" t="s">
        <v>42</v>
      </c>
      <c r="J37">
        <f>_xlfn.IFS(EmpTable3[[#This Row],[Center]]="East", 1, EmpTable3[[#This Row],[Center]]="West", 2, EmpTable3[[#This Row],[Center]]="North", 3, EmpTable3[[#This Row],[Center]]="South", 4, EmpTable3[[#This Row],[Center]]="Main", 5)</f>
        <v>5</v>
      </c>
      <c r="K37">
        <v>984</v>
      </c>
      <c r="L37">
        <v>11808</v>
      </c>
      <c r="M37">
        <v>4.5</v>
      </c>
      <c r="N37">
        <v>6</v>
      </c>
      <c r="O37">
        <v>0</v>
      </c>
      <c r="P37">
        <v>37</v>
      </c>
      <c r="Q37" s="2"/>
      <c r="R37">
        <v>1</v>
      </c>
      <c r="S37">
        <v>4</v>
      </c>
      <c r="T37">
        <v>2</v>
      </c>
      <c r="U37">
        <v>5</v>
      </c>
      <c r="V37">
        <v>984</v>
      </c>
      <c r="W37">
        <v>11808</v>
      </c>
      <c r="X37">
        <v>4.5</v>
      </c>
      <c r="Y37">
        <v>6</v>
      </c>
      <c r="Z37">
        <v>0</v>
      </c>
      <c r="AA37">
        <v>37</v>
      </c>
    </row>
    <row r="38" spans="1:27" x14ac:dyDescent="0.3">
      <c r="A38">
        <v>37</v>
      </c>
      <c r="B38" t="s">
        <v>307</v>
      </c>
      <c r="C38">
        <f>_xlfn.IFS(EmpTable3[[#This Row],[Gender]]="Male", 1, EmpTable3[[#This Row],[Gender]]="Female", 2)</f>
        <v>2</v>
      </c>
      <c r="D38" s="1">
        <v>42396</v>
      </c>
      <c r="E38" s="2">
        <f ca="1">DATEDIF(EmpTable3[[#This Row],[Start Date]],TODAY(),"Y")</f>
        <v>8</v>
      </c>
      <c r="F38" t="s">
        <v>77</v>
      </c>
      <c r="G38" t="s">
        <v>18</v>
      </c>
      <c r="H38">
        <f>_xlfn.IFS(EmpTable3[[#This Row],[Country]]="Egypt", 1, EmpTable3[[#This Row],[Country]]="Saudi Arabia", 2, EmpTable3[[#This Row],[Country]]="United Arab Emirates", 3, EmpTable3[[#This Row],[Country]]="Syria", 4, EmpTable3[[#This Row],[Country]]="Lebanon", 5)</f>
        <v>1</v>
      </c>
      <c r="I38" t="s">
        <v>36</v>
      </c>
      <c r="J38">
        <f>_xlfn.IFS(EmpTable3[[#This Row],[Center]]="East", 1, EmpTable3[[#This Row],[Center]]="West", 2, EmpTable3[[#This Row],[Center]]="North", 3, EmpTable3[[#This Row],[Center]]="South", 4, EmpTable3[[#This Row],[Center]]="Main", 5)</f>
        <v>3</v>
      </c>
      <c r="K38">
        <v>1011</v>
      </c>
      <c r="L38">
        <v>12132</v>
      </c>
      <c r="M38">
        <v>5</v>
      </c>
      <c r="N38">
        <v>0</v>
      </c>
      <c r="O38">
        <v>3</v>
      </c>
      <c r="P38">
        <v>5</v>
      </c>
      <c r="Q38" s="2"/>
      <c r="R38">
        <v>2</v>
      </c>
      <c r="S38">
        <v>8</v>
      </c>
      <c r="T38">
        <v>1</v>
      </c>
      <c r="U38">
        <v>3</v>
      </c>
      <c r="V38">
        <v>1011</v>
      </c>
      <c r="W38">
        <v>12132</v>
      </c>
      <c r="X38">
        <v>5</v>
      </c>
      <c r="Y38">
        <v>0</v>
      </c>
      <c r="Z38">
        <v>3</v>
      </c>
      <c r="AA38">
        <v>5</v>
      </c>
    </row>
    <row r="39" spans="1:27" x14ac:dyDescent="0.3">
      <c r="A39">
        <v>38</v>
      </c>
      <c r="B39" t="s">
        <v>307</v>
      </c>
      <c r="C39">
        <f>_xlfn.IFS(EmpTable3[[#This Row],[Gender]]="Male", 1, EmpTable3[[#This Row],[Gender]]="Female", 2)</f>
        <v>2</v>
      </c>
      <c r="D39" s="1">
        <v>44164</v>
      </c>
      <c r="E39" s="2">
        <f ca="1">DATEDIF(EmpTable3[[#This Row],[Start Date]],TODAY(),"Y")</f>
        <v>3</v>
      </c>
      <c r="F39" t="s">
        <v>17</v>
      </c>
      <c r="G39" t="s">
        <v>29</v>
      </c>
      <c r="H39">
        <f>_xlfn.IFS(EmpTable3[[#This Row],[Country]]="Egypt", 1, EmpTable3[[#This Row],[Country]]="Saudi Arabia", 2, EmpTable3[[#This Row],[Country]]="United Arab Emirates", 3, EmpTable3[[#This Row],[Country]]="Syria", 4, EmpTable3[[#This Row],[Country]]="Lebanon", 5)</f>
        <v>3</v>
      </c>
      <c r="I39" t="s">
        <v>19</v>
      </c>
      <c r="J39">
        <f>_xlfn.IFS(EmpTable3[[#This Row],[Center]]="East", 1, EmpTable3[[#This Row],[Center]]="West", 2, EmpTable3[[#This Row],[Center]]="North", 3, EmpTable3[[#This Row],[Center]]="South", 4, EmpTable3[[#This Row],[Center]]="Main", 5)</f>
        <v>2</v>
      </c>
      <c r="K39">
        <v>2026</v>
      </c>
      <c r="L39">
        <v>24312</v>
      </c>
      <c r="M39">
        <v>5</v>
      </c>
      <c r="N39">
        <v>1</v>
      </c>
      <c r="O39">
        <v>0</v>
      </c>
      <c r="P39">
        <v>3</v>
      </c>
      <c r="Q39" s="2"/>
      <c r="R39">
        <v>2</v>
      </c>
      <c r="S39">
        <v>3</v>
      </c>
      <c r="T39">
        <v>3</v>
      </c>
      <c r="U39">
        <v>2</v>
      </c>
      <c r="V39">
        <v>2026</v>
      </c>
      <c r="W39">
        <v>24312</v>
      </c>
      <c r="X39">
        <v>5</v>
      </c>
      <c r="Y39">
        <v>1</v>
      </c>
      <c r="Z39">
        <v>0</v>
      </c>
      <c r="AA39">
        <v>3</v>
      </c>
    </row>
    <row r="40" spans="1:27" x14ac:dyDescent="0.3">
      <c r="A40">
        <v>39</v>
      </c>
      <c r="B40" t="s">
        <v>32</v>
      </c>
      <c r="C40">
        <f>_xlfn.IFS(EmpTable3[[#This Row],[Gender]]="Male", 1, EmpTable3[[#This Row],[Gender]]="Female", 2)</f>
        <v>1</v>
      </c>
      <c r="D40" s="1">
        <v>43268</v>
      </c>
      <c r="E40" s="2">
        <f ca="1">DATEDIF(EmpTable3[[#This Row],[Start Date]],TODAY(),"Y")</f>
        <v>6</v>
      </c>
      <c r="F40" t="s">
        <v>17</v>
      </c>
      <c r="G40" t="s">
        <v>18</v>
      </c>
      <c r="H40">
        <f>_xlfn.IFS(EmpTable3[[#This Row],[Country]]="Egypt", 1, EmpTable3[[#This Row],[Country]]="Saudi Arabia", 2, EmpTable3[[#This Row],[Country]]="United Arab Emirates", 3, EmpTable3[[#This Row],[Country]]="Syria", 4, EmpTable3[[#This Row],[Country]]="Lebanon", 5)</f>
        <v>1</v>
      </c>
      <c r="I40" t="s">
        <v>42</v>
      </c>
      <c r="J40">
        <f>_xlfn.IFS(EmpTable3[[#This Row],[Center]]="East", 1, EmpTable3[[#This Row],[Center]]="West", 2, EmpTable3[[#This Row],[Center]]="North", 3, EmpTable3[[#This Row],[Center]]="South", 4, EmpTable3[[#This Row],[Center]]="Main", 5)</f>
        <v>5</v>
      </c>
      <c r="K40">
        <v>2801</v>
      </c>
      <c r="L40">
        <v>33612</v>
      </c>
      <c r="M40">
        <v>3</v>
      </c>
      <c r="N40">
        <v>0</v>
      </c>
      <c r="O40">
        <v>0</v>
      </c>
      <c r="P40">
        <v>9</v>
      </c>
      <c r="Q40" s="2"/>
      <c r="R40">
        <v>1</v>
      </c>
      <c r="S40">
        <v>6</v>
      </c>
      <c r="T40">
        <v>1</v>
      </c>
      <c r="U40">
        <v>5</v>
      </c>
      <c r="V40">
        <v>2801</v>
      </c>
      <c r="W40">
        <v>33612</v>
      </c>
      <c r="X40">
        <v>3</v>
      </c>
      <c r="Y40">
        <v>0</v>
      </c>
      <c r="Z40">
        <v>0</v>
      </c>
      <c r="AA40">
        <v>9</v>
      </c>
    </row>
    <row r="41" spans="1:27" x14ac:dyDescent="0.3">
      <c r="A41">
        <v>40</v>
      </c>
      <c r="B41" t="s">
        <v>32</v>
      </c>
      <c r="C41">
        <f>_xlfn.IFS(EmpTable3[[#This Row],[Gender]]="Male", 1, EmpTable3[[#This Row],[Gender]]="Female", 2)</f>
        <v>1</v>
      </c>
      <c r="D41" s="1">
        <v>43722</v>
      </c>
      <c r="E41" s="2">
        <f ca="1">DATEDIF(EmpTable3[[#This Row],[Start Date]],TODAY(),"Y")</f>
        <v>4</v>
      </c>
      <c r="F41" t="s">
        <v>58</v>
      </c>
      <c r="G41" t="s">
        <v>29</v>
      </c>
      <c r="H41">
        <f>_xlfn.IFS(EmpTable3[[#This Row],[Country]]="Egypt", 1, EmpTable3[[#This Row],[Country]]="Saudi Arabia", 2, EmpTable3[[#This Row],[Country]]="United Arab Emirates", 3, EmpTable3[[#This Row],[Country]]="Syria", 4, EmpTable3[[#This Row],[Country]]="Lebanon", 5)</f>
        <v>3</v>
      </c>
      <c r="I41" t="s">
        <v>42</v>
      </c>
      <c r="J41">
        <f>_xlfn.IFS(EmpTable3[[#This Row],[Center]]="East", 1, EmpTable3[[#This Row],[Center]]="West", 2, EmpTable3[[#This Row],[Center]]="North", 3, EmpTable3[[#This Row],[Center]]="South", 4, EmpTable3[[#This Row],[Center]]="Main", 5)</f>
        <v>5</v>
      </c>
      <c r="K41">
        <v>3208</v>
      </c>
      <c r="L41">
        <v>38496</v>
      </c>
      <c r="M41">
        <v>3</v>
      </c>
      <c r="N41">
        <v>0</v>
      </c>
      <c r="O41">
        <v>0</v>
      </c>
      <c r="P41">
        <v>0</v>
      </c>
      <c r="Q41" s="2"/>
      <c r="R41">
        <v>1</v>
      </c>
      <c r="S41">
        <v>4</v>
      </c>
      <c r="T41">
        <v>3</v>
      </c>
      <c r="U41">
        <v>5</v>
      </c>
      <c r="V41">
        <v>3208</v>
      </c>
      <c r="W41">
        <v>38496</v>
      </c>
      <c r="X41">
        <v>3</v>
      </c>
      <c r="Y41">
        <v>0</v>
      </c>
      <c r="Z41">
        <v>0</v>
      </c>
      <c r="AA41">
        <v>0</v>
      </c>
    </row>
    <row r="42" spans="1:27" x14ac:dyDescent="0.3">
      <c r="A42">
        <v>41</v>
      </c>
      <c r="B42" t="s">
        <v>32</v>
      </c>
      <c r="C42">
        <f>_xlfn.IFS(EmpTable3[[#This Row],[Gender]]="Male", 1, EmpTable3[[#This Row],[Gender]]="Female", 2)</f>
        <v>1</v>
      </c>
      <c r="D42" s="1">
        <v>43581</v>
      </c>
      <c r="E42" s="2">
        <f ca="1">DATEDIF(EmpTable3[[#This Row],[Start Date]],TODAY(),"Y")</f>
        <v>5</v>
      </c>
      <c r="F42" t="s">
        <v>28</v>
      </c>
      <c r="G42" t="s">
        <v>22</v>
      </c>
      <c r="H42">
        <f>_xlfn.IFS(EmpTable3[[#This Row],[Country]]="Egypt", 1, EmpTable3[[#This Row],[Country]]="Saudi Arabia", 2, EmpTable3[[#This Row],[Country]]="United Arab Emirates", 3, EmpTable3[[#This Row],[Country]]="Syria", 4, EmpTable3[[#This Row],[Country]]="Lebanon", 5)</f>
        <v>2</v>
      </c>
      <c r="I42" t="s">
        <v>60</v>
      </c>
      <c r="J42">
        <f>_xlfn.IFS(EmpTable3[[#This Row],[Center]]="East", 1, EmpTable3[[#This Row],[Center]]="West", 2, EmpTable3[[#This Row],[Center]]="North", 3, EmpTable3[[#This Row],[Center]]="South", 4, EmpTable3[[#This Row],[Center]]="Main", 5)</f>
        <v>4</v>
      </c>
      <c r="K42">
        <v>2129</v>
      </c>
      <c r="L42">
        <v>25548</v>
      </c>
      <c r="M42">
        <v>4.5</v>
      </c>
      <c r="N42">
        <v>0</v>
      </c>
      <c r="O42">
        <v>0</v>
      </c>
      <c r="P42">
        <v>26</v>
      </c>
      <c r="Q42" s="2"/>
      <c r="R42">
        <v>1</v>
      </c>
      <c r="S42">
        <v>5</v>
      </c>
      <c r="T42">
        <v>2</v>
      </c>
      <c r="U42">
        <v>4</v>
      </c>
      <c r="V42">
        <v>2129</v>
      </c>
      <c r="W42">
        <v>25548</v>
      </c>
      <c r="X42">
        <v>4.5</v>
      </c>
      <c r="Y42">
        <v>0</v>
      </c>
      <c r="Z42">
        <v>0</v>
      </c>
      <c r="AA42">
        <v>26</v>
      </c>
    </row>
    <row r="43" spans="1:27" x14ac:dyDescent="0.3">
      <c r="A43">
        <v>42</v>
      </c>
      <c r="B43" t="s">
        <v>32</v>
      </c>
      <c r="C43">
        <f>_xlfn.IFS(EmpTable3[[#This Row],[Gender]]="Male", 1, EmpTable3[[#This Row],[Gender]]="Female", 2)</f>
        <v>1</v>
      </c>
      <c r="D43" s="1">
        <v>44175</v>
      </c>
      <c r="E43" s="2">
        <f ca="1">DATEDIF(EmpTable3[[#This Row],[Start Date]],TODAY(),"Y")</f>
        <v>3</v>
      </c>
      <c r="F43" t="s">
        <v>53</v>
      </c>
      <c r="G43" t="s">
        <v>18</v>
      </c>
      <c r="H43">
        <f>_xlfn.IFS(EmpTable3[[#This Row],[Country]]="Egypt", 1, EmpTable3[[#This Row],[Country]]="Saudi Arabia", 2, EmpTable3[[#This Row],[Country]]="United Arab Emirates", 3, EmpTable3[[#This Row],[Country]]="Syria", 4, EmpTable3[[#This Row],[Country]]="Lebanon", 5)</f>
        <v>1</v>
      </c>
      <c r="I43" t="s">
        <v>36</v>
      </c>
      <c r="J43">
        <f>_xlfn.IFS(EmpTable3[[#This Row],[Center]]="East", 1, EmpTable3[[#This Row],[Center]]="West", 2, EmpTable3[[#This Row],[Center]]="North", 3, EmpTable3[[#This Row],[Center]]="South", 4, EmpTable3[[#This Row],[Center]]="Main", 5)</f>
        <v>3</v>
      </c>
      <c r="K43">
        <v>3344</v>
      </c>
      <c r="L43">
        <v>40128</v>
      </c>
      <c r="M43">
        <v>5</v>
      </c>
      <c r="N43">
        <v>0</v>
      </c>
      <c r="O43">
        <v>0</v>
      </c>
      <c r="P43">
        <v>7</v>
      </c>
      <c r="Q43" s="2"/>
      <c r="R43">
        <v>1</v>
      </c>
      <c r="S43">
        <v>3</v>
      </c>
      <c r="T43">
        <v>1</v>
      </c>
      <c r="U43">
        <v>3</v>
      </c>
      <c r="V43">
        <v>3344</v>
      </c>
      <c r="W43">
        <v>40128</v>
      </c>
      <c r="X43">
        <v>5</v>
      </c>
      <c r="Y43">
        <v>0</v>
      </c>
      <c r="Z43">
        <v>0</v>
      </c>
      <c r="AA43">
        <v>7</v>
      </c>
    </row>
    <row r="44" spans="1:27" x14ac:dyDescent="0.3">
      <c r="A44">
        <v>43</v>
      </c>
      <c r="B44" t="s">
        <v>32</v>
      </c>
      <c r="C44">
        <f>_xlfn.IFS(EmpTable3[[#This Row],[Gender]]="Male", 1, EmpTable3[[#This Row],[Gender]]="Female", 2)</f>
        <v>1</v>
      </c>
      <c r="D44" s="1">
        <v>42916</v>
      </c>
      <c r="E44" s="2">
        <f ca="1">DATEDIF(EmpTable3[[#This Row],[Start Date]],TODAY(),"Y")</f>
        <v>7</v>
      </c>
      <c r="F44" t="s">
        <v>41</v>
      </c>
      <c r="G44" t="s">
        <v>29</v>
      </c>
      <c r="H44">
        <f>_xlfn.IFS(EmpTable3[[#This Row],[Country]]="Egypt", 1, EmpTable3[[#This Row],[Country]]="Saudi Arabia", 2, EmpTable3[[#This Row],[Country]]="United Arab Emirates", 3, EmpTable3[[#This Row],[Country]]="Syria", 4, EmpTable3[[#This Row],[Country]]="Lebanon", 5)</f>
        <v>3</v>
      </c>
      <c r="I44" t="s">
        <v>42</v>
      </c>
      <c r="J44">
        <f>_xlfn.IFS(EmpTable3[[#This Row],[Center]]="East", 1, EmpTable3[[#This Row],[Center]]="West", 2, EmpTable3[[#This Row],[Center]]="North", 3, EmpTable3[[#This Row],[Center]]="South", 4, EmpTable3[[#This Row],[Center]]="Main", 5)</f>
        <v>5</v>
      </c>
      <c r="K44">
        <v>2836</v>
      </c>
      <c r="L44">
        <v>34032</v>
      </c>
      <c r="M44">
        <v>5</v>
      </c>
      <c r="N44">
        <v>0</v>
      </c>
      <c r="O44">
        <v>0</v>
      </c>
      <c r="P44">
        <v>14</v>
      </c>
      <c r="Q44" s="2"/>
      <c r="R44">
        <v>1</v>
      </c>
      <c r="S44">
        <v>7</v>
      </c>
      <c r="T44">
        <v>3</v>
      </c>
      <c r="U44">
        <v>5</v>
      </c>
      <c r="V44">
        <v>2836</v>
      </c>
      <c r="W44">
        <v>34032</v>
      </c>
      <c r="X44">
        <v>5</v>
      </c>
      <c r="Y44">
        <v>0</v>
      </c>
      <c r="Z44">
        <v>0</v>
      </c>
      <c r="AA44">
        <v>14</v>
      </c>
    </row>
    <row r="45" spans="1:27" x14ac:dyDescent="0.3">
      <c r="A45">
        <v>44</v>
      </c>
      <c r="B45" t="s">
        <v>32</v>
      </c>
      <c r="C45">
        <f>_xlfn.IFS(EmpTable3[[#This Row],[Gender]]="Male", 1, EmpTable3[[#This Row],[Gender]]="Female", 2)</f>
        <v>1</v>
      </c>
      <c r="D45" s="1">
        <v>43954</v>
      </c>
      <c r="E45" s="2">
        <f ca="1">DATEDIF(EmpTable3[[#This Row],[Start Date]],TODAY(),"Y")</f>
        <v>4</v>
      </c>
      <c r="F45" t="s">
        <v>17</v>
      </c>
      <c r="G45" t="s">
        <v>22</v>
      </c>
      <c r="H45">
        <f>_xlfn.IFS(EmpTable3[[#This Row],[Country]]="Egypt", 1, EmpTable3[[#This Row],[Country]]="Saudi Arabia", 2, EmpTable3[[#This Row],[Country]]="United Arab Emirates", 3, EmpTable3[[#This Row],[Country]]="Syria", 4, EmpTable3[[#This Row],[Country]]="Lebanon", 5)</f>
        <v>2</v>
      </c>
      <c r="I45" t="s">
        <v>42</v>
      </c>
      <c r="J45">
        <f>_xlfn.IFS(EmpTable3[[#This Row],[Center]]="East", 1, EmpTable3[[#This Row],[Center]]="West", 2, EmpTable3[[#This Row],[Center]]="North", 3, EmpTable3[[#This Row],[Center]]="South", 4, EmpTable3[[#This Row],[Center]]="Main", 5)</f>
        <v>5</v>
      </c>
      <c r="K45">
        <v>1960</v>
      </c>
      <c r="L45">
        <v>23520</v>
      </c>
      <c r="M45">
        <v>3</v>
      </c>
      <c r="N45">
        <v>0</v>
      </c>
      <c r="O45">
        <v>0</v>
      </c>
      <c r="P45">
        <v>9</v>
      </c>
      <c r="Q45" s="2"/>
      <c r="R45">
        <v>1</v>
      </c>
      <c r="S45">
        <v>4</v>
      </c>
      <c r="T45">
        <v>2</v>
      </c>
      <c r="U45">
        <v>5</v>
      </c>
      <c r="V45">
        <v>1960</v>
      </c>
      <c r="W45">
        <v>23520</v>
      </c>
      <c r="X45">
        <v>3</v>
      </c>
      <c r="Y45">
        <v>0</v>
      </c>
      <c r="Z45">
        <v>0</v>
      </c>
      <c r="AA45">
        <v>9</v>
      </c>
    </row>
    <row r="46" spans="1:27" x14ac:dyDescent="0.3">
      <c r="A46">
        <v>45</v>
      </c>
      <c r="B46" t="s">
        <v>32</v>
      </c>
      <c r="C46">
        <f>_xlfn.IFS(EmpTable3[[#This Row],[Gender]]="Male", 1, EmpTable3[[#This Row],[Gender]]="Female", 2)</f>
        <v>1</v>
      </c>
      <c r="D46" s="1">
        <v>42701</v>
      </c>
      <c r="E46" s="2">
        <f ca="1">DATEDIF(EmpTable3[[#This Row],[Start Date]],TODAY(),"Y")</f>
        <v>7</v>
      </c>
      <c r="F46" t="s">
        <v>53</v>
      </c>
      <c r="G46" t="s">
        <v>18</v>
      </c>
      <c r="H46">
        <f>_xlfn.IFS(EmpTable3[[#This Row],[Country]]="Egypt", 1, EmpTable3[[#This Row],[Country]]="Saudi Arabia", 2, EmpTable3[[#This Row],[Country]]="United Arab Emirates", 3, EmpTable3[[#This Row],[Country]]="Syria", 4, EmpTable3[[#This Row],[Country]]="Lebanon", 5)</f>
        <v>1</v>
      </c>
      <c r="I46" t="s">
        <v>42</v>
      </c>
      <c r="J46">
        <f>_xlfn.IFS(EmpTable3[[#This Row],[Center]]="East", 1, EmpTable3[[#This Row],[Center]]="West", 2, EmpTable3[[#This Row],[Center]]="North", 3, EmpTable3[[#This Row],[Center]]="South", 4, EmpTable3[[#This Row],[Center]]="Main", 5)</f>
        <v>5</v>
      </c>
      <c r="K46">
        <v>1478</v>
      </c>
      <c r="L46">
        <v>17736</v>
      </c>
      <c r="M46">
        <v>4.5</v>
      </c>
      <c r="N46">
        <v>5</v>
      </c>
      <c r="O46">
        <v>6</v>
      </c>
      <c r="P46">
        <v>7</v>
      </c>
      <c r="Q46" s="2"/>
      <c r="R46">
        <v>1</v>
      </c>
      <c r="S46">
        <v>7</v>
      </c>
      <c r="T46">
        <v>1</v>
      </c>
      <c r="U46">
        <v>5</v>
      </c>
      <c r="V46">
        <v>1478</v>
      </c>
      <c r="W46">
        <v>17736</v>
      </c>
      <c r="X46">
        <v>4.5</v>
      </c>
      <c r="Y46">
        <v>5</v>
      </c>
      <c r="Z46">
        <v>6</v>
      </c>
      <c r="AA46">
        <v>7</v>
      </c>
    </row>
    <row r="47" spans="1:27" x14ac:dyDescent="0.3">
      <c r="A47">
        <v>46</v>
      </c>
      <c r="B47" t="s">
        <v>307</v>
      </c>
      <c r="C47">
        <f>_xlfn.IFS(EmpTable3[[#This Row],[Gender]]="Male", 1, EmpTable3[[#This Row],[Gender]]="Female", 2)</f>
        <v>2</v>
      </c>
      <c r="D47" s="1">
        <v>43817</v>
      </c>
      <c r="E47" s="2">
        <f ca="1">DATEDIF(EmpTable3[[#This Row],[Start Date]],TODAY(),"Y")</f>
        <v>4</v>
      </c>
      <c r="F47" t="s">
        <v>58</v>
      </c>
      <c r="G47" t="s">
        <v>29</v>
      </c>
      <c r="H47">
        <f>_xlfn.IFS(EmpTable3[[#This Row],[Country]]="Egypt", 1, EmpTable3[[#This Row],[Country]]="Saudi Arabia", 2, EmpTable3[[#This Row],[Country]]="United Arab Emirates", 3, EmpTable3[[#This Row],[Country]]="Syria", 4, EmpTable3[[#This Row],[Country]]="Lebanon", 5)</f>
        <v>3</v>
      </c>
      <c r="I47" t="s">
        <v>36</v>
      </c>
      <c r="J47">
        <f>_xlfn.IFS(EmpTable3[[#This Row],[Center]]="East", 1, EmpTable3[[#This Row],[Center]]="West", 2, EmpTable3[[#This Row],[Center]]="North", 3, EmpTable3[[#This Row],[Center]]="South", 4, EmpTable3[[#This Row],[Center]]="Main", 5)</f>
        <v>3</v>
      </c>
      <c r="K47">
        <v>1981</v>
      </c>
      <c r="L47">
        <v>23772</v>
      </c>
      <c r="M47">
        <v>2</v>
      </c>
      <c r="N47">
        <v>0</v>
      </c>
      <c r="O47">
        <v>0</v>
      </c>
      <c r="P47">
        <v>3</v>
      </c>
      <c r="Q47" s="2"/>
      <c r="R47">
        <v>2</v>
      </c>
      <c r="S47">
        <v>4</v>
      </c>
      <c r="T47">
        <v>3</v>
      </c>
      <c r="U47">
        <v>3</v>
      </c>
      <c r="V47">
        <v>1981</v>
      </c>
      <c r="W47">
        <v>23772</v>
      </c>
      <c r="X47">
        <v>2</v>
      </c>
      <c r="Y47">
        <v>0</v>
      </c>
      <c r="Z47">
        <v>0</v>
      </c>
      <c r="AA47">
        <v>3</v>
      </c>
    </row>
    <row r="48" spans="1:27" x14ac:dyDescent="0.3">
      <c r="A48">
        <v>47</v>
      </c>
      <c r="B48" t="s">
        <v>32</v>
      </c>
      <c r="C48">
        <f>_xlfn.IFS(EmpTable3[[#This Row],[Gender]]="Male", 1, EmpTable3[[#This Row],[Gender]]="Female", 2)</f>
        <v>1</v>
      </c>
      <c r="D48" s="1">
        <v>43572</v>
      </c>
      <c r="E48" s="2">
        <f ca="1">DATEDIF(EmpTable3[[#This Row],[Start Date]],TODAY(),"Y")</f>
        <v>5</v>
      </c>
      <c r="F48" t="s">
        <v>118</v>
      </c>
      <c r="G48" t="s">
        <v>29</v>
      </c>
      <c r="H48">
        <f>_xlfn.IFS(EmpTable3[[#This Row],[Country]]="Egypt", 1, EmpTable3[[#This Row],[Country]]="Saudi Arabia", 2, EmpTable3[[#This Row],[Country]]="United Arab Emirates", 3, EmpTable3[[#This Row],[Country]]="Syria", 4, EmpTable3[[#This Row],[Country]]="Lebanon", 5)</f>
        <v>3</v>
      </c>
      <c r="I48" t="s">
        <v>42</v>
      </c>
      <c r="J48">
        <f>_xlfn.IFS(EmpTable3[[#This Row],[Center]]="East", 1, EmpTable3[[#This Row],[Center]]="West", 2, EmpTable3[[#This Row],[Center]]="North", 3, EmpTable3[[#This Row],[Center]]="South", 4, EmpTable3[[#This Row],[Center]]="Main", 5)</f>
        <v>5</v>
      </c>
      <c r="K48">
        <v>2064</v>
      </c>
      <c r="L48">
        <v>24768</v>
      </c>
      <c r="M48">
        <v>2</v>
      </c>
      <c r="N48">
        <v>0</v>
      </c>
      <c r="O48">
        <v>0</v>
      </c>
      <c r="P48">
        <v>0</v>
      </c>
      <c r="Q48" s="2"/>
      <c r="R48">
        <v>1</v>
      </c>
      <c r="S48">
        <v>5</v>
      </c>
      <c r="T48">
        <v>3</v>
      </c>
      <c r="U48">
        <v>5</v>
      </c>
      <c r="V48">
        <v>2064</v>
      </c>
      <c r="W48">
        <v>24768</v>
      </c>
      <c r="X48">
        <v>2</v>
      </c>
      <c r="Y48">
        <v>0</v>
      </c>
      <c r="Z48">
        <v>0</v>
      </c>
      <c r="AA48">
        <v>0</v>
      </c>
    </row>
    <row r="49" spans="1:27" x14ac:dyDescent="0.3">
      <c r="A49">
        <v>48</v>
      </c>
      <c r="B49" t="s">
        <v>307</v>
      </c>
      <c r="C49">
        <f>_xlfn.IFS(EmpTable3[[#This Row],[Gender]]="Male", 1, EmpTable3[[#This Row],[Gender]]="Female", 2)</f>
        <v>2</v>
      </c>
      <c r="D49" s="1">
        <v>42438</v>
      </c>
      <c r="E49" s="2">
        <f ca="1">DATEDIF(EmpTable3[[#This Row],[Start Date]],TODAY(),"Y")</f>
        <v>8</v>
      </c>
      <c r="F49" t="s">
        <v>28</v>
      </c>
      <c r="G49" t="s">
        <v>18</v>
      </c>
      <c r="H49">
        <f>_xlfn.IFS(EmpTable3[[#This Row],[Country]]="Egypt", 1, EmpTable3[[#This Row],[Country]]="Saudi Arabia", 2, EmpTable3[[#This Row],[Country]]="United Arab Emirates", 3, EmpTable3[[#This Row],[Country]]="Syria", 4, EmpTable3[[#This Row],[Country]]="Lebanon", 5)</f>
        <v>1</v>
      </c>
      <c r="I49" t="s">
        <v>42</v>
      </c>
      <c r="J49">
        <f>_xlfn.IFS(EmpTable3[[#This Row],[Center]]="East", 1, EmpTable3[[#This Row],[Center]]="West", 2, EmpTable3[[#This Row],[Center]]="North", 3, EmpTable3[[#This Row],[Center]]="South", 4, EmpTable3[[#This Row],[Center]]="Main", 5)</f>
        <v>5</v>
      </c>
      <c r="K49">
        <v>1045</v>
      </c>
      <c r="L49">
        <v>12540</v>
      </c>
      <c r="M49">
        <v>5</v>
      </c>
      <c r="N49">
        <v>1</v>
      </c>
      <c r="O49">
        <v>0</v>
      </c>
      <c r="P49">
        <v>3</v>
      </c>
      <c r="Q49" s="2"/>
      <c r="R49">
        <v>2</v>
      </c>
      <c r="S49">
        <v>8</v>
      </c>
      <c r="T49">
        <v>1</v>
      </c>
      <c r="U49">
        <v>5</v>
      </c>
      <c r="V49">
        <v>1045</v>
      </c>
      <c r="W49">
        <v>12540</v>
      </c>
      <c r="X49">
        <v>5</v>
      </c>
      <c r="Y49">
        <v>1</v>
      </c>
      <c r="Z49">
        <v>0</v>
      </c>
      <c r="AA49">
        <v>3</v>
      </c>
    </row>
    <row r="50" spans="1:27" x14ac:dyDescent="0.3">
      <c r="A50">
        <v>49</v>
      </c>
      <c r="B50" t="s">
        <v>307</v>
      </c>
      <c r="C50">
        <f>_xlfn.IFS(EmpTable3[[#This Row],[Gender]]="Male", 1, EmpTable3[[#This Row],[Gender]]="Female", 2)</f>
        <v>2</v>
      </c>
      <c r="D50" s="1">
        <v>43957</v>
      </c>
      <c r="E50" s="2">
        <f ca="1">DATEDIF(EmpTable3[[#This Row],[Start Date]],TODAY(),"Y")</f>
        <v>4</v>
      </c>
      <c r="F50" t="s">
        <v>28</v>
      </c>
      <c r="G50" t="s">
        <v>18</v>
      </c>
      <c r="H50">
        <f>_xlfn.IFS(EmpTable3[[#This Row],[Country]]="Egypt", 1, EmpTable3[[#This Row],[Country]]="Saudi Arabia", 2, EmpTable3[[#This Row],[Country]]="United Arab Emirates", 3, EmpTable3[[#This Row],[Country]]="Syria", 4, EmpTable3[[#This Row],[Country]]="Lebanon", 5)</f>
        <v>1</v>
      </c>
      <c r="I50" t="s">
        <v>19</v>
      </c>
      <c r="J50">
        <f>_xlfn.IFS(EmpTable3[[#This Row],[Center]]="East", 1, EmpTable3[[#This Row],[Center]]="West", 2, EmpTable3[[#This Row],[Center]]="North", 3, EmpTable3[[#This Row],[Center]]="South", 4, EmpTable3[[#This Row],[Center]]="Main", 5)</f>
        <v>2</v>
      </c>
      <c r="K50">
        <v>2022</v>
      </c>
      <c r="L50">
        <v>24264</v>
      </c>
      <c r="M50">
        <v>3</v>
      </c>
      <c r="N50">
        <v>0</v>
      </c>
      <c r="O50">
        <v>0</v>
      </c>
      <c r="P50">
        <v>1</v>
      </c>
      <c r="Q50" s="2"/>
      <c r="R50">
        <v>2</v>
      </c>
      <c r="S50">
        <v>4</v>
      </c>
      <c r="T50">
        <v>1</v>
      </c>
      <c r="U50">
        <v>2</v>
      </c>
      <c r="V50">
        <v>2022</v>
      </c>
      <c r="W50">
        <v>24264</v>
      </c>
      <c r="X50">
        <v>3</v>
      </c>
      <c r="Y50">
        <v>0</v>
      </c>
      <c r="Z50">
        <v>0</v>
      </c>
      <c r="AA50">
        <v>1</v>
      </c>
    </row>
    <row r="51" spans="1:27" x14ac:dyDescent="0.3">
      <c r="A51">
        <v>50</v>
      </c>
      <c r="B51" t="s">
        <v>307</v>
      </c>
      <c r="C51">
        <f>_xlfn.IFS(EmpTable3[[#This Row],[Gender]]="Male", 1, EmpTable3[[#This Row],[Gender]]="Female", 2)</f>
        <v>2</v>
      </c>
      <c r="D51" s="1">
        <v>43759</v>
      </c>
      <c r="E51" s="2">
        <f ca="1">DATEDIF(EmpTable3[[#This Row],[Start Date]],TODAY(),"Y")</f>
        <v>4</v>
      </c>
      <c r="F51" t="s">
        <v>77</v>
      </c>
      <c r="G51" t="s">
        <v>18</v>
      </c>
      <c r="H51">
        <f>_xlfn.IFS(EmpTable3[[#This Row],[Country]]="Egypt", 1, EmpTable3[[#This Row],[Country]]="Saudi Arabia", 2, EmpTable3[[#This Row],[Country]]="United Arab Emirates", 3, EmpTable3[[#This Row],[Country]]="Syria", 4, EmpTable3[[#This Row],[Country]]="Lebanon", 5)</f>
        <v>1</v>
      </c>
      <c r="I51" t="s">
        <v>36</v>
      </c>
      <c r="J51">
        <f>_xlfn.IFS(EmpTable3[[#This Row],[Center]]="East", 1, EmpTable3[[#This Row],[Center]]="West", 2, EmpTable3[[#This Row],[Center]]="North", 3, EmpTable3[[#This Row],[Center]]="South", 4, EmpTable3[[#This Row],[Center]]="Main", 5)</f>
        <v>3</v>
      </c>
      <c r="K51">
        <v>2383</v>
      </c>
      <c r="L51">
        <v>28596</v>
      </c>
      <c r="M51">
        <v>5</v>
      </c>
      <c r="N51">
        <v>0</v>
      </c>
      <c r="O51">
        <v>4</v>
      </c>
      <c r="P51">
        <v>1</v>
      </c>
      <c r="Q51" s="2"/>
      <c r="R51">
        <v>2</v>
      </c>
      <c r="S51">
        <v>4</v>
      </c>
      <c r="T51">
        <v>1</v>
      </c>
      <c r="U51">
        <v>3</v>
      </c>
      <c r="V51">
        <v>2383</v>
      </c>
      <c r="W51">
        <v>28596</v>
      </c>
      <c r="X51">
        <v>5</v>
      </c>
      <c r="Y51">
        <v>0</v>
      </c>
      <c r="Z51">
        <v>4</v>
      </c>
      <c r="AA51">
        <v>1</v>
      </c>
    </row>
    <row r="52" spans="1:27" x14ac:dyDescent="0.3">
      <c r="A52">
        <v>51</v>
      </c>
      <c r="B52" t="s">
        <v>32</v>
      </c>
      <c r="C52">
        <f>_xlfn.IFS(EmpTable3[[#This Row],[Gender]]="Male", 1, EmpTable3[[#This Row],[Gender]]="Female", 2)</f>
        <v>1</v>
      </c>
      <c r="D52" s="1">
        <v>43403</v>
      </c>
      <c r="E52" s="2">
        <f ca="1">DATEDIF(EmpTable3[[#This Row],[Start Date]],TODAY(),"Y")</f>
        <v>5</v>
      </c>
      <c r="F52" t="s">
        <v>28</v>
      </c>
      <c r="G52" t="s">
        <v>18</v>
      </c>
      <c r="H52">
        <f>_xlfn.IFS(EmpTable3[[#This Row],[Country]]="Egypt", 1, EmpTable3[[#This Row],[Country]]="Saudi Arabia", 2, EmpTable3[[#This Row],[Country]]="United Arab Emirates", 3, EmpTable3[[#This Row],[Country]]="Syria", 4, EmpTable3[[#This Row],[Country]]="Lebanon", 5)</f>
        <v>1</v>
      </c>
      <c r="I52" t="s">
        <v>19</v>
      </c>
      <c r="J52">
        <f>_xlfn.IFS(EmpTable3[[#This Row],[Center]]="East", 1, EmpTable3[[#This Row],[Center]]="West", 2, EmpTable3[[#This Row],[Center]]="North", 3, EmpTable3[[#This Row],[Center]]="South", 4, EmpTable3[[#This Row],[Center]]="Main", 5)</f>
        <v>2</v>
      </c>
      <c r="K52">
        <v>1563</v>
      </c>
      <c r="L52">
        <v>18756</v>
      </c>
      <c r="M52">
        <v>3</v>
      </c>
      <c r="N52">
        <v>3</v>
      </c>
      <c r="O52">
        <v>0</v>
      </c>
      <c r="P52">
        <v>1</v>
      </c>
      <c r="Q52" s="2"/>
      <c r="R52">
        <v>1</v>
      </c>
      <c r="S52">
        <v>5</v>
      </c>
      <c r="T52">
        <v>1</v>
      </c>
      <c r="U52">
        <v>2</v>
      </c>
      <c r="V52">
        <v>1563</v>
      </c>
      <c r="W52">
        <v>18756</v>
      </c>
      <c r="X52">
        <v>3</v>
      </c>
      <c r="Y52">
        <v>3</v>
      </c>
      <c r="Z52">
        <v>0</v>
      </c>
      <c r="AA52">
        <v>1</v>
      </c>
    </row>
    <row r="53" spans="1:27" x14ac:dyDescent="0.3">
      <c r="A53">
        <v>52</v>
      </c>
      <c r="B53" t="s">
        <v>32</v>
      </c>
      <c r="C53">
        <f>_xlfn.IFS(EmpTable3[[#This Row],[Gender]]="Male", 1, EmpTable3[[#This Row],[Gender]]="Female", 2)</f>
        <v>1</v>
      </c>
      <c r="D53" s="1">
        <v>43699</v>
      </c>
      <c r="E53" s="2">
        <f ca="1">DATEDIF(EmpTable3[[#This Row],[Start Date]],TODAY(),"Y")</f>
        <v>4</v>
      </c>
      <c r="F53" t="s">
        <v>39</v>
      </c>
      <c r="G53" t="s">
        <v>22</v>
      </c>
      <c r="H53">
        <f>_xlfn.IFS(EmpTable3[[#This Row],[Country]]="Egypt", 1, EmpTable3[[#This Row],[Country]]="Saudi Arabia", 2, EmpTable3[[#This Row],[Country]]="United Arab Emirates", 3, EmpTable3[[#This Row],[Country]]="Syria", 4, EmpTable3[[#This Row],[Country]]="Lebanon", 5)</f>
        <v>2</v>
      </c>
      <c r="I53" t="s">
        <v>19</v>
      </c>
      <c r="J53">
        <f>_xlfn.IFS(EmpTable3[[#This Row],[Center]]="East", 1, EmpTable3[[#This Row],[Center]]="West", 2, EmpTable3[[#This Row],[Center]]="North", 3, EmpTable3[[#This Row],[Center]]="South", 4, EmpTable3[[#This Row],[Center]]="Main", 5)</f>
        <v>2</v>
      </c>
      <c r="K53">
        <v>919</v>
      </c>
      <c r="L53">
        <v>11028</v>
      </c>
      <c r="M53">
        <v>2</v>
      </c>
      <c r="N53">
        <v>0</v>
      </c>
      <c r="O53">
        <v>0</v>
      </c>
      <c r="P53">
        <v>10</v>
      </c>
      <c r="Q53" s="2"/>
      <c r="R53">
        <v>1</v>
      </c>
      <c r="S53">
        <v>4</v>
      </c>
      <c r="T53">
        <v>2</v>
      </c>
      <c r="U53">
        <v>2</v>
      </c>
      <c r="V53">
        <v>919</v>
      </c>
      <c r="W53">
        <v>11028</v>
      </c>
      <c r="X53">
        <v>2</v>
      </c>
      <c r="Y53">
        <v>0</v>
      </c>
      <c r="Z53">
        <v>0</v>
      </c>
      <c r="AA53">
        <v>10</v>
      </c>
    </row>
    <row r="54" spans="1:27" x14ac:dyDescent="0.3">
      <c r="A54">
        <v>53</v>
      </c>
      <c r="B54" t="s">
        <v>32</v>
      </c>
      <c r="C54">
        <f>_xlfn.IFS(EmpTable3[[#This Row],[Gender]]="Male", 1, EmpTable3[[#This Row],[Gender]]="Female", 2)</f>
        <v>1</v>
      </c>
      <c r="D54" s="1">
        <v>44127</v>
      </c>
      <c r="E54" s="2">
        <f ca="1">DATEDIF(EmpTable3[[#This Row],[Start Date]],TODAY(),"Y")</f>
        <v>3</v>
      </c>
      <c r="F54" t="s">
        <v>77</v>
      </c>
      <c r="G54" t="s">
        <v>18</v>
      </c>
      <c r="H54">
        <f>_xlfn.IFS(EmpTable3[[#This Row],[Country]]="Egypt", 1, EmpTable3[[#This Row],[Country]]="Saudi Arabia", 2, EmpTable3[[#This Row],[Country]]="United Arab Emirates", 3, EmpTable3[[#This Row],[Country]]="Syria", 4, EmpTable3[[#This Row],[Country]]="Lebanon", 5)</f>
        <v>1</v>
      </c>
      <c r="I54" t="s">
        <v>42</v>
      </c>
      <c r="J54">
        <f>_xlfn.IFS(EmpTable3[[#This Row],[Center]]="East", 1, EmpTable3[[#This Row],[Center]]="West", 2, EmpTable3[[#This Row],[Center]]="North", 3, EmpTable3[[#This Row],[Center]]="South", 4, EmpTable3[[#This Row],[Center]]="Main", 5)</f>
        <v>5</v>
      </c>
      <c r="K54">
        <v>988</v>
      </c>
      <c r="L54">
        <v>11856</v>
      </c>
      <c r="M54">
        <v>5</v>
      </c>
      <c r="N54">
        <v>0</v>
      </c>
      <c r="O54">
        <v>0</v>
      </c>
      <c r="P54">
        <v>5</v>
      </c>
      <c r="Q54" s="2"/>
      <c r="R54">
        <v>1</v>
      </c>
      <c r="S54">
        <v>3</v>
      </c>
      <c r="T54">
        <v>1</v>
      </c>
      <c r="U54">
        <v>5</v>
      </c>
      <c r="V54">
        <v>988</v>
      </c>
      <c r="W54">
        <v>11856</v>
      </c>
      <c r="X54">
        <v>5</v>
      </c>
      <c r="Y54">
        <v>0</v>
      </c>
      <c r="Z54">
        <v>0</v>
      </c>
      <c r="AA54">
        <v>5</v>
      </c>
    </row>
    <row r="55" spans="1:27" x14ac:dyDescent="0.3">
      <c r="A55">
        <v>54</v>
      </c>
      <c r="B55" t="s">
        <v>32</v>
      </c>
      <c r="C55">
        <f>_xlfn.IFS(EmpTable3[[#This Row],[Gender]]="Male", 1, EmpTable3[[#This Row],[Gender]]="Female", 2)</f>
        <v>1</v>
      </c>
      <c r="D55" s="1">
        <v>43498</v>
      </c>
      <c r="E55" s="2">
        <f ca="1">DATEDIF(EmpTable3[[#This Row],[Start Date]],TODAY(),"Y")</f>
        <v>5</v>
      </c>
      <c r="F55" t="s">
        <v>77</v>
      </c>
      <c r="G55" t="s">
        <v>29</v>
      </c>
      <c r="H55">
        <f>_xlfn.IFS(EmpTable3[[#This Row],[Country]]="Egypt", 1, EmpTable3[[#This Row],[Country]]="Saudi Arabia", 2, EmpTable3[[#This Row],[Country]]="United Arab Emirates", 3, EmpTable3[[#This Row],[Country]]="Syria", 4, EmpTable3[[#This Row],[Country]]="Lebanon", 5)</f>
        <v>3</v>
      </c>
      <c r="I55" t="s">
        <v>36</v>
      </c>
      <c r="J55">
        <f>_xlfn.IFS(EmpTable3[[#This Row],[Center]]="East", 1, EmpTable3[[#This Row],[Center]]="West", 2, EmpTable3[[#This Row],[Center]]="North", 3, EmpTable3[[#This Row],[Center]]="South", 4, EmpTable3[[#This Row],[Center]]="Main", 5)</f>
        <v>3</v>
      </c>
      <c r="K55">
        <v>2631</v>
      </c>
      <c r="L55">
        <v>31572</v>
      </c>
      <c r="M55">
        <v>3</v>
      </c>
      <c r="N55">
        <v>3</v>
      </c>
      <c r="O55">
        <v>6</v>
      </c>
      <c r="P55">
        <v>10</v>
      </c>
      <c r="Q55" s="2"/>
      <c r="R55">
        <v>1</v>
      </c>
      <c r="S55">
        <v>5</v>
      </c>
      <c r="T55">
        <v>3</v>
      </c>
      <c r="U55">
        <v>3</v>
      </c>
      <c r="V55">
        <v>2631</v>
      </c>
      <c r="W55">
        <v>31572</v>
      </c>
      <c r="X55">
        <v>3</v>
      </c>
      <c r="Y55">
        <v>3</v>
      </c>
      <c r="Z55">
        <v>6</v>
      </c>
      <c r="AA55">
        <v>10</v>
      </c>
    </row>
    <row r="56" spans="1:27" x14ac:dyDescent="0.3">
      <c r="A56">
        <v>55</v>
      </c>
      <c r="B56" t="s">
        <v>32</v>
      </c>
      <c r="C56">
        <f>_xlfn.IFS(EmpTable3[[#This Row],[Gender]]="Male", 1, EmpTable3[[#This Row],[Gender]]="Female", 2)</f>
        <v>1</v>
      </c>
      <c r="D56" s="1">
        <v>42629</v>
      </c>
      <c r="E56" s="2">
        <f ca="1">DATEDIF(EmpTable3[[#This Row],[Start Date]],TODAY(),"Y")</f>
        <v>7</v>
      </c>
      <c r="F56" t="s">
        <v>17</v>
      </c>
      <c r="G56" t="s">
        <v>18</v>
      </c>
      <c r="H56">
        <f>_xlfn.IFS(EmpTable3[[#This Row],[Country]]="Egypt", 1, EmpTable3[[#This Row],[Country]]="Saudi Arabia", 2, EmpTable3[[#This Row],[Country]]="United Arab Emirates", 3, EmpTable3[[#This Row],[Country]]="Syria", 4, EmpTable3[[#This Row],[Country]]="Lebanon", 5)</f>
        <v>1</v>
      </c>
      <c r="I56" t="s">
        <v>36</v>
      </c>
      <c r="J56">
        <f>_xlfn.IFS(EmpTable3[[#This Row],[Center]]="East", 1, EmpTable3[[#This Row],[Center]]="West", 2, EmpTable3[[#This Row],[Center]]="North", 3, EmpTable3[[#This Row],[Center]]="South", 4, EmpTable3[[#This Row],[Center]]="Main", 5)</f>
        <v>3</v>
      </c>
      <c r="K56">
        <v>2368</v>
      </c>
      <c r="L56">
        <v>28416</v>
      </c>
      <c r="M56">
        <v>3</v>
      </c>
      <c r="N56">
        <v>6</v>
      </c>
      <c r="O56">
        <v>0</v>
      </c>
      <c r="P56">
        <v>5</v>
      </c>
      <c r="Q56" s="2"/>
      <c r="R56">
        <v>1</v>
      </c>
      <c r="S56">
        <v>7</v>
      </c>
      <c r="T56">
        <v>1</v>
      </c>
      <c r="U56">
        <v>3</v>
      </c>
      <c r="V56">
        <v>2368</v>
      </c>
      <c r="W56">
        <v>28416</v>
      </c>
      <c r="X56">
        <v>3</v>
      </c>
      <c r="Y56">
        <v>6</v>
      </c>
      <c r="Z56">
        <v>0</v>
      </c>
      <c r="AA56">
        <v>5</v>
      </c>
    </row>
    <row r="57" spans="1:27" x14ac:dyDescent="0.3">
      <c r="A57">
        <v>56</v>
      </c>
      <c r="B57" t="s">
        <v>32</v>
      </c>
      <c r="C57">
        <f>_xlfn.IFS(EmpTable3[[#This Row],[Gender]]="Male", 1, EmpTable3[[#This Row],[Gender]]="Female", 2)</f>
        <v>1</v>
      </c>
      <c r="D57" s="1">
        <v>43173</v>
      </c>
      <c r="E57" s="2">
        <f ca="1">DATEDIF(EmpTable3[[#This Row],[Start Date]],TODAY(),"Y")</f>
        <v>6</v>
      </c>
      <c r="F57" t="s">
        <v>39</v>
      </c>
      <c r="G57" t="s">
        <v>18</v>
      </c>
      <c r="H57">
        <f>_xlfn.IFS(EmpTable3[[#This Row],[Country]]="Egypt", 1, EmpTable3[[#This Row],[Country]]="Saudi Arabia", 2, EmpTable3[[#This Row],[Country]]="United Arab Emirates", 3, EmpTable3[[#This Row],[Country]]="Syria", 4, EmpTable3[[#This Row],[Country]]="Lebanon", 5)</f>
        <v>1</v>
      </c>
      <c r="I57" t="s">
        <v>60</v>
      </c>
      <c r="J57">
        <f>_xlfn.IFS(EmpTable3[[#This Row],[Center]]="East", 1, EmpTable3[[#This Row],[Center]]="West", 2, EmpTable3[[#This Row],[Center]]="North", 3, EmpTable3[[#This Row],[Center]]="South", 4, EmpTable3[[#This Row],[Center]]="Main", 5)</f>
        <v>4</v>
      </c>
      <c r="K57">
        <v>2679</v>
      </c>
      <c r="L57">
        <v>32148</v>
      </c>
      <c r="M57">
        <v>3</v>
      </c>
      <c r="N57">
        <v>3</v>
      </c>
      <c r="O57">
        <v>0</v>
      </c>
      <c r="P57">
        <v>85</v>
      </c>
      <c r="Q57" s="2"/>
      <c r="R57">
        <v>1</v>
      </c>
      <c r="S57">
        <v>6</v>
      </c>
      <c r="T57">
        <v>1</v>
      </c>
      <c r="U57">
        <v>4</v>
      </c>
      <c r="V57">
        <v>2679</v>
      </c>
      <c r="W57">
        <v>32148</v>
      </c>
      <c r="X57">
        <v>3</v>
      </c>
      <c r="Y57">
        <v>3</v>
      </c>
      <c r="Z57">
        <v>0</v>
      </c>
      <c r="AA57">
        <v>85</v>
      </c>
    </row>
    <row r="58" spans="1:27" x14ac:dyDescent="0.3">
      <c r="A58">
        <v>57</v>
      </c>
      <c r="B58" t="s">
        <v>307</v>
      </c>
      <c r="C58">
        <f>_xlfn.IFS(EmpTable3[[#This Row],[Gender]]="Male", 1, EmpTable3[[#This Row],[Gender]]="Female", 2)</f>
        <v>2</v>
      </c>
      <c r="D58" s="1">
        <v>43540</v>
      </c>
      <c r="E58" s="2">
        <f ca="1">DATEDIF(EmpTable3[[#This Row],[Start Date]],TODAY(),"Y")</f>
        <v>5</v>
      </c>
      <c r="F58" t="s">
        <v>41</v>
      </c>
      <c r="G58" t="s">
        <v>18</v>
      </c>
      <c r="H58">
        <f>_xlfn.IFS(EmpTable3[[#This Row],[Country]]="Egypt", 1, EmpTable3[[#This Row],[Country]]="Saudi Arabia", 2, EmpTable3[[#This Row],[Country]]="United Arab Emirates", 3, EmpTable3[[#This Row],[Country]]="Syria", 4, EmpTable3[[#This Row],[Country]]="Lebanon", 5)</f>
        <v>1</v>
      </c>
      <c r="I58" t="s">
        <v>42</v>
      </c>
      <c r="J58">
        <f>_xlfn.IFS(EmpTable3[[#This Row],[Center]]="East", 1, EmpTable3[[#This Row],[Center]]="West", 2, EmpTable3[[#This Row],[Center]]="North", 3, EmpTable3[[#This Row],[Center]]="South", 4, EmpTable3[[#This Row],[Center]]="Main", 5)</f>
        <v>5</v>
      </c>
      <c r="K58">
        <v>2423</v>
      </c>
      <c r="L58">
        <v>29076</v>
      </c>
      <c r="M58">
        <v>3</v>
      </c>
      <c r="N58">
        <v>5</v>
      </c>
      <c r="O58">
        <v>0</v>
      </c>
      <c r="P58">
        <v>10</v>
      </c>
      <c r="Q58" s="2"/>
      <c r="R58">
        <v>2</v>
      </c>
      <c r="S58">
        <v>5</v>
      </c>
      <c r="T58">
        <v>1</v>
      </c>
      <c r="U58">
        <v>5</v>
      </c>
      <c r="V58">
        <v>2423</v>
      </c>
      <c r="W58">
        <v>29076</v>
      </c>
      <c r="X58">
        <v>3</v>
      </c>
      <c r="Y58">
        <v>5</v>
      </c>
      <c r="Z58">
        <v>0</v>
      </c>
      <c r="AA58">
        <v>10</v>
      </c>
    </row>
    <row r="59" spans="1:27" x14ac:dyDescent="0.3">
      <c r="A59">
        <v>58</v>
      </c>
      <c r="B59" t="s">
        <v>307</v>
      </c>
      <c r="C59">
        <f>_xlfn.IFS(EmpTable3[[#This Row],[Gender]]="Male", 1, EmpTable3[[#This Row],[Gender]]="Female", 2)</f>
        <v>2</v>
      </c>
      <c r="D59" s="1">
        <v>43849</v>
      </c>
      <c r="E59" s="2">
        <f ca="1">DATEDIF(EmpTable3[[#This Row],[Start Date]],TODAY(),"Y")</f>
        <v>4</v>
      </c>
      <c r="F59" t="s">
        <v>77</v>
      </c>
      <c r="G59" t="s">
        <v>18</v>
      </c>
      <c r="H59">
        <f>_xlfn.IFS(EmpTable3[[#This Row],[Country]]="Egypt", 1, EmpTable3[[#This Row],[Country]]="Saudi Arabia", 2, EmpTable3[[#This Row],[Country]]="United Arab Emirates", 3, EmpTable3[[#This Row],[Country]]="Syria", 4, EmpTable3[[#This Row],[Country]]="Lebanon", 5)</f>
        <v>1</v>
      </c>
      <c r="I59" t="s">
        <v>19</v>
      </c>
      <c r="J59">
        <f>_xlfn.IFS(EmpTable3[[#This Row],[Center]]="East", 1, EmpTable3[[#This Row],[Center]]="West", 2, EmpTable3[[#This Row],[Center]]="North", 3, EmpTable3[[#This Row],[Center]]="South", 4, EmpTable3[[#This Row],[Center]]="Main", 5)</f>
        <v>2</v>
      </c>
      <c r="K59">
        <v>2115</v>
      </c>
      <c r="L59">
        <v>25380</v>
      </c>
      <c r="M59">
        <v>5</v>
      </c>
      <c r="N59">
        <v>0</v>
      </c>
      <c r="O59">
        <v>0</v>
      </c>
      <c r="P59">
        <v>0</v>
      </c>
      <c r="Q59" s="2"/>
      <c r="R59">
        <v>2</v>
      </c>
      <c r="S59">
        <v>4</v>
      </c>
      <c r="T59">
        <v>1</v>
      </c>
      <c r="U59">
        <v>2</v>
      </c>
      <c r="V59">
        <v>2115</v>
      </c>
      <c r="W59">
        <v>25380</v>
      </c>
      <c r="X59">
        <v>5</v>
      </c>
      <c r="Y59">
        <v>0</v>
      </c>
      <c r="Z59">
        <v>0</v>
      </c>
      <c r="AA59">
        <v>0</v>
      </c>
    </row>
    <row r="60" spans="1:27" x14ac:dyDescent="0.3">
      <c r="A60">
        <v>59</v>
      </c>
      <c r="B60" t="s">
        <v>307</v>
      </c>
      <c r="C60">
        <f>_xlfn.IFS(EmpTable3[[#This Row],[Gender]]="Male", 1, EmpTable3[[#This Row],[Gender]]="Female", 2)</f>
        <v>2</v>
      </c>
      <c r="D60" s="1">
        <v>43576</v>
      </c>
      <c r="E60" s="2">
        <f ca="1">DATEDIF(EmpTable3[[#This Row],[Start Date]],TODAY(),"Y")</f>
        <v>5</v>
      </c>
      <c r="F60" t="s">
        <v>35</v>
      </c>
      <c r="G60" t="s">
        <v>29</v>
      </c>
      <c r="H60">
        <f>_xlfn.IFS(EmpTable3[[#This Row],[Country]]="Egypt", 1, EmpTable3[[#This Row],[Country]]="Saudi Arabia", 2, EmpTable3[[#This Row],[Country]]="United Arab Emirates", 3, EmpTable3[[#This Row],[Country]]="Syria", 4, EmpTable3[[#This Row],[Country]]="Lebanon", 5)</f>
        <v>3</v>
      </c>
      <c r="I60" t="s">
        <v>36</v>
      </c>
      <c r="J60">
        <f>_xlfn.IFS(EmpTable3[[#This Row],[Center]]="East", 1, EmpTable3[[#This Row],[Center]]="West", 2, EmpTable3[[#This Row],[Center]]="North", 3, EmpTable3[[#This Row],[Center]]="South", 4, EmpTable3[[#This Row],[Center]]="Main", 5)</f>
        <v>3</v>
      </c>
      <c r="K60">
        <v>2969</v>
      </c>
      <c r="L60">
        <v>35628</v>
      </c>
      <c r="M60">
        <v>1</v>
      </c>
      <c r="N60">
        <v>0</v>
      </c>
      <c r="O60">
        <v>0</v>
      </c>
      <c r="P60">
        <v>11</v>
      </c>
      <c r="Q60" s="2"/>
      <c r="R60">
        <v>2</v>
      </c>
      <c r="S60">
        <v>5</v>
      </c>
      <c r="T60">
        <v>3</v>
      </c>
      <c r="U60">
        <v>3</v>
      </c>
      <c r="V60">
        <v>2969</v>
      </c>
      <c r="W60">
        <v>35628</v>
      </c>
      <c r="X60">
        <v>1</v>
      </c>
      <c r="Y60">
        <v>0</v>
      </c>
      <c r="Z60">
        <v>0</v>
      </c>
      <c r="AA60">
        <v>11</v>
      </c>
    </row>
    <row r="61" spans="1:27" x14ac:dyDescent="0.3">
      <c r="A61">
        <v>60</v>
      </c>
      <c r="B61" t="s">
        <v>32</v>
      </c>
      <c r="C61">
        <f>_xlfn.IFS(EmpTable3[[#This Row],[Gender]]="Male", 1, EmpTable3[[#This Row],[Gender]]="Female", 2)</f>
        <v>1</v>
      </c>
      <c r="D61" s="1">
        <v>43665</v>
      </c>
      <c r="E61" s="2">
        <f ca="1">DATEDIF(EmpTable3[[#This Row],[Start Date]],TODAY(),"Y")</f>
        <v>5</v>
      </c>
      <c r="F61" t="s">
        <v>76</v>
      </c>
      <c r="G61" t="s">
        <v>18</v>
      </c>
      <c r="H61">
        <f>_xlfn.IFS(EmpTable3[[#This Row],[Country]]="Egypt", 1, EmpTable3[[#This Row],[Country]]="Saudi Arabia", 2, EmpTable3[[#This Row],[Country]]="United Arab Emirates", 3, EmpTable3[[#This Row],[Country]]="Syria", 4, EmpTable3[[#This Row],[Country]]="Lebanon", 5)</f>
        <v>1</v>
      </c>
      <c r="I61" t="s">
        <v>36</v>
      </c>
      <c r="J61">
        <f>_xlfn.IFS(EmpTable3[[#This Row],[Center]]="East", 1, EmpTable3[[#This Row],[Center]]="West", 2, EmpTable3[[#This Row],[Center]]="North", 3, EmpTable3[[#This Row],[Center]]="South", 4, EmpTable3[[#This Row],[Center]]="Main", 5)</f>
        <v>3</v>
      </c>
      <c r="K61">
        <v>2467</v>
      </c>
      <c r="L61">
        <v>29604</v>
      </c>
      <c r="M61">
        <v>3</v>
      </c>
      <c r="N61">
        <v>0</v>
      </c>
      <c r="O61">
        <v>0</v>
      </c>
      <c r="P61">
        <v>7</v>
      </c>
      <c r="Q61" s="2"/>
      <c r="R61">
        <v>1</v>
      </c>
      <c r="S61">
        <v>5</v>
      </c>
      <c r="T61">
        <v>1</v>
      </c>
      <c r="U61">
        <v>3</v>
      </c>
      <c r="V61">
        <v>2467</v>
      </c>
      <c r="W61">
        <v>29604</v>
      </c>
      <c r="X61">
        <v>3</v>
      </c>
      <c r="Y61">
        <v>0</v>
      </c>
      <c r="Z61">
        <v>0</v>
      </c>
      <c r="AA61">
        <v>7</v>
      </c>
    </row>
    <row r="62" spans="1:27" x14ac:dyDescent="0.3">
      <c r="A62">
        <v>61</v>
      </c>
      <c r="B62" t="s">
        <v>307</v>
      </c>
      <c r="C62">
        <f>_xlfn.IFS(EmpTable3[[#This Row],[Gender]]="Male", 1, EmpTable3[[#This Row],[Gender]]="Female", 2)</f>
        <v>2</v>
      </c>
      <c r="D62" s="1">
        <v>43582</v>
      </c>
      <c r="E62" s="2">
        <f ca="1">DATEDIF(EmpTable3[[#This Row],[Start Date]],TODAY(),"Y")</f>
        <v>5</v>
      </c>
      <c r="F62" t="s">
        <v>53</v>
      </c>
      <c r="G62" t="s">
        <v>18</v>
      </c>
      <c r="H62">
        <f>_xlfn.IFS(EmpTable3[[#This Row],[Country]]="Egypt", 1, EmpTable3[[#This Row],[Country]]="Saudi Arabia", 2, EmpTable3[[#This Row],[Country]]="United Arab Emirates", 3, EmpTable3[[#This Row],[Country]]="Syria", 4, EmpTable3[[#This Row],[Country]]="Lebanon", 5)</f>
        <v>1</v>
      </c>
      <c r="I62" t="s">
        <v>42</v>
      </c>
      <c r="J62">
        <f>_xlfn.IFS(EmpTable3[[#This Row],[Center]]="East", 1, EmpTable3[[#This Row],[Center]]="West", 2, EmpTable3[[#This Row],[Center]]="North", 3, EmpTable3[[#This Row],[Center]]="South", 4, EmpTable3[[#This Row],[Center]]="Main", 5)</f>
        <v>5</v>
      </c>
      <c r="K62">
        <v>3244</v>
      </c>
      <c r="L62">
        <v>38928</v>
      </c>
      <c r="M62">
        <v>3</v>
      </c>
      <c r="N62">
        <v>0</v>
      </c>
      <c r="O62">
        <v>0</v>
      </c>
      <c r="P62">
        <v>10</v>
      </c>
      <c r="Q62" s="2"/>
      <c r="R62">
        <v>2</v>
      </c>
      <c r="S62">
        <v>5</v>
      </c>
      <c r="T62">
        <v>1</v>
      </c>
      <c r="U62">
        <v>5</v>
      </c>
      <c r="V62">
        <v>3244</v>
      </c>
      <c r="W62">
        <v>38928</v>
      </c>
      <c r="X62">
        <v>3</v>
      </c>
      <c r="Y62">
        <v>0</v>
      </c>
      <c r="Z62">
        <v>0</v>
      </c>
      <c r="AA62">
        <v>10</v>
      </c>
    </row>
    <row r="63" spans="1:27" x14ac:dyDescent="0.3">
      <c r="A63">
        <v>62</v>
      </c>
      <c r="B63" t="s">
        <v>32</v>
      </c>
      <c r="C63">
        <f>_xlfn.IFS(EmpTable3[[#This Row],[Gender]]="Male", 1, EmpTable3[[#This Row],[Gender]]="Female", 2)</f>
        <v>1</v>
      </c>
      <c r="D63" s="1">
        <v>43439</v>
      </c>
      <c r="E63" s="2">
        <f ca="1">DATEDIF(EmpTable3[[#This Row],[Start Date]],TODAY(),"Y")</f>
        <v>5</v>
      </c>
      <c r="F63" t="s">
        <v>144</v>
      </c>
      <c r="G63" t="s">
        <v>18</v>
      </c>
      <c r="H63">
        <f>_xlfn.IFS(EmpTable3[[#This Row],[Country]]="Egypt", 1, EmpTable3[[#This Row],[Country]]="Saudi Arabia", 2, EmpTable3[[#This Row],[Country]]="United Arab Emirates", 3, EmpTable3[[#This Row],[Country]]="Syria", 4, EmpTable3[[#This Row],[Country]]="Lebanon", 5)</f>
        <v>1</v>
      </c>
      <c r="I63" t="s">
        <v>42</v>
      </c>
      <c r="J63">
        <f>_xlfn.IFS(EmpTable3[[#This Row],[Center]]="East", 1, EmpTable3[[#This Row],[Center]]="West", 2, EmpTable3[[#This Row],[Center]]="North", 3, EmpTable3[[#This Row],[Center]]="South", 4, EmpTable3[[#This Row],[Center]]="Main", 5)</f>
        <v>5</v>
      </c>
      <c r="K63">
        <v>2132</v>
      </c>
      <c r="L63">
        <v>25584</v>
      </c>
      <c r="M63">
        <v>3</v>
      </c>
      <c r="N63">
        <v>5</v>
      </c>
      <c r="O63">
        <v>0</v>
      </c>
      <c r="P63">
        <v>2</v>
      </c>
      <c r="Q63" s="2"/>
      <c r="R63">
        <v>1</v>
      </c>
      <c r="S63">
        <v>5</v>
      </c>
      <c r="T63">
        <v>1</v>
      </c>
      <c r="U63">
        <v>5</v>
      </c>
      <c r="V63">
        <v>2132</v>
      </c>
      <c r="W63">
        <v>25584</v>
      </c>
      <c r="X63">
        <v>3</v>
      </c>
      <c r="Y63">
        <v>5</v>
      </c>
      <c r="Z63">
        <v>0</v>
      </c>
      <c r="AA63">
        <v>2</v>
      </c>
    </row>
    <row r="64" spans="1:27" x14ac:dyDescent="0.3">
      <c r="A64">
        <v>63</v>
      </c>
      <c r="B64" t="s">
        <v>32</v>
      </c>
      <c r="C64">
        <f>_xlfn.IFS(EmpTable3[[#This Row],[Gender]]="Male", 1, EmpTable3[[#This Row],[Gender]]="Female", 2)</f>
        <v>1</v>
      </c>
      <c r="D64" s="1">
        <v>42819</v>
      </c>
      <c r="E64" s="2">
        <f ca="1">DATEDIF(EmpTable3[[#This Row],[Start Date]],TODAY(),"Y")</f>
        <v>7</v>
      </c>
      <c r="F64" t="s">
        <v>28</v>
      </c>
      <c r="G64" t="s">
        <v>29</v>
      </c>
      <c r="H64">
        <f>_xlfn.IFS(EmpTable3[[#This Row],[Country]]="Egypt", 1, EmpTable3[[#This Row],[Country]]="Saudi Arabia", 2, EmpTable3[[#This Row],[Country]]="United Arab Emirates", 3, EmpTable3[[#This Row],[Country]]="Syria", 4, EmpTable3[[#This Row],[Country]]="Lebanon", 5)</f>
        <v>3</v>
      </c>
      <c r="I64" t="s">
        <v>36</v>
      </c>
      <c r="J64">
        <f>_xlfn.IFS(EmpTable3[[#This Row],[Center]]="East", 1, EmpTable3[[#This Row],[Center]]="West", 2, EmpTable3[[#This Row],[Center]]="North", 3, EmpTable3[[#This Row],[Center]]="South", 4, EmpTable3[[#This Row],[Center]]="Main", 5)</f>
        <v>3</v>
      </c>
      <c r="K64">
        <v>994</v>
      </c>
      <c r="L64">
        <v>11928</v>
      </c>
      <c r="M64">
        <v>3</v>
      </c>
      <c r="N64">
        <v>6</v>
      </c>
      <c r="O64">
        <v>4</v>
      </c>
      <c r="P64">
        <v>0</v>
      </c>
      <c r="Q64" s="2"/>
      <c r="R64">
        <v>1</v>
      </c>
      <c r="S64">
        <v>7</v>
      </c>
      <c r="T64">
        <v>3</v>
      </c>
      <c r="U64">
        <v>3</v>
      </c>
      <c r="V64">
        <v>994</v>
      </c>
      <c r="W64">
        <v>11928</v>
      </c>
      <c r="X64">
        <v>3</v>
      </c>
      <c r="Y64">
        <v>6</v>
      </c>
      <c r="Z64">
        <v>4</v>
      </c>
      <c r="AA64">
        <v>0</v>
      </c>
    </row>
    <row r="65" spans="1:27" x14ac:dyDescent="0.3">
      <c r="A65">
        <v>64</v>
      </c>
      <c r="B65" t="s">
        <v>32</v>
      </c>
      <c r="C65">
        <f>_xlfn.IFS(EmpTable3[[#This Row],[Gender]]="Male", 1, EmpTable3[[#This Row],[Gender]]="Female", 2)</f>
        <v>1</v>
      </c>
      <c r="D65" s="1">
        <v>42389</v>
      </c>
      <c r="E65" s="2">
        <f ca="1">DATEDIF(EmpTable3[[#This Row],[Start Date]],TODAY(),"Y")</f>
        <v>8</v>
      </c>
      <c r="F65" t="s">
        <v>50</v>
      </c>
      <c r="G65" t="s">
        <v>18</v>
      </c>
      <c r="H65">
        <f>_xlfn.IFS(EmpTable3[[#This Row],[Country]]="Egypt", 1, EmpTable3[[#This Row],[Country]]="Saudi Arabia", 2, EmpTable3[[#This Row],[Country]]="United Arab Emirates", 3, EmpTable3[[#This Row],[Country]]="Syria", 4, EmpTable3[[#This Row],[Country]]="Lebanon", 5)</f>
        <v>1</v>
      </c>
      <c r="I65" t="s">
        <v>36</v>
      </c>
      <c r="J65">
        <f>_xlfn.IFS(EmpTable3[[#This Row],[Center]]="East", 1, EmpTable3[[#This Row],[Center]]="West", 2, EmpTable3[[#This Row],[Center]]="North", 3, EmpTable3[[#This Row],[Center]]="South", 4, EmpTable3[[#This Row],[Center]]="Main", 5)</f>
        <v>3</v>
      </c>
      <c r="K65">
        <v>2304</v>
      </c>
      <c r="L65">
        <v>27648</v>
      </c>
      <c r="M65">
        <v>5</v>
      </c>
      <c r="N65">
        <v>5</v>
      </c>
      <c r="O65">
        <v>0</v>
      </c>
      <c r="P65">
        <v>2</v>
      </c>
      <c r="Q65" s="2"/>
      <c r="R65">
        <v>1</v>
      </c>
      <c r="S65">
        <v>8</v>
      </c>
      <c r="T65">
        <v>1</v>
      </c>
      <c r="U65">
        <v>3</v>
      </c>
      <c r="V65">
        <v>2304</v>
      </c>
      <c r="W65">
        <v>27648</v>
      </c>
      <c r="X65">
        <v>5</v>
      </c>
      <c r="Y65">
        <v>5</v>
      </c>
      <c r="Z65">
        <v>0</v>
      </c>
      <c r="AA65">
        <v>2</v>
      </c>
    </row>
    <row r="66" spans="1:27" x14ac:dyDescent="0.3">
      <c r="A66">
        <v>65</v>
      </c>
      <c r="B66" t="s">
        <v>32</v>
      </c>
      <c r="C66">
        <f>_xlfn.IFS(EmpTable3[[#This Row],[Gender]]="Male", 1, EmpTable3[[#This Row],[Gender]]="Female", 2)</f>
        <v>1</v>
      </c>
      <c r="D66" s="1">
        <v>43280</v>
      </c>
      <c r="E66" s="2">
        <f ca="1">DATEDIF(EmpTable3[[#This Row],[Start Date]],TODAY(),"Y")</f>
        <v>6</v>
      </c>
      <c r="F66" t="s">
        <v>77</v>
      </c>
      <c r="G66" t="s">
        <v>18</v>
      </c>
      <c r="H66">
        <f>_xlfn.IFS(EmpTable3[[#This Row],[Country]]="Egypt", 1, EmpTable3[[#This Row],[Country]]="Saudi Arabia", 2, EmpTable3[[#This Row],[Country]]="United Arab Emirates", 3, EmpTable3[[#This Row],[Country]]="Syria", 4, EmpTable3[[#This Row],[Country]]="Lebanon", 5)</f>
        <v>1</v>
      </c>
      <c r="I66" t="s">
        <v>42</v>
      </c>
      <c r="J66">
        <f>_xlfn.IFS(EmpTable3[[#This Row],[Center]]="East", 1, EmpTable3[[#This Row],[Center]]="West", 2, EmpTable3[[#This Row],[Center]]="North", 3, EmpTable3[[#This Row],[Center]]="South", 4, EmpTable3[[#This Row],[Center]]="Main", 5)</f>
        <v>5</v>
      </c>
      <c r="K66">
        <v>1207</v>
      </c>
      <c r="L66">
        <v>14484</v>
      </c>
      <c r="M66">
        <v>2</v>
      </c>
      <c r="N66">
        <v>0</v>
      </c>
      <c r="O66">
        <v>0</v>
      </c>
      <c r="P66">
        <v>50</v>
      </c>
      <c r="Q66" s="2"/>
      <c r="R66">
        <v>1</v>
      </c>
      <c r="S66">
        <v>6</v>
      </c>
      <c r="T66">
        <v>1</v>
      </c>
      <c r="U66">
        <v>5</v>
      </c>
      <c r="V66">
        <v>1207</v>
      </c>
      <c r="W66">
        <v>14484</v>
      </c>
      <c r="X66">
        <v>2</v>
      </c>
      <c r="Y66">
        <v>0</v>
      </c>
      <c r="Z66">
        <v>0</v>
      </c>
      <c r="AA66">
        <v>50</v>
      </c>
    </row>
    <row r="67" spans="1:27" x14ac:dyDescent="0.3">
      <c r="A67">
        <v>66</v>
      </c>
      <c r="B67" t="s">
        <v>32</v>
      </c>
      <c r="C67">
        <f>_xlfn.IFS(EmpTable3[[#This Row],[Gender]]="Male", 1, EmpTable3[[#This Row],[Gender]]="Female", 2)</f>
        <v>1</v>
      </c>
      <c r="D67" s="1">
        <v>43715</v>
      </c>
      <c r="E67" s="2">
        <f ca="1">DATEDIF(EmpTable3[[#This Row],[Start Date]],TODAY(),"Y")</f>
        <v>4</v>
      </c>
      <c r="F67" t="s">
        <v>28</v>
      </c>
      <c r="G67" t="s">
        <v>48</v>
      </c>
      <c r="H67">
        <f>_xlfn.IFS(EmpTable3[[#This Row],[Country]]="Egypt", 1, EmpTable3[[#This Row],[Country]]="Saudi Arabia", 2, EmpTable3[[#This Row],[Country]]="United Arab Emirates", 3, EmpTable3[[#This Row],[Country]]="Syria", 4, EmpTable3[[#This Row],[Country]]="Lebanon", 5)</f>
        <v>4</v>
      </c>
      <c r="I67" t="s">
        <v>36</v>
      </c>
      <c r="J67">
        <f>_xlfn.IFS(EmpTable3[[#This Row],[Center]]="East", 1, EmpTable3[[#This Row],[Center]]="West", 2, EmpTable3[[#This Row],[Center]]="North", 3, EmpTable3[[#This Row],[Center]]="South", 4, EmpTable3[[#This Row],[Center]]="Main", 5)</f>
        <v>3</v>
      </c>
      <c r="K67">
        <v>802</v>
      </c>
      <c r="L67">
        <v>9624</v>
      </c>
      <c r="M67">
        <v>4.5</v>
      </c>
      <c r="N67">
        <v>2</v>
      </c>
      <c r="O67">
        <v>0</v>
      </c>
      <c r="P67">
        <v>3</v>
      </c>
      <c r="Q67" s="2"/>
      <c r="R67">
        <v>1</v>
      </c>
      <c r="S67">
        <v>4</v>
      </c>
      <c r="T67">
        <v>4</v>
      </c>
      <c r="U67">
        <v>3</v>
      </c>
      <c r="V67">
        <v>802</v>
      </c>
      <c r="W67">
        <v>9624</v>
      </c>
      <c r="X67">
        <v>4.5</v>
      </c>
      <c r="Y67">
        <v>2</v>
      </c>
      <c r="Z67">
        <v>0</v>
      </c>
      <c r="AA67">
        <v>3</v>
      </c>
    </row>
    <row r="68" spans="1:27" x14ac:dyDescent="0.3">
      <c r="A68">
        <v>67</v>
      </c>
      <c r="B68" t="s">
        <v>32</v>
      </c>
      <c r="C68">
        <f>_xlfn.IFS(EmpTable3[[#This Row],[Gender]]="Male", 1, EmpTable3[[#This Row],[Gender]]="Female", 2)</f>
        <v>1</v>
      </c>
      <c r="D68" s="1">
        <v>43794</v>
      </c>
      <c r="E68" s="2">
        <f ca="1">DATEDIF(EmpTable3[[#This Row],[Start Date]],TODAY(),"Y")</f>
        <v>4</v>
      </c>
      <c r="F68" t="s">
        <v>58</v>
      </c>
      <c r="G68" t="s">
        <v>29</v>
      </c>
      <c r="H68">
        <f>_xlfn.IFS(EmpTable3[[#This Row],[Country]]="Egypt", 1, EmpTable3[[#This Row],[Country]]="Saudi Arabia", 2, EmpTable3[[#This Row],[Country]]="United Arab Emirates", 3, EmpTable3[[#This Row],[Country]]="Syria", 4, EmpTable3[[#This Row],[Country]]="Lebanon", 5)</f>
        <v>3</v>
      </c>
      <c r="I68" t="s">
        <v>36</v>
      </c>
      <c r="J68">
        <f>_xlfn.IFS(EmpTable3[[#This Row],[Center]]="East", 1, EmpTable3[[#This Row],[Center]]="West", 2, EmpTable3[[#This Row],[Center]]="North", 3, EmpTable3[[#This Row],[Center]]="South", 4, EmpTable3[[#This Row],[Center]]="Main", 5)</f>
        <v>3</v>
      </c>
      <c r="K68">
        <v>2065</v>
      </c>
      <c r="L68">
        <v>24780</v>
      </c>
      <c r="M68">
        <v>3</v>
      </c>
      <c r="N68">
        <v>4</v>
      </c>
      <c r="O68">
        <v>3</v>
      </c>
      <c r="P68">
        <v>4</v>
      </c>
      <c r="Q68" s="2"/>
      <c r="R68">
        <v>1</v>
      </c>
      <c r="S68">
        <v>4</v>
      </c>
      <c r="T68">
        <v>3</v>
      </c>
      <c r="U68">
        <v>3</v>
      </c>
      <c r="V68">
        <v>2065</v>
      </c>
      <c r="W68">
        <v>24780</v>
      </c>
      <c r="X68">
        <v>3</v>
      </c>
      <c r="Y68">
        <v>4</v>
      </c>
      <c r="Z68">
        <v>3</v>
      </c>
      <c r="AA68">
        <v>4</v>
      </c>
    </row>
    <row r="69" spans="1:27" x14ac:dyDescent="0.3">
      <c r="A69">
        <v>68</v>
      </c>
      <c r="B69" t="s">
        <v>32</v>
      </c>
      <c r="C69">
        <f>_xlfn.IFS(EmpTable3[[#This Row],[Gender]]="Male", 1, EmpTable3[[#This Row],[Gender]]="Female", 2)</f>
        <v>1</v>
      </c>
      <c r="D69" s="1">
        <v>44010</v>
      </c>
      <c r="E69" s="2">
        <f ca="1">DATEDIF(EmpTable3[[#This Row],[Start Date]],TODAY(),"Y")</f>
        <v>4</v>
      </c>
      <c r="F69" t="s">
        <v>50</v>
      </c>
      <c r="G69" t="s">
        <v>18</v>
      </c>
      <c r="H69">
        <f>_xlfn.IFS(EmpTable3[[#This Row],[Country]]="Egypt", 1, EmpTable3[[#This Row],[Country]]="Saudi Arabia", 2, EmpTable3[[#This Row],[Country]]="United Arab Emirates", 3, EmpTable3[[#This Row],[Country]]="Syria", 4, EmpTable3[[#This Row],[Country]]="Lebanon", 5)</f>
        <v>1</v>
      </c>
      <c r="I69" t="s">
        <v>19</v>
      </c>
      <c r="J69">
        <f>_xlfn.IFS(EmpTable3[[#This Row],[Center]]="East", 1, EmpTable3[[#This Row],[Center]]="West", 2, EmpTable3[[#This Row],[Center]]="North", 3, EmpTable3[[#This Row],[Center]]="South", 4, EmpTable3[[#This Row],[Center]]="Main", 5)</f>
        <v>2</v>
      </c>
      <c r="K69">
        <v>2882</v>
      </c>
      <c r="L69">
        <v>34584</v>
      </c>
      <c r="M69">
        <v>5</v>
      </c>
      <c r="N69">
        <v>0</v>
      </c>
      <c r="O69">
        <v>4</v>
      </c>
      <c r="P69">
        <v>0</v>
      </c>
      <c r="Q69" s="2"/>
      <c r="R69">
        <v>1</v>
      </c>
      <c r="S69">
        <v>4</v>
      </c>
      <c r="T69">
        <v>1</v>
      </c>
      <c r="U69">
        <v>2</v>
      </c>
      <c r="V69">
        <v>2882</v>
      </c>
      <c r="W69">
        <v>34584</v>
      </c>
      <c r="X69">
        <v>5</v>
      </c>
      <c r="Y69">
        <v>0</v>
      </c>
      <c r="Z69">
        <v>4</v>
      </c>
      <c r="AA69">
        <v>0</v>
      </c>
    </row>
    <row r="70" spans="1:27" x14ac:dyDescent="0.3">
      <c r="A70">
        <v>69</v>
      </c>
      <c r="B70" t="s">
        <v>32</v>
      </c>
      <c r="C70">
        <f>_xlfn.IFS(EmpTable3[[#This Row],[Gender]]="Male", 1, EmpTable3[[#This Row],[Gender]]="Female", 2)</f>
        <v>1</v>
      </c>
      <c r="D70" s="1">
        <v>43268</v>
      </c>
      <c r="E70" s="2">
        <f ca="1">DATEDIF(EmpTable3[[#This Row],[Start Date]],TODAY(),"Y")</f>
        <v>6</v>
      </c>
      <c r="F70" t="s">
        <v>41</v>
      </c>
      <c r="G70" t="s">
        <v>18</v>
      </c>
      <c r="H70">
        <f>_xlfn.IFS(EmpTable3[[#This Row],[Country]]="Egypt", 1, EmpTable3[[#This Row],[Country]]="Saudi Arabia", 2, EmpTable3[[#This Row],[Country]]="United Arab Emirates", 3, EmpTable3[[#This Row],[Country]]="Syria", 4, EmpTable3[[#This Row],[Country]]="Lebanon", 5)</f>
        <v>1</v>
      </c>
      <c r="I70" t="s">
        <v>36</v>
      </c>
      <c r="J70">
        <f>_xlfn.IFS(EmpTable3[[#This Row],[Center]]="East", 1, EmpTable3[[#This Row],[Center]]="West", 2, EmpTable3[[#This Row],[Center]]="North", 3, EmpTable3[[#This Row],[Center]]="South", 4, EmpTable3[[#This Row],[Center]]="Main", 5)</f>
        <v>3</v>
      </c>
      <c r="K70">
        <v>2042</v>
      </c>
      <c r="L70">
        <v>24504</v>
      </c>
      <c r="M70">
        <v>5</v>
      </c>
      <c r="N70">
        <v>0</v>
      </c>
      <c r="O70">
        <v>3</v>
      </c>
      <c r="P70">
        <v>64</v>
      </c>
      <c r="Q70" s="2"/>
      <c r="R70">
        <v>1</v>
      </c>
      <c r="S70">
        <v>6</v>
      </c>
      <c r="T70">
        <v>1</v>
      </c>
      <c r="U70">
        <v>3</v>
      </c>
      <c r="V70">
        <v>2042</v>
      </c>
      <c r="W70">
        <v>24504</v>
      </c>
      <c r="X70">
        <v>5</v>
      </c>
      <c r="Y70">
        <v>0</v>
      </c>
      <c r="Z70">
        <v>3</v>
      </c>
      <c r="AA70">
        <v>64</v>
      </c>
    </row>
    <row r="71" spans="1:27" x14ac:dyDescent="0.3">
      <c r="A71">
        <v>70</v>
      </c>
      <c r="B71" t="s">
        <v>32</v>
      </c>
      <c r="C71">
        <f>_xlfn.IFS(EmpTable3[[#This Row],[Gender]]="Male", 1, EmpTable3[[#This Row],[Gender]]="Female", 2)</f>
        <v>1</v>
      </c>
      <c r="D71" s="1">
        <v>43802</v>
      </c>
      <c r="E71" s="2">
        <f ca="1">DATEDIF(EmpTable3[[#This Row],[Start Date]],TODAY(),"Y")</f>
        <v>4</v>
      </c>
      <c r="F71" t="s">
        <v>53</v>
      </c>
      <c r="G71" t="s">
        <v>22</v>
      </c>
      <c r="H71">
        <f>_xlfn.IFS(EmpTable3[[#This Row],[Country]]="Egypt", 1, EmpTable3[[#This Row],[Country]]="Saudi Arabia", 2, EmpTable3[[#This Row],[Country]]="United Arab Emirates", 3, EmpTable3[[#This Row],[Country]]="Syria", 4, EmpTable3[[#This Row],[Country]]="Lebanon", 5)</f>
        <v>2</v>
      </c>
      <c r="I71" t="s">
        <v>19</v>
      </c>
      <c r="J71">
        <f>_xlfn.IFS(EmpTable3[[#This Row],[Center]]="East", 1, EmpTable3[[#This Row],[Center]]="West", 2, EmpTable3[[#This Row],[Center]]="North", 3, EmpTable3[[#This Row],[Center]]="South", 4, EmpTable3[[#This Row],[Center]]="Main", 5)</f>
        <v>2</v>
      </c>
      <c r="K71">
        <v>2017</v>
      </c>
      <c r="L71">
        <v>24204</v>
      </c>
      <c r="M71">
        <v>3</v>
      </c>
      <c r="N71">
        <v>6</v>
      </c>
      <c r="O71">
        <v>0</v>
      </c>
      <c r="P71">
        <v>8</v>
      </c>
      <c r="Q71" s="2"/>
      <c r="R71">
        <v>1</v>
      </c>
      <c r="S71">
        <v>4</v>
      </c>
      <c r="T71">
        <v>2</v>
      </c>
      <c r="U71">
        <v>2</v>
      </c>
      <c r="V71">
        <v>2017</v>
      </c>
      <c r="W71">
        <v>24204</v>
      </c>
      <c r="X71">
        <v>3</v>
      </c>
      <c r="Y71">
        <v>6</v>
      </c>
      <c r="Z71">
        <v>0</v>
      </c>
      <c r="AA71">
        <v>8</v>
      </c>
    </row>
    <row r="72" spans="1:27" x14ac:dyDescent="0.3">
      <c r="A72">
        <v>71</v>
      </c>
      <c r="B72" t="s">
        <v>32</v>
      </c>
      <c r="C72">
        <f>_xlfn.IFS(EmpTable3[[#This Row],[Gender]]="Male", 1, EmpTable3[[#This Row],[Gender]]="Female", 2)</f>
        <v>1</v>
      </c>
      <c r="D72" s="1">
        <v>43284</v>
      </c>
      <c r="E72" s="2">
        <f ca="1">DATEDIF(EmpTable3[[#This Row],[Start Date]],TODAY(),"Y")</f>
        <v>6</v>
      </c>
      <c r="F72" t="s">
        <v>77</v>
      </c>
      <c r="G72" t="s">
        <v>48</v>
      </c>
      <c r="H72">
        <f>_xlfn.IFS(EmpTable3[[#This Row],[Country]]="Egypt", 1, EmpTable3[[#This Row],[Country]]="Saudi Arabia", 2, EmpTable3[[#This Row],[Country]]="United Arab Emirates", 3, EmpTable3[[#This Row],[Country]]="Syria", 4, EmpTable3[[#This Row],[Country]]="Lebanon", 5)</f>
        <v>4</v>
      </c>
      <c r="I72" t="s">
        <v>42</v>
      </c>
      <c r="J72">
        <f>_xlfn.IFS(EmpTable3[[#This Row],[Center]]="East", 1, EmpTable3[[#This Row],[Center]]="West", 2, EmpTable3[[#This Row],[Center]]="North", 3, EmpTable3[[#This Row],[Center]]="South", 4, EmpTable3[[#This Row],[Center]]="Main", 5)</f>
        <v>5</v>
      </c>
      <c r="K72">
        <v>3215</v>
      </c>
      <c r="L72">
        <v>38580</v>
      </c>
      <c r="M72">
        <v>2</v>
      </c>
      <c r="N72">
        <v>5</v>
      </c>
      <c r="O72">
        <v>0</v>
      </c>
      <c r="P72">
        <v>2</v>
      </c>
      <c r="Q72" s="2"/>
      <c r="R72">
        <v>1</v>
      </c>
      <c r="S72">
        <v>6</v>
      </c>
      <c r="T72">
        <v>4</v>
      </c>
      <c r="U72">
        <v>5</v>
      </c>
      <c r="V72">
        <v>3215</v>
      </c>
      <c r="W72">
        <v>38580</v>
      </c>
      <c r="X72">
        <v>2</v>
      </c>
      <c r="Y72">
        <v>5</v>
      </c>
      <c r="Z72">
        <v>0</v>
      </c>
      <c r="AA72">
        <v>2</v>
      </c>
    </row>
    <row r="73" spans="1:27" x14ac:dyDescent="0.3">
      <c r="A73">
        <v>72</v>
      </c>
      <c r="B73" t="s">
        <v>32</v>
      </c>
      <c r="C73">
        <f>_xlfn.IFS(EmpTable3[[#This Row],[Gender]]="Male", 1, EmpTable3[[#This Row],[Gender]]="Female", 2)</f>
        <v>1</v>
      </c>
      <c r="D73" s="1">
        <v>42691</v>
      </c>
      <c r="E73" s="2">
        <f ca="1">DATEDIF(EmpTable3[[#This Row],[Start Date]],TODAY(),"Y")</f>
        <v>7</v>
      </c>
      <c r="F73" t="s">
        <v>28</v>
      </c>
      <c r="G73" t="s">
        <v>29</v>
      </c>
      <c r="H73">
        <f>_xlfn.IFS(EmpTable3[[#This Row],[Country]]="Egypt", 1, EmpTable3[[#This Row],[Country]]="Saudi Arabia", 2, EmpTable3[[#This Row],[Country]]="United Arab Emirates", 3, EmpTable3[[#This Row],[Country]]="Syria", 4, EmpTable3[[#This Row],[Country]]="Lebanon", 5)</f>
        <v>3</v>
      </c>
      <c r="I73" t="s">
        <v>36</v>
      </c>
      <c r="J73">
        <f>_xlfn.IFS(EmpTable3[[#This Row],[Center]]="East", 1, EmpTable3[[#This Row],[Center]]="West", 2, EmpTable3[[#This Row],[Center]]="North", 3, EmpTable3[[#This Row],[Center]]="South", 4, EmpTable3[[#This Row],[Center]]="Main", 5)</f>
        <v>3</v>
      </c>
      <c r="K73">
        <v>2957</v>
      </c>
      <c r="L73">
        <v>35484</v>
      </c>
      <c r="M73">
        <v>5</v>
      </c>
      <c r="N73">
        <v>1</v>
      </c>
      <c r="O73">
        <v>0</v>
      </c>
      <c r="P73">
        <v>10</v>
      </c>
      <c r="Q73" s="2"/>
      <c r="R73">
        <v>1</v>
      </c>
      <c r="S73">
        <v>7</v>
      </c>
      <c r="T73">
        <v>3</v>
      </c>
      <c r="U73">
        <v>3</v>
      </c>
      <c r="V73">
        <v>2957</v>
      </c>
      <c r="W73">
        <v>35484</v>
      </c>
      <c r="X73">
        <v>5</v>
      </c>
      <c r="Y73">
        <v>1</v>
      </c>
      <c r="Z73">
        <v>0</v>
      </c>
      <c r="AA73">
        <v>10</v>
      </c>
    </row>
    <row r="74" spans="1:27" x14ac:dyDescent="0.3">
      <c r="A74">
        <v>73</v>
      </c>
      <c r="B74" t="s">
        <v>307</v>
      </c>
      <c r="C74">
        <f>_xlfn.IFS(EmpTable3[[#This Row],[Gender]]="Male", 1, EmpTable3[[#This Row],[Gender]]="Female", 2)</f>
        <v>2</v>
      </c>
      <c r="D74" s="1">
        <v>43740</v>
      </c>
      <c r="E74" s="2">
        <f ca="1">DATEDIF(EmpTable3[[#This Row],[Start Date]],TODAY(),"Y")</f>
        <v>4</v>
      </c>
      <c r="F74" t="s">
        <v>35</v>
      </c>
      <c r="G74" t="s">
        <v>48</v>
      </c>
      <c r="H74">
        <f>_xlfn.IFS(EmpTable3[[#This Row],[Country]]="Egypt", 1, EmpTable3[[#This Row],[Country]]="Saudi Arabia", 2, EmpTable3[[#This Row],[Country]]="United Arab Emirates", 3, EmpTable3[[#This Row],[Country]]="Syria", 4, EmpTable3[[#This Row],[Country]]="Lebanon", 5)</f>
        <v>4</v>
      </c>
      <c r="I74" t="s">
        <v>36</v>
      </c>
      <c r="J74">
        <f>_xlfn.IFS(EmpTable3[[#This Row],[Center]]="East", 1, EmpTable3[[#This Row],[Center]]="West", 2, EmpTable3[[#This Row],[Center]]="North", 3, EmpTable3[[#This Row],[Center]]="South", 4, EmpTable3[[#This Row],[Center]]="Main", 5)</f>
        <v>3</v>
      </c>
      <c r="K74">
        <v>891</v>
      </c>
      <c r="L74">
        <v>10692</v>
      </c>
      <c r="M74">
        <v>3</v>
      </c>
      <c r="N74">
        <v>0</v>
      </c>
      <c r="O74">
        <v>2</v>
      </c>
      <c r="P74">
        <v>6</v>
      </c>
      <c r="Q74" s="2"/>
      <c r="R74">
        <v>2</v>
      </c>
      <c r="S74">
        <v>4</v>
      </c>
      <c r="T74">
        <v>4</v>
      </c>
      <c r="U74">
        <v>3</v>
      </c>
      <c r="V74">
        <v>891</v>
      </c>
      <c r="W74">
        <v>10692</v>
      </c>
      <c r="X74">
        <v>3</v>
      </c>
      <c r="Y74">
        <v>0</v>
      </c>
      <c r="Z74">
        <v>2</v>
      </c>
      <c r="AA74">
        <v>6</v>
      </c>
    </row>
    <row r="75" spans="1:27" x14ac:dyDescent="0.3">
      <c r="A75">
        <v>74</v>
      </c>
      <c r="B75" t="s">
        <v>32</v>
      </c>
      <c r="C75">
        <f>_xlfn.IFS(EmpTable3[[#This Row],[Gender]]="Male", 1, EmpTable3[[#This Row],[Gender]]="Female", 2)</f>
        <v>1</v>
      </c>
      <c r="D75" s="1">
        <v>43339</v>
      </c>
      <c r="E75" s="2">
        <f ca="1">DATEDIF(EmpTable3[[#This Row],[Start Date]],TODAY(),"Y")</f>
        <v>5</v>
      </c>
      <c r="F75" t="s">
        <v>163</v>
      </c>
      <c r="G75" t="s">
        <v>29</v>
      </c>
      <c r="H75">
        <f>_xlfn.IFS(EmpTable3[[#This Row],[Country]]="Egypt", 1, EmpTable3[[#This Row],[Country]]="Saudi Arabia", 2, EmpTable3[[#This Row],[Country]]="United Arab Emirates", 3, EmpTable3[[#This Row],[Country]]="Syria", 4, EmpTable3[[#This Row],[Country]]="Lebanon", 5)</f>
        <v>3</v>
      </c>
      <c r="I75" t="s">
        <v>36</v>
      </c>
      <c r="J75">
        <f>_xlfn.IFS(EmpTable3[[#This Row],[Center]]="East", 1, EmpTable3[[#This Row],[Center]]="West", 2, EmpTable3[[#This Row],[Center]]="North", 3, EmpTable3[[#This Row],[Center]]="South", 4, EmpTable3[[#This Row],[Center]]="Main", 5)</f>
        <v>3</v>
      </c>
      <c r="K75">
        <v>1971</v>
      </c>
      <c r="L75">
        <v>23652</v>
      </c>
      <c r="M75">
        <v>4.5</v>
      </c>
      <c r="N75">
        <v>5</v>
      </c>
      <c r="O75">
        <v>1</v>
      </c>
      <c r="P75">
        <v>0</v>
      </c>
      <c r="Q75" s="2"/>
      <c r="R75">
        <v>1</v>
      </c>
      <c r="S75">
        <v>5</v>
      </c>
      <c r="T75">
        <v>3</v>
      </c>
      <c r="U75">
        <v>3</v>
      </c>
      <c r="V75">
        <v>1971</v>
      </c>
      <c r="W75">
        <v>23652</v>
      </c>
      <c r="X75">
        <v>4.5</v>
      </c>
      <c r="Y75">
        <v>5</v>
      </c>
      <c r="Z75">
        <v>1</v>
      </c>
      <c r="AA75">
        <v>0</v>
      </c>
    </row>
    <row r="76" spans="1:27" x14ac:dyDescent="0.3">
      <c r="A76">
        <v>75</v>
      </c>
      <c r="B76" t="s">
        <v>32</v>
      </c>
      <c r="C76">
        <f>_xlfn.IFS(EmpTable3[[#This Row],[Gender]]="Male", 1, EmpTable3[[#This Row],[Gender]]="Female", 2)</f>
        <v>1</v>
      </c>
      <c r="D76" s="1">
        <v>44149</v>
      </c>
      <c r="E76" s="2">
        <f ca="1">DATEDIF(EmpTable3[[#This Row],[Start Date]],TODAY(),"Y")</f>
        <v>3</v>
      </c>
      <c r="F76" t="s">
        <v>53</v>
      </c>
      <c r="G76" t="s">
        <v>29</v>
      </c>
      <c r="H76">
        <f>_xlfn.IFS(EmpTable3[[#This Row],[Country]]="Egypt", 1, EmpTable3[[#This Row],[Country]]="Saudi Arabia", 2, EmpTable3[[#This Row],[Country]]="United Arab Emirates", 3, EmpTable3[[#This Row],[Country]]="Syria", 4, EmpTable3[[#This Row],[Country]]="Lebanon", 5)</f>
        <v>3</v>
      </c>
      <c r="I76" t="s">
        <v>19</v>
      </c>
      <c r="J76">
        <f>_xlfn.IFS(EmpTable3[[#This Row],[Center]]="East", 1, EmpTable3[[#This Row],[Center]]="West", 2, EmpTable3[[#This Row],[Center]]="North", 3, EmpTable3[[#This Row],[Center]]="South", 4, EmpTable3[[#This Row],[Center]]="Main", 5)</f>
        <v>2</v>
      </c>
      <c r="K76">
        <v>2317</v>
      </c>
      <c r="L76">
        <v>27804</v>
      </c>
      <c r="M76">
        <v>3</v>
      </c>
      <c r="N76">
        <v>6</v>
      </c>
      <c r="O76">
        <v>1</v>
      </c>
      <c r="P76">
        <v>10</v>
      </c>
      <c r="Q76" s="2"/>
      <c r="R76">
        <v>1</v>
      </c>
      <c r="S76">
        <v>3</v>
      </c>
      <c r="T76">
        <v>3</v>
      </c>
      <c r="U76">
        <v>2</v>
      </c>
      <c r="V76">
        <v>2317</v>
      </c>
      <c r="W76">
        <v>27804</v>
      </c>
      <c r="X76">
        <v>3</v>
      </c>
      <c r="Y76">
        <v>6</v>
      </c>
      <c r="Z76">
        <v>1</v>
      </c>
      <c r="AA76">
        <v>10</v>
      </c>
    </row>
    <row r="77" spans="1:27" x14ac:dyDescent="0.3">
      <c r="A77">
        <v>76</v>
      </c>
      <c r="B77" t="s">
        <v>32</v>
      </c>
      <c r="C77">
        <f>_xlfn.IFS(EmpTable3[[#This Row],[Gender]]="Male", 1, EmpTable3[[#This Row],[Gender]]="Female", 2)</f>
        <v>1</v>
      </c>
      <c r="D77" s="1">
        <v>43797</v>
      </c>
      <c r="E77" s="2">
        <f ca="1">DATEDIF(EmpTable3[[#This Row],[Start Date]],TODAY(),"Y")</f>
        <v>4</v>
      </c>
      <c r="F77" t="s">
        <v>28</v>
      </c>
      <c r="G77" t="s">
        <v>18</v>
      </c>
      <c r="H77">
        <f>_xlfn.IFS(EmpTable3[[#This Row],[Country]]="Egypt", 1, EmpTable3[[#This Row],[Country]]="Saudi Arabia", 2, EmpTable3[[#This Row],[Country]]="United Arab Emirates", 3, EmpTable3[[#This Row],[Country]]="Syria", 4, EmpTable3[[#This Row],[Country]]="Lebanon", 5)</f>
        <v>1</v>
      </c>
      <c r="I77" t="s">
        <v>60</v>
      </c>
      <c r="J77">
        <f>_xlfn.IFS(EmpTable3[[#This Row],[Center]]="East", 1, EmpTable3[[#This Row],[Center]]="West", 2, EmpTable3[[#This Row],[Center]]="North", 3, EmpTable3[[#This Row],[Center]]="South", 4, EmpTable3[[#This Row],[Center]]="Main", 5)</f>
        <v>4</v>
      </c>
      <c r="K77">
        <v>1657</v>
      </c>
      <c r="L77">
        <v>19884</v>
      </c>
      <c r="M77">
        <v>3</v>
      </c>
      <c r="N77">
        <v>0</v>
      </c>
      <c r="O77">
        <v>0</v>
      </c>
      <c r="P77">
        <v>12</v>
      </c>
      <c r="Q77" s="2"/>
      <c r="R77">
        <v>1</v>
      </c>
      <c r="S77">
        <v>4</v>
      </c>
      <c r="T77">
        <v>1</v>
      </c>
      <c r="U77">
        <v>4</v>
      </c>
      <c r="V77">
        <v>1657</v>
      </c>
      <c r="W77">
        <v>19884</v>
      </c>
      <c r="X77">
        <v>3</v>
      </c>
      <c r="Y77">
        <v>0</v>
      </c>
      <c r="Z77">
        <v>0</v>
      </c>
      <c r="AA77">
        <v>12</v>
      </c>
    </row>
    <row r="78" spans="1:27" x14ac:dyDescent="0.3">
      <c r="A78">
        <v>77</v>
      </c>
      <c r="B78" t="s">
        <v>32</v>
      </c>
      <c r="C78">
        <f>_xlfn.IFS(EmpTable3[[#This Row],[Gender]]="Male", 1, EmpTable3[[#This Row],[Gender]]="Female", 2)</f>
        <v>1</v>
      </c>
      <c r="D78" s="1">
        <v>43210</v>
      </c>
      <c r="E78" s="2">
        <f ca="1">DATEDIF(EmpTable3[[#This Row],[Start Date]],TODAY(),"Y")</f>
        <v>6</v>
      </c>
      <c r="F78" t="s">
        <v>28</v>
      </c>
      <c r="G78" t="s">
        <v>18</v>
      </c>
      <c r="H78">
        <f>_xlfn.IFS(EmpTable3[[#This Row],[Country]]="Egypt", 1, EmpTable3[[#This Row],[Country]]="Saudi Arabia", 2, EmpTable3[[#This Row],[Country]]="United Arab Emirates", 3, EmpTable3[[#This Row],[Country]]="Syria", 4, EmpTable3[[#This Row],[Country]]="Lebanon", 5)</f>
        <v>1</v>
      </c>
      <c r="I78" t="s">
        <v>19</v>
      </c>
      <c r="J78">
        <f>_xlfn.IFS(EmpTable3[[#This Row],[Center]]="East", 1, EmpTable3[[#This Row],[Center]]="West", 2, EmpTable3[[#This Row],[Center]]="North", 3, EmpTable3[[#This Row],[Center]]="South", 4, EmpTable3[[#This Row],[Center]]="Main", 5)</f>
        <v>2</v>
      </c>
      <c r="K78">
        <v>3053</v>
      </c>
      <c r="L78">
        <v>36636</v>
      </c>
      <c r="M78">
        <v>3</v>
      </c>
      <c r="N78">
        <v>0</v>
      </c>
      <c r="O78">
        <v>3</v>
      </c>
      <c r="P78">
        <v>6</v>
      </c>
      <c r="Q78" s="2"/>
      <c r="R78">
        <v>1</v>
      </c>
      <c r="S78">
        <v>6</v>
      </c>
      <c r="T78">
        <v>1</v>
      </c>
      <c r="U78">
        <v>2</v>
      </c>
      <c r="V78">
        <v>3053</v>
      </c>
      <c r="W78">
        <v>36636</v>
      </c>
      <c r="X78">
        <v>3</v>
      </c>
      <c r="Y78">
        <v>0</v>
      </c>
      <c r="Z78">
        <v>3</v>
      </c>
      <c r="AA78">
        <v>6</v>
      </c>
    </row>
    <row r="79" spans="1:27" x14ac:dyDescent="0.3">
      <c r="A79">
        <v>78</v>
      </c>
      <c r="B79" t="s">
        <v>32</v>
      </c>
      <c r="C79">
        <f>_xlfn.IFS(EmpTable3[[#This Row],[Gender]]="Male", 1, EmpTable3[[#This Row],[Gender]]="Female", 2)</f>
        <v>1</v>
      </c>
      <c r="D79" s="1">
        <v>43840</v>
      </c>
      <c r="E79" s="2">
        <f ca="1">DATEDIF(EmpTable3[[#This Row],[Start Date]],TODAY(),"Y")</f>
        <v>4</v>
      </c>
      <c r="F79" t="s">
        <v>28</v>
      </c>
      <c r="G79" t="s">
        <v>29</v>
      </c>
      <c r="H79">
        <f>_xlfn.IFS(EmpTable3[[#This Row],[Country]]="Egypt", 1, EmpTable3[[#This Row],[Country]]="Saudi Arabia", 2, EmpTable3[[#This Row],[Country]]="United Arab Emirates", 3, EmpTable3[[#This Row],[Country]]="Syria", 4, EmpTable3[[#This Row],[Country]]="Lebanon", 5)</f>
        <v>3</v>
      </c>
      <c r="I79" t="s">
        <v>19</v>
      </c>
      <c r="J79">
        <f>_xlfn.IFS(EmpTable3[[#This Row],[Center]]="East", 1, EmpTable3[[#This Row],[Center]]="West", 2, EmpTable3[[#This Row],[Center]]="North", 3, EmpTable3[[#This Row],[Center]]="South", 4, EmpTable3[[#This Row],[Center]]="Main", 5)</f>
        <v>2</v>
      </c>
      <c r="K79">
        <v>1887</v>
      </c>
      <c r="L79">
        <v>22644</v>
      </c>
      <c r="M79">
        <v>1</v>
      </c>
      <c r="N79">
        <v>6</v>
      </c>
      <c r="O79">
        <v>0</v>
      </c>
      <c r="P79">
        <v>4</v>
      </c>
      <c r="Q79" s="2"/>
      <c r="R79">
        <v>1</v>
      </c>
      <c r="S79">
        <v>4</v>
      </c>
      <c r="T79">
        <v>3</v>
      </c>
      <c r="U79">
        <v>2</v>
      </c>
      <c r="V79">
        <v>1887</v>
      </c>
      <c r="W79">
        <v>22644</v>
      </c>
      <c r="X79">
        <v>1</v>
      </c>
      <c r="Y79">
        <v>6</v>
      </c>
      <c r="Z79">
        <v>0</v>
      </c>
      <c r="AA79">
        <v>4</v>
      </c>
    </row>
    <row r="80" spans="1:27" x14ac:dyDescent="0.3">
      <c r="A80">
        <v>79</v>
      </c>
      <c r="B80" t="s">
        <v>32</v>
      </c>
      <c r="C80">
        <f>_xlfn.IFS(EmpTable3[[#This Row],[Gender]]="Male", 1, EmpTable3[[#This Row],[Gender]]="Female", 2)</f>
        <v>1</v>
      </c>
      <c r="D80" s="1">
        <v>43411</v>
      </c>
      <c r="E80" s="2">
        <f ca="1">DATEDIF(EmpTable3[[#This Row],[Start Date]],TODAY(),"Y")</f>
        <v>5</v>
      </c>
      <c r="F80" t="s">
        <v>28</v>
      </c>
      <c r="G80" t="s">
        <v>29</v>
      </c>
      <c r="H80">
        <f>_xlfn.IFS(EmpTable3[[#This Row],[Country]]="Egypt", 1, EmpTable3[[#This Row],[Country]]="Saudi Arabia", 2, EmpTable3[[#This Row],[Country]]="United Arab Emirates", 3, EmpTable3[[#This Row],[Country]]="Syria", 4, EmpTable3[[#This Row],[Country]]="Lebanon", 5)</f>
        <v>3</v>
      </c>
      <c r="I80" t="s">
        <v>42</v>
      </c>
      <c r="J80">
        <f>_xlfn.IFS(EmpTable3[[#This Row],[Center]]="East", 1, EmpTable3[[#This Row],[Center]]="West", 2, EmpTable3[[#This Row],[Center]]="North", 3, EmpTable3[[#This Row],[Center]]="South", 4, EmpTable3[[#This Row],[Center]]="Main", 5)</f>
        <v>5</v>
      </c>
      <c r="K80">
        <v>1457</v>
      </c>
      <c r="L80">
        <v>17484</v>
      </c>
      <c r="M80">
        <v>4.5</v>
      </c>
      <c r="N80">
        <v>0</v>
      </c>
      <c r="O80">
        <v>0</v>
      </c>
      <c r="P80">
        <v>9</v>
      </c>
      <c r="Q80" s="2"/>
      <c r="R80">
        <v>1</v>
      </c>
      <c r="S80">
        <v>5</v>
      </c>
      <c r="T80">
        <v>3</v>
      </c>
      <c r="U80">
        <v>5</v>
      </c>
      <c r="V80">
        <v>1457</v>
      </c>
      <c r="W80">
        <v>17484</v>
      </c>
      <c r="X80">
        <v>4.5</v>
      </c>
      <c r="Y80">
        <v>0</v>
      </c>
      <c r="Z80">
        <v>0</v>
      </c>
      <c r="AA80">
        <v>9</v>
      </c>
    </row>
    <row r="81" spans="1:27" x14ac:dyDescent="0.3">
      <c r="A81">
        <v>80</v>
      </c>
      <c r="B81" t="s">
        <v>307</v>
      </c>
      <c r="C81">
        <f>_xlfn.IFS(EmpTable3[[#This Row],[Gender]]="Male", 1, EmpTable3[[#This Row],[Gender]]="Female", 2)</f>
        <v>2</v>
      </c>
      <c r="D81" s="1">
        <v>43591</v>
      </c>
      <c r="E81" s="2">
        <f ca="1">DATEDIF(EmpTable3[[#This Row],[Start Date]],TODAY(),"Y")</f>
        <v>5</v>
      </c>
      <c r="F81" t="s">
        <v>17</v>
      </c>
      <c r="G81" t="s">
        <v>18</v>
      </c>
      <c r="H81">
        <f>_xlfn.IFS(EmpTable3[[#This Row],[Country]]="Egypt", 1, EmpTable3[[#This Row],[Country]]="Saudi Arabia", 2, EmpTable3[[#This Row],[Country]]="United Arab Emirates", 3, EmpTable3[[#This Row],[Country]]="Syria", 4, EmpTable3[[#This Row],[Country]]="Lebanon", 5)</f>
        <v>1</v>
      </c>
      <c r="I81" t="s">
        <v>42</v>
      </c>
      <c r="J81">
        <f>_xlfn.IFS(EmpTable3[[#This Row],[Center]]="East", 1, EmpTable3[[#This Row],[Center]]="West", 2, EmpTable3[[#This Row],[Center]]="North", 3, EmpTable3[[#This Row],[Center]]="South", 4, EmpTable3[[#This Row],[Center]]="Main", 5)</f>
        <v>5</v>
      </c>
      <c r="K81">
        <v>2581</v>
      </c>
      <c r="L81">
        <v>30972</v>
      </c>
      <c r="M81">
        <v>5</v>
      </c>
      <c r="N81">
        <v>0</v>
      </c>
      <c r="O81">
        <v>0</v>
      </c>
      <c r="P81">
        <v>8</v>
      </c>
      <c r="Q81" s="2"/>
      <c r="R81">
        <v>2</v>
      </c>
      <c r="S81">
        <v>5</v>
      </c>
      <c r="T81">
        <v>1</v>
      </c>
      <c r="U81">
        <v>5</v>
      </c>
      <c r="V81">
        <v>2581</v>
      </c>
      <c r="W81">
        <v>30972</v>
      </c>
      <c r="X81">
        <v>5</v>
      </c>
      <c r="Y81">
        <v>0</v>
      </c>
      <c r="Z81">
        <v>0</v>
      </c>
      <c r="AA81">
        <v>8</v>
      </c>
    </row>
    <row r="82" spans="1:27" x14ac:dyDescent="0.3">
      <c r="A82">
        <v>81</v>
      </c>
      <c r="B82" t="s">
        <v>307</v>
      </c>
      <c r="C82">
        <f>_xlfn.IFS(EmpTable3[[#This Row],[Gender]]="Male", 1, EmpTable3[[#This Row],[Gender]]="Female", 2)</f>
        <v>2</v>
      </c>
      <c r="D82" s="1">
        <v>42609</v>
      </c>
      <c r="E82" s="2">
        <f ca="1">DATEDIF(EmpTable3[[#This Row],[Start Date]],TODAY(),"Y")</f>
        <v>7</v>
      </c>
      <c r="F82" t="s">
        <v>50</v>
      </c>
      <c r="G82" t="s">
        <v>29</v>
      </c>
      <c r="H82">
        <f>_xlfn.IFS(EmpTable3[[#This Row],[Country]]="Egypt", 1, EmpTable3[[#This Row],[Country]]="Saudi Arabia", 2, EmpTable3[[#This Row],[Country]]="United Arab Emirates", 3, EmpTable3[[#This Row],[Country]]="Syria", 4, EmpTable3[[#This Row],[Country]]="Lebanon", 5)</f>
        <v>3</v>
      </c>
      <c r="I82" t="s">
        <v>36</v>
      </c>
      <c r="J82">
        <f>_xlfn.IFS(EmpTable3[[#This Row],[Center]]="East", 1, EmpTable3[[#This Row],[Center]]="West", 2, EmpTable3[[#This Row],[Center]]="North", 3, EmpTable3[[#This Row],[Center]]="South", 4, EmpTable3[[#This Row],[Center]]="Main", 5)</f>
        <v>3</v>
      </c>
      <c r="K82">
        <v>901</v>
      </c>
      <c r="L82">
        <v>10812</v>
      </c>
      <c r="M82">
        <v>5</v>
      </c>
      <c r="N82">
        <v>0</v>
      </c>
      <c r="O82">
        <v>2</v>
      </c>
      <c r="P82">
        <v>10</v>
      </c>
      <c r="Q82" s="2"/>
      <c r="R82">
        <v>2</v>
      </c>
      <c r="S82">
        <v>7</v>
      </c>
      <c r="T82">
        <v>3</v>
      </c>
      <c r="U82">
        <v>3</v>
      </c>
      <c r="V82">
        <v>901</v>
      </c>
      <c r="W82">
        <v>10812</v>
      </c>
      <c r="X82">
        <v>5</v>
      </c>
      <c r="Y82">
        <v>0</v>
      </c>
      <c r="Z82">
        <v>2</v>
      </c>
      <c r="AA82">
        <v>10</v>
      </c>
    </row>
    <row r="83" spans="1:27" x14ac:dyDescent="0.3">
      <c r="A83">
        <v>82</v>
      </c>
      <c r="B83" t="s">
        <v>307</v>
      </c>
      <c r="C83">
        <f>_xlfn.IFS(EmpTable3[[#This Row],[Gender]]="Male", 1, EmpTable3[[#This Row],[Gender]]="Female", 2)</f>
        <v>2</v>
      </c>
      <c r="D83" s="1">
        <v>42544</v>
      </c>
      <c r="E83" s="2">
        <f ca="1">DATEDIF(EmpTable3[[#This Row],[Start Date]],TODAY(),"Y")</f>
        <v>8</v>
      </c>
      <c r="F83" t="s">
        <v>41</v>
      </c>
      <c r="G83" t="s">
        <v>29</v>
      </c>
      <c r="H83">
        <f>_xlfn.IFS(EmpTable3[[#This Row],[Country]]="Egypt", 1, EmpTable3[[#This Row],[Country]]="Saudi Arabia", 2, EmpTable3[[#This Row],[Country]]="United Arab Emirates", 3, EmpTable3[[#This Row],[Country]]="Syria", 4, EmpTable3[[#This Row],[Country]]="Lebanon", 5)</f>
        <v>3</v>
      </c>
      <c r="I83" t="s">
        <v>42</v>
      </c>
      <c r="J83">
        <f>_xlfn.IFS(EmpTable3[[#This Row],[Center]]="East", 1, EmpTable3[[#This Row],[Center]]="West", 2, EmpTable3[[#This Row],[Center]]="North", 3, EmpTable3[[#This Row],[Center]]="South", 4, EmpTable3[[#This Row],[Center]]="Main", 5)</f>
        <v>5</v>
      </c>
      <c r="K83">
        <v>898</v>
      </c>
      <c r="L83">
        <v>10776</v>
      </c>
      <c r="M83">
        <v>4.5</v>
      </c>
      <c r="N83">
        <v>3</v>
      </c>
      <c r="O83">
        <v>0</v>
      </c>
      <c r="P83">
        <v>11</v>
      </c>
      <c r="Q83" s="2"/>
      <c r="R83">
        <v>2</v>
      </c>
      <c r="S83">
        <v>8</v>
      </c>
      <c r="T83">
        <v>3</v>
      </c>
      <c r="U83">
        <v>5</v>
      </c>
      <c r="V83">
        <v>898</v>
      </c>
      <c r="W83">
        <v>10776</v>
      </c>
      <c r="X83">
        <v>4.5</v>
      </c>
      <c r="Y83">
        <v>3</v>
      </c>
      <c r="Z83">
        <v>0</v>
      </c>
      <c r="AA83">
        <v>11</v>
      </c>
    </row>
    <row r="84" spans="1:27" x14ac:dyDescent="0.3">
      <c r="A84">
        <v>83</v>
      </c>
      <c r="B84" t="s">
        <v>32</v>
      </c>
      <c r="C84">
        <f>_xlfn.IFS(EmpTable3[[#This Row],[Gender]]="Male", 1, EmpTable3[[#This Row],[Gender]]="Female", 2)</f>
        <v>1</v>
      </c>
      <c r="D84" s="1">
        <v>44069</v>
      </c>
      <c r="E84" s="2">
        <f ca="1">DATEDIF(EmpTable3[[#This Row],[Start Date]],TODAY(),"Y")</f>
        <v>3</v>
      </c>
      <c r="F84" t="s">
        <v>41</v>
      </c>
      <c r="G84" t="s">
        <v>18</v>
      </c>
      <c r="H84">
        <f>_xlfn.IFS(EmpTable3[[#This Row],[Country]]="Egypt", 1, EmpTable3[[#This Row],[Country]]="Saudi Arabia", 2, EmpTable3[[#This Row],[Country]]="United Arab Emirates", 3, EmpTable3[[#This Row],[Country]]="Syria", 4, EmpTable3[[#This Row],[Country]]="Lebanon", 5)</f>
        <v>1</v>
      </c>
      <c r="I84" t="s">
        <v>19</v>
      </c>
      <c r="J84">
        <f>_xlfn.IFS(EmpTable3[[#This Row],[Center]]="East", 1, EmpTable3[[#This Row],[Center]]="West", 2, EmpTable3[[#This Row],[Center]]="North", 3, EmpTable3[[#This Row],[Center]]="South", 4, EmpTable3[[#This Row],[Center]]="Main", 5)</f>
        <v>2</v>
      </c>
      <c r="K84">
        <v>2878</v>
      </c>
      <c r="L84">
        <v>34536</v>
      </c>
      <c r="M84">
        <v>3</v>
      </c>
      <c r="N84">
        <v>0</v>
      </c>
      <c r="O84">
        <v>0</v>
      </c>
      <c r="P84">
        <v>2</v>
      </c>
      <c r="Q84" s="2"/>
      <c r="R84">
        <v>1</v>
      </c>
      <c r="S84">
        <v>3</v>
      </c>
      <c r="T84">
        <v>1</v>
      </c>
      <c r="U84">
        <v>2</v>
      </c>
      <c r="V84">
        <v>2878</v>
      </c>
      <c r="W84">
        <v>34536</v>
      </c>
      <c r="X84">
        <v>3</v>
      </c>
      <c r="Y84">
        <v>0</v>
      </c>
      <c r="Z84">
        <v>0</v>
      </c>
      <c r="AA84">
        <v>2</v>
      </c>
    </row>
    <row r="85" spans="1:27" x14ac:dyDescent="0.3">
      <c r="A85">
        <v>84</v>
      </c>
      <c r="B85" t="s">
        <v>32</v>
      </c>
      <c r="C85">
        <f>_xlfn.IFS(EmpTable3[[#This Row],[Gender]]="Male", 1, EmpTable3[[#This Row],[Gender]]="Female", 2)</f>
        <v>1</v>
      </c>
      <c r="D85" s="1">
        <v>43116</v>
      </c>
      <c r="E85" s="2">
        <f ca="1">DATEDIF(EmpTable3[[#This Row],[Start Date]],TODAY(),"Y")</f>
        <v>6</v>
      </c>
      <c r="F85" t="s">
        <v>93</v>
      </c>
      <c r="G85" t="s">
        <v>18</v>
      </c>
      <c r="H85">
        <f>_xlfn.IFS(EmpTable3[[#This Row],[Country]]="Egypt", 1, EmpTable3[[#This Row],[Country]]="Saudi Arabia", 2, EmpTable3[[#This Row],[Country]]="United Arab Emirates", 3, EmpTable3[[#This Row],[Country]]="Syria", 4, EmpTable3[[#This Row],[Country]]="Lebanon", 5)</f>
        <v>1</v>
      </c>
      <c r="I85" t="s">
        <v>42</v>
      </c>
      <c r="J85">
        <f>_xlfn.IFS(EmpTable3[[#This Row],[Center]]="East", 1, EmpTable3[[#This Row],[Center]]="West", 2, EmpTable3[[#This Row],[Center]]="North", 3, EmpTable3[[#This Row],[Center]]="South", 4, EmpTable3[[#This Row],[Center]]="Main", 5)</f>
        <v>5</v>
      </c>
      <c r="K85">
        <v>2539</v>
      </c>
      <c r="L85">
        <v>30468</v>
      </c>
      <c r="M85">
        <v>3</v>
      </c>
      <c r="N85">
        <v>0</v>
      </c>
      <c r="O85">
        <v>0</v>
      </c>
      <c r="P85">
        <v>0</v>
      </c>
      <c r="Q85" s="2"/>
      <c r="R85">
        <v>1</v>
      </c>
      <c r="S85">
        <v>6</v>
      </c>
      <c r="T85">
        <v>1</v>
      </c>
      <c r="U85">
        <v>5</v>
      </c>
      <c r="V85">
        <v>2539</v>
      </c>
      <c r="W85">
        <v>30468</v>
      </c>
      <c r="X85">
        <v>3</v>
      </c>
      <c r="Y85">
        <v>0</v>
      </c>
      <c r="Z85">
        <v>0</v>
      </c>
      <c r="AA85">
        <v>0</v>
      </c>
    </row>
    <row r="86" spans="1:27" x14ac:dyDescent="0.3">
      <c r="A86">
        <v>85</v>
      </c>
      <c r="B86" t="s">
        <v>32</v>
      </c>
      <c r="C86">
        <f>_xlfn.IFS(EmpTable3[[#This Row],[Gender]]="Male", 1, EmpTable3[[#This Row],[Gender]]="Female", 2)</f>
        <v>1</v>
      </c>
      <c r="D86" s="1">
        <v>43286</v>
      </c>
      <c r="E86" s="2">
        <f ca="1">DATEDIF(EmpTable3[[#This Row],[Start Date]],TODAY(),"Y")</f>
        <v>6</v>
      </c>
      <c r="F86" t="s">
        <v>17</v>
      </c>
      <c r="G86" t="s">
        <v>18</v>
      </c>
      <c r="H86">
        <f>_xlfn.IFS(EmpTable3[[#This Row],[Country]]="Egypt", 1, EmpTable3[[#This Row],[Country]]="Saudi Arabia", 2, EmpTable3[[#This Row],[Country]]="United Arab Emirates", 3, EmpTable3[[#This Row],[Country]]="Syria", 4, EmpTable3[[#This Row],[Country]]="Lebanon", 5)</f>
        <v>1</v>
      </c>
      <c r="I86" t="s">
        <v>36</v>
      </c>
      <c r="J86">
        <f>_xlfn.IFS(EmpTable3[[#This Row],[Center]]="East", 1, EmpTable3[[#This Row],[Center]]="West", 2, EmpTable3[[#This Row],[Center]]="North", 3, EmpTable3[[#This Row],[Center]]="South", 4, EmpTable3[[#This Row],[Center]]="Main", 5)</f>
        <v>3</v>
      </c>
      <c r="K86">
        <v>2533</v>
      </c>
      <c r="L86">
        <v>30396</v>
      </c>
      <c r="M86">
        <v>5</v>
      </c>
      <c r="N86">
        <v>0</v>
      </c>
      <c r="O86">
        <v>0</v>
      </c>
      <c r="P86">
        <v>2</v>
      </c>
      <c r="Q86" s="2"/>
      <c r="R86">
        <v>1</v>
      </c>
      <c r="S86">
        <v>6</v>
      </c>
      <c r="T86">
        <v>1</v>
      </c>
      <c r="U86">
        <v>3</v>
      </c>
      <c r="V86">
        <v>2533</v>
      </c>
      <c r="W86">
        <v>30396</v>
      </c>
      <c r="X86">
        <v>5</v>
      </c>
      <c r="Y86">
        <v>0</v>
      </c>
      <c r="Z86">
        <v>0</v>
      </c>
      <c r="AA86">
        <v>2</v>
      </c>
    </row>
    <row r="87" spans="1:27" x14ac:dyDescent="0.3">
      <c r="A87">
        <v>86</v>
      </c>
      <c r="B87" t="s">
        <v>307</v>
      </c>
      <c r="C87">
        <f>_xlfn.IFS(EmpTable3[[#This Row],[Gender]]="Male", 1, EmpTable3[[#This Row],[Gender]]="Female", 2)</f>
        <v>2</v>
      </c>
      <c r="D87" s="1">
        <v>43481</v>
      </c>
      <c r="E87" s="2">
        <f ca="1">DATEDIF(EmpTable3[[#This Row],[Start Date]],TODAY(),"Y")</f>
        <v>5</v>
      </c>
      <c r="F87" t="s">
        <v>76</v>
      </c>
      <c r="G87" t="s">
        <v>18</v>
      </c>
      <c r="H87">
        <f>_xlfn.IFS(EmpTable3[[#This Row],[Country]]="Egypt", 1, EmpTable3[[#This Row],[Country]]="Saudi Arabia", 2, EmpTable3[[#This Row],[Country]]="United Arab Emirates", 3, EmpTable3[[#This Row],[Country]]="Syria", 4, EmpTable3[[#This Row],[Country]]="Lebanon", 5)</f>
        <v>1</v>
      </c>
      <c r="I87" t="s">
        <v>19</v>
      </c>
      <c r="J87">
        <f>_xlfn.IFS(EmpTable3[[#This Row],[Center]]="East", 1, EmpTable3[[#This Row],[Center]]="West", 2, EmpTable3[[#This Row],[Center]]="North", 3, EmpTable3[[#This Row],[Center]]="South", 4, EmpTable3[[#This Row],[Center]]="Main", 5)</f>
        <v>2</v>
      </c>
      <c r="K87">
        <v>885</v>
      </c>
      <c r="L87">
        <v>10620</v>
      </c>
      <c r="M87">
        <v>3</v>
      </c>
      <c r="N87">
        <v>0</v>
      </c>
      <c r="O87">
        <v>0</v>
      </c>
      <c r="P87">
        <v>3</v>
      </c>
      <c r="Q87" s="2"/>
      <c r="R87">
        <v>2</v>
      </c>
      <c r="S87">
        <v>5</v>
      </c>
      <c r="T87">
        <v>1</v>
      </c>
      <c r="U87">
        <v>2</v>
      </c>
      <c r="V87">
        <v>885</v>
      </c>
      <c r="W87">
        <v>10620</v>
      </c>
      <c r="X87">
        <v>3</v>
      </c>
      <c r="Y87">
        <v>0</v>
      </c>
      <c r="Z87">
        <v>0</v>
      </c>
      <c r="AA87">
        <v>3</v>
      </c>
    </row>
    <row r="88" spans="1:27" x14ac:dyDescent="0.3">
      <c r="A88">
        <v>87</v>
      </c>
      <c r="B88" t="s">
        <v>32</v>
      </c>
      <c r="C88">
        <f>_xlfn.IFS(EmpTable3[[#This Row],[Gender]]="Male", 1, EmpTable3[[#This Row],[Gender]]="Female", 2)</f>
        <v>1</v>
      </c>
      <c r="D88" s="1">
        <v>43635</v>
      </c>
      <c r="E88" s="2">
        <f ca="1">DATEDIF(EmpTable3[[#This Row],[Start Date]],TODAY(),"Y")</f>
        <v>5</v>
      </c>
      <c r="F88" t="s">
        <v>53</v>
      </c>
      <c r="G88" t="s">
        <v>29</v>
      </c>
      <c r="H88">
        <f>_xlfn.IFS(EmpTable3[[#This Row],[Country]]="Egypt", 1, EmpTable3[[#This Row],[Country]]="Saudi Arabia", 2, EmpTable3[[#This Row],[Country]]="United Arab Emirates", 3, EmpTable3[[#This Row],[Country]]="Syria", 4, EmpTable3[[#This Row],[Country]]="Lebanon", 5)</f>
        <v>3</v>
      </c>
      <c r="I88" t="s">
        <v>19</v>
      </c>
      <c r="J88">
        <f>_xlfn.IFS(EmpTable3[[#This Row],[Center]]="East", 1, EmpTable3[[#This Row],[Center]]="West", 2, EmpTable3[[#This Row],[Center]]="North", 3, EmpTable3[[#This Row],[Center]]="South", 4, EmpTable3[[#This Row],[Center]]="Main", 5)</f>
        <v>2</v>
      </c>
      <c r="K88">
        <v>1166</v>
      </c>
      <c r="L88">
        <v>13992</v>
      </c>
      <c r="M88">
        <v>5</v>
      </c>
      <c r="N88">
        <v>0</v>
      </c>
      <c r="O88">
        <v>4</v>
      </c>
      <c r="P88">
        <v>5</v>
      </c>
      <c r="Q88" s="2"/>
      <c r="R88">
        <v>1</v>
      </c>
      <c r="S88">
        <v>5</v>
      </c>
      <c r="T88">
        <v>3</v>
      </c>
      <c r="U88">
        <v>2</v>
      </c>
      <c r="V88">
        <v>1166</v>
      </c>
      <c r="W88">
        <v>13992</v>
      </c>
      <c r="X88">
        <v>5</v>
      </c>
      <c r="Y88">
        <v>0</v>
      </c>
      <c r="Z88">
        <v>4</v>
      </c>
      <c r="AA88">
        <v>5</v>
      </c>
    </row>
    <row r="89" spans="1:27" x14ac:dyDescent="0.3">
      <c r="A89">
        <v>88</v>
      </c>
      <c r="B89" t="s">
        <v>307</v>
      </c>
      <c r="C89">
        <f>_xlfn.IFS(EmpTable3[[#This Row],[Gender]]="Male", 1, EmpTable3[[#This Row],[Gender]]="Female", 2)</f>
        <v>2</v>
      </c>
      <c r="D89" s="1">
        <v>43009</v>
      </c>
      <c r="E89" s="2">
        <f ca="1">DATEDIF(EmpTable3[[#This Row],[Start Date]],TODAY(),"Y")</f>
        <v>6</v>
      </c>
      <c r="F89" t="s">
        <v>41</v>
      </c>
      <c r="G89" t="s">
        <v>29</v>
      </c>
      <c r="H89">
        <f>_xlfn.IFS(EmpTable3[[#This Row],[Country]]="Egypt", 1, EmpTable3[[#This Row],[Country]]="Saudi Arabia", 2, EmpTable3[[#This Row],[Country]]="United Arab Emirates", 3, EmpTable3[[#This Row],[Country]]="Syria", 4, EmpTable3[[#This Row],[Country]]="Lebanon", 5)</f>
        <v>3</v>
      </c>
      <c r="I89" t="s">
        <v>19</v>
      </c>
      <c r="J89">
        <f>_xlfn.IFS(EmpTable3[[#This Row],[Center]]="East", 1, EmpTable3[[#This Row],[Center]]="West", 2, EmpTable3[[#This Row],[Center]]="North", 3, EmpTable3[[#This Row],[Center]]="South", 4, EmpTable3[[#This Row],[Center]]="Main", 5)</f>
        <v>2</v>
      </c>
      <c r="K89">
        <v>2022</v>
      </c>
      <c r="L89">
        <v>24264</v>
      </c>
      <c r="M89">
        <v>5</v>
      </c>
      <c r="N89">
        <v>0</v>
      </c>
      <c r="O89">
        <v>0</v>
      </c>
      <c r="P89">
        <v>3</v>
      </c>
      <c r="Q89" s="2"/>
      <c r="R89">
        <v>2</v>
      </c>
      <c r="S89">
        <v>6</v>
      </c>
      <c r="T89">
        <v>3</v>
      </c>
      <c r="U89">
        <v>2</v>
      </c>
      <c r="V89">
        <v>2022</v>
      </c>
      <c r="W89">
        <v>24264</v>
      </c>
      <c r="X89">
        <v>5</v>
      </c>
      <c r="Y89">
        <v>0</v>
      </c>
      <c r="Z89">
        <v>0</v>
      </c>
      <c r="AA89">
        <v>3</v>
      </c>
    </row>
    <row r="90" spans="1:27" x14ac:dyDescent="0.3">
      <c r="A90">
        <v>89</v>
      </c>
      <c r="B90" t="s">
        <v>32</v>
      </c>
      <c r="C90">
        <f>_xlfn.IFS(EmpTable3[[#This Row],[Gender]]="Male", 1, EmpTable3[[#This Row],[Gender]]="Female", 2)</f>
        <v>1</v>
      </c>
      <c r="D90" s="1">
        <v>43856</v>
      </c>
      <c r="E90" s="2">
        <f ca="1">DATEDIF(EmpTable3[[#This Row],[Start Date]],TODAY(),"Y")</f>
        <v>4</v>
      </c>
      <c r="F90" t="s">
        <v>76</v>
      </c>
      <c r="G90" t="s">
        <v>18</v>
      </c>
      <c r="H90">
        <f>_xlfn.IFS(EmpTable3[[#This Row],[Country]]="Egypt", 1, EmpTable3[[#This Row],[Country]]="Saudi Arabia", 2, EmpTable3[[#This Row],[Country]]="United Arab Emirates", 3, EmpTable3[[#This Row],[Country]]="Syria", 4, EmpTable3[[#This Row],[Country]]="Lebanon", 5)</f>
        <v>1</v>
      </c>
      <c r="I90" t="s">
        <v>42</v>
      </c>
      <c r="J90">
        <f>_xlfn.IFS(EmpTable3[[#This Row],[Center]]="East", 1, EmpTable3[[#This Row],[Center]]="West", 2, EmpTable3[[#This Row],[Center]]="North", 3, EmpTable3[[#This Row],[Center]]="South", 4, EmpTable3[[#This Row],[Center]]="Main", 5)</f>
        <v>5</v>
      </c>
      <c r="K90">
        <v>1752</v>
      </c>
      <c r="L90">
        <v>21024</v>
      </c>
      <c r="M90">
        <v>2</v>
      </c>
      <c r="N90">
        <v>5</v>
      </c>
      <c r="O90">
        <v>4</v>
      </c>
      <c r="P90">
        <v>76</v>
      </c>
      <c r="Q90" s="2"/>
      <c r="R90">
        <v>1</v>
      </c>
      <c r="S90">
        <v>4</v>
      </c>
      <c r="T90">
        <v>1</v>
      </c>
      <c r="U90">
        <v>5</v>
      </c>
      <c r="V90">
        <v>1752</v>
      </c>
      <c r="W90">
        <v>21024</v>
      </c>
      <c r="X90">
        <v>2</v>
      </c>
      <c r="Y90">
        <v>5</v>
      </c>
      <c r="Z90">
        <v>4</v>
      </c>
      <c r="AA90">
        <v>76</v>
      </c>
    </row>
    <row r="91" spans="1:27" x14ac:dyDescent="0.3">
      <c r="A91">
        <v>90</v>
      </c>
      <c r="B91" t="s">
        <v>307</v>
      </c>
      <c r="C91">
        <f>_xlfn.IFS(EmpTable3[[#This Row],[Gender]]="Male", 1, EmpTable3[[#This Row],[Gender]]="Female", 2)</f>
        <v>2</v>
      </c>
      <c r="D91" s="1">
        <v>43666</v>
      </c>
      <c r="E91" s="2">
        <f ca="1">DATEDIF(EmpTable3[[#This Row],[Start Date]],TODAY(),"Y")</f>
        <v>5</v>
      </c>
      <c r="F91" t="s">
        <v>50</v>
      </c>
      <c r="G91" t="s">
        <v>18</v>
      </c>
      <c r="H91">
        <f>_xlfn.IFS(EmpTable3[[#This Row],[Country]]="Egypt", 1, EmpTable3[[#This Row],[Country]]="Saudi Arabia", 2, EmpTable3[[#This Row],[Country]]="United Arab Emirates", 3, EmpTable3[[#This Row],[Country]]="Syria", 4, EmpTable3[[#This Row],[Country]]="Lebanon", 5)</f>
        <v>1</v>
      </c>
      <c r="I91" t="s">
        <v>42</v>
      </c>
      <c r="J91">
        <f>_xlfn.IFS(EmpTable3[[#This Row],[Center]]="East", 1, EmpTable3[[#This Row],[Center]]="West", 2, EmpTable3[[#This Row],[Center]]="North", 3, EmpTable3[[#This Row],[Center]]="South", 4, EmpTable3[[#This Row],[Center]]="Main", 5)</f>
        <v>5</v>
      </c>
      <c r="K91">
        <v>3157</v>
      </c>
      <c r="L91">
        <v>37884</v>
      </c>
      <c r="M91">
        <v>1</v>
      </c>
      <c r="N91">
        <v>6</v>
      </c>
      <c r="O91">
        <v>1</v>
      </c>
      <c r="P91">
        <v>4</v>
      </c>
      <c r="Q91" s="2"/>
      <c r="R91">
        <v>2</v>
      </c>
      <c r="S91">
        <v>5</v>
      </c>
      <c r="T91">
        <v>1</v>
      </c>
      <c r="U91">
        <v>5</v>
      </c>
      <c r="V91">
        <v>3157</v>
      </c>
      <c r="W91">
        <v>37884</v>
      </c>
      <c r="X91">
        <v>1</v>
      </c>
      <c r="Y91">
        <v>6</v>
      </c>
      <c r="Z91">
        <v>1</v>
      </c>
      <c r="AA91">
        <v>4</v>
      </c>
    </row>
    <row r="92" spans="1:27" x14ac:dyDescent="0.3">
      <c r="A92">
        <v>91</v>
      </c>
      <c r="B92" t="s">
        <v>32</v>
      </c>
      <c r="C92">
        <f>_xlfn.IFS(EmpTable3[[#This Row],[Gender]]="Male", 1, EmpTable3[[#This Row],[Gender]]="Female", 2)</f>
        <v>1</v>
      </c>
      <c r="D92" s="1">
        <v>44039</v>
      </c>
      <c r="E92" s="2">
        <f ca="1">DATEDIF(EmpTable3[[#This Row],[Start Date]],TODAY(),"Y")</f>
        <v>4</v>
      </c>
      <c r="F92" t="s">
        <v>17</v>
      </c>
      <c r="G92" t="s">
        <v>18</v>
      </c>
      <c r="H92">
        <f>_xlfn.IFS(EmpTable3[[#This Row],[Country]]="Egypt", 1, EmpTable3[[#This Row],[Country]]="Saudi Arabia", 2, EmpTable3[[#This Row],[Country]]="United Arab Emirates", 3, EmpTable3[[#This Row],[Country]]="Syria", 4, EmpTable3[[#This Row],[Country]]="Lebanon", 5)</f>
        <v>1</v>
      </c>
      <c r="I92" t="s">
        <v>42</v>
      </c>
      <c r="J92">
        <f>_xlfn.IFS(EmpTable3[[#This Row],[Center]]="East", 1, EmpTable3[[#This Row],[Center]]="West", 2, EmpTable3[[#This Row],[Center]]="North", 3, EmpTable3[[#This Row],[Center]]="South", 4, EmpTable3[[#This Row],[Center]]="Main", 5)</f>
        <v>5</v>
      </c>
      <c r="K92">
        <v>3211</v>
      </c>
      <c r="L92">
        <v>38532</v>
      </c>
      <c r="M92">
        <v>5</v>
      </c>
      <c r="N92">
        <v>6</v>
      </c>
      <c r="O92">
        <v>1</v>
      </c>
      <c r="P92">
        <v>9</v>
      </c>
      <c r="Q92" s="2"/>
      <c r="R92">
        <v>1</v>
      </c>
      <c r="S92">
        <v>4</v>
      </c>
      <c r="T92">
        <v>1</v>
      </c>
      <c r="U92">
        <v>5</v>
      </c>
      <c r="V92">
        <v>3211</v>
      </c>
      <c r="W92">
        <v>38532</v>
      </c>
      <c r="X92">
        <v>5</v>
      </c>
      <c r="Y92">
        <v>6</v>
      </c>
      <c r="Z92">
        <v>1</v>
      </c>
      <c r="AA92">
        <v>9</v>
      </c>
    </row>
    <row r="93" spans="1:27" x14ac:dyDescent="0.3">
      <c r="A93">
        <v>92</v>
      </c>
      <c r="B93" t="s">
        <v>307</v>
      </c>
      <c r="C93">
        <f>_xlfn.IFS(EmpTable3[[#This Row],[Gender]]="Male", 1, EmpTable3[[#This Row],[Gender]]="Female", 2)</f>
        <v>2</v>
      </c>
      <c r="D93" s="1">
        <v>43384</v>
      </c>
      <c r="E93" s="2">
        <f ca="1">DATEDIF(EmpTable3[[#This Row],[Start Date]],TODAY(),"Y")</f>
        <v>5</v>
      </c>
      <c r="F93" t="s">
        <v>77</v>
      </c>
      <c r="G93" t="s">
        <v>18</v>
      </c>
      <c r="H93">
        <f>_xlfn.IFS(EmpTable3[[#This Row],[Country]]="Egypt", 1, EmpTable3[[#This Row],[Country]]="Saudi Arabia", 2, EmpTable3[[#This Row],[Country]]="United Arab Emirates", 3, EmpTable3[[#This Row],[Country]]="Syria", 4, EmpTable3[[#This Row],[Country]]="Lebanon", 5)</f>
        <v>1</v>
      </c>
      <c r="I93" t="s">
        <v>36</v>
      </c>
      <c r="J93">
        <f>_xlfn.IFS(EmpTable3[[#This Row],[Center]]="East", 1, EmpTable3[[#This Row],[Center]]="West", 2, EmpTable3[[#This Row],[Center]]="North", 3, EmpTable3[[#This Row],[Center]]="South", 4, EmpTable3[[#This Row],[Center]]="Main", 5)</f>
        <v>3</v>
      </c>
      <c r="K93">
        <v>1062</v>
      </c>
      <c r="L93">
        <v>12744</v>
      </c>
      <c r="M93">
        <v>3</v>
      </c>
      <c r="N93">
        <v>1</v>
      </c>
      <c r="O93">
        <v>0</v>
      </c>
      <c r="P93">
        <v>7</v>
      </c>
      <c r="Q93" s="2"/>
      <c r="R93">
        <v>2</v>
      </c>
      <c r="S93">
        <v>5</v>
      </c>
      <c r="T93">
        <v>1</v>
      </c>
      <c r="U93">
        <v>3</v>
      </c>
      <c r="V93">
        <v>1062</v>
      </c>
      <c r="W93">
        <v>12744</v>
      </c>
      <c r="X93">
        <v>3</v>
      </c>
      <c r="Y93">
        <v>1</v>
      </c>
      <c r="Z93">
        <v>0</v>
      </c>
      <c r="AA93">
        <v>7</v>
      </c>
    </row>
    <row r="94" spans="1:27" x14ac:dyDescent="0.3">
      <c r="A94">
        <v>93</v>
      </c>
      <c r="B94" t="s">
        <v>307</v>
      </c>
      <c r="C94">
        <f>_xlfn.IFS(EmpTable3[[#This Row],[Gender]]="Male", 1, EmpTable3[[#This Row],[Gender]]="Female", 2)</f>
        <v>2</v>
      </c>
      <c r="D94" s="1">
        <v>43657</v>
      </c>
      <c r="E94" s="2">
        <f ca="1">DATEDIF(EmpTable3[[#This Row],[Start Date]],TODAY(),"Y")</f>
        <v>5</v>
      </c>
      <c r="F94" t="s">
        <v>53</v>
      </c>
      <c r="G94" t="s">
        <v>18</v>
      </c>
      <c r="H94">
        <f>_xlfn.IFS(EmpTable3[[#This Row],[Country]]="Egypt", 1, EmpTable3[[#This Row],[Country]]="Saudi Arabia", 2, EmpTable3[[#This Row],[Country]]="United Arab Emirates", 3, EmpTable3[[#This Row],[Country]]="Syria", 4, EmpTable3[[#This Row],[Country]]="Lebanon", 5)</f>
        <v>1</v>
      </c>
      <c r="I94" t="s">
        <v>42</v>
      </c>
      <c r="J94">
        <f>_xlfn.IFS(EmpTable3[[#This Row],[Center]]="East", 1, EmpTable3[[#This Row],[Center]]="West", 2, EmpTable3[[#This Row],[Center]]="North", 3, EmpTable3[[#This Row],[Center]]="South", 4, EmpTable3[[#This Row],[Center]]="Main", 5)</f>
        <v>5</v>
      </c>
      <c r="K94">
        <v>1406</v>
      </c>
      <c r="L94">
        <v>16872</v>
      </c>
      <c r="M94">
        <v>4.5</v>
      </c>
      <c r="N94">
        <v>4</v>
      </c>
      <c r="O94">
        <v>0</v>
      </c>
      <c r="P94">
        <v>46</v>
      </c>
      <c r="Q94" s="2"/>
      <c r="R94">
        <v>2</v>
      </c>
      <c r="S94">
        <v>5</v>
      </c>
      <c r="T94">
        <v>1</v>
      </c>
      <c r="U94">
        <v>5</v>
      </c>
      <c r="V94">
        <v>1406</v>
      </c>
      <c r="W94">
        <v>16872</v>
      </c>
      <c r="X94">
        <v>4.5</v>
      </c>
      <c r="Y94">
        <v>4</v>
      </c>
      <c r="Z94">
        <v>0</v>
      </c>
      <c r="AA94">
        <v>46</v>
      </c>
    </row>
    <row r="95" spans="1:27" x14ac:dyDescent="0.3">
      <c r="A95">
        <v>94</v>
      </c>
      <c r="B95" t="s">
        <v>32</v>
      </c>
      <c r="C95">
        <f>_xlfn.IFS(EmpTable3[[#This Row],[Gender]]="Male", 1, EmpTable3[[#This Row],[Gender]]="Female", 2)</f>
        <v>1</v>
      </c>
      <c r="D95" s="1">
        <v>43694</v>
      </c>
      <c r="E95" s="2">
        <f ca="1">DATEDIF(EmpTable3[[#This Row],[Start Date]],TODAY(),"Y")</f>
        <v>4</v>
      </c>
      <c r="F95" t="s">
        <v>93</v>
      </c>
      <c r="G95" t="s">
        <v>29</v>
      </c>
      <c r="H95">
        <f>_xlfn.IFS(EmpTable3[[#This Row],[Country]]="Egypt", 1, EmpTable3[[#This Row],[Country]]="Saudi Arabia", 2, EmpTable3[[#This Row],[Country]]="United Arab Emirates", 3, EmpTable3[[#This Row],[Country]]="Syria", 4, EmpTable3[[#This Row],[Country]]="Lebanon", 5)</f>
        <v>3</v>
      </c>
      <c r="I95" t="s">
        <v>19</v>
      </c>
      <c r="J95">
        <f>_xlfn.IFS(EmpTable3[[#This Row],[Center]]="East", 1, EmpTable3[[#This Row],[Center]]="West", 2, EmpTable3[[#This Row],[Center]]="North", 3, EmpTable3[[#This Row],[Center]]="South", 4, EmpTable3[[#This Row],[Center]]="Main", 5)</f>
        <v>2</v>
      </c>
      <c r="K95">
        <v>3084</v>
      </c>
      <c r="L95">
        <v>37008</v>
      </c>
      <c r="M95">
        <v>3</v>
      </c>
      <c r="N95">
        <v>6</v>
      </c>
      <c r="O95">
        <v>0</v>
      </c>
      <c r="P95">
        <v>3</v>
      </c>
      <c r="Q95" s="2"/>
      <c r="R95">
        <v>1</v>
      </c>
      <c r="S95">
        <v>4</v>
      </c>
      <c r="T95">
        <v>3</v>
      </c>
      <c r="U95">
        <v>2</v>
      </c>
      <c r="V95">
        <v>3084</v>
      </c>
      <c r="W95">
        <v>37008</v>
      </c>
      <c r="X95">
        <v>3</v>
      </c>
      <c r="Y95">
        <v>6</v>
      </c>
      <c r="Z95">
        <v>0</v>
      </c>
      <c r="AA95">
        <v>3</v>
      </c>
    </row>
    <row r="96" spans="1:27" x14ac:dyDescent="0.3">
      <c r="A96">
        <v>95</v>
      </c>
      <c r="B96" t="s">
        <v>32</v>
      </c>
      <c r="C96">
        <f>_xlfn.IFS(EmpTable3[[#This Row],[Gender]]="Male", 1, EmpTable3[[#This Row],[Gender]]="Female", 2)</f>
        <v>1</v>
      </c>
      <c r="D96" s="1">
        <v>44139</v>
      </c>
      <c r="E96" s="2">
        <f ca="1">DATEDIF(EmpTable3[[#This Row],[Start Date]],TODAY(),"Y")</f>
        <v>3</v>
      </c>
      <c r="F96" t="s">
        <v>58</v>
      </c>
      <c r="G96" t="s">
        <v>18</v>
      </c>
      <c r="H96">
        <f>_xlfn.IFS(EmpTable3[[#This Row],[Country]]="Egypt", 1, EmpTable3[[#This Row],[Country]]="Saudi Arabia", 2, EmpTable3[[#This Row],[Country]]="United Arab Emirates", 3, EmpTable3[[#This Row],[Country]]="Syria", 4, EmpTable3[[#This Row],[Country]]="Lebanon", 5)</f>
        <v>1</v>
      </c>
      <c r="I96" t="s">
        <v>42</v>
      </c>
      <c r="J96">
        <f>_xlfn.IFS(EmpTable3[[#This Row],[Center]]="East", 1, EmpTable3[[#This Row],[Center]]="West", 2, EmpTable3[[#This Row],[Center]]="North", 3, EmpTable3[[#This Row],[Center]]="South", 4, EmpTable3[[#This Row],[Center]]="Main", 5)</f>
        <v>5</v>
      </c>
      <c r="K96">
        <v>1815</v>
      </c>
      <c r="L96">
        <v>21780</v>
      </c>
      <c r="M96">
        <v>4.5</v>
      </c>
      <c r="N96">
        <v>1</v>
      </c>
      <c r="O96">
        <v>0</v>
      </c>
      <c r="P96">
        <v>9</v>
      </c>
      <c r="Q96" s="2"/>
      <c r="R96">
        <v>1</v>
      </c>
      <c r="S96">
        <v>3</v>
      </c>
      <c r="T96">
        <v>1</v>
      </c>
      <c r="U96">
        <v>5</v>
      </c>
      <c r="V96">
        <v>1815</v>
      </c>
      <c r="W96">
        <v>21780</v>
      </c>
      <c r="X96">
        <v>4.5</v>
      </c>
      <c r="Y96">
        <v>1</v>
      </c>
      <c r="Z96">
        <v>0</v>
      </c>
      <c r="AA96">
        <v>9</v>
      </c>
    </row>
    <row r="97" spans="1:27" x14ac:dyDescent="0.3">
      <c r="A97">
        <v>96</v>
      </c>
      <c r="B97" t="s">
        <v>32</v>
      </c>
      <c r="C97">
        <f>_xlfn.IFS(EmpTable3[[#This Row],[Gender]]="Male", 1, EmpTable3[[#This Row],[Gender]]="Female", 2)</f>
        <v>1</v>
      </c>
      <c r="D97" s="1">
        <v>42937</v>
      </c>
      <c r="E97" s="2">
        <f ca="1">DATEDIF(EmpTable3[[#This Row],[Start Date]],TODAY(),"Y")</f>
        <v>7</v>
      </c>
      <c r="F97" t="s">
        <v>50</v>
      </c>
      <c r="G97" t="s">
        <v>29</v>
      </c>
      <c r="H97">
        <f>_xlfn.IFS(EmpTable3[[#This Row],[Country]]="Egypt", 1, EmpTable3[[#This Row],[Country]]="Saudi Arabia", 2, EmpTable3[[#This Row],[Country]]="United Arab Emirates", 3, EmpTable3[[#This Row],[Country]]="Syria", 4, EmpTable3[[#This Row],[Country]]="Lebanon", 5)</f>
        <v>3</v>
      </c>
      <c r="I97" t="s">
        <v>42</v>
      </c>
      <c r="J97">
        <f>_xlfn.IFS(EmpTable3[[#This Row],[Center]]="East", 1, EmpTable3[[#This Row],[Center]]="West", 2, EmpTable3[[#This Row],[Center]]="North", 3, EmpTable3[[#This Row],[Center]]="South", 4, EmpTable3[[#This Row],[Center]]="Main", 5)</f>
        <v>5</v>
      </c>
      <c r="K97">
        <v>1861</v>
      </c>
      <c r="L97">
        <v>22332</v>
      </c>
      <c r="M97">
        <v>3</v>
      </c>
      <c r="N97">
        <v>0</v>
      </c>
      <c r="O97">
        <v>5</v>
      </c>
      <c r="P97">
        <v>9</v>
      </c>
      <c r="Q97" s="2"/>
      <c r="R97">
        <v>1</v>
      </c>
      <c r="S97">
        <v>7</v>
      </c>
      <c r="T97">
        <v>3</v>
      </c>
      <c r="U97">
        <v>5</v>
      </c>
      <c r="V97">
        <v>1861</v>
      </c>
      <c r="W97">
        <v>22332</v>
      </c>
      <c r="X97">
        <v>3</v>
      </c>
      <c r="Y97">
        <v>0</v>
      </c>
      <c r="Z97">
        <v>5</v>
      </c>
      <c r="AA97">
        <v>9</v>
      </c>
    </row>
    <row r="98" spans="1:27" x14ac:dyDescent="0.3">
      <c r="A98">
        <v>97</v>
      </c>
      <c r="B98" t="s">
        <v>32</v>
      </c>
      <c r="C98">
        <f>_xlfn.IFS(EmpTable3[[#This Row],[Gender]]="Male", 1, EmpTable3[[#This Row],[Gender]]="Female", 2)</f>
        <v>1</v>
      </c>
      <c r="D98" s="1">
        <v>43200</v>
      </c>
      <c r="E98" s="2">
        <f ca="1">DATEDIF(EmpTable3[[#This Row],[Start Date]],TODAY(),"Y")</f>
        <v>6</v>
      </c>
      <c r="F98" t="s">
        <v>28</v>
      </c>
      <c r="G98" t="s">
        <v>29</v>
      </c>
      <c r="H98">
        <f>_xlfn.IFS(EmpTable3[[#This Row],[Country]]="Egypt", 1, EmpTable3[[#This Row],[Country]]="Saudi Arabia", 2, EmpTable3[[#This Row],[Country]]="United Arab Emirates", 3, EmpTable3[[#This Row],[Country]]="Syria", 4, EmpTable3[[#This Row],[Country]]="Lebanon", 5)</f>
        <v>3</v>
      </c>
      <c r="I98" t="s">
        <v>36</v>
      </c>
      <c r="J98">
        <f>_xlfn.IFS(EmpTable3[[#This Row],[Center]]="East", 1, EmpTable3[[#This Row],[Center]]="West", 2, EmpTable3[[#This Row],[Center]]="North", 3, EmpTable3[[#This Row],[Center]]="South", 4, EmpTable3[[#This Row],[Center]]="Main", 5)</f>
        <v>3</v>
      </c>
      <c r="K98">
        <v>3088</v>
      </c>
      <c r="L98">
        <v>37056</v>
      </c>
      <c r="M98">
        <v>5</v>
      </c>
      <c r="N98">
        <v>3</v>
      </c>
      <c r="O98">
        <v>0</v>
      </c>
      <c r="P98">
        <v>10</v>
      </c>
      <c r="Q98" s="2"/>
      <c r="R98">
        <v>1</v>
      </c>
      <c r="S98">
        <v>6</v>
      </c>
      <c r="T98">
        <v>3</v>
      </c>
      <c r="U98">
        <v>3</v>
      </c>
      <c r="V98">
        <v>3088</v>
      </c>
      <c r="W98">
        <v>37056</v>
      </c>
      <c r="X98">
        <v>5</v>
      </c>
      <c r="Y98">
        <v>3</v>
      </c>
      <c r="Z98">
        <v>0</v>
      </c>
      <c r="AA98">
        <v>10</v>
      </c>
    </row>
    <row r="99" spans="1:27" x14ac:dyDescent="0.3">
      <c r="A99">
        <v>98</v>
      </c>
      <c r="B99" t="s">
        <v>32</v>
      </c>
      <c r="C99">
        <f>_xlfn.IFS(EmpTable3[[#This Row],[Gender]]="Male", 1, EmpTable3[[#This Row],[Gender]]="Female", 2)</f>
        <v>1</v>
      </c>
      <c r="D99" s="1">
        <v>42858</v>
      </c>
      <c r="E99" s="2">
        <f ca="1">DATEDIF(EmpTable3[[#This Row],[Start Date]],TODAY(),"Y")</f>
        <v>7</v>
      </c>
      <c r="F99" t="s">
        <v>200</v>
      </c>
      <c r="G99" t="s">
        <v>48</v>
      </c>
      <c r="H99">
        <f>_xlfn.IFS(EmpTable3[[#This Row],[Country]]="Egypt", 1, EmpTable3[[#This Row],[Country]]="Saudi Arabia", 2, EmpTable3[[#This Row],[Country]]="United Arab Emirates", 3, EmpTable3[[#This Row],[Country]]="Syria", 4, EmpTable3[[#This Row],[Country]]="Lebanon", 5)</f>
        <v>4</v>
      </c>
      <c r="I99" t="s">
        <v>42</v>
      </c>
      <c r="J99">
        <f>_xlfn.IFS(EmpTable3[[#This Row],[Center]]="East", 1, EmpTable3[[#This Row],[Center]]="West", 2, EmpTable3[[#This Row],[Center]]="North", 3, EmpTable3[[#This Row],[Center]]="South", 4, EmpTable3[[#This Row],[Center]]="Main", 5)</f>
        <v>5</v>
      </c>
      <c r="K99">
        <v>3071</v>
      </c>
      <c r="L99">
        <v>36852</v>
      </c>
      <c r="M99">
        <v>5</v>
      </c>
      <c r="N99">
        <v>6</v>
      </c>
      <c r="O99">
        <v>0</v>
      </c>
      <c r="P99">
        <v>2</v>
      </c>
      <c r="Q99" s="2"/>
      <c r="R99">
        <v>1</v>
      </c>
      <c r="S99">
        <v>7</v>
      </c>
      <c r="T99">
        <v>4</v>
      </c>
      <c r="U99">
        <v>5</v>
      </c>
      <c r="V99">
        <v>3071</v>
      </c>
      <c r="W99">
        <v>36852</v>
      </c>
      <c r="X99">
        <v>5</v>
      </c>
      <c r="Y99">
        <v>6</v>
      </c>
      <c r="Z99">
        <v>0</v>
      </c>
      <c r="AA99">
        <v>2</v>
      </c>
    </row>
    <row r="100" spans="1:27" x14ac:dyDescent="0.3">
      <c r="A100">
        <v>99</v>
      </c>
      <c r="B100" t="s">
        <v>32</v>
      </c>
      <c r="C100">
        <f>_xlfn.IFS(EmpTable3[[#This Row],[Gender]]="Male", 1, EmpTable3[[#This Row],[Gender]]="Female", 2)</f>
        <v>1</v>
      </c>
      <c r="D100" s="1">
        <v>43433</v>
      </c>
      <c r="E100" s="2">
        <f ca="1">DATEDIF(EmpTable3[[#This Row],[Start Date]],TODAY(),"Y")</f>
        <v>5</v>
      </c>
      <c r="F100" t="s">
        <v>28</v>
      </c>
      <c r="G100" t="s">
        <v>29</v>
      </c>
      <c r="H100">
        <f>_xlfn.IFS(EmpTable3[[#This Row],[Country]]="Egypt", 1, EmpTable3[[#This Row],[Country]]="Saudi Arabia", 2, EmpTable3[[#This Row],[Country]]="United Arab Emirates", 3, EmpTable3[[#This Row],[Country]]="Syria", 4, EmpTable3[[#This Row],[Country]]="Lebanon", 5)</f>
        <v>3</v>
      </c>
      <c r="I100" t="s">
        <v>36</v>
      </c>
      <c r="J100">
        <f>_xlfn.IFS(EmpTable3[[#This Row],[Center]]="East", 1, EmpTable3[[#This Row],[Center]]="West", 2, EmpTable3[[#This Row],[Center]]="North", 3, EmpTable3[[#This Row],[Center]]="South", 4, EmpTable3[[#This Row],[Center]]="Main", 5)</f>
        <v>3</v>
      </c>
      <c r="K100">
        <v>3298</v>
      </c>
      <c r="L100">
        <v>39576</v>
      </c>
      <c r="M100">
        <v>3</v>
      </c>
      <c r="N100">
        <v>0</v>
      </c>
      <c r="O100">
        <v>0</v>
      </c>
      <c r="P100">
        <v>9</v>
      </c>
      <c r="Q100" s="2"/>
      <c r="R100">
        <v>1</v>
      </c>
      <c r="S100">
        <v>5</v>
      </c>
      <c r="T100">
        <v>3</v>
      </c>
      <c r="U100">
        <v>3</v>
      </c>
      <c r="V100">
        <v>3298</v>
      </c>
      <c r="W100">
        <v>39576</v>
      </c>
      <c r="X100">
        <v>3</v>
      </c>
      <c r="Y100">
        <v>0</v>
      </c>
      <c r="Z100">
        <v>0</v>
      </c>
      <c r="AA100">
        <v>9</v>
      </c>
    </row>
    <row r="101" spans="1:27" x14ac:dyDescent="0.3">
      <c r="A101">
        <v>100</v>
      </c>
      <c r="B101" t="s">
        <v>307</v>
      </c>
      <c r="C101">
        <f>_xlfn.IFS(EmpTable3[[#This Row],[Gender]]="Male", 1, EmpTable3[[#This Row],[Gender]]="Female", 2)</f>
        <v>2</v>
      </c>
      <c r="D101" s="1">
        <v>43339</v>
      </c>
      <c r="E101" s="2">
        <f ca="1">DATEDIF(EmpTable3[[#This Row],[Start Date]],TODAY(),"Y")</f>
        <v>5</v>
      </c>
      <c r="F101" t="s">
        <v>35</v>
      </c>
      <c r="G101" t="s">
        <v>22</v>
      </c>
      <c r="H101">
        <f>_xlfn.IFS(EmpTable3[[#This Row],[Country]]="Egypt", 1, EmpTable3[[#This Row],[Country]]="Saudi Arabia", 2, EmpTable3[[#This Row],[Country]]="United Arab Emirates", 3, EmpTable3[[#This Row],[Country]]="Syria", 4, EmpTable3[[#This Row],[Country]]="Lebanon", 5)</f>
        <v>2</v>
      </c>
      <c r="I101" t="s">
        <v>36</v>
      </c>
      <c r="J101">
        <f>_xlfn.IFS(EmpTable3[[#This Row],[Center]]="East", 1, EmpTable3[[#This Row],[Center]]="West", 2, EmpTable3[[#This Row],[Center]]="North", 3, EmpTable3[[#This Row],[Center]]="South", 4, EmpTable3[[#This Row],[Center]]="Main", 5)</f>
        <v>3</v>
      </c>
      <c r="K101">
        <v>828</v>
      </c>
      <c r="L101">
        <v>9936</v>
      </c>
      <c r="M101">
        <v>5</v>
      </c>
      <c r="N101">
        <v>0</v>
      </c>
      <c r="O101">
        <v>0</v>
      </c>
      <c r="P101">
        <v>10</v>
      </c>
      <c r="Q101" s="2"/>
      <c r="R101">
        <v>2</v>
      </c>
      <c r="S101">
        <v>5</v>
      </c>
      <c r="T101">
        <v>2</v>
      </c>
      <c r="U101">
        <v>3</v>
      </c>
      <c r="V101">
        <v>828</v>
      </c>
      <c r="W101">
        <v>9936</v>
      </c>
      <c r="X101">
        <v>5</v>
      </c>
      <c r="Y101">
        <v>0</v>
      </c>
      <c r="Z101">
        <v>0</v>
      </c>
      <c r="AA101">
        <v>10</v>
      </c>
    </row>
    <row r="102" spans="1:27" x14ac:dyDescent="0.3">
      <c r="A102">
        <v>101</v>
      </c>
      <c r="B102" t="s">
        <v>32</v>
      </c>
      <c r="C102">
        <f>_xlfn.IFS(EmpTable3[[#This Row],[Gender]]="Male", 1, EmpTable3[[#This Row],[Gender]]="Female", 2)</f>
        <v>1</v>
      </c>
      <c r="D102" s="1">
        <v>43786</v>
      </c>
      <c r="E102" s="2">
        <f ca="1">DATEDIF(EmpTable3[[#This Row],[Start Date]],TODAY(),"Y")</f>
        <v>4</v>
      </c>
      <c r="F102" t="s">
        <v>28</v>
      </c>
      <c r="G102" t="s">
        <v>18</v>
      </c>
      <c r="H102">
        <f>_xlfn.IFS(EmpTable3[[#This Row],[Country]]="Egypt", 1, EmpTable3[[#This Row],[Country]]="Saudi Arabia", 2, EmpTable3[[#This Row],[Country]]="United Arab Emirates", 3, EmpTable3[[#This Row],[Country]]="Syria", 4, EmpTable3[[#This Row],[Country]]="Lebanon", 5)</f>
        <v>1</v>
      </c>
      <c r="I102" t="s">
        <v>36</v>
      </c>
      <c r="J102">
        <f>_xlfn.IFS(EmpTable3[[#This Row],[Center]]="East", 1, EmpTable3[[#This Row],[Center]]="West", 2, EmpTable3[[#This Row],[Center]]="North", 3, EmpTable3[[#This Row],[Center]]="South", 4, EmpTable3[[#This Row],[Center]]="Main", 5)</f>
        <v>3</v>
      </c>
      <c r="K102">
        <v>2404</v>
      </c>
      <c r="L102">
        <v>28848</v>
      </c>
      <c r="M102">
        <v>4.5</v>
      </c>
      <c r="N102">
        <v>0</v>
      </c>
      <c r="O102">
        <v>0</v>
      </c>
      <c r="P102">
        <v>99</v>
      </c>
      <c r="Q102" s="2"/>
      <c r="R102">
        <v>1</v>
      </c>
      <c r="S102">
        <v>4</v>
      </c>
      <c r="T102">
        <v>1</v>
      </c>
      <c r="U102">
        <v>3</v>
      </c>
      <c r="V102">
        <v>2404</v>
      </c>
      <c r="W102">
        <v>28848</v>
      </c>
      <c r="X102">
        <v>4.5</v>
      </c>
      <c r="Y102">
        <v>0</v>
      </c>
      <c r="Z102">
        <v>0</v>
      </c>
      <c r="AA102">
        <v>99</v>
      </c>
    </row>
    <row r="103" spans="1:27" x14ac:dyDescent="0.3">
      <c r="A103">
        <v>102</v>
      </c>
      <c r="B103" t="s">
        <v>32</v>
      </c>
      <c r="C103">
        <f>_xlfn.IFS(EmpTable3[[#This Row],[Gender]]="Male", 1, EmpTable3[[#This Row],[Gender]]="Female", 2)</f>
        <v>1</v>
      </c>
      <c r="D103" s="1">
        <v>43740</v>
      </c>
      <c r="E103" s="2">
        <f ca="1">DATEDIF(EmpTable3[[#This Row],[Start Date]],TODAY(),"Y")</f>
        <v>4</v>
      </c>
      <c r="F103" t="s">
        <v>58</v>
      </c>
      <c r="G103" t="s">
        <v>18</v>
      </c>
      <c r="H103">
        <f>_xlfn.IFS(EmpTable3[[#This Row],[Country]]="Egypt", 1, EmpTable3[[#This Row],[Country]]="Saudi Arabia", 2, EmpTable3[[#This Row],[Country]]="United Arab Emirates", 3, EmpTable3[[#This Row],[Country]]="Syria", 4, EmpTable3[[#This Row],[Country]]="Lebanon", 5)</f>
        <v>1</v>
      </c>
      <c r="I103" t="s">
        <v>60</v>
      </c>
      <c r="J103">
        <f>_xlfn.IFS(EmpTable3[[#This Row],[Center]]="East", 1, EmpTable3[[#This Row],[Center]]="West", 2, EmpTable3[[#This Row],[Center]]="North", 3, EmpTable3[[#This Row],[Center]]="South", 4, EmpTable3[[#This Row],[Center]]="Main", 5)</f>
        <v>4</v>
      </c>
      <c r="K103">
        <v>3410</v>
      </c>
      <c r="L103">
        <v>40920</v>
      </c>
      <c r="M103">
        <v>3</v>
      </c>
      <c r="N103">
        <v>2</v>
      </c>
      <c r="O103">
        <v>0</v>
      </c>
      <c r="P103">
        <v>8</v>
      </c>
      <c r="Q103" s="2"/>
      <c r="R103">
        <v>1</v>
      </c>
      <c r="S103">
        <v>4</v>
      </c>
      <c r="T103">
        <v>1</v>
      </c>
      <c r="U103">
        <v>4</v>
      </c>
      <c r="V103">
        <v>3410</v>
      </c>
      <c r="W103">
        <v>40920</v>
      </c>
      <c r="X103">
        <v>3</v>
      </c>
      <c r="Y103">
        <v>2</v>
      </c>
      <c r="Z103">
        <v>0</v>
      </c>
      <c r="AA103">
        <v>8</v>
      </c>
    </row>
    <row r="104" spans="1:27" x14ac:dyDescent="0.3">
      <c r="A104">
        <v>103</v>
      </c>
      <c r="B104" t="s">
        <v>32</v>
      </c>
      <c r="C104">
        <f>_xlfn.IFS(EmpTable3[[#This Row],[Gender]]="Male", 1, EmpTable3[[#This Row],[Gender]]="Female", 2)</f>
        <v>1</v>
      </c>
      <c r="D104" s="1">
        <v>43793</v>
      </c>
      <c r="E104" s="2">
        <f ca="1">DATEDIF(EmpTable3[[#This Row],[Start Date]],TODAY(),"Y")</f>
        <v>4</v>
      </c>
      <c r="F104" t="s">
        <v>35</v>
      </c>
      <c r="G104" t="s">
        <v>29</v>
      </c>
      <c r="H104">
        <f>_xlfn.IFS(EmpTable3[[#This Row],[Country]]="Egypt", 1, EmpTable3[[#This Row],[Country]]="Saudi Arabia", 2, EmpTable3[[#This Row],[Country]]="United Arab Emirates", 3, EmpTable3[[#This Row],[Country]]="Syria", 4, EmpTable3[[#This Row],[Country]]="Lebanon", 5)</f>
        <v>3</v>
      </c>
      <c r="I104" t="s">
        <v>42</v>
      </c>
      <c r="J104">
        <f>_xlfn.IFS(EmpTable3[[#This Row],[Center]]="East", 1, EmpTable3[[#This Row],[Center]]="West", 2, EmpTable3[[#This Row],[Center]]="North", 3, EmpTable3[[#This Row],[Center]]="South", 4, EmpTable3[[#This Row],[Center]]="Main", 5)</f>
        <v>5</v>
      </c>
      <c r="K104">
        <v>1817</v>
      </c>
      <c r="L104">
        <v>21804</v>
      </c>
      <c r="M104">
        <v>5</v>
      </c>
      <c r="N104">
        <v>1</v>
      </c>
      <c r="O104">
        <v>0</v>
      </c>
      <c r="P104">
        <v>1</v>
      </c>
      <c r="Q104" s="2"/>
      <c r="R104">
        <v>1</v>
      </c>
      <c r="S104">
        <v>4</v>
      </c>
      <c r="T104">
        <v>3</v>
      </c>
      <c r="U104">
        <v>5</v>
      </c>
      <c r="V104">
        <v>1817</v>
      </c>
      <c r="W104">
        <v>21804</v>
      </c>
      <c r="X104">
        <v>5</v>
      </c>
      <c r="Y104">
        <v>1</v>
      </c>
      <c r="Z104">
        <v>0</v>
      </c>
      <c r="AA104">
        <v>1</v>
      </c>
    </row>
    <row r="105" spans="1:27" x14ac:dyDescent="0.3">
      <c r="A105">
        <v>104</v>
      </c>
      <c r="B105" t="s">
        <v>32</v>
      </c>
      <c r="C105">
        <f>_xlfn.IFS(EmpTable3[[#This Row],[Gender]]="Male", 1, EmpTable3[[#This Row],[Gender]]="Female", 2)</f>
        <v>1</v>
      </c>
      <c r="D105" s="1">
        <v>43867</v>
      </c>
      <c r="E105" s="2">
        <f ca="1">DATEDIF(EmpTable3[[#This Row],[Start Date]],TODAY(),"Y")</f>
        <v>4</v>
      </c>
      <c r="F105" t="s">
        <v>28</v>
      </c>
      <c r="G105" t="s">
        <v>48</v>
      </c>
      <c r="H105">
        <f>_xlfn.IFS(EmpTable3[[#This Row],[Country]]="Egypt", 1, EmpTable3[[#This Row],[Country]]="Saudi Arabia", 2, EmpTable3[[#This Row],[Country]]="United Arab Emirates", 3, EmpTable3[[#This Row],[Country]]="Syria", 4, EmpTable3[[#This Row],[Country]]="Lebanon", 5)</f>
        <v>4</v>
      </c>
      <c r="I105" t="s">
        <v>42</v>
      </c>
      <c r="J105">
        <f>_xlfn.IFS(EmpTable3[[#This Row],[Center]]="East", 1, EmpTable3[[#This Row],[Center]]="West", 2, EmpTable3[[#This Row],[Center]]="North", 3, EmpTable3[[#This Row],[Center]]="South", 4, EmpTable3[[#This Row],[Center]]="Main", 5)</f>
        <v>5</v>
      </c>
      <c r="K105">
        <v>2923</v>
      </c>
      <c r="L105">
        <v>35076</v>
      </c>
      <c r="M105">
        <v>2</v>
      </c>
      <c r="N105">
        <v>0</v>
      </c>
      <c r="O105">
        <v>0</v>
      </c>
      <c r="P105">
        <v>0</v>
      </c>
      <c r="Q105" s="2"/>
      <c r="R105">
        <v>1</v>
      </c>
      <c r="S105">
        <v>4</v>
      </c>
      <c r="T105">
        <v>4</v>
      </c>
      <c r="U105">
        <v>5</v>
      </c>
      <c r="V105">
        <v>2923</v>
      </c>
      <c r="W105">
        <v>35076</v>
      </c>
      <c r="X105">
        <v>2</v>
      </c>
      <c r="Y105">
        <v>0</v>
      </c>
      <c r="Z105">
        <v>0</v>
      </c>
      <c r="AA105">
        <v>0</v>
      </c>
    </row>
    <row r="106" spans="1:27" x14ac:dyDescent="0.3">
      <c r="A106">
        <v>105</v>
      </c>
      <c r="B106" t="s">
        <v>32</v>
      </c>
      <c r="C106">
        <f>_xlfn.IFS(EmpTable3[[#This Row],[Gender]]="Male", 1, EmpTable3[[#This Row],[Gender]]="Female", 2)</f>
        <v>1</v>
      </c>
      <c r="D106" s="1">
        <v>43397</v>
      </c>
      <c r="E106" s="2">
        <f ca="1">DATEDIF(EmpTable3[[#This Row],[Start Date]],TODAY(),"Y")</f>
        <v>5</v>
      </c>
      <c r="F106" t="s">
        <v>88</v>
      </c>
      <c r="G106" t="s">
        <v>18</v>
      </c>
      <c r="H106">
        <f>_xlfn.IFS(EmpTable3[[#This Row],[Country]]="Egypt", 1, EmpTable3[[#This Row],[Country]]="Saudi Arabia", 2, EmpTable3[[#This Row],[Country]]="United Arab Emirates", 3, EmpTable3[[#This Row],[Country]]="Syria", 4, EmpTable3[[#This Row],[Country]]="Lebanon", 5)</f>
        <v>1</v>
      </c>
      <c r="I106" t="s">
        <v>60</v>
      </c>
      <c r="J106">
        <f>_xlfn.IFS(EmpTable3[[#This Row],[Center]]="East", 1, EmpTable3[[#This Row],[Center]]="West", 2, EmpTable3[[#This Row],[Center]]="North", 3, EmpTable3[[#This Row],[Center]]="South", 4, EmpTable3[[#This Row],[Center]]="Main", 5)</f>
        <v>4</v>
      </c>
      <c r="K106">
        <v>3138</v>
      </c>
      <c r="L106">
        <v>37656</v>
      </c>
      <c r="M106">
        <v>5</v>
      </c>
      <c r="N106">
        <v>6</v>
      </c>
      <c r="O106">
        <v>0</v>
      </c>
      <c r="P106">
        <v>10</v>
      </c>
      <c r="Q106" s="2"/>
      <c r="R106">
        <v>1</v>
      </c>
      <c r="S106">
        <v>5</v>
      </c>
      <c r="T106">
        <v>1</v>
      </c>
      <c r="U106">
        <v>4</v>
      </c>
      <c r="V106">
        <v>3138</v>
      </c>
      <c r="W106">
        <v>37656</v>
      </c>
      <c r="X106">
        <v>5</v>
      </c>
      <c r="Y106">
        <v>6</v>
      </c>
      <c r="Z106">
        <v>0</v>
      </c>
      <c r="AA106">
        <v>10</v>
      </c>
    </row>
    <row r="107" spans="1:27" x14ac:dyDescent="0.3">
      <c r="A107">
        <v>106</v>
      </c>
      <c r="B107" t="s">
        <v>32</v>
      </c>
      <c r="C107">
        <f>_xlfn.IFS(EmpTable3[[#This Row],[Gender]]="Male", 1, EmpTable3[[#This Row],[Gender]]="Female", 2)</f>
        <v>1</v>
      </c>
      <c r="D107" s="1">
        <v>43979</v>
      </c>
      <c r="E107" s="2">
        <f ca="1">DATEDIF(EmpTable3[[#This Row],[Start Date]],TODAY(),"Y")</f>
        <v>4</v>
      </c>
      <c r="F107" t="s">
        <v>41</v>
      </c>
      <c r="G107" t="s">
        <v>18</v>
      </c>
      <c r="H107">
        <f>_xlfn.IFS(EmpTable3[[#This Row],[Country]]="Egypt", 1, EmpTable3[[#This Row],[Country]]="Saudi Arabia", 2, EmpTable3[[#This Row],[Country]]="United Arab Emirates", 3, EmpTable3[[#This Row],[Country]]="Syria", 4, EmpTable3[[#This Row],[Country]]="Lebanon", 5)</f>
        <v>1</v>
      </c>
      <c r="I107" t="s">
        <v>36</v>
      </c>
      <c r="J107">
        <f>_xlfn.IFS(EmpTable3[[#This Row],[Center]]="East", 1, EmpTable3[[#This Row],[Center]]="West", 2, EmpTable3[[#This Row],[Center]]="North", 3, EmpTable3[[#This Row],[Center]]="South", 4, EmpTable3[[#This Row],[Center]]="Main", 5)</f>
        <v>3</v>
      </c>
      <c r="K107">
        <v>3139</v>
      </c>
      <c r="L107">
        <v>37668</v>
      </c>
      <c r="M107">
        <v>3</v>
      </c>
      <c r="N107">
        <v>0</v>
      </c>
      <c r="O107">
        <v>0</v>
      </c>
      <c r="P107">
        <v>10</v>
      </c>
      <c r="Q107" s="2"/>
      <c r="R107">
        <v>1</v>
      </c>
      <c r="S107">
        <v>4</v>
      </c>
      <c r="T107">
        <v>1</v>
      </c>
      <c r="U107">
        <v>3</v>
      </c>
      <c r="V107">
        <v>3139</v>
      </c>
      <c r="W107">
        <v>37668</v>
      </c>
      <c r="X107">
        <v>3</v>
      </c>
      <c r="Y107">
        <v>0</v>
      </c>
      <c r="Z107">
        <v>0</v>
      </c>
      <c r="AA107">
        <v>10</v>
      </c>
    </row>
    <row r="108" spans="1:27" x14ac:dyDescent="0.3">
      <c r="A108">
        <v>107</v>
      </c>
      <c r="B108" t="s">
        <v>32</v>
      </c>
      <c r="C108">
        <f>_xlfn.IFS(EmpTable3[[#This Row],[Gender]]="Male", 1, EmpTable3[[#This Row],[Gender]]="Female", 2)</f>
        <v>1</v>
      </c>
      <c r="D108" s="1">
        <v>42507</v>
      </c>
      <c r="E108" s="2">
        <f ca="1">DATEDIF(EmpTable3[[#This Row],[Start Date]],TODAY(),"Y")</f>
        <v>8</v>
      </c>
      <c r="F108" t="s">
        <v>76</v>
      </c>
      <c r="G108" t="s">
        <v>29</v>
      </c>
      <c r="H108">
        <f>_xlfn.IFS(EmpTable3[[#This Row],[Country]]="Egypt", 1, EmpTable3[[#This Row],[Country]]="Saudi Arabia", 2, EmpTable3[[#This Row],[Country]]="United Arab Emirates", 3, EmpTable3[[#This Row],[Country]]="Syria", 4, EmpTable3[[#This Row],[Country]]="Lebanon", 5)</f>
        <v>3</v>
      </c>
      <c r="I108" t="s">
        <v>42</v>
      </c>
      <c r="J108">
        <f>_xlfn.IFS(EmpTable3[[#This Row],[Center]]="East", 1, EmpTable3[[#This Row],[Center]]="West", 2, EmpTable3[[#This Row],[Center]]="North", 3, EmpTable3[[#This Row],[Center]]="South", 4, EmpTable3[[#This Row],[Center]]="Main", 5)</f>
        <v>5</v>
      </c>
      <c r="K108">
        <v>3263</v>
      </c>
      <c r="L108">
        <v>39156</v>
      </c>
      <c r="M108">
        <v>3</v>
      </c>
      <c r="N108">
        <v>0</v>
      </c>
      <c r="O108">
        <v>0</v>
      </c>
      <c r="P108">
        <v>3</v>
      </c>
      <c r="Q108" s="2"/>
      <c r="R108">
        <v>1</v>
      </c>
      <c r="S108">
        <v>8</v>
      </c>
      <c r="T108">
        <v>3</v>
      </c>
      <c r="U108">
        <v>5</v>
      </c>
      <c r="V108">
        <v>3263</v>
      </c>
      <c r="W108">
        <v>39156</v>
      </c>
      <c r="X108">
        <v>3</v>
      </c>
      <c r="Y108">
        <v>0</v>
      </c>
      <c r="Z108">
        <v>0</v>
      </c>
      <c r="AA108">
        <v>3</v>
      </c>
    </row>
    <row r="109" spans="1:27" x14ac:dyDescent="0.3">
      <c r="A109">
        <v>108</v>
      </c>
      <c r="B109" t="s">
        <v>307</v>
      </c>
      <c r="C109">
        <f>_xlfn.IFS(EmpTable3[[#This Row],[Gender]]="Male", 1, EmpTable3[[#This Row],[Gender]]="Female", 2)</f>
        <v>2</v>
      </c>
      <c r="D109" s="1">
        <v>43487</v>
      </c>
      <c r="E109" s="2">
        <f ca="1">DATEDIF(EmpTable3[[#This Row],[Start Date]],TODAY(),"Y")</f>
        <v>5</v>
      </c>
      <c r="F109" t="s">
        <v>17</v>
      </c>
      <c r="G109" t="s">
        <v>29</v>
      </c>
      <c r="H109">
        <f>_xlfn.IFS(EmpTable3[[#This Row],[Country]]="Egypt", 1, EmpTable3[[#This Row],[Country]]="Saudi Arabia", 2, EmpTable3[[#This Row],[Country]]="United Arab Emirates", 3, EmpTable3[[#This Row],[Country]]="Syria", 4, EmpTable3[[#This Row],[Country]]="Lebanon", 5)</f>
        <v>3</v>
      </c>
      <c r="I109" t="s">
        <v>42</v>
      </c>
      <c r="J109">
        <f>_xlfn.IFS(EmpTable3[[#This Row],[Center]]="East", 1, EmpTable3[[#This Row],[Center]]="West", 2, EmpTable3[[#This Row],[Center]]="North", 3, EmpTable3[[#This Row],[Center]]="South", 4, EmpTable3[[#This Row],[Center]]="Main", 5)</f>
        <v>5</v>
      </c>
      <c r="K109">
        <v>1258</v>
      </c>
      <c r="L109">
        <v>15096</v>
      </c>
      <c r="M109">
        <v>5</v>
      </c>
      <c r="N109">
        <v>0</v>
      </c>
      <c r="O109">
        <v>0</v>
      </c>
      <c r="P109">
        <v>5</v>
      </c>
      <c r="Q109" s="2"/>
      <c r="R109">
        <v>2</v>
      </c>
      <c r="S109">
        <v>5</v>
      </c>
      <c r="T109">
        <v>3</v>
      </c>
      <c r="U109">
        <v>5</v>
      </c>
      <c r="V109">
        <v>1258</v>
      </c>
      <c r="W109">
        <v>15096</v>
      </c>
      <c r="X109">
        <v>5</v>
      </c>
      <c r="Y109">
        <v>0</v>
      </c>
      <c r="Z109">
        <v>0</v>
      </c>
      <c r="AA109">
        <v>5</v>
      </c>
    </row>
    <row r="110" spans="1:27" x14ac:dyDescent="0.3">
      <c r="A110">
        <v>109</v>
      </c>
      <c r="B110" t="s">
        <v>307</v>
      </c>
      <c r="C110">
        <f>_xlfn.IFS(EmpTable3[[#This Row],[Gender]]="Male", 1, EmpTable3[[#This Row],[Gender]]="Female", 2)</f>
        <v>2</v>
      </c>
      <c r="D110" s="1">
        <v>44085</v>
      </c>
      <c r="E110" s="2">
        <f ca="1">DATEDIF(EmpTable3[[#This Row],[Start Date]],TODAY(),"Y")</f>
        <v>3</v>
      </c>
      <c r="F110" t="s">
        <v>58</v>
      </c>
      <c r="G110" t="s">
        <v>18</v>
      </c>
      <c r="H110">
        <f>_xlfn.IFS(EmpTable3[[#This Row],[Country]]="Egypt", 1, EmpTable3[[#This Row],[Country]]="Saudi Arabia", 2, EmpTable3[[#This Row],[Country]]="United Arab Emirates", 3, EmpTable3[[#This Row],[Country]]="Syria", 4, EmpTable3[[#This Row],[Country]]="Lebanon", 5)</f>
        <v>1</v>
      </c>
      <c r="I110" t="s">
        <v>36</v>
      </c>
      <c r="J110">
        <f>_xlfn.IFS(EmpTable3[[#This Row],[Center]]="East", 1, EmpTable3[[#This Row],[Center]]="West", 2, EmpTable3[[#This Row],[Center]]="North", 3, EmpTable3[[#This Row],[Center]]="South", 4, EmpTable3[[#This Row],[Center]]="Main", 5)</f>
        <v>3</v>
      </c>
      <c r="K110">
        <v>2527</v>
      </c>
      <c r="L110">
        <v>30324</v>
      </c>
      <c r="M110">
        <v>3</v>
      </c>
      <c r="N110">
        <v>3</v>
      </c>
      <c r="O110">
        <v>0</v>
      </c>
      <c r="P110">
        <v>16</v>
      </c>
      <c r="Q110" s="2"/>
      <c r="R110">
        <v>2</v>
      </c>
      <c r="S110">
        <v>3</v>
      </c>
      <c r="T110">
        <v>1</v>
      </c>
      <c r="U110">
        <v>3</v>
      </c>
      <c r="V110">
        <v>2527</v>
      </c>
      <c r="W110">
        <v>30324</v>
      </c>
      <c r="X110">
        <v>3</v>
      </c>
      <c r="Y110">
        <v>3</v>
      </c>
      <c r="Z110">
        <v>0</v>
      </c>
      <c r="AA110">
        <v>16</v>
      </c>
    </row>
    <row r="111" spans="1:27" x14ac:dyDescent="0.3">
      <c r="A111">
        <v>110</v>
      </c>
      <c r="B111" t="s">
        <v>307</v>
      </c>
      <c r="C111">
        <f>_xlfn.IFS(EmpTable3[[#This Row],[Gender]]="Male", 1, EmpTable3[[#This Row],[Gender]]="Female", 2)</f>
        <v>2</v>
      </c>
      <c r="D111" s="1">
        <v>43362</v>
      </c>
      <c r="E111" s="2">
        <f ca="1">DATEDIF(EmpTable3[[#This Row],[Start Date]],TODAY(),"Y")</f>
        <v>5</v>
      </c>
      <c r="F111" t="s">
        <v>58</v>
      </c>
      <c r="G111" t="s">
        <v>18</v>
      </c>
      <c r="H111">
        <f>_xlfn.IFS(EmpTable3[[#This Row],[Country]]="Egypt", 1, EmpTable3[[#This Row],[Country]]="Saudi Arabia", 2, EmpTable3[[#This Row],[Country]]="United Arab Emirates", 3, EmpTable3[[#This Row],[Country]]="Syria", 4, EmpTable3[[#This Row],[Country]]="Lebanon", 5)</f>
        <v>1</v>
      </c>
      <c r="I111" t="s">
        <v>42</v>
      </c>
      <c r="J111">
        <f>_xlfn.IFS(EmpTable3[[#This Row],[Center]]="East", 1, EmpTable3[[#This Row],[Center]]="West", 2, EmpTable3[[#This Row],[Center]]="North", 3, EmpTable3[[#This Row],[Center]]="South", 4, EmpTable3[[#This Row],[Center]]="Main", 5)</f>
        <v>5</v>
      </c>
      <c r="K111">
        <v>3017</v>
      </c>
      <c r="L111">
        <v>36204</v>
      </c>
      <c r="M111">
        <v>4.5</v>
      </c>
      <c r="N111">
        <v>0</v>
      </c>
      <c r="O111">
        <v>4</v>
      </c>
      <c r="P111">
        <v>4</v>
      </c>
      <c r="Q111" s="2"/>
      <c r="R111">
        <v>2</v>
      </c>
      <c r="S111">
        <v>5</v>
      </c>
      <c r="T111">
        <v>1</v>
      </c>
      <c r="U111">
        <v>5</v>
      </c>
      <c r="V111">
        <v>3017</v>
      </c>
      <c r="W111">
        <v>36204</v>
      </c>
      <c r="X111">
        <v>4.5</v>
      </c>
      <c r="Y111">
        <v>0</v>
      </c>
      <c r="Z111">
        <v>4</v>
      </c>
      <c r="AA111">
        <v>4</v>
      </c>
    </row>
    <row r="112" spans="1:27" x14ac:dyDescent="0.3">
      <c r="A112">
        <v>111</v>
      </c>
      <c r="B112" t="s">
        <v>307</v>
      </c>
      <c r="C112">
        <f>_xlfn.IFS(EmpTable3[[#This Row],[Gender]]="Male", 1, EmpTable3[[#This Row],[Gender]]="Female", 2)</f>
        <v>2</v>
      </c>
      <c r="D112" s="1">
        <v>42480</v>
      </c>
      <c r="E112" s="2">
        <f ca="1">DATEDIF(EmpTable3[[#This Row],[Start Date]],TODAY(),"Y")</f>
        <v>8</v>
      </c>
      <c r="F112" t="s">
        <v>41</v>
      </c>
      <c r="G112" t="s">
        <v>22</v>
      </c>
      <c r="H112">
        <f>_xlfn.IFS(EmpTable3[[#This Row],[Country]]="Egypt", 1, EmpTable3[[#This Row],[Country]]="Saudi Arabia", 2, EmpTable3[[#This Row],[Country]]="United Arab Emirates", 3, EmpTable3[[#This Row],[Country]]="Syria", 4, EmpTable3[[#This Row],[Country]]="Lebanon", 5)</f>
        <v>2</v>
      </c>
      <c r="I112" t="s">
        <v>36</v>
      </c>
      <c r="J112">
        <f>_xlfn.IFS(EmpTable3[[#This Row],[Center]]="East", 1, EmpTable3[[#This Row],[Center]]="West", 2, EmpTable3[[#This Row],[Center]]="North", 3, EmpTable3[[#This Row],[Center]]="South", 4, EmpTable3[[#This Row],[Center]]="Main", 5)</f>
        <v>3</v>
      </c>
      <c r="K112">
        <v>1639</v>
      </c>
      <c r="L112">
        <v>19668</v>
      </c>
      <c r="M112">
        <v>5</v>
      </c>
      <c r="N112">
        <v>0</v>
      </c>
      <c r="O112">
        <v>0</v>
      </c>
      <c r="P112">
        <v>2</v>
      </c>
      <c r="Q112" s="2"/>
      <c r="R112">
        <v>2</v>
      </c>
      <c r="S112">
        <v>8</v>
      </c>
      <c r="T112">
        <v>2</v>
      </c>
      <c r="U112">
        <v>3</v>
      </c>
      <c r="V112">
        <v>1639</v>
      </c>
      <c r="W112">
        <v>19668</v>
      </c>
      <c r="X112">
        <v>5</v>
      </c>
      <c r="Y112">
        <v>0</v>
      </c>
      <c r="Z112">
        <v>0</v>
      </c>
      <c r="AA112">
        <v>2</v>
      </c>
    </row>
    <row r="113" spans="1:27" x14ac:dyDescent="0.3">
      <c r="A113">
        <v>112</v>
      </c>
      <c r="B113" t="s">
        <v>32</v>
      </c>
      <c r="C113">
        <f>_xlfn.IFS(EmpTable3[[#This Row],[Gender]]="Male", 1, EmpTable3[[#This Row],[Gender]]="Female", 2)</f>
        <v>1</v>
      </c>
      <c r="D113" s="1">
        <v>43742</v>
      </c>
      <c r="E113" s="2">
        <f ca="1">DATEDIF(EmpTable3[[#This Row],[Start Date]],TODAY(),"Y")</f>
        <v>4</v>
      </c>
      <c r="F113" t="s">
        <v>50</v>
      </c>
      <c r="G113" t="s">
        <v>18</v>
      </c>
      <c r="H113">
        <f>_xlfn.IFS(EmpTable3[[#This Row],[Country]]="Egypt", 1, EmpTable3[[#This Row],[Country]]="Saudi Arabia", 2, EmpTable3[[#This Row],[Country]]="United Arab Emirates", 3, EmpTable3[[#This Row],[Country]]="Syria", 4, EmpTable3[[#This Row],[Country]]="Lebanon", 5)</f>
        <v>1</v>
      </c>
      <c r="I113" t="s">
        <v>42</v>
      </c>
      <c r="J113">
        <f>_xlfn.IFS(EmpTable3[[#This Row],[Center]]="East", 1, EmpTable3[[#This Row],[Center]]="West", 2, EmpTable3[[#This Row],[Center]]="North", 3, EmpTable3[[#This Row],[Center]]="South", 4, EmpTable3[[#This Row],[Center]]="Main", 5)</f>
        <v>5</v>
      </c>
      <c r="K113">
        <v>1867</v>
      </c>
      <c r="L113">
        <v>22404</v>
      </c>
      <c r="M113">
        <v>3</v>
      </c>
      <c r="N113">
        <v>1</v>
      </c>
      <c r="O113">
        <v>0</v>
      </c>
      <c r="P113">
        <v>3</v>
      </c>
      <c r="Q113" s="2"/>
      <c r="R113">
        <v>1</v>
      </c>
      <c r="S113">
        <v>4</v>
      </c>
      <c r="T113">
        <v>1</v>
      </c>
      <c r="U113">
        <v>5</v>
      </c>
      <c r="V113">
        <v>1867</v>
      </c>
      <c r="W113">
        <v>22404</v>
      </c>
      <c r="X113">
        <v>3</v>
      </c>
      <c r="Y113">
        <v>1</v>
      </c>
      <c r="Z113">
        <v>0</v>
      </c>
      <c r="AA113">
        <v>3</v>
      </c>
    </row>
    <row r="114" spans="1:27" x14ac:dyDescent="0.3">
      <c r="A114">
        <v>113</v>
      </c>
      <c r="B114" t="s">
        <v>307</v>
      </c>
      <c r="C114">
        <f>_xlfn.IFS(EmpTable3[[#This Row],[Gender]]="Male", 1, EmpTable3[[#This Row],[Gender]]="Female", 2)</f>
        <v>2</v>
      </c>
      <c r="D114" s="1">
        <v>42659</v>
      </c>
      <c r="E114" s="2">
        <f ca="1">DATEDIF(EmpTable3[[#This Row],[Start Date]],TODAY(),"Y")</f>
        <v>7</v>
      </c>
      <c r="F114" t="s">
        <v>77</v>
      </c>
      <c r="G114" t="s">
        <v>29</v>
      </c>
      <c r="H114">
        <f>_xlfn.IFS(EmpTable3[[#This Row],[Country]]="Egypt", 1, EmpTable3[[#This Row],[Country]]="Saudi Arabia", 2, EmpTable3[[#This Row],[Country]]="United Arab Emirates", 3, EmpTable3[[#This Row],[Country]]="Syria", 4, EmpTable3[[#This Row],[Country]]="Lebanon", 5)</f>
        <v>3</v>
      </c>
      <c r="I114" t="s">
        <v>42</v>
      </c>
      <c r="J114">
        <f>_xlfn.IFS(EmpTable3[[#This Row],[Center]]="East", 1, EmpTable3[[#This Row],[Center]]="West", 2, EmpTable3[[#This Row],[Center]]="North", 3, EmpTable3[[#This Row],[Center]]="South", 4, EmpTable3[[#This Row],[Center]]="Main", 5)</f>
        <v>5</v>
      </c>
      <c r="K114">
        <v>2314</v>
      </c>
      <c r="L114">
        <v>27768</v>
      </c>
      <c r="M114">
        <v>2</v>
      </c>
      <c r="N114">
        <v>0</v>
      </c>
      <c r="O114">
        <v>3</v>
      </c>
      <c r="P114">
        <v>5</v>
      </c>
      <c r="Q114" s="2"/>
      <c r="R114">
        <v>2</v>
      </c>
      <c r="S114">
        <v>7</v>
      </c>
      <c r="T114">
        <v>3</v>
      </c>
      <c r="U114">
        <v>5</v>
      </c>
      <c r="V114">
        <v>2314</v>
      </c>
      <c r="W114">
        <v>27768</v>
      </c>
      <c r="X114">
        <v>2</v>
      </c>
      <c r="Y114">
        <v>0</v>
      </c>
      <c r="Z114">
        <v>3</v>
      </c>
      <c r="AA114">
        <v>5</v>
      </c>
    </row>
    <row r="115" spans="1:27" x14ac:dyDescent="0.3">
      <c r="A115">
        <v>114</v>
      </c>
      <c r="B115" t="s">
        <v>307</v>
      </c>
      <c r="C115">
        <f>_xlfn.IFS(EmpTable3[[#This Row],[Gender]]="Male", 1, EmpTable3[[#This Row],[Gender]]="Female", 2)</f>
        <v>2</v>
      </c>
      <c r="D115" s="1">
        <v>42770</v>
      </c>
      <c r="E115" s="2">
        <f ca="1">DATEDIF(EmpTable3[[#This Row],[Start Date]],TODAY(),"Y")</f>
        <v>7</v>
      </c>
      <c r="F115" t="s">
        <v>17</v>
      </c>
      <c r="G115" t="s">
        <v>22</v>
      </c>
      <c r="H115">
        <f>_xlfn.IFS(EmpTable3[[#This Row],[Country]]="Egypt", 1, EmpTable3[[#This Row],[Country]]="Saudi Arabia", 2, EmpTable3[[#This Row],[Country]]="United Arab Emirates", 3, EmpTable3[[#This Row],[Country]]="Syria", 4, EmpTable3[[#This Row],[Country]]="Lebanon", 5)</f>
        <v>2</v>
      </c>
      <c r="I115" t="s">
        <v>42</v>
      </c>
      <c r="J115">
        <f>_xlfn.IFS(EmpTable3[[#This Row],[Center]]="East", 1, EmpTable3[[#This Row],[Center]]="West", 2, EmpTable3[[#This Row],[Center]]="North", 3, EmpTable3[[#This Row],[Center]]="South", 4, EmpTable3[[#This Row],[Center]]="Main", 5)</f>
        <v>5</v>
      </c>
      <c r="K115">
        <v>2679</v>
      </c>
      <c r="L115">
        <v>32148</v>
      </c>
      <c r="M115">
        <v>5</v>
      </c>
      <c r="N115">
        <v>6</v>
      </c>
      <c r="O115">
        <v>0</v>
      </c>
      <c r="P115">
        <v>1</v>
      </c>
      <c r="Q115" s="2"/>
      <c r="R115">
        <v>2</v>
      </c>
      <c r="S115">
        <v>7</v>
      </c>
      <c r="T115">
        <v>2</v>
      </c>
      <c r="U115">
        <v>5</v>
      </c>
      <c r="V115">
        <v>2679</v>
      </c>
      <c r="W115">
        <v>32148</v>
      </c>
      <c r="X115">
        <v>5</v>
      </c>
      <c r="Y115">
        <v>6</v>
      </c>
      <c r="Z115">
        <v>0</v>
      </c>
      <c r="AA115">
        <v>1</v>
      </c>
    </row>
    <row r="116" spans="1:27" x14ac:dyDescent="0.3">
      <c r="A116">
        <v>115</v>
      </c>
      <c r="B116" t="s">
        <v>32</v>
      </c>
      <c r="C116">
        <f>_xlfn.IFS(EmpTable3[[#This Row],[Gender]]="Male", 1, EmpTable3[[#This Row],[Gender]]="Female", 2)</f>
        <v>1</v>
      </c>
      <c r="D116" s="1">
        <v>43618</v>
      </c>
      <c r="E116" s="2">
        <f ca="1">DATEDIF(EmpTable3[[#This Row],[Start Date]],TODAY(),"Y")</f>
        <v>5</v>
      </c>
      <c r="F116" t="s">
        <v>17</v>
      </c>
      <c r="G116" t="s">
        <v>18</v>
      </c>
      <c r="H116">
        <f>_xlfn.IFS(EmpTable3[[#This Row],[Country]]="Egypt", 1, EmpTable3[[#This Row],[Country]]="Saudi Arabia", 2, EmpTable3[[#This Row],[Country]]="United Arab Emirates", 3, EmpTable3[[#This Row],[Country]]="Syria", 4, EmpTable3[[#This Row],[Country]]="Lebanon", 5)</f>
        <v>1</v>
      </c>
      <c r="I116" t="s">
        <v>36</v>
      </c>
      <c r="J116">
        <f>_xlfn.IFS(EmpTable3[[#This Row],[Center]]="East", 1, EmpTable3[[#This Row],[Center]]="West", 2, EmpTable3[[#This Row],[Center]]="North", 3, EmpTable3[[#This Row],[Center]]="South", 4, EmpTable3[[#This Row],[Center]]="Main", 5)</f>
        <v>3</v>
      </c>
      <c r="K116">
        <v>3166</v>
      </c>
      <c r="L116">
        <v>37992</v>
      </c>
      <c r="M116">
        <v>4.5</v>
      </c>
      <c r="N116">
        <v>5</v>
      </c>
      <c r="O116">
        <v>0</v>
      </c>
      <c r="P116">
        <v>4</v>
      </c>
      <c r="Q116" s="2"/>
      <c r="R116">
        <v>1</v>
      </c>
      <c r="S116">
        <v>5</v>
      </c>
      <c r="T116">
        <v>1</v>
      </c>
      <c r="U116">
        <v>3</v>
      </c>
      <c r="V116">
        <v>3166</v>
      </c>
      <c r="W116">
        <v>37992</v>
      </c>
      <c r="X116">
        <v>4.5</v>
      </c>
      <c r="Y116">
        <v>5</v>
      </c>
      <c r="Z116">
        <v>0</v>
      </c>
      <c r="AA116">
        <v>4</v>
      </c>
    </row>
    <row r="117" spans="1:27" x14ac:dyDescent="0.3">
      <c r="A117">
        <v>116</v>
      </c>
      <c r="B117" t="s">
        <v>32</v>
      </c>
      <c r="C117">
        <f>_xlfn.IFS(EmpTable3[[#This Row],[Gender]]="Male", 1, EmpTable3[[#This Row],[Gender]]="Female", 2)</f>
        <v>1</v>
      </c>
      <c r="D117" s="1">
        <v>43527</v>
      </c>
      <c r="E117" s="2">
        <f ca="1">DATEDIF(EmpTable3[[#This Row],[Start Date]],TODAY(),"Y")</f>
        <v>5</v>
      </c>
      <c r="F117" t="s">
        <v>28</v>
      </c>
      <c r="G117" t="s">
        <v>29</v>
      </c>
      <c r="H117">
        <f>_xlfn.IFS(EmpTable3[[#This Row],[Country]]="Egypt", 1, EmpTable3[[#This Row],[Country]]="Saudi Arabia", 2, EmpTable3[[#This Row],[Country]]="United Arab Emirates", 3, EmpTable3[[#This Row],[Country]]="Syria", 4, EmpTable3[[#This Row],[Country]]="Lebanon", 5)</f>
        <v>3</v>
      </c>
      <c r="I117" t="s">
        <v>42</v>
      </c>
      <c r="J117">
        <f>_xlfn.IFS(EmpTable3[[#This Row],[Center]]="East", 1, EmpTable3[[#This Row],[Center]]="West", 2, EmpTable3[[#This Row],[Center]]="North", 3, EmpTable3[[#This Row],[Center]]="South", 4, EmpTable3[[#This Row],[Center]]="Main", 5)</f>
        <v>5</v>
      </c>
      <c r="K117">
        <v>2429</v>
      </c>
      <c r="L117">
        <v>29148</v>
      </c>
      <c r="M117">
        <v>5</v>
      </c>
      <c r="N117">
        <v>0</v>
      </c>
      <c r="O117">
        <v>0</v>
      </c>
      <c r="P117">
        <v>7</v>
      </c>
      <c r="Q117" s="2"/>
      <c r="R117">
        <v>1</v>
      </c>
      <c r="S117">
        <v>5</v>
      </c>
      <c r="T117">
        <v>3</v>
      </c>
      <c r="U117">
        <v>5</v>
      </c>
      <c r="V117">
        <v>2429</v>
      </c>
      <c r="W117">
        <v>29148</v>
      </c>
      <c r="X117">
        <v>5</v>
      </c>
      <c r="Y117">
        <v>0</v>
      </c>
      <c r="Z117">
        <v>0</v>
      </c>
      <c r="AA117">
        <v>7</v>
      </c>
    </row>
    <row r="118" spans="1:27" x14ac:dyDescent="0.3">
      <c r="A118">
        <v>117</v>
      </c>
      <c r="B118" t="s">
        <v>32</v>
      </c>
      <c r="C118">
        <f>_xlfn.IFS(EmpTable3[[#This Row],[Gender]]="Male", 1, EmpTable3[[#This Row],[Gender]]="Female", 2)</f>
        <v>1</v>
      </c>
      <c r="D118" s="1">
        <v>43744</v>
      </c>
      <c r="E118" s="2">
        <f ca="1">DATEDIF(EmpTable3[[#This Row],[Start Date]],TODAY(),"Y")</f>
        <v>4</v>
      </c>
      <c r="F118" t="s">
        <v>28</v>
      </c>
      <c r="G118" t="s">
        <v>29</v>
      </c>
      <c r="H118">
        <f>_xlfn.IFS(EmpTable3[[#This Row],[Country]]="Egypt", 1, EmpTable3[[#This Row],[Country]]="Saudi Arabia", 2, EmpTable3[[#This Row],[Country]]="United Arab Emirates", 3, EmpTable3[[#This Row],[Country]]="Syria", 4, EmpTable3[[#This Row],[Country]]="Lebanon", 5)</f>
        <v>3</v>
      </c>
      <c r="I118" t="s">
        <v>42</v>
      </c>
      <c r="J118">
        <f>_xlfn.IFS(EmpTable3[[#This Row],[Center]]="East", 1, EmpTable3[[#This Row],[Center]]="West", 2, EmpTable3[[#This Row],[Center]]="North", 3, EmpTable3[[#This Row],[Center]]="South", 4, EmpTable3[[#This Row],[Center]]="Main", 5)</f>
        <v>5</v>
      </c>
      <c r="K118">
        <v>1865</v>
      </c>
      <c r="L118">
        <v>22380</v>
      </c>
      <c r="M118">
        <v>4.5</v>
      </c>
      <c r="N118">
        <v>0</v>
      </c>
      <c r="O118">
        <v>0</v>
      </c>
      <c r="P118">
        <v>4</v>
      </c>
      <c r="Q118" s="2"/>
      <c r="R118">
        <v>1</v>
      </c>
      <c r="S118">
        <v>4</v>
      </c>
      <c r="T118">
        <v>3</v>
      </c>
      <c r="U118">
        <v>5</v>
      </c>
      <c r="V118">
        <v>1865</v>
      </c>
      <c r="W118">
        <v>22380</v>
      </c>
      <c r="X118">
        <v>4.5</v>
      </c>
      <c r="Y118">
        <v>0</v>
      </c>
      <c r="Z118">
        <v>0</v>
      </c>
      <c r="AA118">
        <v>4</v>
      </c>
    </row>
    <row r="119" spans="1:27" x14ac:dyDescent="0.3">
      <c r="A119">
        <v>118</v>
      </c>
      <c r="B119" t="s">
        <v>32</v>
      </c>
      <c r="C119">
        <f>_xlfn.IFS(EmpTable3[[#This Row],[Gender]]="Male", 1, EmpTable3[[#This Row],[Gender]]="Female", 2)</f>
        <v>1</v>
      </c>
      <c r="D119" s="1">
        <v>43146</v>
      </c>
      <c r="E119" s="2">
        <f ca="1">DATEDIF(EmpTable3[[#This Row],[Start Date]],TODAY(),"Y")</f>
        <v>6</v>
      </c>
      <c r="F119" t="s">
        <v>41</v>
      </c>
      <c r="G119" t="s">
        <v>29</v>
      </c>
      <c r="H119">
        <f>_xlfn.IFS(EmpTable3[[#This Row],[Country]]="Egypt", 1, EmpTable3[[#This Row],[Country]]="Saudi Arabia", 2, EmpTable3[[#This Row],[Country]]="United Arab Emirates", 3, EmpTable3[[#This Row],[Country]]="Syria", 4, EmpTable3[[#This Row],[Country]]="Lebanon", 5)</f>
        <v>3</v>
      </c>
      <c r="I119" t="s">
        <v>60</v>
      </c>
      <c r="J119">
        <f>_xlfn.IFS(EmpTable3[[#This Row],[Center]]="East", 1, EmpTable3[[#This Row],[Center]]="West", 2, EmpTable3[[#This Row],[Center]]="North", 3, EmpTable3[[#This Row],[Center]]="South", 4, EmpTable3[[#This Row],[Center]]="Main", 5)</f>
        <v>4</v>
      </c>
      <c r="K119">
        <v>868</v>
      </c>
      <c r="L119">
        <v>10416</v>
      </c>
      <c r="M119">
        <v>4.5</v>
      </c>
      <c r="N119">
        <v>2</v>
      </c>
      <c r="O119">
        <v>0</v>
      </c>
      <c r="P119">
        <v>2</v>
      </c>
      <c r="Q119" s="2"/>
      <c r="R119">
        <v>1</v>
      </c>
      <c r="S119">
        <v>6</v>
      </c>
      <c r="T119">
        <v>3</v>
      </c>
      <c r="U119">
        <v>4</v>
      </c>
      <c r="V119">
        <v>868</v>
      </c>
      <c r="W119">
        <v>10416</v>
      </c>
      <c r="X119">
        <v>4.5</v>
      </c>
      <c r="Y119">
        <v>2</v>
      </c>
      <c r="Z119">
        <v>0</v>
      </c>
      <c r="AA119">
        <v>2</v>
      </c>
    </row>
    <row r="120" spans="1:27" x14ac:dyDescent="0.3">
      <c r="A120">
        <v>119</v>
      </c>
      <c r="B120" t="s">
        <v>32</v>
      </c>
      <c r="C120">
        <f>_xlfn.IFS(EmpTable3[[#This Row],[Gender]]="Male", 1, EmpTable3[[#This Row],[Gender]]="Female", 2)</f>
        <v>1</v>
      </c>
      <c r="D120" s="1">
        <v>43558</v>
      </c>
      <c r="E120" s="2">
        <f ca="1">DATEDIF(EmpTable3[[#This Row],[Start Date]],TODAY(),"Y")</f>
        <v>5</v>
      </c>
      <c r="F120" t="s">
        <v>28</v>
      </c>
      <c r="G120" t="s">
        <v>18</v>
      </c>
      <c r="H120">
        <f>_xlfn.IFS(EmpTable3[[#This Row],[Country]]="Egypt", 1, EmpTable3[[#This Row],[Country]]="Saudi Arabia", 2, EmpTable3[[#This Row],[Country]]="United Arab Emirates", 3, EmpTable3[[#This Row],[Country]]="Syria", 4, EmpTable3[[#This Row],[Country]]="Lebanon", 5)</f>
        <v>1</v>
      </c>
      <c r="I120" t="s">
        <v>19</v>
      </c>
      <c r="J120">
        <f>_xlfn.IFS(EmpTable3[[#This Row],[Center]]="East", 1, EmpTable3[[#This Row],[Center]]="West", 2, EmpTable3[[#This Row],[Center]]="North", 3, EmpTable3[[#This Row],[Center]]="South", 4, EmpTable3[[#This Row],[Center]]="Main", 5)</f>
        <v>2</v>
      </c>
      <c r="K120">
        <v>3411</v>
      </c>
      <c r="L120">
        <v>40932</v>
      </c>
      <c r="M120">
        <v>5</v>
      </c>
      <c r="N120">
        <v>4</v>
      </c>
      <c r="O120">
        <v>0</v>
      </c>
      <c r="P120">
        <v>2</v>
      </c>
      <c r="Q120" s="2"/>
      <c r="R120">
        <v>1</v>
      </c>
      <c r="S120">
        <v>5</v>
      </c>
      <c r="T120">
        <v>1</v>
      </c>
      <c r="U120">
        <v>2</v>
      </c>
      <c r="V120">
        <v>3411</v>
      </c>
      <c r="W120">
        <v>40932</v>
      </c>
      <c r="X120">
        <v>5</v>
      </c>
      <c r="Y120">
        <v>4</v>
      </c>
      <c r="Z120">
        <v>0</v>
      </c>
      <c r="AA120">
        <v>2</v>
      </c>
    </row>
    <row r="121" spans="1:27" x14ac:dyDescent="0.3">
      <c r="A121">
        <v>120</v>
      </c>
      <c r="B121" t="s">
        <v>307</v>
      </c>
      <c r="C121">
        <f>_xlfn.IFS(EmpTable3[[#This Row],[Gender]]="Male", 1, EmpTable3[[#This Row],[Gender]]="Female", 2)</f>
        <v>2</v>
      </c>
      <c r="D121" s="1">
        <v>42687</v>
      </c>
      <c r="E121" s="2">
        <f ca="1">DATEDIF(EmpTable3[[#This Row],[Start Date]],TODAY(),"Y")</f>
        <v>7</v>
      </c>
      <c r="F121" t="s">
        <v>58</v>
      </c>
      <c r="G121" t="s">
        <v>48</v>
      </c>
      <c r="H121">
        <f>_xlfn.IFS(EmpTable3[[#This Row],[Country]]="Egypt", 1, EmpTable3[[#This Row],[Country]]="Saudi Arabia", 2, EmpTable3[[#This Row],[Country]]="United Arab Emirates", 3, EmpTable3[[#This Row],[Country]]="Syria", 4, EmpTable3[[#This Row],[Country]]="Lebanon", 5)</f>
        <v>4</v>
      </c>
      <c r="I121" t="s">
        <v>36</v>
      </c>
      <c r="J121">
        <f>_xlfn.IFS(EmpTable3[[#This Row],[Center]]="East", 1, EmpTable3[[#This Row],[Center]]="West", 2, EmpTable3[[#This Row],[Center]]="North", 3, EmpTable3[[#This Row],[Center]]="South", 4, EmpTable3[[#This Row],[Center]]="Main", 5)</f>
        <v>3</v>
      </c>
      <c r="K121">
        <v>3324</v>
      </c>
      <c r="L121">
        <v>39888</v>
      </c>
      <c r="M121">
        <v>3</v>
      </c>
      <c r="N121">
        <v>5</v>
      </c>
      <c r="O121">
        <v>0</v>
      </c>
      <c r="P121">
        <v>7</v>
      </c>
      <c r="Q121" s="2"/>
      <c r="R121">
        <v>2</v>
      </c>
      <c r="S121">
        <v>7</v>
      </c>
      <c r="T121">
        <v>4</v>
      </c>
      <c r="U121">
        <v>3</v>
      </c>
      <c r="V121">
        <v>3324</v>
      </c>
      <c r="W121">
        <v>39888</v>
      </c>
      <c r="X121">
        <v>3</v>
      </c>
      <c r="Y121">
        <v>5</v>
      </c>
      <c r="Z121">
        <v>0</v>
      </c>
      <c r="AA121">
        <v>7</v>
      </c>
    </row>
    <row r="122" spans="1:27" x14ac:dyDescent="0.3">
      <c r="A122">
        <v>121</v>
      </c>
      <c r="B122" t="s">
        <v>32</v>
      </c>
      <c r="C122">
        <f>_xlfn.IFS(EmpTable3[[#This Row],[Gender]]="Male", 1, EmpTable3[[#This Row],[Gender]]="Female", 2)</f>
        <v>1</v>
      </c>
      <c r="D122" s="1">
        <v>43762</v>
      </c>
      <c r="E122" s="2">
        <f ca="1">DATEDIF(EmpTable3[[#This Row],[Start Date]],TODAY(),"Y")</f>
        <v>4</v>
      </c>
      <c r="F122" t="s">
        <v>28</v>
      </c>
      <c r="G122" t="s">
        <v>29</v>
      </c>
      <c r="H122">
        <f>_xlfn.IFS(EmpTable3[[#This Row],[Country]]="Egypt", 1, EmpTable3[[#This Row],[Country]]="Saudi Arabia", 2, EmpTable3[[#This Row],[Country]]="United Arab Emirates", 3, EmpTable3[[#This Row],[Country]]="Syria", 4, EmpTable3[[#This Row],[Country]]="Lebanon", 5)</f>
        <v>3</v>
      </c>
      <c r="I122" t="s">
        <v>42</v>
      </c>
      <c r="J122">
        <f>_xlfn.IFS(EmpTable3[[#This Row],[Center]]="East", 1, EmpTable3[[#This Row],[Center]]="West", 2, EmpTable3[[#This Row],[Center]]="North", 3, EmpTable3[[#This Row],[Center]]="South", 4, EmpTable3[[#This Row],[Center]]="Main", 5)</f>
        <v>5</v>
      </c>
      <c r="K122">
        <v>2715</v>
      </c>
      <c r="L122">
        <v>32580</v>
      </c>
      <c r="M122">
        <v>1</v>
      </c>
      <c r="N122">
        <v>0</v>
      </c>
      <c r="O122">
        <v>3</v>
      </c>
      <c r="P122">
        <v>3</v>
      </c>
      <c r="Q122" s="2"/>
      <c r="R122">
        <v>1</v>
      </c>
      <c r="S122">
        <v>4</v>
      </c>
      <c r="T122">
        <v>3</v>
      </c>
      <c r="U122">
        <v>5</v>
      </c>
      <c r="V122">
        <v>2715</v>
      </c>
      <c r="W122">
        <v>32580</v>
      </c>
      <c r="X122">
        <v>1</v>
      </c>
      <c r="Y122">
        <v>0</v>
      </c>
      <c r="Z122">
        <v>3</v>
      </c>
      <c r="AA122">
        <v>3</v>
      </c>
    </row>
    <row r="123" spans="1:27" x14ac:dyDescent="0.3">
      <c r="A123">
        <v>122</v>
      </c>
      <c r="B123" t="s">
        <v>307</v>
      </c>
      <c r="C123">
        <f>_xlfn.IFS(EmpTable3[[#This Row],[Gender]]="Male", 1, EmpTable3[[#This Row],[Gender]]="Female", 2)</f>
        <v>2</v>
      </c>
      <c r="D123" s="1">
        <v>43674</v>
      </c>
      <c r="E123" s="2">
        <f ca="1">DATEDIF(EmpTable3[[#This Row],[Start Date]],TODAY(),"Y")</f>
        <v>5</v>
      </c>
      <c r="F123" t="s">
        <v>77</v>
      </c>
      <c r="G123" t="s">
        <v>29</v>
      </c>
      <c r="H123">
        <f>_xlfn.IFS(EmpTable3[[#This Row],[Country]]="Egypt", 1, EmpTable3[[#This Row],[Country]]="Saudi Arabia", 2, EmpTable3[[#This Row],[Country]]="United Arab Emirates", 3, EmpTable3[[#This Row],[Country]]="Syria", 4, EmpTable3[[#This Row],[Country]]="Lebanon", 5)</f>
        <v>3</v>
      </c>
      <c r="I123" t="s">
        <v>19</v>
      </c>
      <c r="J123">
        <f>_xlfn.IFS(EmpTable3[[#This Row],[Center]]="East", 1, EmpTable3[[#This Row],[Center]]="West", 2, EmpTable3[[#This Row],[Center]]="North", 3, EmpTable3[[#This Row],[Center]]="South", 4, EmpTable3[[#This Row],[Center]]="Main", 5)</f>
        <v>2</v>
      </c>
      <c r="K123">
        <v>2664</v>
      </c>
      <c r="L123">
        <v>31968</v>
      </c>
      <c r="M123">
        <v>4.5</v>
      </c>
      <c r="N123">
        <v>1</v>
      </c>
      <c r="O123">
        <v>0</v>
      </c>
      <c r="P123">
        <v>9</v>
      </c>
      <c r="Q123" s="2"/>
      <c r="R123">
        <v>2</v>
      </c>
      <c r="S123">
        <v>5</v>
      </c>
      <c r="T123">
        <v>3</v>
      </c>
      <c r="U123">
        <v>2</v>
      </c>
      <c r="V123">
        <v>2664</v>
      </c>
      <c r="W123">
        <v>31968</v>
      </c>
      <c r="X123">
        <v>4.5</v>
      </c>
      <c r="Y123">
        <v>1</v>
      </c>
      <c r="Z123">
        <v>0</v>
      </c>
      <c r="AA123">
        <v>9</v>
      </c>
    </row>
    <row r="124" spans="1:27" x14ac:dyDescent="0.3">
      <c r="A124">
        <v>123</v>
      </c>
      <c r="B124" t="s">
        <v>32</v>
      </c>
      <c r="C124">
        <f>_xlfn.IFS(EmpTable3[[#This Row],[Gender]]="Male", 1, EmpTable3[[#This Row],[Gender]]="Female", 2)</f>
        <v>1</v>
      </c>
      <c r="D124" s="1">
        <v>44134</v>
      </c>
      <c r="E124" s="2">
        <f ca="1">DATEDIF(EmpTable3[[#This Row],[Start Date]],TODAY(),"Y")</f>
        <v>3</v>
      </c>
      <c r="F124" t="s">
        <v>17</v>
      </c>
      <c r="G124" t="s">
        <v>22</v>
      </c>
      <c r="H124">
        <f>_xlfn.IFS(EmpTable3[[#This Row],[Country]]="Egypt", 1, EmpTable3[[#This Row],[Country]]="Saudi Arabia", 2, EmpTable3[[#This Row],[Country]]="United Arab Emirates", 3, EmpTable3[[#This Row],[Country]]="Syria", 4, EmpTable3[[#This Row],[Country]]="Lebanon", 5)</f>
        <v>2</v>
      </c>
      <c r="I124" t="s">
        <v>42</v>
      </c>
      <c r="J124">
        <f>_xlfn.IFS(EmpTable3[[#This Row],[Center]]="East", 1, EmpTable3[[#This Row],[Center]]="West", 2, EmpTable3[[#This Row],[Center]]="North", 3, EmpTable3[[#This Row],[Center]]="South", 4, EmpTable3[[#This Row],[Center]]="Main", 5)</f>
        <v>5</v>
      </c>
      <c r="K124">
        <v>1801</v>
      </c>
      <c r="L124">
        <v>21612</v>
      </c>
      <c r="M124">
        <v>5</v>
      </c>
      <c r="N124">
        <v>0</v>
      </c>
      <c r="O124">
        <v>0</v>
      </c>
      <c r="P124">
        <v>82</v>
      </c>
      <c r="Q124" s="2"/>
      <c r="R124">
        <v>1</v>
      </c>
      <c r="S124">
        <v>3</v>
      </c>
      <c r="T124">
        <v>2</v>
      </c>
      <c r="U124">
        <v>5</v>
      </c>
      <c r="V124">
        <v>1801</v>
      </c>
      <c r="W124">
        <v>21612</v>
      </c>
      <c r="X124">
        <v>5</v>
      </c>
      <c r="Y124">
        <v>0</v>
      </c>
      <c r="Z124">
        <v>0</v>
      </c>
      <c r="AA124">
        <v>82</v>
      </c>
    </row>
    <row r="125" spans="1:27" x14ac:dyDescent="0.3">
      <c r="A125">
        <v>124</v>
      </c>
      <c r="B125" t="s">
        <v>307</v>
      </c>
      <c r="C125">
        <f>_xlfn.IFS(EmpTable3[[#This Row],[Gender]]="Male", 1, EmpTable3[[#This Row],[Gender]]="Female", 2)</f>
        <v>2</v>
      </c>
      <c r="D125" s="1">
        <v>43125</v>
      </c>
      <c r="E125" s="2">
        <f ca="1">DATEDIF(EmpTable3[[#This Row],[Start Date]],TODAY(),"Y")</f>
        <v>6</v>
      </c>
      <c r="F125" t="s">
        <v>28</v>
      </c>
      <c r="G125" t="s">
        <v>29</v>
      </c>
      <c r="H125">
        <f>_xlfn.IFS(EmpTable3[[#This Row],[Country]]="Egypt", 1, EmpTable3[[#This Row],[Country]]="Saudi Arabia", 2, EmpTable3[[#This Row],[Country]]="United Arab Emirates", 3, EmpTable3[[#This Row],[Country]]="Syria", 4, EmpTable3[[#This Row],[Country]]="Lebanon", 5)</f>
        <v>3</v>
      </c>
      <c r="I125" t="s">
        <v>42</v>
      </c>
      <c r="J125">
        <f>_xlfn.IFS(EmpTable3[[#This Row],[Center]]="East", 1, EmpTable3[[#This Row],[Center]]="West", 2, EmpTable3[[#This Row],[Center]]="North", 3, EmpTable3[[#This Row],[Center]]="South", 4, EmpTable3[[#This Row],[Center]]="Main", 5)</f>
        <v>5</v>
      </c>
      <c r="K125">
        <v>1452</v>
      </c>
      <c r="L125">
        <v>17424</v>
      </c>
      <c r="M125">
        <v>3</v>
      </c>
      <c r="N125">
        <v>0</v>
      </c>
      <c r="O125">
        <v>0</v>
      </c>
      <c r="P125">
        <v>0</v>
      </c>
      <c r="Q125" s="2"/>
      <c r="R125">
        <v>2</v>
      </c>
      <c r="S125">
        <v>6</v>
      </c>
      <c r="T125">
        <v>3</v>
      </c>
      <c r="U125">
        <v>5</v>
      </c>
      <c r="V125">
        <v>1452</v>
      </c>
      <c r="W125">
        <v>17424</v>
      </c>
      <c r="X125">
        <v>3</v>
      </c>
      <c r="Y125">
        <v>0</v>
      </c>
      <c r="Z125">
        <v>0</v>
      </c>
      <c r="AA125">
        <v>0</v>
      </c>
    </row>
    <row r="126" spans="1:27" x14ac:dyDescent="0.3">
      <c r="A126">
        <v>125</v>
      </c>
      <c r="B126" t="s">
        <v>32</v>
      </c>
      <c r="C126">
        <f>_xlfn.IFS(EmpTable3[[#This Row],[Gender]]="Male", 1, EmpTable3[[#This Row],[Gender]]="Female", 2)</f>
        <v>1</v>
      </c>
      <c r="D126" s="1">
        <v>42914</v>
      </c>
      <c r="E126" s="2">
        <f ca="1">DATEDIF(EmpTable3[[#This Row],[Start Date]],TODAY(),"Y")</f>
        <v>7</v>
      </c>
      <c r="F126" t="s">
        <v>17</v>
      </c>
      <c r="G126" t="s">
        <v>29</v>
      </c>
      <c r="H126">
        <f>_xlfn.IFS(EmpTable3[[#This Row],[Country]]="Egypt", 1, EmpTable3[[#This Row],[Country]]="Saudi Arabia", 2, EmpTable3[[#This Row],[Country]]="United Arab Emirates", 3, EmpTable3[[#This Row],[Country]]="Syria", 4, EmpTable3[[#This Row],[Country]]="Lebanon", 5)</f>
        <v>3</v>
      </c>
      <c r="I126" t="s">
        <v>36</v>
      </c>
      <c r="J126">
        <f>_xlfn.IFS(EmpTable3[[#This Row],[Center]]="East", 1, EmpTable3[[#This Row],[Center]]="West", 2, EmpTable3[[#This Row],[Center]]="North", 3, EmpTable3[[#This Row],[Center]]="South", 4, EmpTable3[[#This Row],[Center]]="Main", 5)</f>
        <v>3</v>
      </c>
      <c r="K126">
        <v>2358</v>
      </c>
      <c r="L126">
        <v>28296</v>
      </c>
      <c r="M126">
        <v>3</v>
      </c>
      <c r="N126">
        <v>0</v>
      </c>
      <c r="O126">
        <v>0</v>
      </c>
      <c r="P126">
        <v>14</v>
      </c>
      <c r="Q126" s="2"/>
      <c r="R126">
        <v>1</v>
      </c>
      <c r="S126">
        <v>7</v>
      </c>
      <c r="T126">
        <v>3</v>
      </c>
      <c r="U126">
        <v>3</v>
      </c>
      <c r="V126">
        <v>2358</v>
      </c>
      <c r="W126">
        <v>28296</v>
      </c>
      <c r="X126">
        <v>3</v>
      </c>
      <c r="Y126">
        <v>0</v>
      </c>
      <c r="Z126">
        <v>0</v>
      </c>
      <c r="AA126">
        <v>14</v>
      </c>
    </row>
    <row r="127" spans="1:27" x14ac:dyDescent="0.3">
      <c r="A127">
        <v>126</v>
      </c>
      <c r="B127" t="s">
        <v>307</v>
      </c>
      <c r="C127">
        <f>_xlfn.IFS(EmpTable3[[#This Row],[Gender]]="Male", 1, EmpTable3[[#This Row],[Gender]]="Female", 2)</f>
        <v>2</v>
      </c>
      <c r="D127" s="1">
        <v>43688</v>
      </c>
      <c r="E127" s="2">
        <f ca="1">DATEDIF(EmpTable3[[#This Row],[Start Date]],TODAY(),"Y")</f>
        <v>5</v>
      </c>
      <c r="F127" t="s">
        <v>28</v>
      </c>
      <c r="G127" t="s">
        <v>18</v>
      </c>
      <c r="H127">
        <f>_xlfn.IFS(EmpTable3[[#This Row],[Country]]="Egypt", 1, EmpTable3[[#This Row],[Country]]="Saudi Arabia", 2, EmpTable3[[#This Row],[Country]]="United Arab Emirates", 3, EmpTable3[[#This Row],[Country]]="Syria", 4, EmpTable3[[#This Row],[Country]]="Lebanon", 5)</f>
        <v>1</v>
      </c>
      <c r="I127" t="s">
        <v>36</v>
      </c>
      <c r="J127">
        <f>_xlfn.IFS(EmpTable3[[#This Row],[Center]]="East", 1, EmpTable3[[#This Row],[Center]]="West", 2, EmpTable3[[#This Row],[Center]]="North", 3, EmpTable3[[#This Row],[Center]]="South", 4, EmpTable3[[#This Row],[Center]]="Main", 5)</f>
        <v>3</v>
      </c>
      <c r="K127">
        <v>784</v>
      </c>
      <c r="L127">
        <v>9408</v>
      </c>
      <c r="M127">
        <v>3</v>
      </c>
      <c r="N127">
        <v>2</v>
      </c>
      <c r="O127">
        <v>3</v>
      </c>
      <c r="P127">
        <v>9</v>
      </c>
      <c r="Q127" s="2"/>
      <c r="R127">
        <v>2</v>
      </c>
      <c r="S127">
        <v>5</v>
      </c>
      <c r="T127">
        <v>1</v>
      </c>
      <c r="U127">
        <v>3</v>
      </c>
      <c r="V127">
        <v>784</v>
      </c>
      <c r="W127">
        <v>9408</v>
      </c>
      <c r="X127">
        <v>3</v>
      </c>
      <c r="Y127">
        <v>2</v>
      </c>
      <c r="Z127">
        <v>3</v>
      </c>
      <c r="AA127">
        <v>9</v>
      </c>
    </row>
    <row r="128" spans="1:27" x14ac:dyDescent="0.3">
      <c r="A128">
        <v>127</v>
      </c>
      <c r="B128" t="s">
        <v>32</v>
      </c>
      <c r="C128">
        <f>_xlfn.IFS(EmpTable3[[#This Row],[Gender]]="Male", 1, EmpTable3[[#This Row],[Gender]]="Female", 2)</f>
        <v>1</v>
      </c>
      <c r="D128" s="1">
        <v>42943</v>
      </c>
      <c r="E128" s="2">
        <f ca="1">DATEDIF(EmpTable3[[#This Row],[Start Date]],TODAY(),"Y")</f>
        <v>7</v>
      </c>
      <c r="F128" t="s">
        <v>28</v>
      </c>
      <c r="G128" t="s">
        <v>18</v>
      </c>
      <c r="H128">
        <f>_xlfn.IFS(EmpTable3[[#This Row],[Country]]="Egypt", 1, EmpTable3[[#This Row],[Country]]="Saudi Arabia", 2, EmpTable3[[#This Row],[Country]]="United Arab Emirates", 3, EmpTable3[[#This Row],[Country]]="Syria", 4, EmpTable3[[#This Row],[Country]]="Lebanon", 5)</f>
        <v>1</v>
      </c>
      <c r="I128" t="s">
        <v>42</v>
      </c>
      <c r="J128">
        <f>_xlfn.IFS(EmpTable3[[#This Row],[Center]]="East", 1, EmpTable3[[#This Row],[Center]]="West", 2, EmpTable3[[#This Row],[Center]]="North", 3, EmpTable3[[#This Row],[Center]]="South", 4, EmpTable3[[#This Row],[Center]]="Main", 5)</f>
        <v>5</v>
      </c>
      <c r="K128">
        <v>1423</v>
      </c>
      <c r="L128">
        <v>17076</v>
      </c>
      <c r="M128">
        <v>3</v>
      </c>
      <c r="N128">
        <v>0</v>
      </c>
      <c r="O128">
        <v>0</v>
      </c>
      <c r="P128">
        <v>4</v>
      </c>
      <c r="Q128" s="2"/>
      <c r="R128">
        <v>1</v>
      </c>
      <c r="S128">
        <v>7</v>
      </c>
      <c r="T128">
        <v>1</v>
      </c>
      <c r="U128">
        <v>5</v>
      </c>
      <c r="V128">
        <v>1423</v>
      </c>
      <c r="W128">
        <v>17076</v>
      </c>
      <c r="X128">
        <v>3</v>
      </c>
      <c r="Y128">
        <v>0</v>
      </c>
      <c r="Z128">
        <v>0</v>
      </c>
      <c r="AA128">
        <v>4</v>
      </c>
    </row>
    <row r="129" spans="1:27" x14ac:dyDescent="0.3">
      <c r="A129">
        <v>128</v>
      </c>
      <c r="B129" t="s">
        <v>32</v>
      </c>
      <c r="C129">
        <f>_xlfn.IFS(EmpTable3[[#This Row],[Gender]]="Male", 1, EmpTable3[[#This Row],[Gender]]="Female", 2)</f>
        <v>1</v>
      </c>
      <c r="D129" s="1">
        <v>43309</v>
      </c>
      <c r="E129" s="2">
        <f ca="1">DATEDIF(EmpTable3[[#This Row],[Start Date]],TODAY(),"Y")</f>
        <v>6</v>
      </c>
      <c r="F129" t="s">
        <v>200</v>
      </c>
      <c r="G129" t="s">
        <v>29</v>
      </c>
      <c r="H129">
        <f>_xlfn.IFS(EmpTable3[[#This Row],[Country]]="Egypt", 1, EmpTable3[[#This Row],[Country]]="Saudi Arabia", 2, EmpTable3[[#This Row],[Country]]="United Arab Emirates", 3, EmpTable3[[#This Row],[Country]]="Syria", 4, EmpTable3[[#This Row],[Country]]="Lebanon", 5)</f>
        <v>3</v>
      </c>
      <c r="I129" t="s">
        <v>42</v>
      </c>
      <c r="J129">
        <f>_xlfn.IFS(EmpTable3[[#This Row],[Center]]="East", 1, EmpTable3[[#This Row],[Center]]="West", 2, EmpTable3[[#This Row],[Center]]="North", 3, EmpTable3[[#This Row],[Center]]="South", 4, EmpTable3[[#This Row],[Center]]="Main", 5)</f>
        <v>5</v>
      </c>
      <c r="K129">
        <v>2174</v>
      </c>
      <c r="L129">
        <v>26088</v>
      </c>
      <c r="M129">
        <v>2</v>
      </c>
      <c r="N129">
        <v>6</v>
      </c>
      <c r="O129">
        <v>0</v>
      </c>
      <c r="P129">
        <v>10</v>
      </c>
      <c r="Q129" s="2"/>
      <c r="R129">
        <v>1</v>
      </c>
      <c r="S129">
        <v>6</v>
      </c>
      <c r="T129">
        <v>3</v>
      </c>
      <c r="U129">
        <v>5</v>
      </c>
      <c r="V129">
        <v>2174</v>
      </c>
      <c r="W129">
        <v>26088</v>
      </c>
      <c r="X129">
        <v>2</v>
      </c>
      <c r="Y129">
        <v>6</v>
      </c>
      <c r="Z129">
        <v>0</v>
      </c>
      <c r="AA129">
        <v>10</v>
      </c>
    </row>
    <row r="130" spans="1:27" x14ac:dyDescent="0.3">
      <c r="A130">
        <v>129</v>
      </c>
      <c r="B130" t="s">
        <v>32</v>
      </c>
      <c r="C130">
        <f>_xlfn.IFS(EmpTable3[[#This Row],[Gender]]="Male", 1, EmpTable3[[#This Row],[Gender]]="Female", 2)</f>
        <v>1</v>
      </c>
      <c r="D130" s="1">
        <v>44030</v>
      </c>
      <c r="E130" s="2">
        <f ca="1">DATEDIF(EmpTable3[[#This Row],[Start Date]],TODAY(),"Y")</f>
        <v>4</v>
      </c>
      <c r="F130" t="s">
        <v>58</v>
      </c>
      <c r="G130" t="s">
        <v>18</v>
      </c>
      <c r="H130">
        <f>_xlfn.IFS(EmpTable3[[#This Row],[Country]]="Egypt", 1, EmpTable3[[#This Row],[Country]]="Saudi Arabia", 2, EmpTable3[[#This Row],[Country]]="United Arab Emirates", 3, EmpTable3[[#This Row],[Country]]="Syria", 4, EmpTable3[[#This Row],[Country]]="Lebanon", 5)</f>
        <v>1</v>
      </c>
      <c r="I130" t="s">
        <v>36</v>
      </c>
      <c r="J130">
        <f>_xlfn.IFS(EmpTable3[[#This Row],[Center]]="East", 1, EmpTable3[[#This Row],[Center]]="West", 2, EmpTable3[[#This Row],[Center]]="North", 3, EmpTable3[[#This Row],[Center]]="South", 4, EmpTable3[[#This Row],[Center]]="Main", 5)</f>
        <v>3</v>
      </c>
      <c r="K130">
        <v>2182</v>
      </c>
      <c r="L130">
        <v>26184</v>
      </c>
      <c r="M130">
        <v>4.5</v>
      </c>
      <c r="N130">
        <v>6</v>
      </c>
      <c r="O130">
        <v>0</v>
      </c>
      <c r="P130">
        <v>74</v>
      </c>
      <c r="Q130" s="2"/>
      <c r="R130">
        <v>1</v>
      </c>
      <c r="S130">
        <v>4</v>
      </c>
      <c r="T130">
        <v>1</v>
      </c>
      <c r="U130">
        <v>3</v>
      </c>
      <c r="V130">
        <v>2182</v>
      </c>
      <c r="W130">
        <v>26184</v>
      </c>
      <c r="X130">
        <v>4.5</v>
      </c>
      <c r="Y130">
        <v>6</v>
      </c>
      <c r="Z130">
        <v>0</v>
      </c>
      <c r="AA130">
        <v>74</v>
      </c>
    </row>
    <row r="131" spans="1:27" x14ac:dyDescent="0.3">
      <c r="A131">
        <v>130</v>
      </c>
      <c r="B131" t="s">
        <v>307</v>
      </c>
      <c r="C131">
        <f>_xlfn.IFS(EmpTable3[[#This Row],[Gender]]="Male", 1, EmpTable3[[#This Row],[Gender]]="Female", 2)</f>
        <v>2</v>
      </c>
      <c r="D131" s="1">
        <v>43675</v>
      </c>
      <c r="E131" s="2">
        <f ca="1">DATEDIF(EmpTable3[[#This Row],[Start Date]],TODAY(),"Y")</f>
        <v>5</v>
      </c>
      <c r="F131" t="s">
        <v>17</v>
      </c>
      <c r="G131" t="s">
        <v>18</v>
      </c>
      <c r="H131">
        <f>_xlfn.IFS(EmpTable3[[#This Row],[Country]]="Egypt", 1, EmpTable3[[#This Row],[Country]]="Saudi Arabia", 2, EmpTable3[[#This Row],[Country]]="United Arab Emirates", 3, EmpTable3[[#This Row],[Country]]="Syria", 4, EmpTable3[[#This Row],[Country]]="Lebanon", 5)</f>
        <v>1</v>
      </c>
      <c r="I131" t="s">
        <v>42</v>
      </c>
      <c r="J131">
        <f>_xlfn.IFS(EmpTable3[[#This Row],[Center]]="East", 1, EmpTable3[[#This Row],[Center]]="West", 2, EmpTable3[[#This Row],[Center]]="North", 3, EmpTable3[[#This Row],[Center]]="South", 4, EmpTable3[[#This Row],[Center]]="Main", 5)</f>
        <v>5</v>
      </c>
      <c r="K131">
        <v>2437</v>
      </c>
      <c r="L131">
        <v>29244</v>
      </c>
      <c r="M131">
        <v>3</v>
      </c>
      <c r="N131">
        <v>0</v>
      </c>
      <c r="O131">
        <v>0</v>
      </c>
      <c r="P131">
        <v>2</v>
      </c>
      <c r="Q131" s="2"/>
      <c r="R131">
        <v>2</v>
      </c>
      <c r="S131">
        <v>5</v>
      </c>
      <c r="T131">
        <v>1</v>
      </c>
      <c r="U131">
        <v>5</v>
      </c>
      <c r="V131">
        <v>2437</v>
      </c>
      <c r="W131">
        <v>29244</v>
      </c>
      <c r="X131">
        <v>3</v>
      </c>
      <c r="Y131">
        <v>0</v>
      </c>
      <c r="Z131">
        <v>0</v>
      </c>
      <c r="AA131">
        <v>2</v>
      </c>
    </row>
    <row r="132" spans="1:27" x14ac:dyDescent="0.3">
      <c r="A132">
        <v>131</v>
      </c>
      <c r="B132" t="s">
        <v>307</v>
      </c>
      <c r="C132">
        <f>_xlfn.IFS(EmpTable3[[#This Row],[Gender]]="Male", 1, EmpTable3[[#This Row],[Gender]]="Female", 2)</f>
        <v>2</v>
      </c>
      <c r="D132" s="1">
        <v>43726</v>
      </c>
      <c r="E132" s="2">
        <f ca="1">DATEDIF(EmpTable3[[#This Row],[Start Date]],TODAY(),"Y")</f>
        <v>4</v>
      </c>
      <c r="F132" t="s">
        <v>17</v>
      </c>
      <c r="G132" t="s">
        <v>18</v>
      </c>
      <c r="H132">
        <f>_xlfn.IFS(EmpTable3[[#This Row],[Country]]="Egypt", 1, EmpTable3[[#This Row],[Country]]="Saudi Arabia", 2, EmpTable3[[#This Row],[Country]]="United Arab Emirates", 3, EmpTable3[[#This Row],[Country]]="Syria", 4, EmpTable3[[#This Row],[Country]]="Lebanon", 5)</f>
        <v>1</v>
      </c>
      <c r="I132" t="s">
        <v>42</v>
      </c>
      <c r="J132">
        <f>_xlfn.IFS(EmpTable3[[#This Row],[Center]]="East", 1, EmpTable3[[#This Row],[Center]]="West", 2, EmpTable3[[#This Row],[Center]]="North", 3, EmpTable3[[#This Row],[Center]]="South", 4, EmpTable3[[#This Row],[Center]]="Main", 5)</f>
        <v>5</v>
      </c>
      <c r="K132">
        <v>926</v>
      </c>
      <c r="L132">
        <v>11112</v>
      </c>
      <c r="M132">
        <v>2</v>
      </c>
      <c r="N132">
        <v>3</v>
      </c>
      <c r="O132">
        <v>0</v>
      </c>
      <c r="P132">
        <v>1</v>
      </c>
      <c r="Q132" s="2"/>
      <c r="R132">
        <v>2</v>
      </c>
      <c r="S132">
        <v>4</v>
      </c>
      <c r="T132">
        <v>1</v>
      </c>
      <c r="U132">
        <v>5</v>
      </c>
      <c r="V132">
        <v>926</v>
      </c>
      <c r="W132">
        <v>11112</v>
      </c>
      <c r="X132">
        <v>2</v>
      </c>
      <c r="Y132">
        <v>3</v>
      </c>
      <c r="Z132">
        <v>0</v>
      </c>
      <c r="AA132">
        <v>1</v>
      </c>
    </row>
    <row r="133" spans="1:27" x14ac:dyDescent="0.3">
      <c r="A133">
        <v>132</v>
      </c>
      <c r="B133" t="s">
        <v>32</v>
      </c>
      <c r="C133">
        <f>_xlfn.IFS(EmpTable3[[#This Row],[Gender]]="Male", 1, EmpTable3[[#This Row],[Gender]]="Female", 2)</f>
        <v>1</v>
      </c>
      <c r="D133" s="1">
        <v>42765</v>
      </c>
      <c r="E133" s="2">
        <f ca="1">DATEDIF(EmpTable3[[#This Row],[Start Date]],TODAY(),"Y")</f>
        <v>7</v>
      </c>
      <c r="F133" t="s">
        <v>58</v>
      </c>
      <c r="G133" t="s">
        <v>29</v>
      </c>
      <c r="H133">
        <f>_xlfn.IFS(EmpTable3[[#This Row],[Country]]="Egypt", 1, EmpTable3[[#This Row],[Country]]="Saudi Arabia", 2, EmpTable3[[#This Row],[Country]]="United Arab Emirates", 3, EmpTable3[[#This Row],[Country]]="Syria", 4, EmpTable3[[#This Row],[Country]]="Lebanon", 5)</f>
        <v>3</v>
      </c>
      <c r="I133" t="s">
        <v>19</v>
      </c>
      <c r="J133">
        <f>_xlfn.IFS(EmpTable3[[#This Row],[Center]]="East", 1, EmpTable3[[#This Row],[Center]]="West", 2, EmpTable3[[#This Row],[Center]]="North", 3, EmpTable3[[#This Row],[Center]]="South", 4, EmpTable3[[#This Row],[Center]]="Main", 5)</f>
        <v>2</v>
      </c>
      <c r="K133">
        <v>1506</v>
      </c>
      <c r="L133">
        <v>18072</v>
      </c>
      <c r="M133">
        <v>3</v>
      </c>
      <c r="N133">
        <v>0</v>
      </c>
      <c r="O133">
        <v>0</v>
      </c>
      <c r="P133">
        <v>1</v>
      </c>
      <c r="Q133" s="2"/>
      <c r="R133">
        <v>1</v>
      </c>
      <c r="S133">
        <v>7</v>
      </c>
      <c r="T133">
        <v>3</v>
      </c>
      <c r="U133">
        <v>2</v>
      </c>
      <c r="V133">
        <v>1506</v>
      </c>
      <c r="W133">
        <v>18072</v>
      </c>
      <c r="X133">
        <v>3</v>
      </c>
      <c r="Y133">
        <v>0</v>
      </c>
      <c r="Z133">
        <v>0</v>
      </c>
      <c r="AA133">
        <v>1</v>
      </c>
    </row>
    <row r="134" spans="1:27" x14ac:dyDescent="0.3">
      <c r="A134">
        <v>133</v>
      </c>
      <c r="B134" t="s">
        <v>32</v>
      </c>
      <c r="C134">
        <f>_xlfn.IFS(EmpTable3[[#This Row],[Gender]]="Male", 1, EmpTable3[[#This Row],[Gender]]="Female", 2)</f>
        <v>1</v>
      </c>
      <c r="D134" s="1">
        <v>43103</v>
      </c>
      <c r="E134" s="2">
        <f ca="1">DATEDIF(EmpTable3[[#This Row],[Start Date]],TODAY(),"Y")</f>
        <v>6</v>
      </c>
      <c r="F134" t="s">
        <v>50</v>
      </c>
      <c r="G134" t="s">
        <v>22</v>
      </c>
      <c r="H134">
        <f>_xlfn.IFS(EmpTable3[[#This Row],[Country]]="Egypt", 1, EmpTable3[[#This Row],[Country]]="Saudi Arabia", 2, EmpTable3[[#This Row],[Country]]="United Arab Emirates", 3, EmpTable3[[#This Row],[Country]]="Syria", 4, EmpTable3[[#This Row],[Country]]="Lebanon", 5)</f>
        <v>2</v>
      </c>
      <c r="I134" t="s">
        <v>36</v>
      </c>
      <c r="J134">
        <f>_xlfn.IFS(EmpTable3[[#This Row],[Center]]="East", 1, EmpTable3[[#This Row],[Center]]="West", 2, EmpTable3[[#This Row],[Center]]="North", 3, EmpTable3[[#This Row],[Center]]="South", 4, EmpTable3[[#This Row],[Center]]="Main", 5)</f>
        <v>3</v>
      </c>
      <c r="K134">
        <v>3159</v>
      </c>
      <c r="L134">
        <v>37908</v>
      </c>
      <c r="M134">
        <v>5</v>
      </c>
      <c r="N134">
        <v>0</v>
      </c>
      <c r="O134">
        <v>0</v>
      </c>
      <c r="P134">
        <v>10</v>
      </c>
      <c r="Q134" s="2"/>
      <c r="R134">
        <v>1</v>
      </c>
      <c r="S134">
        <v>6</v>
      </c>
      <c r="T134">
        <v>2</v>
      </c>
      <c r="U134">
        <v>3</v>
      </c>
      <c r="V134">
        <v>3159</v>
      </c>
      <c r="W134">
        <v>37908</v>
      </c>
      <c r="X134">
        <v>5</v>
      </c>
      <c r="Y134">
        <v>0</v>
      </c>
      <c r="Z134">
        <v>0</v>
      </c>
      <c r="AA134">
        <v>10</v>
      </c>
    </row>
    <row r="135" spans="1:27" x14ac:dyDescent="0.3">
      <c r="A135">
        <v>134</v>
      </c>
      <c r="B135" t="s">
        <v>32</v>
      </c>
      <c r="C135">
        <f>_xlfn.IFS(EmpTable3[[#This Row],[Gender]]="Male", 1, EmpTable3[[#This Row],[Gender]]="Female", 2)</f>
        <v>1</v>
      </c>
      <c r="D135" s="1">
        <v>42982</v>
      </c>
      <c r="E135" s="2">
        <f ca="1">DATEDIF(EmpTable3[[#This Row],[Start Date]],TODAY(),"Y")</f>
        <v>6</v>
      </c>
      <c r="F135" t="s">
        <v>77</v>
      </c>
      <c r="G135" t="s">
        <v>48</v>
      </c>
      <c r="H135">
        <f>_xlfn.IFS(EmpTable3[[#This Row],[Country]]="Egypt", 1, EmpTable3[[#This Row],[Country]]="Saudi Arabia", 2, EmpTable3[[#This Row],[Country]]="United Arab Emirates", 3, EmpTable3[[#This Row],[Country]]="Syria", 4, EmpTable3[[#This Row],[Country]]="Lebanon", 5)</f>
        <v>4</v>
      </c>
      <c r="I135" t="s">
        <v>36</v>
      </c>
      <c r="J135">
        <f>_xlfn.IFS(EmpTable3[[#This Row],[Center]]="East", 1, EmpTable3[[#This Row],[Center]]="West", 2, EmpTable3[[#This Row],[Center]]="North", 3, EmpTable3[[#This Row],[Center]]="South", 4, EmpTable3[[#This Row],[Center]]="Main", 5)</f>
        <v>3</v>
      </c>
      <c r="K135">
        <v>1117</v>
      </c>
      <c r="L135">
        <v>13404</v>
      </c>
      <c r="M135">
        <v>1</v>
      </c>
      <c r="N135">
        <v>0</v>
      </c>
      <c r="O135">
        <v>0</v>
      </c>
      <c r="P135">
        <v>3</v>
      </c>
      <c r="Q135" s="2"/>
      <c r="R135">
        <v>1</v>
      </c>
      <c r="S135">
        <v>6</v>
      </c>
      <c r="T135">
        <v>4</v>
      </c>
      <c r="U135">
        <v>3</v>
      </c>
      <c r="V135">
        <v>1117</v>
      </c>
      <c r="W135">
        <v>13404</v>
      </c>
      <c r="X135">
        <v>1</v>
      </c>
      <c r="Y135">
        <v>0</v>
      </c>
      <c r="Z135">
        <v>0</v>
      </c>
      <c r="AA135">
        <v>3</v>
      </c>
    </row>
    <row r="136" spans="1:27" x14ac:dyDescent="0.3">
      <c r="A136">
        <v>135</v>
      </c>
      <c r="B136" t="s">
        <v>307</v>
      </c>
      <c r="C136">
        <f>_xlfn.IFS(EmpTable3[[#This Row],[Gender]]="Male", 1, EmpTable3[[#This Row],[Gender]]="Female", 2)</f>
        <v>2</v>
      </c>
      <c r="D136" s="1">
        <v>43265</v>
      </c>
      <c r="E136" s="2">
        <f ca="1">DATEDIF(EmpTable3[[#This Row],[Start Date]],TODAY(),"Y")</f>
        <v>6</v>
      </c>
      <c r="F136" t="s">
        <v>17</v>
      </c>
      <c r="G136" t="s">
        <v>48</v>
      </c>
      <c r="H136">
        <f>_xlfn.IFS(EmpTable3[[#This Row],[Country]]="Egypt", 1, EmpTable3[[#This Row],[Country]]="Saudi Arabia", 2, EmpTable3[[#This Row],[Country]]="United Arab Emirates", 3, EmpTable3[[#This Row],[Country]]="Syria", 4, EmpTable3[[#This Row],[Country]]="Lebanon", 5)</f>
        <v>4</v>
      </c>
      <c r="I136" t="s">
        <v>19</v>
      </c>
      <c r="J136">
        <f>_xlfn.IFS(EmpTable3[[#This Row],[Center]]="East", 1, EmpTable3[[#This Row],[Center]]="West", 2, EmpTable3[[#This Row],[Center]]="North", 3, EmpTable3[[#This Row],[Center]]="South", 4, EmpTable3[[#This Row],[Center]]="Main", 5)</f>
        <v>2</v>
      </c>
      <c r="K136">
        <v>2379</v>
      </c>
      <c r="L136">
        <v>28548</v>
      </c>
      <c r="M136">
        <v>4.5</v>
      </c>
      <c r="N136">
        <v>0</v>
      </c>
      <c r="O136">
        <v>0</v>
      </c>
      <c r="P136">
        <v>7</v>
      </c>
      <c r="Q136" s="2"/>
      <c r="R136">
        <v>2</v>
      </c>
      <c r="S136">
        <v>6</v>
      </c>
      <c r="T136">
        <v>4</v>
      </c>
      <c r="U136">
        <v>2</v>
      </c>
      <c r="V136">
        <v>2379</v>
      </c>
      <c r="W136">
        <v>28548</v>
      </c>
      <c r="X136">
        <v>4.5</v>
      </c>
      <c r="Y136">
        <v>0</v>
      </c>
      <c r="Z136">
        <v>0</v>
      </c>
      <c r="AA136">
        <v>7</v>
      </c>
    </row>
    <row r="137" spans="1:27" x14ac:dyDescent="0.3">
      <c r="A137">
        <v>136</v>
      </c>
      <c r="B137" t="s">
        <v>32</v>
      </c>
      <c r="C137">
        <f>_xlfn.IFS(EmpTable3[[#This Row],[Gender]]="Male", 1, EmpTable3[[#This Row],[Gender]]="Female", 2)</f>
        <v>1</v>
      </c>
      <c r="D137" s="1">
        <v>43797</v>
      </c>
      <c r="E137" s="2">
        <f ca="1">DATEDIF(EmpTable3[[#This Row],[Start Date]],TODAY(),"Y")</f>
        <v>4</v>
      </c>
      <c r="F137" t="s">
        <v>28</v>
      </c>
      <c r="G137" t="s">
        <v>18</v>
      </c>
      <c r="H137">
        <f>_xlfn.IFS(EmpTable3[[#This Row],[Country]]="Egypt", 1, EmpTable3[[#This Row],[Country]]="Saudi Arabia", 2, EmpTable3[[#This Row],[Country]]="United Arab Emirates", 3, EmpTable3[[#This Row],[Country]]="Syria", 4, EmpTable3[[#This Row],[Country]]="Lebanon", 5)</f>
        <v>1</v>
      </c>
      <c r="I137" t="s">
        <v>42</v>
      </c>
      <c r="J137">
        <f>_xlfn.IFS(EmpTable3[[#This Row],[Center]]="East", 1, EmpTable3[[#This Row],[Center]]="West", 2, EmpTable3[[#This Row],[Center]]="North", 3, EmpTable3[[#This Row],[Center]]="South", 4, EmpTable3[[#This Row],[Center]]="Main", 5)</f>
        <v>5</v>
      </c>
      <c r="K137">
        <v>2372</v>
      </c>
      <c r="L137">
        <v>28464</v>
      </c>
      <c r="M137">
        <v>5</v>
      </c>
      <c r="N137">
        <v>4</v>
      </c>
      <c r="O137">
        <v>1</v>
      </c>
      <c r="P137">
        <v>6</v>
      </c>
      <c r="Q137" s="2"/>
      <c r="R137">
        <v>1</v>
      </c>
      <c r="S137">
        <v>4</v>
      </c>
      <c r="T137">
        <v>1</v>
      </c>
      <c r="U137">
        <v>5</v>
      </c>
      <c r="V137">
        <v>2372</v>
      </c>
      <c r="W137">
        <v>28464</v>
      </c>
      <c r="X137">
        <v>5</v>
      </c>
      <c r="Y137">
        <v>4</v>
      </c>
      <c r="Z137">
        <v>1</v>
      </c>
      <c r="AA137">
        <v>6</v>
      </c>
    </row>
    <row r="138" spans="1:27" x14ac:dyDescent="0.3">
      <c r="A138">
        <v>137</v>
      </c>
      <c r="B138" t="s">
        <v>32</v>
      </c>
      <c r="C138">
        <f>_xlfn.IFS(EmpTable3[[#This Row],[Gender]]="Male", 1, EmpTable3[[#This Row],[Gender]]="Female", 2)</f>
        <v>1</v>
      </c>
      <c r="D138" s="1">
        <v>43870</v>
      </c>
      <c r="E138" s="2">
        <f ca="1">DATEDIF(EmpTable3[[#This Row],[Start Date]],TODAY(),"Y")</f>
        <v>4</v>
      </c>
      <c r="F138" t="s">
        <v>77</v>
      </c>
      <c r="G138" t="s">
        <v>18</v>
      </c>
      <c r="H138">
        <f>_xlfn.IFS(EmpTable3[[#This Row],[Country]]="Egypt", 1, EmpTable3[[#This Row],[Country]]="Saudi Arabia", 2, EmpTable3[[#This Row],[Country]]="United Arab Emirates", 3, EmpTable3[[#This Row],[Country]]="Syria", 4, EmpTable3[[#This Row],[Country]]="Lebanon", 5)</f>
        <v>1</v>
      </c>
      <c r="I138" t="s">
        <v>36</v>
      </c>
      <c r="J138">
        <f>_xlfn.IFS(EmpTable3[[#This Row],[Center]]="East", 1, EmpTable3[[#This Row],[Center]]="West", 2, EmpTable3[[#This Row],[Center]]="North", 3, EmpTable3[[#This Row],[Center]]="South", 4, EmpTable3[[#This Row],[Center]]="Main", 5)</f>
        <v>3</v>
      </c>
      <c r="K138">
        <v>2908</v>
      </c>
      <c r="L138">
        <v>34896</v>
      </c>
      <c r="M138">
        <v>3</v>
      </c>
      <c r="N138">
        <v>0</v>
      </c>
      <c r="O138">
        <v>0</v>
      </c>
      <c r="P138">
        <v>12</v>
      </c>
      <c r="Q138" s="2"/>
      <c r="R138">
        <v>1</v>
      </c>
      <c r="S138">
        <v>4</v>
      </c>
      <c r="T138">
        <v>1</v>
      </c>
      <c r="U138">
        <v>3</v>
      </c>
      <c r="V138">
        <v>2908</v>
      </c>
      <c r="W138">
        <v>34896</v>
      </c>
      <c r="X138">
        <v>3</v>
      </c>
      <c r="Y138">
        <v>0</v>
      </c>
      <c r="Z138">
        <v>0</v>
      </c>
      <c r="AA138">
        <v>12</v>
      </c>
    </row>
    <row r="139" spans="1:27" x14ac:dyDescent="0.3">
      <c r="A139">
        <v>138</v>
      </c>
      <c r="B139" t="s">
        <v>307</v>
      </c>
      <c r="C139">
        <f>_xlfn.IFS(EmpTable3[[#This Row],[Gender]]="Male", 1, EmpTable3[[#This Row],[Gender]]="Female", 2)</f>
        <v>2</v>
      </c>
      <c r="D139" s="1">
        <v>43963</v>
      </c>
      <c r="E139" s="2">
        <f ca="1">DATEDIF(EmpTable3[[#This Row],[Start Date]],TODAY(),"Y")</f>
        <v>4</v>
      </c>
      <c r="F139" t="s">
        <v>93</v>
      </c>
      <c r="G139" t="s">
        <v>18</v>
      </c>
      <c r="H139">
        <f>_xlfn.IFS(EmpTable3[[#This Row],[Country]]="Egypt", 1, EmpTable3[[#This Row],[Country]]="Saudi Arabia", 2, EmpTable3[[#This Row],[Country]]="United Arab Emirates", 3, EmpTable3[[#This Row],[Country]]="Syria", 4, EmpTable3[[#This Row],[Country]]="Lebanon", 5)</f>
        <v>1</v>
      </c>
      <c r="I139" t="s">
        <v>42</v>
      </c>
      <c r="J139">
        <f>_xlfn.IFS(EmpTable3[[#This Row],[Center]]="East", 1, EmpTable3[[#This Row],[Center]]="West", 2, EmpTable3[[#This Row],[Center]]="North", 3, EmpTable3[[#This Row],[Center]]="South", 4, EmpTable3[[#This Row],[Center]]="Main", 5)</f>
        <v>5</v>
      </c>
      <c r="K139">
        <v>2019</v>
      </c>
      <c r="L139">
        <v>24228</v>
      </c>
      <c r="M139">
        <v>3</v>
      </c>
      <c r="N139">
        <v>5</v>
      </c>
      <c r="O139">
        <v>2</v>
      </c>
      <c r="P139">
        <v>15</v>
      </c>
      <c r="Q139" s="2"/>
      <c r="R139">
        <v>2</v>
      </c>
      <c r="S139">
        <v>4</v>
      </c>
      <c r="T139">
        <v>1</v>
      </c>
      <c r="U139">
        <v>5</v>
      </c>
      <c r="V139">
        <v>2019</v>
      </c>
      <c r="W139">
        <v>24228</v>
      </c>
      <c r="X139">
        <v>3</v>
      </c>
      <c r="Y139">
        <v>5</v>
      </c>
      <c r="Z139">
        <v>2</v>
      </c>
      <c r="AA139">
        <v>15</v>
      </c>
    </row>
    <row r="140" spans="1:27" x14ac:dyDescent="0.3">
      <c r="A140">
        <v>139</v>
      </c>
      <c r="B140" t="s">
        <v>32</v>
      </c>
      <c r="C140">
        <f>_xlfn.IFS(EmpTable3[[#This Row],[Gender]]="Male", 1, EmpTable3[[#This Row],[Gender]]="Female", 2)</f>
        <v>1</v>
      </c>
      <c r="D140" s="1">
        <v>43249</v>
      </c>
      <c r="E140" s="2">
        <f ca="1">DATEDIF(EmpTable3[[#This Row],[Start Date]],TODAY(),"Y")</f>
        <v>6</v>
      </c>
      <c r="F140" t="s">
        <v>28</v>
      </c>
      <c r="G140" t="s">
        <v>18</v>
      </c>
      <c r="H140">
        <f>_xlfn.IFS(EmpTable3[[#This Row],[Country]]="Egypt", 1, EmpTable3[[#This Row],[Country]]="Saudi Arabia", 2, EmpTable3[[#This Row],[Country]]="United Arab Emirates", 3, EmpTable3[[#This Row],[Country]]="Syria", 4, EmpTable3[[#This Row],[Country]]="Lebanon", 5)</f>
        <v>1</v>
      </c>
      <c r="I140" t="s">
        <v>36</v>
      </c>
      <c r="J140">
        <f>_xlfn.IFS(EmpTable3[[#This Row],[Center]]="East", 1, EmpTable3[[#This Row],[Center]]="West", 2, EmpTable3[[#This Row],[Center]]="North", 3, EmpTable3[[#This Row],[Center]]="South", 4, EmpTable3[[#This Row],[Center]]="Main", 5)</f>
        <v>3</v>
      </c>
      <c r="K140">
        <v>877</v>
      </c>
      <c r="L140">
        <v>10524</v>
      </c>
      <c r="M140">
        <v>1</v>
      </c>
      <c r="N140">
        <v>0</v>
      </c>
      <c r="O140">
        <v>0</v>
      </c>
      <c r="P140">
        <v>0</v>
      </c>
      <c r="Q140" s="2"/>
      <c r="R140">
        <v>1</v>
      </c>
      <c r="S140">
        <v>6</v>
      </c>
      <c r="T140">
        <v>1</v>
      </c>
      <c r="U140">
        <v>3</v>
      </c>
      <c r="V140">
        <v>877</v>
      </c>
      <c r="W140">
        <v>10524</v>
      </c>
      <c r="X140">
        <v>1</v>
      </c>
      <c r="Y140">
        <v>0</v>
      </c>
      <c r="Z140">
        <v>0</v>
      </c>
      <c r="AA140">
        <v>0</v>
      </c>
    </row>
    <row r="141" spans="1:27" x14ac:dyDescent="0.3">
      <c r="A141">
        <v>140</v>
      </c>
      <c r="B141" t="s">
        <v>32</v>
      </c>
      <c r="C141">
        <f>_xlfn.IFS(EmpTable3[[#This Row],[Gender]]="Male", 1, EmpTable3[[#This Row],[Gender]]="Female", 2)</f>
        <v>1</v>
      </c>
      <c r="D141" s="1">
        <v>43546</v>
      </c>
      <c r="E141" s="2">
        <f ca="1">DATEDIF(EmpTable3[[#This Row],[Start Date]],TODAY(),"Y")</f>
        <v>5</v>
      </c>
      <c r="F141" t="s">
        <v>58</v>
      </c>
      <c r="G141" t="s">
        <v>18</v>
      </c>
      <c r="H141">
        <f>_xlfn.IFS(EmpTable3[[#This Row],[Country]]="Egypt", 1, EmpTable3[[#This Row],[Country]]="Saudi Arabia", 2, EmpTable3[[#This Row],[Country]]="United Arab Emirates", 3, EmpTable3[[#This Row],[Country]]="Syria", 4, EmpTable3[[#This Row],[Country]]="Lebanon", 5)</f>
        <v>1</v>
      </c>
      <c r="I141" t="s">
        <v>36</v>
      </c>
      <c r="J141">
        <f>_xlfn.IFS(EmpTable3[[#This Row],[Center]]="East", 1, EmpTable3[[#This Row],[Center]]="West", 2, EmpTable3[[#This Row],[Center]]="North", 3, EmpTable3[[#This Row],[Center]]="South", 4, EmpTable3[[#This Row],[Center]]="Main", 5)</f>
        <v>3</v>
      </c>
      <c r="K141">
        <v>1043</v>
      </c>
      <c r="L141">
        <v>12516</v>
      </c>
      <c r="M141">
        <v>5</v>
      </c>
      <c r="N141">
        <v>0</v>
      </c>
      <c r="O141">
        <v>0</v>
      </c>
      <c r="P141">
        <v>0</v>
      </c>
      <c r="Q141" s="2"/>
      <c r="R141">
        <v>1</v>
      </c>
      <c r="S141">
        <v>5</v>
      </c>
      <c r="T141">
        <v>1</v>
      </c>
      <c r="U141">
        <v>3</v>
      </c>
      <c r="V141">
        <v>1043</v>
      </c>
      <c r="W141">
        <v>12516</v>
      </c>
      <c r="X141">
        <v>5</v>
      </c>
      <c r="Y141">
        <v>0</v>
      </c>
      <c r="Z141">
        <v>0</v>
      </c>
      <c r="AA141">
        <v>0</v>
      </c>
    </row>
    <row r="142" spans="1:27" x14ac:dyDescent="0.3">
      <c r="A142">
        <v>141</v>
      </c>
      <c r="B142" t="s">
        <v>307</v>
      </c>
      <c r="C142">
        <f>_xlfn.IFS(EmpTable3[[#This Row],[Gender]]="Male", 1, EmpTable3[[#This Row],[Gender]]="Female", 2)</f>
        <v>2</v>
      </c>
      <c r="D142" s="1">
        <v>43698</v>
      </c>
      <c r="E142" s="2">
        <f ca="1">DATEDIF(EmpTable3[[#This Row],[Start Date]],TODAY(),"Y")</f>
        <v>4</v>
      </c>
      <c r="F142" t="s">
        <v>50</v>
      </c>
      <c r="G142" t="s">
        <v>29</v>
      </c>
      <c r="H142">
        <f>_xlfn.IFS(EmpTable3[[#This Row],[Country]]="Egypt", 1, EmpTable3[[#This Row],[Country]]="Saudi Arabia", 2, EmpTable3[[#This Row],[Country]]="United Arab Emirates", 3, EmpTable3[[#This Row],[Country]]="Syria", 4, EmpTable3[[#This Row],[Country]]="Lebanon", 5)</f>
        <v>3</v>
      </c>
      <c r="I142" t="s">
        <v>42</v>
      </c>
      <c r="J142">
        <f>_xlfn.IFS(EmpTable3[[#This Row],[Center]]="East", 1, EmpTable3[[#This Row],[Center]]="West", 2, EmpTable3[[#This Row],[Center]]="North", 3, EmpTable3[[#This Row],[Center]]="South", 4, EmpTable3[[#This Row],[Center]]="Main", 5)</f>
        <v>5</v>
      </c>
      <c r="K142">
        <v>3258</v>
      </c>
      <c r="L142">
        <v>39096</v>
      </c>
      <c r="M142">
        <v>3</v>
      </c>
      <c r="N142">
        <v>3</v>
      </c>
      <c r="O142">
        <v>0</v>
      </c>
      <c r="P142">
        <v>0</v>
      </c>
      <c r="Q142" s="2"/>
      <c r="R142">
        <v>2</v>
      </c>
      <c r="S142">
        <v>4</v>
      </c>
      <c r="T142">
        <v>3</v>
      </c>
      <c r="U142">
        <v>5</v>
      </c>
      <c r="V142">
        <v>3258</v>
      </c>
      <c r="W142">
        <v>39096</v>
      </c>
      <c r="X142">
        <v>3</v>
      </c>
      <c r="Y142">
        <v>3</v>
      </c>
      <c r="Z142">
        <v>0</v>
      </c>
      <c r="AA142">
        <v>0</v>
      </c>
    </row>
    <row r="143" spans="1:27" x14ac:dyDescent="0.3">
      <c r="A143">
        <v>142</v>
      </c>
      <c r="B143" t="s">
        <v>307</v>
      </c>
      <c r="C143">
        <f>_xlfn.IFS(EmpTable3[[#This Row],[Gender]]="Male", 1, EmpTable3[[#This Row],[Gender]]="Female", 2)</f>
        <v>2</v>
      </c>
      <c r="D143" s="1">
        <v>44165</v>
      </c>
      <c r="E143" s="2">
        <f ca="1">DATEDIF(EmpTable3[[#This Row],[Start Date]],TODAY(),"Y")</f>
        <v>3</v>
      </c>
      <c r="F143" t="s">
        <v>77</v>
      </c>
      <c r="G143" t="s">
        <v>22</v>
      </c>
      <c r="H143">
        <f>_xlfn.IFS(EmpTable3[[#This Row],[Country]]="Egypt", 1, EmpTable3[[#This Row],[Country]]="Saudi Arabia", 2, EmpTable3[[#This Row],[Country]]="United Arab Emirates", 3, EmpTable3[[#This Row],[Country]]="Syria", 4, EmpTable3[[#This Row],[Country]]="Lebanon", 5)</f>
        <v>2</v>
      </c>
      <c r="I143" t="s">
        <v>36</v>
      </c>
      <c r="J143">
        <f>_xlfn.IFS(EmpTable3[[#This Row],[Center]]="East", 1, EmpTable3[[#This Row],[Center]]="West", 2, EmpTable3[[#This Row],[Center]]="North", 3, EmpTable3[[#This Row],[Center]]="South", 4, EmpTable3[[#This Row],[Center]]="Main", 5)</f>
        <v>3</v>
      </c>
      <c r="K143">
        <v>976</v>
      </c>
      <c r="L143">
        <v>11712</v>
      </c>
      <c r="M143">
        <v>5</v>
      </c>
      <c r="N143">
        <v>5</v>
      </c>
      <c r="O143">
        <v>0</v>
      </c>
      <c r="P143">
        <v>2</v>
      </c>
      <c r="Q143" s="2"/>
      <c r="R143">
        <v>2</v>
      </c>
      <c r="S143">
        <v>3</v>
      </c>
      <c r="T143">
        <v>2</v>
      </c>
      <c r="U143">
        <v>3</v>
      </c>
      <c r="V143">
        <v>976</v>
      </c>
      <c r="W143">
        <v>11712</v>
      </c>
      <c r="X143">
        <v>5</v>
      </c>
      <c r="Y143">
        <v>5</v>
      </c>
      <c r="Z143">
        <v>0</v>
      </c>
      <c r="AA143">
        <v>2</v>
      </c>
    </row>
    <row r="144" spans="1:27" x14ac:dyDescent="0.3">
      <c r="A144">
        <v>143</v>
      </c>
      <c r="B144" t="s">
        <v>307</v>
      </c>
      <c r="C144">
        <f>_xlfn.IFS(EmpTable3[[#This Row],[Gender]]="Male", 1, EmpTable3[[#This Row],[Gender]]="Female", 2)</f>
        <v>2</v>
      </c>
      <c r="D144" s="1">
        <v>43571</v>
      </c>
      <c r="E144" s="2">
        <f ca="1">DATEDIF(EmpTable3[[#This Row],[Start Date]],TODAY(),"Y")</f>
        <v>5</v>
      </c>
      <c r="F144" t="s">
        <v>41</v>
      </c>
      <c r="G144" t="s">
        <v>18</v>
      </c>
      <c r="H144">
        <f>_xlfn.IFS(EmpTable3[[#This Row],[Country]]="Egypt", 1, EmpTable3[[#This Row],[Country]]="Saudi Arabia", 2, EmpTable3[[#This Row],[Country]]="United Arab Emirates", 3, EmpTable3[[#This Row],[Country]]="Syria", 4, EmpTable3[[#This Row],[Country]]="Lebanon", 5)</f>
        <v>1</v>
      </c>
      <c r="I144" t="s">
        <v>42</v>
      </c>
      <c r="J144">
        <f>_xlfn.IFS(EmpTable3[[#This Row],[Center]]="East", 1, EmpTable3[[#This Row],[Center]]="West", 2, EmpTable3[[#This Row],[Center]]="North", 3, EmpTable3[[#This Row],[Center]]="South", 4, EmpTable3[[#This Row],[Center]]="Main", 5)</f>
        <v>5</v>
      </c>
      <c r="K144">
        <v>3096</v>
      </c>
      <c r="L144">
        <v>37152</v>
      </c>
      <c r="M144">
        <v>2</v>
      </c>
      <c r="N144">
        <v>0</v>
      </c>
      <c r="O144">
        <v>0</v>
      </c>
      <c r="P144">
        <v>8</v>
      </c>
      <c r="Q144" s="2"/>
      <c r="R144">
        <v>2</v>
      </c>
      <c r="S144">
        <v>5</v>
      </c>
      <c r="T144">
        <v>1</v>
      </c>
      <c r="U144">
        <v>5</v>
      </c>
      <c r="V144">
        <v>3096</v>
      </c>
      <c r="W144">
        <v>37152</v>
      </c>
      <c r="X144">
        <v>2</v>
      </c>
      <c r="Y144">
        <v>0</v>
      </c>
      <c r="Z144">
        <v>0</v>
      </c>
      <c r="AA144">
        <v>8</v>
      </c>
    </row>
    <row r="145" spans="1:27" x14ac:dyDescent="0.3">
      <c r="A145">
        <v>144</v>
      </c>
      <c r="B145" t="s">
        <v>307</v>
      </c>
      <c r="C145">
        <f>_xlfn.IFS(EmpTable3[[#This Row],[Gender]]="Male", 1, EmpTable3[[#This Row],[Gender]]="Female", 2)</f>
        <v>2</v>
      </c>
      <c r="D145" s="1">
        <v>43551</v>
      </c>
      <c r="E145" s="2">
        <f ca="1">DATEDIF(EmpTable3[[#This Row],[Start Date]],TODAY(),"Y")</f>
        <v>5</v>
      </c>
      <c r="F145" t="s">
        <v>76</v>
      </c>
      <c r="G145" t="s">
        <v>18</v>
      </c>
      <c r="H145">
        <f>_xlfn.IFS(EmpTable3[[#This Row],[Country]]="Egypt", 1, EmpTable3[[#This Row],[Country]]="Saudi Arabia", 2, EmpTable3[[#This Row],[Country]]="United Arab Emirates", 3, EmpTable3[[#This Row],[Country]]="Syria", 4, EmpTable3[[#This Row],[Country]]="Lebanon", 5)</f>
        <v>1</v>
      </c>
      <c r="I145" t="s">
        <v>19</v>
      </c>
      <c r="J145">
        <f>_xlfn.IFS(EmpTable3[[#This Row],[Center]]="East", 1, EmpTable3[[#This Row],[Center]]="West", 2, EmpTable3[[#This Row],[Center]]="North", 3, EmpTable3[[#This Row],[Center]]="South", 4, EmpTable3[[#This Row],[Center]]="Main", 5)</f>
        <v>2</v>
      </c>
      <c r="K145">
        <v>1985</v>
      </c>
      <c r="L145">
        <v>23820</v>
      </c>
      <c r="M145">
        <v>3</v>
      </c>
      <c r="N145">
        <v>6</v>
      </c>
      <c r="O145">
        <v>2</v>
      </c>
      <c r="P145">
        <v>6</v>
      </c>
      <c r="Q145" s="2"/>
      <c r="R145">
        <v>2</v>
      </c>
      <c r="S145">
        <v>5</v>
      </c>
      <c r="T145">
        <v>1</v>
      </c>
      <c r="U145">
        <v>2</v>
      </c>
      <c r="V145">
        <v>1985</v>
      </c>
      <c r="W145">
        <v>23820</v>
      </c>
      <c r="X145">
        <v>3</v>
      </c>
      <c r="Y145">
        <v>6</v>
      </c>
      <c r="Z145">
        <v>2</v>
      </c>
      <c r="AA145">
        <v>6</v>
      </c>
    </row>
    <row r="146" spans="1:27" x14ac:dyDescent="0.3">
      <c r="A146">
        <v>145</v>
      </c>
      <c r="B146" t="s">
        <v>32</v>
      </c>
      <c r="C146">
        <f>_xlfn.IFS(EmpTable3[[#This Row],[Gender]]="Male", 1, EmpTable3[[#This Row],[Gender]]="Female", 2)</f>
        <v>1</v>
      </c>
      <c r="D146" s="1">
        <v>43850</v>
      </c>
      <c r="E146" s="2">
        <f ca="1">DATEDIF(EmpTable3[[#This Row],[Start Date]],TODAY(),"Y")</f>
        <v>4</v>
      </c>
      <c r="F146" t="s">
        <v>35</v>
      </c>
      <c r="G146" t="s">
        <v>29</v>
      </c>
      <c r="H146">
        <f>_xlfn.IFS(EmpTable3[[#This Row],[Country]]="Egypt", 1, EmpTable3[[#This Row],[Country]]="Saudi Arabia", 2, EmpTable3[[#This Row],[Country]]="United Arab Emirates", 3, EmpTable3[[#This Row],[Country]]="Syria", 4, EmpTable3[[#This Row],[Country]]="Lebanon", 5)</f>
        <v>3</v>
      </c>
      <c r="I146" t="s">
        <v>42</v>
      </c>
      <c r="J146">
        <f>_xlfn.IFS(EmpTable3[[#This Row],[Center]]="East", 1, EmpTable3[[#This Row],[Center]]="West", 2, EmpTable3[[#This Row],[Center]]="North", 3, EmpTable3[[#This Row],[Center]]="South", 4, EmpTable3[[#This Row],[Center]]="Main", 5)</f>
        <v>5</v>
      </c>
      <c r="K146">
        <v>2371</v>
      </c>
      <c r="L146">
        <v>28452</v>
      </c>
      <c r="M146">
        <v>5</v>
      </c>
      <c r="N146">
        <v>0</v>
      </c>
      <c r="O146">
        <v>0</v>
      </c>
      <c r="P146">
        <v>1</v>
      </c>
      <c r="Q146" s="2"/>
      <c r="R146">
        <v>1</v>
      </c>
      <c r="S146">
        <v>4</v>
      </c>
      <c r="T146">
        <v>3</v>
      </c>
      <c r="U146">
        <v>5</v>
      </c>
      <c r="V146">
        <v>2371</v>
      </c>
      <c r="W146">
        <v>28452</v>
      </c>
      <c r="X146">
        <v>5</v>
      </c>
      <c r="Y146">
        <v>0</v>
      </c>
      <c r="Z146">
        <v>0</v>
      </c>
      <c r="AA146">
        <v>1</v>
      </c>
    </row>
    <row r="147" spans="1:27" x14ac:dyDescent="0.3">
      <c r="A147">
        <v>146</v>
      </c>
      <c r="B147" t="s">
        <v>32</v>
      </c>
      <c r="C147">
        <f>_xlfn.IFS(EmpTable3[[#This Row],[Gender]]="Male", 1, EmpTable3[[#This Row],[Gender]]="Female", 2)</f>
        <v>1</v>
      </c>
      <c r="D147" s="1">
        <v>43520</v>
      </c>
      <c r="E147" s="2">
        <f ca="1">DATEDIF(EmpTable3[[#This Row],[Start Date]],TODAY(),"Y")</f>
        <v>5</v>
      </c>
      <c r="F147" t="s">
        <v>77</v>
      </c>
      <c r="G147" t="s">
        <v>18</v>
      </c>
      <c r="H147">
        <f>_xlfn.IFS(EmpTable3[[#This Row],[Country]]="Egypt", 1, EmpTable3[[#This Row],[Country]]="Saudi Arabia", 2, EmpTable3[[#This Row],[Country]]="United Arab Emirates", 3, EmpTable3[[#This Row],[Country]]="Syria", 4, EmpTable3[[#This Row],[Country]]="Lebanon", 5)</f>
        <v>1</v>
      </c>
      <c r="I147" t="s">
        <v>36</v>
      </c>
      <c r="J147">
        <f>_xlfn.IFS(EmpTable3[[#This Row],[Center]]="East", 1, EmpTable3[[#This Row],[Center]]="West", 2, EmpTable3[[#This Row],[Center]]="North", 3, EmpTable3[[#This Row],[Center]]="South", 4, EmpTable3[[#This Row],[Center]]="Main", 5)</f>
        <v>3</v>
      </c>
      <c r="K147">
        <v>2562</v>
      </c>
      <c r="L147">
        <v>30744</v>
      </c>
      <c r="M147">
        <v>2</v>
      </c>
      <c r="N147">
        <v>4</v>
      </c>
      <c r="O147">
        <v>0</v>
      </c>
      <c r="P147">
        <v>3</v>
      </c>
      <c r="Q147" s="2"/>
      <c r="R147">
        <v>1</v>
      </c>
      <c r="S147">
        <v>5</v>
      </c>
      <c r="T147">
        <v>1</v>
      </c>
      <c r="U147">
        <v>3</v>
      </c>
      <c r="V147">
        <v>2562</v>
      </c>
      <c r="W147">
        <v>30744</v>
      </c>
      <c r="X147">
        <v>2</v>
      </c>
      <c r="Y147">
        <v>4</v>
      </c>
      <c r="Z147">
        <v>0</v>
      </c>
      <c r="AA147">
        <v>3</v>
      </c>
    </row>
    <row r="148" spans="1:27" x14ac:dyDescent="0.3">
      <c r="A148">
        <v>147</v>
      </c>
      <c r="B148" t="s">
        <v>307</v>
      </c>
      <c r="C148">
        <f>_xlfn.IFS(EmpTable3[[#This Row],[Gender]]="Male", 1, EmpTable3[[#This Row],[Gender]]="Female", 2)</f>
        <v>2</v>
      </c>
      <c r="D148" s="1">
        <v>44071</v>
      </c>
      <c r="E148" s="2">
        <f ca="1">DATEDIF(EmpTable3[[#This Row],[Start Date]],TODAY(),"Y")</f>
        <v>3</v>
      </c>
      <c r="F148" t="s">
        <v>17</v>
      </c>
      <c r="G148" t="s">
        <v>48</v>
      </c>
      <c r="H148">
        <f>_xlfn.IFS(EmpTable3[[#This Row],[Country]]="Egypt", 1, EmpTable3[[#This Row],[Country]]="Saudi Arabia", 2, EmpTable3[[#This Row],[Country]]="United Arab Emirates", 3, EmpTable3[[#This Row],[Country]]="Syria", 4, EmpTable3[[#This Row],[Country]]="Lebanon", 5)</f>
        <v>4</v>
      </c>
      <c r="I148" t="s">
        <v>42</v>
      </c>
      <c r="J148">
        <f>_xlfn.IFS(EmpTable3[[#This Row],[Center]]="East", 1, EmpTable3[[#This Row],[Center]]="West", 2, EmpTable3[[#This Row],[Center]]="North", 3, EmpTable3[[#This Row],[Center]]="South", 4, EmpTable3[[#This Row],[Center]]="Main", 5)</f>
        <v>5</v>
      </c>
      <c r="K148">
        <v>1254</v>
      </c>
      <c r="L148">
        <v>15048</v>
      </c>
      <c r="M148">
        <v>5</v>
      </c>
      <c r="N148">
        <v>0</v>
      </c>
      <c r="O148">
        <v>0</v>
      </c>
      <c r="P148">
        <v>8</v>
      </c>
      <c r="Q148" s="2"/>
      <c r="R148">
        <v>2</v>
      </c>
      <c r="S148">
        <v>3</v>
      </c>
      <c r="T148">
        <v>4</v>
      </c>
      <c r="U148">
        <v>5</v>
      </c>
      <c r="V148">
        <v>1254</v>
      </c>
      <c r="W148">
        <v>15048</v>
      </c>
      <c r="X148">
        <v>5</v>
      </c>
      <c r="Y148">
        <v>0</v>
      </c>
      <c r="Z148">
        <v>0</v>
      </c>
      <c r="AA148">
        <v>8</v>
      </c>
    </row>
    <row r="149" spans="1:27" x14ac:dyDescent="0.3">
      <c r="A149">
        <v>148</v>
      </c>
      <c r="B149" t="s">
        <v>32</v>
      </c>
      <c r="C149">
        <f>_xlfn.IFS(EmpTable3[[#This Row],[Gender]]="Male", 1, EmpTable3[[#This Row],[Gender]]="Female", 2)</f>
        <v>1</v>
      </c>
      <c r="D149" s="1">
        <v>43173</v>
      </c>
      <c r="E149" s="2">
        <f ca="1">DATEDIF(EmpTable3[[#This Row],[Start Date]],TODAY(),"Y")</f>
        <v>6</v>
      </c>
      <c r="F149" t="s">
        <v>28</v>
      </c>
      <c r="G149" t="s">
        <v>48</v>
      </c>
      <c r="H149">
        <f>_xlfn.IFS(EmpTable3[[#This Row],[Country]]="Egypt", 1, EmpTable3[[#This Row],[Country]]="Saudi Arabia", 2, EmpTable3[[#This Row],[Country]]="United Arab Emirates", 3, EmpTable3[[#This Row],[Country]]="Syria", 4, EmpTable3[[#This Row],[Country]]="Lebanon", 5)</f>
        <v>4</v>
      </c>
      <c r="I149" t="s">
        <v>42</v>
      </c>
      <c r="J149">
        <f>_xlfn.IFS(EmpTable3[[#This Row],[Center]]="East", 1, EmpTable3[[#This Row],[Center]]="West", 2, EmpTable3[[#This Row],[Center]]="North", 3, EmpTable3[[#This Row],[Center]]="South", 4, EmpTable3[[#This Row],[Center]]="Main", 5)</f>
        <v>5</v>
      </c>
      <c r="K149">
        <v>793</v>
      </c>
      <c r="L149">
        <v>9516</v>
      </c>
      <c r="M149">
        <v>5</v>
      </c>
      <c r="N149">
        <v>6</v>
      </c>
      <c r="O149">
        <v>0</v>
      </c>
      <c r="P149">
        <v>2</v>
      </c>
      <c r="Q149" s="2"/>
      <c r="R149">
        <v>1</v>
      </c>
      <c r="S149">
        <v>6</v>
      </c>
      <c r="T149">
        <v>4</v>
      </c>
      <c r="U149">
        <v>5</v>
      </c>
      <c r="V149">
        <v>793</v>
      </c>
      <c r="W149">
        <v>9516</v>
      </c>
      <c r="X149">
        <v>5</v>
      </c>
      <c r="Y149">
        <v>6</v>
      </c>
      <c r="Z149">
        <v>0</v>
      </c>
      <c r="AA149">
        <v>2</v>
      </c>
    </row>
    <row r="150" spans="1:27" x14ac:dyDescent="0.3">
      <c r="A150">
        <v>149</v>
      </c>
      <c r="B150" t="s">
        <v>307</v>
      </c>
      <c r="C150">
        <f>_xlfn.IFS(EmpTable3[[#This Row],[Gender]]="Male", 1, EmpTable3[[#This Row],[Gender]]="Female", 2)</f>
        <v>2</v>
      </c>
      <c r="D150" s="1">
        <v>43007</v>
      </c>
      <c r="E150" s="2">
        <f ca="1">DATEDIF(EmpTable3[[#This Row],[Start Date]],TODAY(),"Y")</f>
        <v>6</v>
      </c>
      <c r="F150" t="s">
        <v>118</v>
      </c>
      <c r="G150" t="s">
        <v>18</v>
      </c>
      <c r="H150">
        <f>_xlfn.IFS(EmpTable3[[#This Row],[Country]]="Egypt", 1, EmpTable3[[#This Row],[Country]]="Saudi Arabia", 2, EmpTable3[[#This Row],[Country]]="United Arab Emirates", 3, EmpTable3[[#This Row],[Country]]="Syria", 4, EmpTable3[[#This Row],[Country]]="Lebanon", 5)</f>
        <v>1</v>
      </c>
      <c r="I150" t="s">
        <v>19</v>
      </c>
      <c r="J150">
        <f>_xlfn.IFS(EmpTable3[[#This Row],[Center]]="East", 1, EmpTable3[[#This Row],[Center]]="West", 2, EmpTable3[[#This Row],[Center]]="North", 3, EmpTable3[[#This Row],[Center]]="South", 4, EmpTable3[[#This Row],[Center]]="Main", 5)</f>
        <v>2</v>
      </c>
      <c r="K150">
        <v>2416</v>
      </c>
      <c r="L150">
        <v>28992</v>
      </c>
      <c r="M150">
        <v>3</v>
      </c>
      <c r="N150">
        <v>0</v>
      </c>
      <c r="O150">
        <v>0</v>
      </c>
      <c r="P150">
        <v>2</v>
      </c>
      <c r="Q150" s="2"/>
      <c r="R150">
        <v>2</v>
      </c>
      <c r="S150">
        <v>6</v>
      </c>
      <c r="T150">
        <v>1</v>
      </c>
      <c r="U150">
        <v>2</v>
      </c>
      <c r="V150">
        <v>2416</v>
      </c>
      <c r="W150">
        <v>28992</v>
      </c>
      <c r="X150">
        <v>3</v>
      </c>
      <c r="Y150">
        <v>0</v>
      </c>
      <c r="Z150">
        <v>0</v>
      </c>
      <c r="AA150">
        <v>2</v>
      </c>
    </row>
    <row r="151" spans="1:27" x14ac:dyDescent="0.3">
      <c r="A151">
        <v>150</v>
      </c>
      <c r="B151" t="s">
        <v>32</v>
      </c>
      <c r="C151">
        <f>_xlfn.IFS(EmpTable3[[#This Row],[Gender]]="Male", 1, EmpTable3[[#This Row],[Gender]]="Female", 2)</f>
        <v>1</v>
      </c>
      <c r="D151" s="1">
        <v>42773</v>
      </c>
      <c r="E151" s="2">
        <f ca="1">DATEDIF(EmpTable3[[#This Row],[Start Date]],TODAY(),"Y")</f>
        <v>7</v>
      </c>
      <c r="F151" t="s">
        <v>53</v>
      </c>
      <c r="G151" t="s">
        <v>48</v>
      </c>
      <c r="H151">
        <f>_xlfn.IFS(EmpTable3[[#This Row],[Country]]="Egypt", 1, EmpTable3[[#This Row],[Country]]="Saudi Arabia", 2, EmpTable3[[#This Row],[Country]]="United Arab Emirates", 3, EmpTable3[[#This Row],[Country]]="Syria", 4, EmpTable3[[#This Row],[Country]]="Lebanon", 5)</f>
        <v>4</v>
      </c>
      <c r="I151" t="s">
        <v>36</v>
      </c>
      <c r="J151">
        <f>_xlfn.IFS(EmpTable3[[#This Row],[Center]]="East", 1, EmpTable3[[#This Row],[Center]]="West", 2, EmpTable3[[#This Row],[Center]]="North", 3, EmpTable3[[#This Row],[Center]]="South", 4, EmpTable3[[#This Row],[Center]]="Main", 5)</f>
        <v>3</v>
      </c>
      <c r="K151">
        <v>822</v>
      </c>
      <c r="L151">
        <v>9864</v>
      </c>
      <c r="M151">
        <v>5</v>
      </c>
      <c r="N151">
        <v>6</v>
      </c>
      <c r="O151">
        <v>0</v>
      </c>
      <c r="P151">
        <v>1</v>
      </c>
      <c r="Q151" s="2"/>
      <c r="R151">
        <v>1</v>
      </c>
      <c r="S151">
        <v>7</v>
      </c>
      <c r="T151">
        <v>4</v>
      </c>
      <c r="U151">
        <v>3</v>
      </c>
      <c r="V151">
        <v>822</v>
      </c>
      <c r="W151">
        <v>9864</v>
      </c>
      <c r="X151">
        <v>5</v>
      </c>
      <c r="Y151">
        <v>6</v>
      </c>
      <c r="Z151">
        <v>0</v>
      </c>
      <c r="AA151">
        <v>1</v>
      </c>
    </row>
    <row r="152" spans="1:27" x14ac:dyDescent="0.3">
      <c r="A152">
        <v>151</v>
      </c>
      <c r="B152" t="s">
        <v>32</v>
      </c>
      <c r="C152">
        <f>_xlfn.IFS(EmpTable3[[#This Row],[Gender]]="Male", 1, EmpTable3[[#This Row],[Gender]]="Female", 2)</f>
        <v>1</v>
      </c>
      <c r="D152" s="1">
        <v>44118</v>
      </c>
      <c r="E152" s="2">
        <f ca="1">DATEDIF(EmpTable3[[#This Row],[Start Date]],TODAY(),"Y")</f>
        <v>3</v>
      </c>
      <c r="F152" t="s">
        <v>28</v>
      </c>
      <c r="G152" t="s">
        <v>18</v>
      </c>
      <c r="H152">
        <f>_xlfn.IFS(EmpTable3[[#This Row],[Country]]="Egypt", 1, EmpTable3[[#This Row],[Country]]="Saudi Arabia", 2, EmpTable3[[#This Row],[Country]]="United Arab Emirates", 3, EmpTable3[[#This Row],[Country]]="Syria", 4, EmpTable3[[#This Row],[Country]]="Lebanon", 5)</f>
        <v>1</v>
      </c>
      <c r="I152" t="s">
        <v>60</v>
      </c>
      <c r="J152">
        <f>_xlfn.IFS(EmpTable3[[#This Row],[Center]]="East", 1, EmpTable3[[#This Row],[Center]]="West", 2, EmpTable3[[#This Row],[Center]]="North", 3, EmpTable3[[#This Row],[Center]]="South", 4, EmpTable3[[#This Row],[Center]]="Main", 5)</f>
        <v>4</v>
      </c>
      <c r="K152">
        <v>1442</v>
      </c>
      <c r="L152">
        <v>17304</v>
      </c>
      <c r="M152">
        <v>5</v>
      </c>
      <c r="N152">
        <v>2</v>
      </c>
      <c r="O152">
        <v>1</v>
      </c>
      <c r="P152">
        <v>23</v>
      </c>
      <c r="Q152" s="2"/>
      <c r="R152">
        <v>1</v>
      </c>
      <c r="S152">
        <v>3</v>
      </c>
      <c r="T152">
        <v>1</v>
      </c>
      <c r="U152">
        <v>4</v>
      </c>
      <c r="V152">
        <v>1442</v>
      </c>
      <c r="W152">
        <v>17304</v>
      </c>
      <c r="X152">
        <v>5</v>
      </c>
      <c r="Y152">
        <v>2</v>
      </c>
      <c r="Z152">
        <v>1</v>
      </c>
      <c r="AA152">
        <v>23</v>
      </c>
    </row>
    <row r="153" spans="1:27" x14ac:dyDescent="0.3">
      <c r="A153">
        <v>152</v>
      </c>
      <c r="B153" t="s">
        <v>307</v>
      </c>
      <c r="C153">
        <f>_xlfn.IFS(EmpTable3[[#This Row],[Gender]]="Male", 1, EmpTable3[[#This Row],[Gender]]="Female", 2)</f>
        <v>2</v>
      </c>
      <c r="D153" s="1">
        <v>43780</v>
      </c>
      <c r="E153" s="2">
        <f ca="1">DATEDIF(EmpTable3[[#This Row],[Start Date]],TODAY(),"Y")</f>
        <v>4</v>
      </c>
      <c r="F153" t="s">
        <v>50</v>
      </c>
      <c r="G153" t="s">
        <v>18</v>
      </c>
      <c r="H153">
        <f>_xlfn.IFS(EmpTable3[[#This Row],[Country]]="Egypt", 1, EmpTable3[[#This Row],[Country]]="Saudi Arabia", 2, EmpTable3[[#This Row],[Country]]="United Arab Emirates", 3, EmpTable3[[#This Row],[Country]]="Syria", 4, EmpTable3[[#This Row],[Country]]="Lebanon", 5)</f>
        <v>1</v>
      </c>
      <c r="I153" t="s">
        <v>19</v>
      </c>
      <c r="J153">
        <f>_xlfn.IFS(EmpTable3[[#This Row],[Center]]="East", 1, EmpTable3[[#This Row],[Center]]="West", 2, EmpTable3[[#This Row],[Center]]="North", 3, EmpTable3[[#This Row],[Center]]="South", 4, EmpTable3[[#This Row],[Center]]="Main", 5)</f>
        <v>2</v>
      </c>
      <c r="K153">
        <v>887</v>
      </c>
      <c r="L153">
        <v>10644</v>
      </c>
      <c r="M153">
        <v>4.5</v>
      </c>
      <c r="N153">
        <v>0</v>
      </c>
      <c r="O153">
        <v>0</v>
      </c>
      <c r="P153">
        <v>54</v>
      </c>
      <c r="Q153" s="2"/>
      <c r="R153">
        <v>2</v>
      </c>
      <c r="S153">
        <v>4</v>
      </c>
      <c r="T153">
        <v>1</v>
      </c>
      <c r="U153">
        <v>2</v>
      </c>
      <c r="V153">
        <v>887</v>
      </c>
      <c r="W153">
        <v>10644</v>
      </c>
      <c r="X153">
        <v>4.5</v>
      </c>
      <c r="Y153">
        <v>0</v>
      </c>
      <c r="Z153">
        <v>0</v>
      </c>
      <c r="AA153">
        <v>54</v>
      </c>
    </row>
    <row r="154" spans="1:27" x14ac:dyDescent="0.3">
      <c r="A154">
        <v>153</v>
      </c>
      <c r="B154" t="s">
        <v>307</v>
      </c>
      <c r="C154">
        <f>_xlfn.IFS(EmpTable3[[#This Row],[Gender]]="Male", 1, EmpTable3[[#This Row],[Gender]]="Female", 2)</f>
        <v>2</v>
      </c>
      <c r="D154" s="1">
        <v>42792</v>
      </c>
      <c r="E154" s="2">
        <f ca="1">DATEDIF(EmpTable3[[#This Row],[Start Date]],TODAY(),"Y")</f>
        <v>7</v>
      </c>
      <c r="F154" t="s">
        <v>28</v>
      </c>
      <c r="G154" t="s">
        <v>18</v>
      </c>
      <c r="H154">
        <f>_xlfn.IFS(EmpTable3[[#This Row],[Country]]="Egypt", 1, EmpTable3[[#This Row],[Country]]="Saudi Arabia", 2, EmpTable3[[#This Row],[Country]]="United Arab Emirates", 3, EmpTable3[[#This Row],[Country]]="Syria", 4, EmpTable3[[#This Row],[Country]]="Lebanon", 5)</f>
        <v>1</v>
      </c>
      <c r="I154" t="s">
        <v>36</v>
      </c>
      <c r="J154">
        <f>_xlfn.IFS(EmpTable3[[#This Row],[Center]]="East", 1, EmpTable3[[#This Row],[Center]]="West", 2, EmpTable3[[#This Row],[Center]]="North", 3, EmpTable3[[#This Row],[Center]]="South", 4, EmpTable3[[#This Row],[Center]]="Main", 5)</f>
        <v>3</v>
      </c>
      <c r="K154">
        <v>1671</v>
      </c>
      <c r="L154">
        <v>20052</v>
      </c>
      <c r="M154">
        <v>2</v>
      </c>
      <c r="N154">
        <v>0</v>
      </c>
      <c r="O154">
        <v>0</v>
      </c>
      <c r="P154">
        <v>3</v>
      </c>
      <c r="Q154" s="2"/>
      <c r="R154">
        <v>2</v>
      </c>
      <c r="S154">
        <v>7</v>
      </c>
      <c r="T154">
        <v>1</v>
      </c>
      <c r="U154">
        <v>3</v>
      </c>
      <c r="V154">
        <v>1671</v>
      </c>
      <c r="W154">
        <v>20052</v>
      </c>
      <c r="X154">
        <v>2</v>
      </c>
      <c r="Y154">
        <v>0</v>
      </c>
      <c r="Z154">
        <v>0</v>
      </c>
      <c r="AA154">
        <v>3</v>
      </c>
    </row>
    <row r="155" spans="1:27" x14ac:dyDescent="0.3">
      <c r="A155">
        <v>154</v>
      </c>
      <c r="B155" t="s">
        <v>307</v>
      </c>
      <c r="C155">
        <f>_xlfn.IFS(EmpTable3[[#This Row],[Gender]]="Male", 1, EmpTable3[[#This Row],[Gender]]="Female", 2)</f>
        <v>2</v>
      </c>
      <c r="D155" s="1">
        <v>43551</v>
      </c>
      <c r="E155" s="2">
        <f ca="1">DATEDIF(EmpTable3[[#This Row],[Start Date]],TODAY(),"Y")</f>
        <v>5</v>
      </c>
      <c r="F155" t="s">
        <v>41</v>
      </c>
      <c r="G155" t="s">
        <v>29</v>
      </c>
      <c r="H155">
        <f>_xlfn.IFS(EmpTable3[[#This Row],[Country]]="Egypt", 1, EmpTable3[[#This Row],[Country]]="Saudi Arabia", 2, EmpTable3[[#This Row],[Country]]="United Arab Emirates", 3, EmpTable3[[#This Row],[Country]]="Syria", 4, EmpTable3[[#This Row],[Country]]="Lebanon", 5)</f>
        <v>3</v>
      </c>
      <c r="I155" t="s">
        <v>42</v>
      </c>
      <c r="J155">
        <f>_xlfn.IFS(EmpTable3[[#This Row],[Center]]="East", 1, EmpTable3[[#This Row],[Center]]="West", 2, EmpTable3[[#This Row],[Center]]="North", 3, EmpTable3[[#This Row],[Center]]="South", 4, EmpTable3[[#This Row],[Center]]="Main", 5)</f>
        <v>5</v>
      </c>
      <c r="K155">
        <v>1877</v>
      </c>
      <c r="L155">
        <v>22524</v>
      </c>
      <c r="M155">
        <v>4.5</v>
      </c>
      <c r="N155">
        <v>1</v>
      </c>
      <c r="O155">
        <v>0</v>
      </c>
      <c r="P155">
        <v>0</v>
      </c>
      <c r="Q155" s="2"/>
      <c r="R155">
        <v>2</v>
      </c>
      <c r="S155">
        <v>5</v>
      </c>
      <c r="T155">
        <v>3</v>
      </c>
      <c r="U155">
        <v>5</v>
      </c>
      <c r="V155">
        <v>1877</v>
      </c>
      <c r="W155">
        <v>22524</v>
      </c>
      <c r="X155">
        <v>4.5</v>
      </c>
      <c r="Y155">
        <v>1</v>
      </c>
      <c r="Z155">
        <v>0</v>
      </c>
      <c r="AA155">
        <v>0</v>
      </c>
    </row>
    <row r="156" spans="1:27" x14ac:dyDescent="0.3">
      <c r="A156">
        <v>155</v>
      </c>
      <c r="B156" t="s">
        <v>307</v>
      </c>
      <c r="C156">
        <f>_xlfn.IFS(EmpTable3[[#This Row],[Gender]]="Male", 1, EmpTable3[[#This Row],[Gender]]="Female", 2)</f>
        <v>2</v>
      </c>
      <c r="D156" s="1">
        <v>43529</v>
      </c>
      <c r="E156" s="2">
        <f ca="1">DATEDIF(EmpTable3[[#This Row],[Start Date]],TODAY(),"Y")</f>
        <v>5</v>
      </c>
      <c r="F156" t="s">
        <v>50</v>
      </c>
      <c r="G156" t="s">
        <v>29</v>
      </c>
      <c r="H156">
        <f>_xlfn.IFS(EmpTable3[[#This Row],[Country]]="Egypt", 1, EmpTable3[[#This Row],[Country]]="Saudi Arabia", 2, EmpTable3[[#This Row],[Country]]="United Arab Emirates", 3, EmpTable3[[#This Row],[Country]]="Syria", 4, EmpTable3[[#This Row],[Country]]="Lebanon", 5)</f>
        <v>3</v>
      </c>
      <c r="I156" t="s">
        <v>36</v>
      </c>
      <c r="J156">
        <f>_xlfn.IFS(EmpTable3[[#This Row],[Center]]="East", 1, EmpTable3[[#This Row],[Center]]="West", 2, EmpTable3[[#This Row],[Center]]="North", 3, EmpTable3[[#This Row],[Center]]="South", 4, EmpTable3[[#This Row],[Center]]="Main", 5)</f>
        <v>3</v>
      </c>
      <c r="K156">
        <v>1960</v>
      </c>
      <c r="L156">
        <v>23520</v>
      </c>
      <c r="M156">
        <v>2</v>
      </c>
      <c r="N156">
        <v>0</v>
      </c>
      <c r="O156">
        <v>0</v>
      </c>
      <c r="P156">
        <v>8</v>
      </c>
      <c r="Q156" s="2"/>
      <c r="R156">
        <v>2</v>
      </c>
      <c r="S156">
        <v>5</v>
      </c>
      <c r="T156">
        <v>3</v>
      </c>
      <c r="U156">
        <v>3</v>
      </c>
      <c r="V156">
        <v>1960</v>
      </c>
      <c r="W156">
        <v>23520</v>
      </c>
      <c r="X156">
        <v>2</v>
      </c>
      <c r="Y156">
        <v>0</v>
      </c>
      <c r="Z156">
        <v>0</v>
      </c>
      <c r="AA156">
        <v>8</v>
      </c>
    </row>
    <row r="157" spans="1:27" x14ac:dyDescent="0.3">
      <c r="A157">
        <v>156</v>
      </c>
      <c r="B157" t="s">
        <v>32</v>
      </c>
      <c r="C157">
        <f>_xlfn.IFS(EmpTable3[[#This Row],[Gender]]="Male", 1, EmpTable3[[#This Row],[Gender]]="Female", 2)</f>
        <v>1</v>
      </c>
      <c r="D157" s="1">
        <v>43300</v>
      </c>
      <c r="E157" s="2">
        <f ca="1">DATEDIF(EmpTable3[[#This Row],[Start Date]],TODAY(),"Y")</f>
        <v>6</v>
      </c>
      <c r="F157" t="s">
        <v>28</v>
      </c>
      <c r="G157" t="s">
        <v>29</v>
      </c>
      <c r="H157">
        <f>_xlfn.IFS(EmpTable3[[#This Row],[Country]]="Egypt", 1, EmpTable3[[#This Row],[Country]]="Saudi Arabia", 2, EmpTable3[[#This Row],[Country]]="United Arab Emirates", 3, EmpTable3[[#This Row],[Country]]="Syria", 4, EmpTable3[[#This Row],[Country]]="Lebanon", 5)</f>
        <v>3</v>
      </c>
      <c r="I157" t="s">
        <v>42</v>
      </c>
      <c r="J157">
        <f>_xlfn.IFS(EmpTable3[[#This Row],[Center]]="East", 1, EmpTable3[[#This Row],[Center]]="West", 2, EmpTable3[[#This Row],[Center]]="North", 3, EmpTable3[[#This Row],[Center]]="South", 4, EmpTable3[[#This Row],[Center]]="Main", 5)</f>
        <v>5</v>
      </c>
      <c r="K157">
        <v>2422</v>
      </c>
      <c r="L157">
        <v>29064</v>
      </c>
      <c r="M157">
        <v>4.5</v>
      </c>
      <c r="N157">
        <v>0</v>
      </c>
      <c r="O157">
        <v>2</v>
      </c>
      <c r="P157">
        <v>10</v>
      </c>
      <c r="Q157" s="2"/>
      <c r="R157">
        <v>1</v>
      </c>
      <c r="S157">
        <v>6</v>
      </c>
      <c r="T157">
        <v>3</v>
      </c>
      <c r="U157">
        <v>5</v>
      </c>
      <c r="V157">
        <v>2422</v>
      </c>
      <c r="W157">
        <v>29064</v>
      </c>
      <c r="X157">
        <v>4.5</v>
      </c>
      <c r="Y157">
        <v>0</v>
      </c>
      <c r="Z157">
        <v>2</v>
      </c>
      <c r="AA157">
        <v>10</v>
      </c>
    </row>
    <row r="158" spans="1:27" x14ac:dyDescent="0.3">
      <c r="A158">
        <v>157</v>
      </c>
      <c r="B158" t="s">
        <v>307</v>
      </c>
      <c r="C158">
        <f>_xlfn.IFS(EmpTable3[[#This Row],[Gender]]="Male", 1, EmpTable3[[#This Row],[Gender]]="Female", 2)</f>
        <v>2</v>
      </c>
      <c r="D158" s="1">
        <v>43683</v>
      </c>
      <c r="E158" s="2">
        <f ca="1">DATEDIF(EmpTable3[[#This Row],[Start Date]],TODAY(),"Y")</f>
        <v>5</v>
      </c>
      <c r="F158" t="s">
        <v>28</v>
      </c>
      <c r="G158" t="s">
        <v>22</v>
      </c>
      <c r="H158">
        <f>_xlfn.IFS(EmpTable3[[#This Row],[Country]]="Egypt", 1, EmpTable3[[#This Row],[Country]]="Saudi Arabia", 2, EmpTable3[[#This Row],[Country]]="United Arab Emirates", 3, EmpTable3[[#This Row],[Country]]="Syria", 4, EmpTable3[[#This Row],[Country]]="Lebanon", 5)</f>
        <v>2</v>
      </c>
      <c r="I158" t="s">
        <v>42</v>
      </c>
      <c r="J158">
        <f>_xlfn.IFS(EmpTable3[[#This Row],[Center]]="East", 1, EmpTable3[[#This Row],[Center]]="West", 2, EmpTable3[[#This Row],[Center]]="North", 3, EmpTable3[[#This Row],[Center]]="South", 4, EmpTable3[[#This Row],[Center]]="Main", 5)</f>
        <v>5</v>
      </c>
      <c r="K158">
        <v>1299</v>
      </c>
      <c r="L158">
        <v>15588</v>
      </c>
      <c r="M158">
        <v>5</v>
      </c>
      <c r="N158">
        <v>0</v>
      </c>
      <c r="O158">
        <v>0</v>
      </c>
      <c r="P158">
        <v>8</v>
      </c>
      <c r="Q158" s="2"/>
      <c r="R158">
        <v>2</v>
      </c>
      <c r="S158">
        <v>5</v>
      </c>
      <c r="T158">
        <v>2</v>
      </c>
      <c r="U158">
        <v>5</v>
      </c>
      <c r="V158">
        <v>1299</v>
      </c>
      <c r="W158">
        <v>15588</v>
      </c>
      <c r="X158">
        <v>5</v>
      </c>
      <c r="Y158">
        <v>0</v>
      </c>
      <c r="Z158">
        <v>0</v>
      </c>
      <c r="AA158">
        <v>8</v>
      </c>
    </row>
    <row r="159" spans="1:27" x14ac:dyDescent="0.3">
      <c r="A159">
        <v>158</v>
      </c>
      <c r="B159" t="s">
        <v>32</v>
      </c>
      <c r="C159">
        <f>_xlfn.IFS(EmpTable3[[#This Row],[Gender]]="Male", 1, EmpTable3[[#This Row],[Gender]]="Female", 2)</f>
        <v>1</v>
      </c>
      <c r="D159" s="1">
        <v>43908</v>
      </c>
      <c r="E159" s="2">
        <f ca="1">DATEDIF(EmpTable3[[#This Row],[Start Date]],TODAY(),"Y")</f>
        <v>4</v>
      </c>
      <c r="F159" t="s">
        <v>25</v>
      </c>
      <c r="G159" t="s">
        <v>18</v>
      </c>
      <c r="H159">
        <f>_xlfn.IFS(EmpTable3[[#This Row],[Country]]="Egypt", 1, EmpTable3[[#This Row],[Country]]="Saudi Arabia", 2, EmpTable3[[#This Row],[Country]]="United Arab Emirates", 3, EmpTable3[[#This Row],[Country]]="Syria", 4, EmpTable3[[#This Row],[Country]]="Lebanon", 5)</f>
        <v>1</v>
      </c>
      <c r="I159" t="s">
        <v>60</v>
      </c>
      <c r="J159">
        <f>_xlfn.IFS(EmpTable3[[#This Row],[Center]]="East", 1, EmpTable3[[#This Row],[Center]]="West", 2, EmpTable3[[#This Row],[Center]]="North", 3, EmpTable3[[#This Row],[Center]]="South", 4, EmpTable3[[#This Row],[Center]]="Main", 5)</f>
        <v>4</v>
      </c>
      <c r="K159">
        <v>2127</v>
      </c>
      <c r="L159">
        <v>25524</v>
      </c>
      <c r="M159">
        <v>5</v>
      </c>
      <c r="N159">
        <v>0</v>
      </c>
      <c r="O159">
        <v>0</v>
      </c>
      <c r="P159">
        <v>3</v>
      </c>
      <c r="Q159" s="2"/>
      <c r="R159">
        <v>1</v>
      </c>
      <c r="S159">
        <v>4</v>
      </c>
      <c r="T159">
        <v>1</v>
      </c>
      <c r="U159">
        <v>4</v>
      </c>
      <c r="V159">
        <v>2127</v>
      </c>
      <c r="W159">
        <v>25524</v>
      </c>
      <c r="X159">
        <v>5</v>
      </c>
      <c r="Y159">
        <v>0</v>
      </c>
      <c r="Z159">
        <v>0</v>
      </c>
      <c r="AA159">
        <v>3</v>
      </c>
    </row>
    <row r="160" spans="1:27" x14ac:dyDescent="0.3">
      <c r="A160">
        <v>159</v>
      </c>
      <c r="B160" t="s">
        <v>307</v>
      </c>
      <c r="C160">
        <f>_xlfn.IFS(EmpTable3[[#This Row],[Gender]]="Male", 1, EmpTable3[[#This Row],[Gender]]="Female", 2)</f>
        <v>2</v>
      </c>
      <c r="D160" s="1">
        <v>43653</v>
      </c>
      <c r="E160" s="2">
        <f ca="1">DATEDIF(EmpTable3[[#This Row],[Start Date]],TODAY(),"Y")</f>
        <v>5</v>
      </c>
      <c r="F160" t="s">
        <v>17</v>
      </c>
      <c r="G160" t="s">
        <v>18</v>
      </c>
      <c r="H160">
        <f>_xlfn.IFS(EmpTable3[[#This Row],[Country]]="Egypt", 1, EmpTable3[[#This Row],[Country]]="Saudi Arabia", 2, EmpTable3[[#This Row],[Country]]="United Arab Emirates", 3, EmpTable3[[#This Row],[Country]]="Syria", 4, EmpTable3[[#This Row],[Country]]="Lebanon", 5)</f>
        <v>1</v>
      </c>
      <c r="I160" t="s">
        <v>36</v>
      </c>
      <c r="J160">
        <f>_xlfn.IFS(EmpTable3[[#This Row],[Center]]="East", 1, EmpTable3[[#This Row],[Center]]="West", 2, EmpTable3[[#This Row],[Center]]="North", 3, EmpTable3[[#This Row],[Center]]="South", 4, EmpTable3[[#This Row],[Center]]="Main", 5)</f>
        <v>3</v>
      </c>
      <c r="K160">
        <v>3096</v>
      </c>
      <c r="L160">
        <v>37152</v>
      </c>
      <c r="M160">
        <v>2</v>
      </c>
      <c r="N160">
        <v>5</v>
      </c>
      <c r="O160">
        <v>0</v>
      </c>
      <c r="P160">
        <v>9</v>
      </c>
      <c r="Q160" s="2"/>
      <c r="R160">
        <v>2</v>
      </c>
      <c r="S160">
        <v>5</v>
      </c>
      <c r="T160">
        <v>1</v>
      </c>
      <c r="U160">
        <v>3</v>
      </c>
      <c r="V160">
        <v>3096</v>
      </c>
      <c r="W160">
        <v>37152</v>
      </c>
      <c r="X160">
        <v>2</v>
      </c>
      <c r="Y160">
        <v>5</v>
      </c>
      <c r="Z160">
        <v>0</v>
      </c>
      <c r="AA160">
        <v>9</v>
      </c>
    </row>
    <row r="161" spans="1:27" x14ac:dyDescent="0.3">
      <c r="A161">
        <v>160</v>
      </c>
      <c r="B161" t="s">
        <v>307</v>
      </c>
      <c r="C161">
        <f>_xlfn.IFS(EmpTable3[[#This Row],[Gender]]="Male", 1, EmpTable3[[#This Row],[Gender]]="Female", 2)</f>
        <v>2</v>
      </c>
      <c r="D161" s="1">
        <v>42405</v>
      </c>
      <c r="E161" s="2">
        <f ca="1">DATEDIF(EmpTable3[[#This Row],[Start Date]],TODAY(),"Y")</f>
        <v>8</v>
      </c>
      <c r="F161" t="s">
        <v>28</v>
      </c>
      <c r="G161" t="s">
        <v>18</v>
      </c>
      <c r="H161">
        <f>_xlfn.IFS(EmpTable3[[#This Row],[Country]]="Egypt", 1, EmpTable3[[#This Row],[Country]]="Saudi Arabia", 2, EmpTable3[[#This Row],[Country]]="United Arab Emirates", 3, EmpTable3[[#This Row],[Country]]="Syria", 4, EmpTable3[[#This Row],[Country]]="Lebanon", 5)</f>
        <v>1</v>
      </c>
      <c r="I161" t="s">
        <v>19</v>
      </c>
      <c r="J161">
        <f>_xlfn.IFS(EmpTable3[[#This Row],[Center]]="East", 1, EmpTable3[[#This Row],[Center]]="West", 2, EmpTable3[[#This Row],[Center]]="North", 3, EmpTable3[[#This Row],[Center]]="South", 4, EmpTable3[[#This Row],[Center]]="Main", 5)</f>
        <v>2</v>
      </c>
      <c r="K161">
        <v>951</v>
      </c>
      <c r="L161">
        <v>11412</v>
      </c>
      <c r="M161">
        <v>1</v>
      </c>
      <c r="N161">
        <v>6</v>
      </c>
      <c r="O161">
        <v>0</v>
      </c>
      <c r="P161">
        <v>8</v>
      </c>
      <c r="Q161" s="2"/>
      <c r="R161">
        <v>2</v>
      </c>
      <c r="S161">
        <v>8</v>
      </c>
      <c r="T161">
        <v>1</v>
      </c>
      <c r="U161">
        <v>2</v>
      </c>
      <c r="V161">
        <v>951</v>
      </c>
      <c r="W161">
        <v>11412</v>
      </c>
      <c r="X161">
        <v>1</v>
      </c>
      <c r="Y161">
        <v>6</v>
      </c>
      <c r="Z161">
        <v>0</v>
      </c>
      <c r="AA161">
        <v>8</v>
      </c>
    </row>
    <row r="162" spans="1:27" x14ac:dyDescent="0.3">
      <c r="A162">
        <v>161</v>
      </c>
      <c r="B162" t="s">
        <v>32</v>
      </c>
      <c r="C162">
        <f>_xlfn.IFS(EmpTable3[[#This Row],[Gender]]="Male", 1, EmpTable3[[#This Row],[Gender]]="Female", 2)</f>
        <v>1</v>
      </c>
      <c r="D162" s="1">
        <v>43967</v>
      </c>
      <c r="E162" s="2">
        <f ca="1">DATEDIF(EmpTable3[[#This Row],[Start Date]],TODAY(),"Y")</f>
        <v>4</v>
      </c>
      <c r="F162" t="s">
        <v>28</v>
      </c>
      <c r="G162" t="s">
        <v>18</v>
      </c>
      <c r="H162">
        <f>_xlfn.IFS(EmpTable3[[#This Row],[Country]]="Egypt", 1, EmpTable3[[#This Row],[Country]]="Saudi Arabia", 2, EmpTable3[[#This Row],[Country]]="United Arab Emirates", 3, EmpTable3[[#This Row],[Country]]="Syria", 4, EmpTable3[[#This Row],[Country]]="Lebanon", 5)</f>
        <v>1</v>
      </c>
      <c r="I162" t="s">
        <v>36</v>
      </c>
      <c r="J162">
        <f>_xlfn.IFS(EmpTable3[[#This Row],[Center]]="East", 1, EmpTable3[[#This Row],[Center]]="West", 2, EmpTable3[[#This Row],[Center]]="North", 3, EmpTable3[[#This Row],[Center]]="South", 4, EmpTable3[[#This Row],[Center]]="Main", 5)</f>
        <v>3</v>
      </c>
      <c r="K162">
        <v>2940</v>
      </c>
      <c r="L162">
        <v>35280</v>
      </c>
      <c r="M162">
        <v>1</v>
      </c>
      <c r="N162">
        <v>6</v>
      </c>
      <c r="O162">
        <v>0</v>
      </c>
      <c r="P162">
        <v>13</v>
      </c>
      <c r="Q162" s="2"/>
      <c r="R162">
        <v>1</v>
      </c>
      <c r="S162">
        <v>4</v>
      </c>
      <c r="T162">
        <v>1</v>
      </c>
      <c r="U162">
        <v>3</v>
      </c>
      <c r="V162">
        <v>2940</v>
      </c>
      <c r="W162">
        <v>35280</v>
      </c>
      <c r="X162">
        <v>1</v>
      </c>
      <c r="Y162">
        <v>6</v>
      </c>
      <c r="Z162">
        <v>0</v>
      </c>
      <c r="AA162">
        <v>13</v>
      </c>
    </row>
    <row r="163" spans="1:27" x14ac:dyDescent="0.3">
      <c r="A163">
        <v>162</v>
      </c>
      <c r="B163" t="s">
        <v>307</v>
      </c>
      <c r="C163">
        <f>_xlfn.IFS(EmpTable3[[#This Row],[Gender]]="Male", 1, EmpTable3[[#This Row],[Gender]]="Female", 2)</f>
        <v>2</v>
      </c>
      <c r="D163" s="1">
        <v>44102</v>
      </c>
      <c r="E163" s="2">
        <f ca="1">DATEDIF(EmpTable3[[#This Row],[Start Date]],TODAY(),"Y")</f>
        <v>3</v>
      </c>
      <c r="F163" t="s">
        <v>53</v>
      </c>
      <c r="G163" t="s">
        <v>22</v>
      </c>
      <c r="H163">
        <f>_xlfn.IFS(EmpTable3[[#This Row],[Country]]="Egypt", 1, EmpTable3[[#This Row],[Country]]="Saudi Arabia", 2, EmpTable3[[#This Row],[Country]]="United Arab Emirates", 3, EmpTable3[[#This Row],[Country]]="Syria", 4, EmpTable3[[#This Row],[Country]]="Lebanon", 5)</f>
        <v>2</v>
      </c>
      <c r="I163" t="s">
        <v>42</v>
      </c>
      <c r="J163">
        <f>_xlfn.IFS(EmpTable3[[#This Row],[Center]]="East", 1, EmpTable3[[#This Row],[Center]]="West", 2, EmpTable3[[#This Row],[Center]]="North", 3, EmpTable3[[#This Row],[Center]]="South", 4, EmpTable3[[#This Row],[Center]]="Main", 5)</f>
        <v>5</v>
      </c>
      <c r="K163">
        <v>3293</v>
      </c>
      <c r="L163">
        <v>39516</v>
      </c>
      <c r="M163">
        <v>4.5</v>
      </c>
      <c r="N163">
        <v>1</v>
      </c>
      <c r="O163">
        <v>6</v>
      </c>
      <c r="P163">
        <v>9</v>
      </c>
      <c r="Q163" s="2"/>
      <c r="R163">
        <v>2</v>
      </c>
      <c r="S163">
        <v>3</v>
      </c>
      <c r="T163">
        <v>2</v>
      </c>
      <c r="U163">
        <v>5</v>
      </c>
      <c r="V163">
        <v>3293</v>
      </c>
      <c r="W163">
        <v>39516</v>
      </c>
      <c r="X163">
        <v>4.5</v>
      </c>
      <c r="Y163">
        <v>1</v>
      </c>
      <c r="Z163">
        <v>6</v>
      </c>
      <c r="AA163">
        <v>9</v>
      </c>
    </row>
    <row r="164" spans="1:27" x14ac:dyDescent="0.3">
      <c r="A164">
        <v>163</v>
      </c>
      <c r="B164" t="s">
        <v>32</v>
      </c>
      <c r="C164">
        <f>_xlfn.IFS(EmpTable3[[#This Row],[Gender]]="Male", 1, EmpTable3[[#This Row],[Gender]]="Female", 2)</f>
        <v>1</v>
      </c>
      <c r="D164" s="1">
        <v>42840</v>
      </c>
      <c r="E164" s="2">
        <f ca="1">DATEDIF(EmpTable3[[#This Row],[Start Date]],TODAY(),"Y")</f>
        <v>7</v>
      </c>
      <c r="F164" t="s">
        <v>58</v>
      </c>
      <c r="G164" t="s">
        <v>29</v>
      </c>
      <c r="H164">
        <f>_xlfn.IFS(EmpTable3[[#This Row],[Country]]="Egypt", 1, EmpTable3[[#This Row],[Country]]="Saudi Arabia", 2, EmpTable3[[#This Row],[Country]]="United Arab Emirates", 3, EmpTable3[[#This Row],[Country]]="Syria", 4, EmpTable3[[#This Row],[Country]]="Lebanon", 5)</f>
        <v>3</v>
      </c>
      <c r="I164" t="s">
        <v>36</v>
      </c>
      <c r="J164">
        <f>_xlfn.IFS(EmpTable3[[#This Row],[Center]]="East", 1, EmpTable3[[#This Row],[Center]]="West", 2, EmpTable3[[#This Row],[Center]]="North", 3, EmpTable3[[#This Row],[Center]]="South", 4, EmpTable3[[#This Row],[Center]]="Main", 5)</f>
        <v>3</v>
      </c>
      <c r="K164">
        <v>3250</v>
      </c>
      <c r="L164">
        <v>39000</v>
      </c>
      <c r="M164">
        <v>2</v>
      </c>
      <c r="N164">
        <v>1</v>
      </c>
      <c r="O164">
        <v>0</v>
      </c>
      <c r="P164">
        <v>8</v>
      </c>
      <c r="Q164" s="2"/>
      <c r="R164">
        <v>1</v>
      </c>
      <c r="S164">
        <v>7</v>
      </c>
      <c r="T164">
        <v>3</v>
      </c>
      <c r="U164">
        <v>3</v>
      </c>
      <c r="V164">
        <v>3250</v>
      </c>
      <c r="W164">
        <v>39000</v>
      </c>
      <c r="X164">
        <v>2</v>
      </c>
      <c r="Y164">
        <v>1</v>
      </c>
      <c r="Z164">
        <v>0</v>
      </c>
      <c r="AA164">
        <v>8</v>
      </c>
    </row>
    <row r="165" spans="1:27" x14ac:dyDescent="0.3">
      <c r="A165">
        <v>164</v>
      </c>
      <c r="B165" t="s">
        <v>32</v>
      </c>
      <c r="C165">
        <f>_xlfn.IFS(EmpTable3[[#This Row],[Gender]]="Male", 1, EmpTable3[[#This Row],[Gender]]="Female", 2)</f>
        <v>1</v>
      </c>
      <c r="D165" s="1">
        <v>43385</v>
      </c>
      <c r="E165" s="2">
        <f ca="1">DATEDIF(EmpTable3[[#This Row],[Start Date]],TODAY(),"Y")</f>
        <v>5</v>
      </c>
      <c r="F165" t="s">
        <v>41</v>
      </c>
      <c r="G165" t="s">
        <v>18</v>
      </c>
      <c r="H165">
        <f>_xlfn.IFS(EmpTable3[[#This Row],[Country]]="Egypt", 1, EmpTable3[[#This Row],[Country]]="Saudi Arabia", 2, EmpTable3[[#This Row],[Country]]="United Arab Emirates", 3, EmpTable3[[#This Row],[Country]]="Syria", 4, EmpTable3[[#This Row],[Country]]="Lebanon", 5)</f>
        <v>1</v>
      </c>
      <c r="I165" t="s">
        <v>42</v>
      </c>
      <c r="J165">
        <f>_xlfn.IFS(EmpTable3[[#This Row],[Center]]="East", 1, EmpTable3[[#This Row],[Center]]="West", 2, EmpTable3[[#This Row],[Center]]="North", 3, EmpTable3[[#This Row],[Center]]="South", 4, EmpTable3[[#This Row],[Center]]="Main", 5)</f>
        <v>5</v>
      </c>
      <c r="K165">
        <v>2085</v>
      </c>
      <c r="L165">
        <v>25020</v>
      </c>
      <c r="M165">
        <v>3</v>
      </c>
      <c r="N165">
        <v>1</v>
      </c>
      <c r="O165">
        <v>0</v>
      </c>
      <c r="P165">
        <v>9</v>
      </c>
      <c r="Q165" s="2"/>
      <c r="R165">
        <v>1</v>
      </c>
      <c r="S165">
        <v>5</v>
      </c>
      <c r="T165">
        <v>1</v>
      </c>
      <c r="U165">
        <v>5</v>
      </c>
      <c r="V165">
        <v>2085</v>
      </c>
      <c r="W165">
        <v>25020</v>
      </c>
      <c r="X165">
        <v>3</v>
      </c>
      <c r="Y165">
        <v>1</v>
      </c>
      <c r="Z165">
        <v>0</v>
      </c>
      <c r="AA165">
        <v>9</v>
      </c>
    </row>
    <row r="166" spans="1:27" x14ac:dyDescent="0.3">
      <c r="A166">
        <v>165</v>
      </c>
      <c r="B166" t="s">
        <v>32</v>
      </c>
      <c r="C166">
        <f>_xlfn.IFS(EmpTable3[[#This Row],[Gender]]="Male", 1, EmpTable3[[#This Row],[Gender]]="Female", 2)</f>
        <v>1</v>
      </c>
      <c r="D166" s="1">
        <v>43638</v>
      </c>
      <c r="E166" s="2">
        <f ca="1">DATEDIF(EmpTable3[[#This Row],[Start Date]],TODAY(),"Y")</f>
        <v>5</v>
      </c>
      <c r="F166" t="s">
        <v>28</v>
      </c>
      <c r="G166" t="s">
        <v>294</v>
      </c>
      <c r="H166">
        <f>_xlfn.IFS(EmpTable3[[#This Row],[Country]]="Egypt", 1, EmpTable3[[#This Row],[Country]]="Saudi Arabia", 2, EmpTable3[[#This Row],[Country]]="United Arab Emirates", 3, EmpTable3[[#This Row],[Country]]="Syria", 4, EmpTable3[[#This Row],[Country]]="Lebanon", 5)</f>
        <v>5</v>
      </c>
      <c r="I166" t="s">
        <v>42</v>
      </c>
      <c r="J166">
        <f>_xlfn.IFS(EmpTable3[[#This Row],[Center]]="East", 1, EmpTable3[[#This Row],[Center]]="West", 2, EmpTable3[[#This Row],[Center]]="North", 3, EmpTable3[[#This Row],[Center]]="South", 4, EmpTable3[[#This Row],[Center]]="Main", 5)</f>
        <v>5</v>
      </c>
      <c r="K166">
        <v>1578</v>
      </c>
      <c r="L166">
        <v>18936</v>
      </c>
      <c r="M166">
        <v>3</v>
      </c>
      <c r="N166">
        <v>0</v>
      </c>
      <c r="O166">
        <v>0</v>
      </c>
      <c r="P166">
        <v>15</v>
      </c>
      <c r="Q166" s="2"/>
      <c r="R166">
        <v>1</v>
      </c>
      <c r="S166">
        <v>5</v>
      </c>
      <c r="T166">
        <v>5</v>
      </c>
      <c r="U166">
        <v>5</v>
      </c>
      <c r="V166">
        <v>1578</v>
      </c>
      <c r="W166">
        <v>18936</v>
      </c>
      <c r="X166">
        <v>3</v>
      </c>
      <c r="Y166">
        <v>0</v>
      </c>
      <c r="Z166">
        <v>0</v>
      </c>
      <c r="AA166">
        <v>15</v>
      </c>
    </row>
    <row r="167" spans="1:27" x14ac:dyDescent="0.3">
      <c r="A167">
        <v>166</v>
      </c>
      <c r="B167" t="s">
        <v>307</v>
      </c>
      <c r="C167">
        <f>_xlfn.IFS(EmpTable3[[#This Row],[Gender]]="Male", 1, EmpTable3[[#This Row],[Gender]]="Female", 2)</f>
        <v>2</v>
      </c>
      <c r="D167" s="1">
        <v>43725</v>
      </c>
      <c r="E167" s="2">
        <f ca="1">DATEDIF(EmpTable3[[#This Row],[Start Date]],TODAY(),"Y")</f>
        <v>4</v>
      </c>
      <c r="F167" t="s">
        <v>41</v>
      </c>
      <c r="G167" t="s">
        <v>29</v>
      </c>
      <c r="H167">
        <f>_xlfn.IFS(EmpTable3[[#This Row],[Country]]="Egypt", 1, EmpTable3[[#This Row],[Country]]="Saudi Arabia", 2, EmpTable3[[#This Row],[Country]]="United Arab Emirates", 3, EmpTable3[[#This Row],[Country]]="Syria", 4, EmpTable3[[#This Row],[Country]]="Lebanon", 5)</f>
        <v>3</v>
      </c>
      <c r="I167" t="s">
        <v>42</v>
      </c>
      <c r="J167">
        <f>_xlfn.IFS(EmpTable3[[#This Row],[Center]]="East", 1, EmpTable3[[#This Row],[Center]]="West", 2, EmpTable3[[#This Row],[Center]]="North", 3, EmpTable3[[#This Row],[Center]]="South", 4, EmpTable3[[#This Row],[Center]]="Main", 5)</f>
        <v>5</v>
      </c>
      <c r="K167">
        <v>1169</v>
      </c>
      <c r="L167">
        <v>14028</v>
      </c>
      <c r="M167">
        <v>3</v>
      </c>
      <c r="N167">
        <v>1</v>
      </c>
      <c r="O167">
        <v>0</v>
      </c>
      <c r="P167">
        <v>10</v>
      </c>
      <c r="Q167" s="2"/>
      <c r="R167">
        <v>2</v>
      </c>
      <c r="S167">
        <v>4</v>
      </c>
      <c r="T167">
        <v>3</v>
      </c>
      <c r="U167">
        <v>5</v>
      </c>
      <c r="V167">
        <v>1169</v>
      </c>
      <c r="W167">
        <v>14028</v>
      </c>
      <c r="X167">
        <v>3</v>
      </c>
      <c r="Y167">
        <v>1</v>
      </c>
      <c r="Z167">
        <v>0</v>
      </c>
      <c r="AA167">
        <v>10</v>
      </c>
    </row>
    <row r="168" spans="1:27" x14ac:dyDescent="0.3">
      <c r="A168">
        <v>167</v>
      </c>
      <c r="B168" t="s">
        <v>307</v>
      </c>
      <c r="C168">
        <f>_xlfn.IFS(EmpTable3[[#This Row],[Gender]]="Male", 1, EmpTable3[[#This Row],[Gender]]="Female", 2)</f>
        <v>2</v>
      </c>
      <c r="D168" s="1">
        <v>42927</v>
      </c>
      <c r="E168" s="2">
        <f ca="1">DATEDIF(EmpTable3[[#This Row],[Start Date]],TODAY(),"Y")</f>
        <v>7</v>
      </c>
      <c r="F168" t="s">
        <v>41</v>
      </c>
      <c r="G168" t="s">
        <v>22</v>
      </c>
      <c r="H168">
        <f>_xlfn.IFS(EmpTable3[[#This Row],[Country]]="Egypt", 1, EmpTable3[[#This Row],[Country]]="Saudi Arabia", 2, EmpTable3[[#This Row],[Country]]="United Arab Emirates", 3, EmpTable3[[#This Row],[Country]]="Syria", 4, EmpTable3[[#This Row],[Country]]="Lebanon", 5)</f>
        <v>2</v>
      </c>
      <c r="I168" t="s">
        <v>60</v>
      </c>
      <c r="J168">
        <f>_xlfn.IFS(EmpTable3[[#This Row],[Center]]="East", 1, EmpTable3[[#This Row],[Center]]="West", 2, EmpTable3[[#This Row],[Center]]="North", 3, EmpTable3[[#This Row],[Center]]="South", 4, EmpTable3[[#This Row],[Center]]="Main", 5)</f>
        <v>4</v>
      </c>
      <c r="K168">
        <v>1054</v>
      </c>
      <c r="L168">
        <v>12648</v>
      </c>
      <c r="M168">
        <v>5</v>
      </c>
      <c r="N168">
        <v>4</v>
      </c>
      <c r="O168">
        <v>6</v>
      </c>
      <c r="P168">
        <v>7</v>
      </c>
      <c r="Q168" s="2"/>
      <c r="R168">
        <v>2</v>
      </c>
      <c r="S168">
        <v>7</v>
      </c>
      <c r="T168">
        <v>2</v>
      </c>
      <c r="U168">
        <v>4</v>
      </c>
      <c r="V168">
        <v>1054</v>
      </c>
      <c r="W168">
        <v>12648</v>
      </c>
      <c r="X168">
        <v>5</v>
      </c>
      <c r="Y168">
        <v>4</v>
      </c>
      <c r="Z168">
        <v>6</v>
      </c>
      <c r="AA168">
        <v>7</v>
      </c>
    </row>
    <row r="169" spans="1:27" x14ac:dyDescent="0.3">
      <c r="A169">
        <v>168</v>
      </c>
      <c r="B169" t="s">
        <v>307</v>
      </c>
      <c r="C169">
        <f>_xlfn.IFS(EmpTable3[[#This Row],[Gender]]="Male", 1, EmpTable3[[#This Row],[Gender]]="Female", 2)</f>
        <v>2</v>
      </c>
      <c r="D169" s="1">
        <v>43680</v>
      </c>
      <c r="E169" s="2">
        <f ca="1">DATEDIF(EmpTable3[[#This Row],[Start Date]],TODAY(),"Y")</f>
        <v>5</v>
      </c>
      <c r="F169" t="s">
        <v>41</v>
      </c>
      <c r="G169" t="s">
        <v>18</v>
      </c>
      <c r="H169">
        <f>_xlfn.IFS(EmpTable3[[#This Row],[Country]]="Egypt", 1, EmpTable3[[#This Row],[Country]]="Saudi Arabia", 2, EmpTable3[[#This Row],[Country]]="United Arab Emirates", 3, EmpTable3[[#This Row],[Country]]="Syria", 4, EmpTable3[[#This Row],[Country]]="Lebanon", 5)</f>
        <v>1</v>
      </c>
      <c r="I169" t="s">
        <v>42</v>
      </c>
      <c r="J169">
        <f>_xlfn.IFS(EmpTable3[[#This Row],[Center]]="East", 1, EmpTable3[[#This Row],[Center]]="West", 2, EmpTable3[[#This Row],[Center]]="North", 3, EmpTable3[[#This Row],[Center]]="South", 4, EmpTable3[[#This Row],[Center]]="Main", 5)</f>
        <v>5</v>
      </c>
      <c r="K169">
        <v>1349</v>
      </c>
      <c r="L169">
        <v>16188</v>
      </c>
      <c r="M169">
        <v>4.5</v>
      </c>
      <c r="N169">
        <v>1</v>
      </c>
      <c r="O169">
        <v>0</v>
      </c>
      <c r="P169">
        <v>4</v>
      </c>
      <c r="Q169" s="2"/>
      <c r="R169">
        <v>2</v>
      </c>
      <c r="S169">
        <v>5</v>
      </c>
      <c r="T169">
        <v>1</v>
      </c>
      <c r="U169">
        <v>5</v>
      </c>
      <c r="V169">
        <v>1349</v>
      </c>
      <c r="W169">
        <v>16188</v>
      </c>
      <c r="X169">
        <v>4.5</v>
      </c>
      <c r="Y169">
        <v>1</v>
      </c>
      <c r="Z169">
        <v>0</v>
      </c>
      <c r="AA169">
        <v>4</v>
      </c>
    </row>
    <row r="170" spans="1:27" x14ac:dyDescent="0.3">
      <c r="A170">
        <v>169</v>
      </c>
      <c r="B170" t="s">
        <v>307</v>
      </c>
      <c r="C170">
        <f>_xlfn.IFS(EmpTable3[[#This Row],[Gender]]="Male", 1, EmpTable3[[#This Row],[Gender]]="Female", 2)</f>
        <v>2</v>
      </c>
      <c r="D170" s="1">
        <v>43571</v>
      </c>
      <c r="E170" s="2">
        <f ca="1">DATEDIF(EmpTable3[[#This Row],[Start Date]],TODAY(),"Y")</f>
        <v>5</v>
      </c>
      <c r="F170" t="s">
        <v>17</v>
      </c>
      <c r="G170" t="s">
        <v>29</v>
      </c>
      <c r="H170">
        <f>_xlfn.IFS(EmpTable3[[#This Row],[Country]]="Egypt", 1, EmpTable3[[#This Row],[Country]]="Saudi Arabia", 2, EmpTable3[[#This Row],[Country]]="United Arab Emirates", 3, EmpTable3[[#This Row],[Country]]="Syria", 4, EmpTable3[[#This Row],[Country]]="Lebanon", 5)</f>
        <v>3</v>
      </c>
      <c r="I170" t="s">
        <v>60</v>
      </c>
      <c r="J170">
        <f>_xlfn.IFS(EmpTable3[[#This Row],[Center]]="East", 1, EmpTable3[[#This Row],[Center]]="West", 2, EmpTable3[[#This Row],[Center]]="North", 3, EmpTable3[[#This Row],[Center]]="South", 4, EmpTable3[[#This Row],[Center]]="Main", 5)</f>
        <v>4</v>
      </c>
      <c r="K170">
        <v>2196</v>
      </c>
      <c r="L170">
        <v>26352</v>
      </c>
      <c r="M170">
        <v>5</v>
      </c>
      <c r="N170">
        <v>4</v>
      </c>
      <c r="O170">
        <v>0</v>
      </c>
      <c r="P170">
        <v>9</v>
      </c>
      <c r="Q170" s="2"/>
      <c r="R170">
        <v>2</v>
      </c>
      <c r="S170">
        <v>5</v>
      </c>
      <c r="T170">
        <v>3</v>
      </c>
      <c r="U170">
        <v>4</v>
      </c>
      <c r="V170">
        <v>2196</v>
      </c>
      <c r="W170">
        <v>26352</v>
      </c>
      <c r="X170">
        <v>5</v>
      </c>
      <c r="Y170">
        <v>4</v>
      </c>
      <c r="Z170">
        <v>0</v>
      </c>
      <c r="AA170">
        <v>9</v>
      </c>
    </row>
    <row r="171" spans="1:27" x14ac:dyDescent="0.3">
      <c r="A171">
        <v>170</v>
      </c>
      <c r="B171" t="s">
        <v>307</v>
      </c>
      <c r="C171">
        <f>_xlfn.IFS(EmpTable3[[#This Row],[Gender]]="Male", 1, EmpTable3[[#This Row],[Gender]]="Female", 2)</f>
        <v>2</v>
      </c>
      <c r="D171" s="1">
        <v>43846</v>
      </c>
      <c r="E171" s="2">
        <f ca="1">DATEDIF(EmpTable3[[#This Row],[Start Date]],TODAY(),"Y")</f>
        <v>4</v>
      </c>
      <c r="F171" t="s">
        <v>77</v>
      </c>
      <c r="G171" t="s">
        <v>18</v>
      </c>
      <c r="H171">
        <f>_xlfn.IFS(EmpTable3[[#This Row],[Country]]="Egypt", 1, EmpTable3[[#This Row],[Country]]="Saudi Arabia", 2, EmpTable3[[#This Row],[Country]]="United Arab Emirates", 3, EmpTable3[[#This Row],[Country]]="Syria", 4, EmpTable3[[#This Row],[Country]]="Lebanon", 5)</f>
        <v>1</v>
      </c>
      <c r="I171" t="s">
        <v>42</v>
      </c>
      <c r="J171">
        <f>_xlfn.IFS(EmpTable3[[#This Row],[Center]]="East", 1, EmpTable3[[#This Row],[Center]]="West", 2, EmpTable3[[#This Row],[Center]]="North", 3, EmpTable3[[#This Row],[Center]]="South", 4, EmpTable3[[#This Row],[Center]]="Main", 5)</f>
        <v>5</v>
      </c>
      <c r="K171">
        <v>3264</v>
      </c>
      <c r="L171">
        <v>39168</v>
      </c>
      <c r="M171">
        <v>5</v>
      </c>
      <c r="N171">
        <v>6</v>
      </c>
      <c r="O171">
        <v>5</v>
      </c>
      <c r="P171">
        <v>4</v>
      </c>
      <c r="Q171" s="2"/>
      <c r="R171">
        <v>2</v>
      </c>
      <c r="S171">
        <v>4</v>
      </c>
      <c r="T171">
        <v>1</v>
      </c>
      <c r="U171">
        <v>5</v>
      </c>
      <c r="V171">
        <v>3264</v>
      </c>
      <c r="W171">
        <v>39168</v>
      </c>
      <c r="X171">
        <v>5</v>
      </c>
      <c r="Y171">
        <v>6</v>
      </c>
      <c r="Z171">
        <v>5</v>
      </c>
      <c r="AA171">
        <v>4</v>
      </c>
    </row>
    <row r="172" spans="1:27" x14ac:dyDescent="0.3">
      <c r="A172">
        <v>171</v>
      </c>
      <c r="B172" t="s">
        <v>32</v>
      </c>
      <c r="C172">
        <f>_xlfn.IFS(EmpTable3[[#This Row],[Gender]]="Male", 1, EmpTable3[[#This Row],[Gender]]="Female", 2)</f>
        <v>1</v>
      </c>
      <c r="D172" s="1">
        <v>42942</v>
      </c>
      <c r="E172" s="2">
        <f ca="1">DATEDIF(EmpTable3[[#This Row],[Start Date]],TODAY(),"Y")</f>
        <v>7</v>
      </c>
      <c r="F172" t="s">
        <v>17</v>
      </c>
      <c r="G172" t="s">
        <v>29</v>
      </c>
      <c r="H172">
        <f>_xlfn.IFS(EmpTable3[[#This Row],[Country]]="Egypt", 1, EmpTable3[[#This Row],[Country]]="Saudi Arabia", 2, EmpTable3[[#This Row],[Country]]="United Arab Emirates", 3, EmpTable3[[#This Row],[Country]]="Syria", 4, EmpTable3[[#This Row],[Country]]="Lebanon", 5)</f>
        <v>3</v>
      </c>
      <c r="I172" t="s">
        <v>36</v>
      </c>
      <c r="J172">
        <f>_xlfn.IFS(EmpTable3[[#This Row],[Center]]="East", 1, EmpTable3[[#This Row],[Center]]="West", 2, EmpTable3[[#This Row],[Center]]="North", 3, EmpTable3[[#This Row],[Center]]="South", 4, EmpTable3[[#This Row],[Center]]="Main", 5)</f>
        <v>3</v>
      </c>
      <c r="K172">
        <v>1232</v>
      </c>
      <c r="L172">
        <v>14784</v>
      </c>
      <c r="M172">
        <v>5</v>
      </c>
      <c r="N172">
        <v>4</v>
      </c>
      <c r="O172">
        <v>5</v>
      </c>
      <c r="P172">
        <v>2</v>
      </c>
      <c r="Q172" s="2"/>
      <c r="R172">
        <v>1</v>
      </c>
      <c r="S172">
        <v>7</v>
      </c>
      <c r="T172">
        <v>3</v>
      </c>
      <c r="U172">
        <v>3</v>
      </c>
      <c r="V172">
        <v>1232</v>
      </c>
      <c r="W172">
        <v>14784</v>
      </c>
      <c r="X172">
        <v>5</v>
      </c>
      <c r="Y172">
        <v>4</v>
      </c>
      <c r="Z172">
        <v>5</v>
      </c>
      <c r="AA172">
        <v>2</v>
      </c>
    </row>
    <row r="173" spans="1:27" x14ac:dyDescent="0.3">
      <c r="A173">
        <v>172</v>
      </c>
      <c r="B173" t="s">
        <v>307</v>
      </c>
      <c r="C173">
        <f>_xlfn.IFS(EmpTable3[[#This Row],[Gender]]="Male", 1, EmpTable3[[#This Row],[Gender]]="Female", 2)</f>
        <v>2</v>
      </c>
      <c r="D173" s="1">
        <v>43787</v>
      </c>
      <c r="E173" s="2">
        <f ca="1">DATEDIF(EmpTable3[[#This Row],[Start Date]],TODAY(),"Y")</f>
        <v>4</v>
      </c>
      <c r="F173" t="s">
        <v>50</v>
      </c>
      <c r="G173" t="s">
        <v>18</v>
      </c>
      <c r="H173">
        <f>_xlfn.IFS(EmpTable3[[#This Row],[Country]]="Egypt", 1, EmpTable3[[#This Row],[Country]]="Saudi Arabia", 2, EmpTable3[[#This Row],[Country]]="United Arab Emirates", 3, EmpTable3[[#This Row],[Country]]="Syria", 4, EmpTable3[[#This Row],[Country]]="Lebanon", 5)</f>
        <v>1</v>
      </c>
      <c r="I173" t="s">
        <v>42</v>
      </c>
      <c r="J173">
        <f>_xlfn.IFS(EmpTable3[[#This Row],[Center]]="East", 1, EmpTable3[[#This Row],[Center]]="West", 2, EmpTable3[[#This Row],[Center]]="North", 3, EmpTable3[[#This Row],[Center]]="South", 4, EmpTable3[[#This Row],[Center]]="Main", 5)</f>
        <v>5</v>
      </c>
      <c r="K173">
        <v>2401</v>
      </c>
      <c r="L173">
        <v>28812</v>
      </c>
      <c r="M173">
        <v>5</v>
      </c>
      <c r="N173">
        <v>0</v>
      </c>
      <c r="O173">
        <v>0</v>
      </c>
      <c r="P173">
        <v>9</v>
      </c>
      <c r="Q173" s="2"/>
      <c r="R173">
        <v>2</v>
      </c>
      <c r="S173">
        <v>4</v>
      </c>
      <c r="T173">
        <v>1</v>
      </c>
      <c r="U173">
        <v>5</v>
      </c>
      <c r="V173">
        <v>2401</v>
      </c>
      <c r="W173">
        <v>28812</v>
      </c>
      <c r="X173">
        <v>5</v>
      </c>
      <c r="Y173">
        <v>0</v>
      </c>
      <c r="Z173">
        <v>0</v>
      </c>
      <c r="AA173">
        <v>9</v>
      </c>
    </row>
    <row r="174" spans="1:27" x14ac:dyDescent="0.3">
      <c r="A174">
        <v>173</v>
      </c>
      <c r="B174" t="s">
        <v>307</v>
      </c>
      <c r="C174">
        <f>_xlfn.IFS(EmpTable3[[#This Row],[Gender]]="Male", 1, EmpTable3[[#This Row],[Gender]]="Female", 2)</f>
        <v>2</v>
      </c>
      <c r="D174" s="1">
        <v>42994</v>
      </c>
      <c r="E174" s="2">
        <f ca="1">DATEDIF(EmpTable3[[#This Row],[Start Date]],TODAY(),"Y")</f>
        <v>6</v>
      </c>
      <c r="F174" t="s">
        <v>28</v>
      </c>
      <c r="G174" t="s">
        <v>22</v>
      </c>
      <c r="H174">
        <f>_xlfn.IFS(EmpTable3[[#This Row],[Country]]="Egypt", 1, EmpTable3[[#This Row],[Country]]="Saudi Arabia", 2, EmpTable3[[#This Row],[Country]]="United Arab Emirates", 3, EmpTable3[[#This Row],[Country]]="Syria", 4, EmpTable3[[#This Row],[Country]]="Lebanon", 5)</f>
        <v>2</v>
      </c>
      <c r="I174" t="s">
        <v>42</v>
      </c>
      <c r="J174">
        <f>_xlfn.IFS(EmpTable3[[#This Row],[Center]]="East", 1, EmpTable3[[#This Row],[Center]]="West", 2, EmpTable3[[#This Row],[Center]]="North", 3, EmpTable3[[#This Row],[Center]]="South", 4, EmpTable3[[#This Row],[Center]]="Main", 5)</f>
        <v>5</v>
      </c>
      <c r="K174">
        <v>3168</v>
      </c>
      <c r="L174">
        <v>38016</v>
      </c>
      <c r="M174">
        <v>5</v>
      </c>
      <c r="N174">
        <v>0</v>
      </c>
      <c r="O174">
        <v>0</v>
      </c>
      <c r="P174">
        <v>18</v>
      </c>
      <c r="Q174" s="2"/>
      <c r="R174">
        <v>2</v>
      </c>
      <c r="S174">
        <v>6</v>
      </c>
      <c r="T174">
        <v>2</v>
      </c>
      <c r="U174">
        <v>5</v>
      </c>
      <c r="V174">
        <v>3168</v>
      </c>
      <c r="W174">
        <v>38016</v>
      </c>
      <c r="X174">
        <v>5</v>
      </c>
      <c r="Y174">
        <v>0</v>
      </c>
      <c r="Z174">
        <v>0</v>
      </c>
      <c r="AA174">
        <v>18</v>
      </c>
    </row>
    <row r="175" spans="1:27" x14ac:dyDescent="0.3">
      <c r="A175">
        <v>174</v>
      </c>
      <c r="B175" t="s">
        <v>307</v>
      </c>
      <c r="C175">
        <f>_xlfn.IFS(EmpTable3[[#This Row],[Gender]]="Male", 1, EmpTable3[[#This Row],[Gender]]="Female", 2)</f>
        <v>2</v>
      </c>
      <c r="D175" s="1">
        <v>43148</v>
      </c>
      <c r="E175" s="2">
        <f ca="1">DATEDIF(EmpTable3[[#This Row],[Start Date]],TODAY(),"Y")</f>
        <v>6</v>
      </c>
      <c r="F175" t="s">
        <v>77</v>
      </c>
      <c r="G175" t="s">
        <v>18</v>
      </c>
      <c r="H175">
        <f>_xlfn.IFS(EmpTable3[[#This Row],[Country]]="Egypt", 1, EmpTable3[[#This Row],[Country]]="Saudi Arabia", 2, EmpTable3[[#This Row],[Country]]="United Arab Emirates", 3, EmpTable3[[#This Row],[Country]]="Syria", 4, EmpTable3[[#This Row],[Country]]="Lebanon", 5)</f>
        <v>1</v>
      </c>
      <c r="I175" t="s">
        <v>42</v>
      </c>
      <c r="J175">
        <f>_xlfn.IFS(EmpTable3[[#This Row],[Center]]="East", 1, EmpTable3[[#This Row],[Center]]="West", 2, EmpTable3[[#This Row],[Center]]="North", 3, EmpTable3[[#This Row],[Center]]="South", 4, EmpTable3[[#This Row],[Center]]="Main", 5)</f>
        <v>5</v>
      </c>
      <c r="K175">
        <v>1620</v>
      </c>
      <c r="L175">
        <v>19440</v>
      </c>
      <c r="M175">
        <v>5</v>
      </c>
      <c r="N175">
        <v>5</v>
      </c>
      <c r="O175">
        <v>0</v>
      </c>
      <c r="P175">
        <v>10</v>
      </c>
      <c r="Q175" s="2"/>
      <c r="R175">
        <v>2</v>
      </c>
      <c r="S175">
        <v>6</v>
      </c>
      <c r="T175">
        <v>1</v>
      </c>
      <c r="U175">
        <v>5</v>
      </c>
      <c r="V175">
        <v>1620</v>
      </c>
      <c r="W175">
        <v>19440</v>
      </c>
      <c r="X175">
        <v>5</v>
      </c>
      <c r="Y175">
        <v>5</v>
      </c>
      <c r="Z175">
        <v>0</v>
      </c>
      <c r="AA175">
        <v>10</v>
      </c>
    </row>
    <row r="176" spans="1:27" x14ac:dyDescent="0.3">
      <c r="A176">
        <v>175</v>
      </c>
      <c r="B176" t="s">
        <v>32</v>
      </c>
      <c r="C176">
        <f>_xlfn.IFS(EmpTable3[[#This Row],[Gender]]="Male", 1, EmpTable3[[#This Row],[Gender]]="Female", 2)</f>
        <v>1</v>
      </c>
      <c r="D176" s="1">
        <v>42892</v>
      </c>
      <c r="E176" s="2">
        <f ca="1">DATEDIF(EmpTable3[[#This Row],[Start Date]],TODAY(),"Y")</f>
        <v>7</v>
      </c>
      <c r="F176" t="s">
        <v>17</v>
      </c>
      <c r="G176" t="s">
        <v>29</v>
      </c>
      <c r="H176">
        <f>_xlfn.IFS(EmpTable3[[#This Row],[Country]]="Egypt", 1, EmpTable3[[#This Row],[Country]]="Saudi Arabia", 2, EmpTable3[[#This Row],[Country]]="United Arab Emirates", 3, EmpTable3[[#This Row],[Country]]="Syria", 4, EmpTable3[[#This Row],[Country]]="Lebanon", 5)</f>
        <v>3</v>
      </c>
      <c r="I176" t="s">
        <v>42</v>
      </c>
      <c r="J176">
        <f>_xlfn.IFS(EmpTable3[[#This Row],[Center]]="East", 1, EmpTable3[[#This Row],[Center]]="West", 2, EmpTable3[[#This Row],[Center]]="North", 3, EmpTable3[[#This Row],[Center]]="South", 4, EmpTable3[[#This Row],[Center]]="Main", 5)</f>
        <v>5</v>
      </c>
      <c r="K176">
        <v>1482</v>
      </c>
      <c r="L176">
        <v>17784</v>
      </c>
      <c r="M176">
        <v>5</v>
      </c>
      <c r="N176">
        <v>0</v>
      </c>
      <c r="O176">
        <v>0</v>
      </c>
      <c r="P176">
        <v>3</v>
      </c>
      <c r="Q176" s="2"/>
      <c r="R176">
        <v>1</v>
      </c>
      <c r="S176">
        <v>7</v>
      </c>
      <c r="T176">
        <v>3</v>
      </c>
      <c r="U176">
        <v>5</v>
      </c>
      <c r="V176">
        <v>1482</v>
      </c>
      <c r="W176">
        <v>17784</v>
      </c>
      <c r="X176">
        <v>5</v>
      </c>
      <c r="Y176">
        <v>0</v>
      </c>
      <c r="Z176">
        <v>0</v>
      </c>
      <c r="AA176">
        <v>3</v>
      </c>
    </row>
    <row r="177" spans="1:27" x14ac:dyDescent="0.3">
      <c r="A177">
        <v>176</v>
      </c>
      <c r="B177" t="s">
        <v>307</v>
      </c>
      <c r="C177">
        <f>_xlfn.IFS(EmpTable3[[#This Row],[Gender]]="Male", 1, EmpTable3[[#This Row],[Gender]]="Female", 2)</f>
        <v>2</v>
      </c>
      <c r="D177" s="1">
        <v>43939</v>
      </c>
      <c r="E177" s="2">
        <f ca="1">DATEDIF(EmpTable3[[#This Row],[Start Date]],TODAY(),"Y")</f>
        <v>4</v>
      </c>
      <c r="F177" t="s">
        <v>41</v>
      </c>
      <c r="G177" t="s">
        <v>18</v>
      </c>
      <c r="H177">
        <f>_xlfn.IFS(EmpTable3[[#This Row],[Country]]="Egypt", 1, EmpTable3[[#This Row],[Country]]="Saudi Arabia", 2, EmpTable3[[#This Row],[Country]]="United Arab Emirates", 3, EmpTable3[[#This Row],[Country]]="Syria", 4, EmpTable3[[#This Row],[Country]]="Lebanon", 5)</f>
        <v>1</v>
      </c>
      <c r="I177" t="s">
        <v>42</v>
      </c>
      <c r="J177">
        <f>_xlfn.IFS(EmpTable3[[#This Row],[Center]]="East", 1, EmpTable3[[#This Row],[Center]]="West", 2, EmpTable3[[#This Row],[Center]]="North", 3, EmpTable3[[#This Row],[Center]]="South", 4, EmpTable3[[#This Row],[Center]]="Main", 5)</f>
        <v>5</v>
      </c>
      <c r="K177">
        <v>1967</v>
      </c>
      <c r="L177">
        <v>23604</v>
      </c>
      <c r="M177">
        <v>4.5</v>
      </c>
      <c r="N177">
        <v>6</v>
      </c>
      <c r="O177">
        <v>0</v>
      </c>
      <c r="P177">
        <v>6</v>
      </c>
      <c r="Q177" s="2"/>
      <c r="R177">
        <v>2</v>
      </c>
      <c r="S177">
        <v>4</v>
      </c>
      <c r="T177">
        <v>1</v>
      </c>
      <c r="U177">
        <v>5</v>
      </c>
      <c r="V177">
        <v>1967</v>
      </c>
      <c r="W177">
        <v>23604</v>
      </c>
      <c r="X177">
        <v>4.5</v>
      </c>
      <c r="Y177">
        <v>6</v>
      </c>
      <c r="Z177">
        <v>0</v>
      </c>
      <c r="AA177">
        <v>6</v>
      </c>
    </row>
    <row r="178" spans="1:27" x14ac:dyDescent="0.3">
      <c r="A178">
        <v>177</v>
      </c>
      <c r="B178" t="s">
        <v>307</v>
      </c>
      <c r="C178">
        <f>_xlfn.IFS(EmpTable3[[#This Row],[Gender]]="Male", 1, EmpTable3[[#This Row],[Gender]]="Female", 2)</f>
        <v>2</v>
      </c>
      <c r="D178" s="1">
        <v>43175</v>
      </c>
      <c r="E178" s="2">
        <f ca="1">DATEDIF(EmpTable3[[#This Row],[Start Date]],TODAY(),"Y")</f>
        <v>6</v>
      </c>
      <c r="F178" t="s">
        <v>28</v>
      </c>
      <c r="G178" t="s">
        <v>18</v>
      </c>
      <c r="H178">
        <f>_xlfn.IFS(EmpTable3[[#This Row],[Country]]="Egypt", 1, EmpTable3[[#This Row],[Country]]="Saudi Arabia", 2, EmpTable3[[#This Row],[Country]]="United Arab Emirates", 3, EmpTable3[[#This Row],[Country]]="Syria", 4, EmpTable3[[#This Row],[Country]]="Lebanon", 5)</f>
        <v>1</v>
      </c>
      <c r="I178" t="s">
        <v>42</v>
      </c>
      <c r="J178">
        <f>_xlfn.IFS(EmpTable3[[#This Row],[Center]]="East", 1, EmpTable3[[#This Row],[Center]]="West", 2, EmpTable3[[#This Row],[Center]]="North", 3, EmpTable3[[#This Row],[Center]]="South", 4, EmpTable3[[#This Row],[Center]]="Main", 5)</f>
        <v>5</v>
      </c>
      <c r="K178">
        <v>1696</v>
      </c>
      <c r="L178">
        <v>20352</v>
      </c>
      <c r="M178">
        <v>5</v>
      </c>
      <c r="N178">
        <v>0</v>
      </c>
      <c r="O178">
        <v>0</v>
      </c>
      <c r="P178">
        <v>5</v>
      </c>
      <c r="Q178" s="2"/>
      <c r="R178">
        <v>2</v>
      </c>
      <c r="S178">
        <v>6</v>
      </c>
      <c r="T178">
        <v>1</v>
      </c>
      <c r="U178">
        <v>5</v>
      </c>
      <c r="V178">
        <v>1696</v>
      </c>
      <c r="W178">
        <v>20352</v>
      </c>
      <c r="X178">
        <v>5</v>
      </c>
      <c r="Y178">
        <v>0</v>
      </c>
      <c r="Z178">
        <v>0</v>
      </c>
      <c r="AA178">
        <v>5</v>
      </c>
    </row>
    <row r="179" spans="1:27" x14ac:dyDescent="0.3">
      <c r="A179">
        <v>178</v>
      </c>
      <c r="B179" t="s">
        <v>307</v>
      </c>
      <c r="C179">
        <f>_xlfn.IFS(EmpTable3[[#This Row],[Gender]]="Male", 1, EmpTable3[[#This Row],[Gender]]="Female", 2)</f>
        <v>2</v>
      </c>
      <c r="D179" s="1">
        <v>43458</v>
      </c>
      <c r="E179" s="2">
        <f ca="1">DATEDIF(EmpTable3[[#This Row],[Start Date]],TODAY(),"Y")</f>
        <v>5</v>
      </c>
      <c r="F179" t="s">
        <v>53</v>
      </c>
      <c r="G179" t="s">
        <v>18</v>
      </c>
      <c r="H179">
        <f>_xlfn.IFS(EmpTable3[[#This Row],[Country]]="Egypt", 1, EmpTable3[[#This Row],[Country]]="Saudi Arabia", 2, EmpTable3[[#This Row],[Country]]="United Arab Emirates", 3, EmpTable3[[#This Row],[Country]]="Syria", 4, EmpTable3[[#This Row],[Country]]="Lebanon", 5)</f>
        <v>1</v>
      </c>
      <c r="I179" t="s">
        <v>60</v>
      </c>
      <c r="J179">
        <f>_xlfn.IFS(EmpTable3[[#This Row],[Center]]="East", 1, EmpTable3[[#This Row],[Center]]="West", 2, EmpTable3[[#This Row],[Center]]="North", 3, EmpTable3[[#This Row],[Center]]="South", 4, EmpTable3[[#This Row],[Center]]="Main", 5)</f>
        <v>4</v>
      </c>
      <c r="K179">
        <v>2913</v>
      </c>
      <c r="L179">
        <v>34956</v>
      </c>
      <c r="M179">
        <v>4.5</v>
      </c>
      <c r="N179">
        <v>0</v>
      </c>
      <c r="O179">
        <v>0</v>
      </c>
      <c r="P179">
        <v>3</v>
      </c>
      <c r="Q179" s="2"/>
      <c r="R179">
        <v>2</v>
      </c>
      <c r="S179">
        <v>5</v>
      </c>
      <c r="T179">
        <v>1</v>
      </c>
      <c r="U179">
        <v>4</v>
      </c>
      <c r="V179">
        <v>2913</v>
      </c>
      <c r="W179">
        <v>34956</v>
      </c>
      <c r="X179">
        <v>4.5</v>
      </c>
      <c r="Y179">
        <v>0</v>
      </c>
      <c r="Z179">
        <v>0</v>
      </c>
      <c r="AA179">
        <v>3</v>
      </c>
    </row>
    <row r="180" spans="1:27" x14ac:dyDescent="0.3">
      <c r="A180">
        <v>179</v>
      </c>
      <c r="B180" t="s">
        <v>307</v>
      </c>
      <c r="C180">
        <f>_xlfn.IFS(EmpTable3[[#This Row],[Gender]]="Male", 1, EmpTable3[[#This Row],[Gender]]="Female", 2)</f>
        <v>2</v>
      </c>
      <c r="D180" s="1">
        <v>43897</v>
      </c>
      <c r="E180" s="2">
        <f ca="1">DATEDIF(EmpTable3[[#This Row],[Start Date]],TODAY(),"Y")</f>
        <v>4</v>
      </c>
      <c r="F180" t="s">
        <v>77</v>
      </c>
      <c r="G180" t="s">
        <v>294</v>
      </c>
      <c r="H180">
        <f>_xlfn.IFS(EmpTable3[[#This Row],[Country]]="Egypt", 1, EmpTable3[[#This Row],[Country]]="Saudi Arabia", 2, EmpTable3[[#This Row],[Country]]="United Arab Emirates", 3, EmpTable3[[#This Row],[Country]]="Syria", 4, EmpTable3[[#This Row],[Country]]="Lebanon", 5)</f>
        <v>5</v>
      </c>
      <c r="I180" t="s">
        <v>60</v>
      </c>
      <c r="J180">
        <f>_xlfn.IFS(EmpTable3[[#This Row],[Center]]="East", 1, EmpTable3[[#This Row],[Center]]="West", 2, EmpTable3[[#This Row],[Center]]="North", 3, EmpTable3[[#This Row],[Center]]="South", 4, EmpTable3[[#This Row],[Center]]="Main", 5)</f>
        <v>4</v>
      </c>
      <c r="K180">
        <v>2068</v>
      </c>
      <c r="L180">
        <v>24816</v>
      </c>
      <c r="M180">
        <v>1</v>
      </c>
      <c r="N180">
        <v>0</v>
      </c>
      <c r="O180">
        <v>1</v>
      </c>
      <c r="P180">
        <v>0</v>
      </c>
      <c r="Q180" s="2"/>
      <c r="R180">
        <v>2</v>
      </c>
      <c r="S180">
        <v>4</v>
      </c>
      <c r="T180">
        <v>5</v>
      </c>
      <c r="U180">
        <v>4</v>
      </c>
      <c r="V180">
        <v>2068</v>
      </c>
      <c r="W180">
        <v>24816</v>
      </c>
      <c r="X180">
        <v>1</v>
      </c>
      <c r="Y180">
        <v>0</v>
      </c>
      <c r="Z180">
        <v>1</v>
      </c>
      <c r="AA180">
        <v>0</v>
      </c>
    </row>
    <row r="181" spans="1:27" x14ac:dyDescent="0.3">
      <c r="A181">
        <v>180</v>
      </c>
      <c r="B181" t="s">
        <v>32</v>
      </c>
      <c r="C181">
        <f>_xlfn.IFS(EmpTable3[[#This Row],[Gender]]="Male", 1, EmpTable3[[#This Row],[Gender]]="Female", 2)</f>
        <v>1</v>
      </c>
      <c r="D181" s="1">
        <v>43398</v>
      </c>
      <c r="E181" s="2">
        <f ca="1">DATEDIF(EmpTable3[[#This Row],[Start Date]],TODAY(),"Y")</f>
        <v>5</v>
      </c>
      <c r="F181" t="s">
        <v>163</v>
      </c>
      <c r="G181" t="s">
        <v>29</v>
      </c>
      <c r="H181">
        <f>_xlfn.IFS(EmpTable3[[#This Row],[Country]]="Egypt", 1, EmpTable3[[#This Row],[Country]]="Saudi Arabia", 2, EmpTable3[[#This Row],[Country]]="United Arab Emirates", 3, EmpTable3[[#This Row],[Country]]="Syria", 4, EmpTable3[[#This Row],[Country]]="Lebanon", 5)</f>
        <v>3</v>
      </c>
      <c r="I181" t="s">
        <v>36</v>
      </c>
      <c r="J181">
        <f>_xlfn.IFS(EmpTable3[[#This Row],[Center]]="East", 1, EmpTable3[[#This Row],[Center]]="West", 2, EmpTable3[[#This Row],[Center]]="North", 3, EmpTable3[[#This Row],[Center]]="South", 4, EmpTable3[[#This Row],[Center]]="Main", 5)</f>
        <v>3</v>
      </c>
      <c r="K181">
        <v>1430</v>
      </c>
      <c r="L181">
        <v>17160</v>
      </c>
      <c r="M181">
        <v>3</v>
      </c>
      <c r="N181">
        <v>6</v>
      </c>
      <c r="O181">
        <v>0</v>
      </c>
      <c r="P181">
        <v>0</v>
      </c>
      <c r="Q181" s="2"/>
      <c r="R181">
        <v>1</v>
      </c>
      <c r="S181">
        <v>5</v>
      </c>
      <c r="T181">
        <v>3</v>
      </c>
      <c r="U181">
        <v>3</v>
      </c>
      <c r="V181">
        <v>1430</v>
      </c>
      <c r="W181">
        <v>17160</v>
      </c>
      <c r="X181">
        <v>3</v>
      </c>
      <c r="Y181">
        <v>6</v>
      </c>
      <c r="Z181">
        <v>0</v>
      </c>
      <c r="AA181">
        <v>0</v>
      </c>
    </row>
    <row r="182" spans="1:27" x14ac:dyDescent="0.3">
      <c r="A182">
        <v>181</v>
      </c>
      <c r="B182" t="s">
        <v>32</v>
      </c>
      <c r="C182">
        <f>_xlfn.IFS(EmpTable3[[#This Row],[Gender]]="Male", 1, EmpTable3[[#This Row],[Gender]]="Female", 2)</f>
        <v>1</v>
      </c>
      <c r="D182" s="1">
        <v>43250</v>
      </c>
      <c r="E182" s="2">
        <f ca="1">DATEDIF(EmpTable3[[#This Row],[Start Date]],TODAY(),"Y")</f>
        <v>6</v>
      </c>
      <c r="F182" t="s">
        <v>41</v>
      </c>
      <c r="G182" t="s">
        <v>22</v>
      </c>
      <c r="H182">
        <f>_xlfn.IFS(EmpTable3[[#This Row],[Country]]="Egypt", 1, EmpTable3[[#This Row],[Country]]="Saudi Arabia", 2, EmpTable3[[#This Row],[Country]]="United Arab Emirates", 3, EmpTable3[[#This Row],[Country]]="Syria", 4, EmpTable3[[#This Row],[Country]]="Lebanon", 5)</f>
        <v>2</v>
      </c>
      <c r="I182" t="s">
        <v>36</v>
      </c>
      <c r="J182">
        <f>_xlfn.IFS(EmpTable3[[#This Row],[Center]]="East", 1, EmpTable3[[#This Row],[Center]]="West", 2, EmpTable3[[#This Row],[Center]]="North", 3, EmpTable3[[#This Row],[Center]]="South", 4, EmpTable3[[#This Row],[Center]]="Main", 5)</f>
        <v>3</v>
      </c>
      <c r="K182">
        <v>3138</v>
      </c>
      <c r="L182">
        <v>37656</v>
      </c>
      <c r="M182">
        <v>1</v>
      </c>
      <c r="N182">
        <v>0</v>
      </c>
      <c r="O182">
        <v>5</v>
      </c>
      <c r="P182">
        <v>9</v>
      </c>
      <c r="Q182" s="2"/>
      <c r="R182">
        <v>1</v>
      </c>
      <c r="S182">
        <v>6</v>
      </c>
      <c r="T182">
        <v>2</v>
      </c>
      <c r="U182">
        <v>3</v>
      </c>
      <c r="V182">
        <v>3138</v>
      </c>
      <c r="W182">
        <v>37656</v>
      </c>
      <c r="X182">
        <v>1</v>
      </c>
      <c r="Y182">
        <v>0</v>
      </c>
      <c r="Z182">
        <v>5</v>
      </c>
      <c r="AA182">
        <v>9</v>
      </c>
    </row>
    <row r="183" spans="1:27" x14ac:dyDescent="0.3">
      <c r="A183">
        <v>182</v>
      </c>
      <c r="B183" t="s">
        <v>32</v>
      </c>
      <c r="C183">
        <f>_xlfn.IFS(EmpTable3[[#This Row],[Gender]]="Male", 1, EmpTable3[[#This Row],[Gender]]="Female", 2)</f>
        <v>1</v>
      </c>
      <c r="D183" s="1">
        <v>44169</v>
      </c>
      <c r="E183" s="2">
        <f ca="1">DATEDIF(EmpTable3[[#This Row],[Start Date]],TODAY(),"Y")</f>
        <v>3</v>
      </c>
      <c r="F183" t="s">
        <v>28</v>
      </c>
      <c r="G183" t="s">
        <v>18</v>
      </c>
      <c r="H183">
        <f>_xlfn.IFS(EmpTable3[[#This Row],[Country]]="Egypt", 1, EmpTable3[[#This Row],[Country]]="Saudi Arabia", 2, EmpTable3[[#This Row],[Country]]="United Arab Emirates", 3, EmpTable3[[#This Row],[Country]]="Syria", 4, EmpTable3[[#This Row],[Country]]="Lebanon", 5)</f>
        <v>1</v>
      </c>
      <c r="I183" t="s">
        <v>42</v>
      </c>
      <c r="J183">
        <f>_xlfn.IFS(EmpTable3[[#This Row],[Center]]="East", 1, EmpTable3[[#This Row],[Center]]="West", 2, EmpTable3[[#This Row],[Center]]="North", 3, EmpTable3[[#This Row],[Center]]="South", 4, EmpTable3[[#This Row],[Center]]="Main", 5)</f>
        <v>5</v>
      </c>
      <c r="K183">
        <v>2051</v>
      </c>
      <c r="L183">
        <v>24612</v>
      </c>
      <c r="M183">
        <v>3</v>
      </c>
      <c r="N183">
        <v>0</v>
      </c>
      <c r="O183">
        <v>0</v>
      </c>
      <c r="P183">
        <v>2</v>
      </c>
      <c r="Q183" s="2"/>
      <c r="R183">
        <v>1</v>
      </c>
      <c r="S183">
        <v>3</v>
      </c>
      <c r="T183">
        <v>1</v>
      </c>
      <c r="U183">
        <v>5</v>
      </c>
      <c r="V183">
        <v>2051</v>
      </c>
      <c r="W183">
        <v>24612</v>
      </c>
      <c r="X183">
        <v>3</v>
      </c>
      <c r="Y183">
        <v>0</v>
      </c>
      <c r="Z183">
        <v>0</v>
      </c>
      <c r="AA183">
        <v>2</v>
      </c>
    </row>
    <row r="184" spans="1:27" x14ac:dyDescent="0.3">
      <c r="A184">
        <v>183</v>
      </c>
      <c r="B184" t="s">
        <v>307</v>
      </c>
      <c r="C184">
        <f>_xlfn.IFS(EmpTable3[[#This Row],[Gender]]="Male", 1, EmpTable3[[#This Row],[Gender]]="Female", 2)</f>
        <v>2</v>
      </c>
      <c r="D184" s="1">
        <v>43351</v>
      </c>
      <c r="E184" s="2">
        <f ca="1">DATEDIF(EmpTable3[[#This Row],[Start Date]],TODAY(),"Y")</f>
        <v>5</v>
      </c>
      <c r="F184" t="s">
        <v>53</v>
      </c>
      <c r="G184" t="s">
        <v>18</v>
      </c>
      <c r="H184">
        <f>_xlfn.IFS(EmpTable3[[#This Row],[Country]]="Egypt", 1, EmpTable3[[#This Row],[Country]]="Saudi Arabia", 2, EmpTable3[[#This Row],[Country]]="United Arab Emirates", 3, EmpTable3[[#This Row],[Country]]="Syria", 4, EmpTable3[[#This Row],[Country]]="Lebanon", 5)</f>
        <v>1</v>
      </c>
      <c r="I184" t="s">
        <v>36</v>
      </c>
      <c r="J184">
        <f>_xlfn.IFS(EmpTable3[[#This Row],[Center]]="East", 1, EmpTable3[[#This Row],[Center]]="West", 2, EmpTable3[[#This Row],[Center]]="North", 3, EmpTable3[[#This Row],[Center]]="South", 4, EmpTable3[[#This Row],[Center]]="Main", 5)</f>
        <v>3</v>
      </c>
      <c r="K184">
        <v>2986</v>
      </c>
      <c r="L184">
        <v>35832</v>
      </c>
      <c r="M184">
        <v>1</v>
      </c>
      <c r="N184">
        <v>3</v>
      </c>
      <c r="O184">
        <v>0</v>
      </c>
      <c r="P184">
        <v>8</v>
      </c>
      <c r="Q184" s="2"/>
      <c r="R184">
        <v>2</v>
      </c>
      <c r="S184">
        <v>5</v>
      </c>
      <c r="T184">
        <v>1</v>
      </c>
      <c r="U184">
        <v>3</v>
      </c>
      <c r="V184">
        <v>2986</v>
      </c>
      <c r="W184">
        <v>35832</v>
      </c>
      <c r="X184">
        <v>1</v>
      </c>
      <c r="Y184">
        <v>3</v>
      </c>
      <c r="Z184">
        <v>0</v>
      </c>
      <c r="AA184">
        <v>8</v>
      </c>
    </row>
    <row r="185" spans="1:27" x14ac:dyDescent="0.3">
      <c r="A185">
        <v>184</v>
      </c>
      <c r="B185" t="s">
        <v>32</v>
      </c>
      <c r="C185">
        <f>_xlfn.IFS(EmpTable3[[#This Row],[Gender]]="Male", 1, EmpTable3[[#This Row],[Gender]]="Female", 2)</f>
        <v>1</v>
      </c>
      <c r="D185" s="1">
        <v>43524</v>
      </c>
      <c r="E185" s="2">
        <f ca="1">DATEDIF(EmpTable3[[#This Row],[Start Date]],TODAY(),"Y")</f>
        <v>5</v>
      </c>
      <c r="F185" t="s">
        <v>28</v>
      </c>
      <c r="G185" t="s">
        <v>48</v>
      </c>
      <c r="H185">
        <f>_xlfn.IFS(EmpTable3[[#This Row],[Country]]="Egypt", 1, EmpTable3[[#This Row],[Country]]="Saudi Arabia", 2, EmpTable3[[#This Row],[Country]]="United Arab Emirates", 3, EmpTable3[[#This Row],[Country]]="Syria", 4, EmpTable3[[#This Row],[Country]]="Lebanon", 5)</f>
        <v>4</v>
      </c>
      <c r="I185" t="s">
        <v>42</v>
      </c>
      <c r="J185">
        <f>_xlfn.IFS(EmpTable3[[#This Row],[Center]]="East", 1, EmpTable3[[#This Row],[Center]]="West", 2, EmpTable3[[#This Row],[Center]]="North", 3, EmpTable3[[#This Row],[Center]]="South", 4, EmpTable3[[#This Row],[Center]]="Main", 5)</f>
        <v>5</v>
      </c>
      <c r="K185">
        <v>2790</v>
      </c>
      <c r="L185">
        <v>33480</v>
      </c>
      <c r="M185">
        <v>5</v>
      </c>
      <c r="N185">
        <v>6</v>
      </c>
      <c r="O185">
        <v>0</v>
      </c>
      <c r="P185">
        <v>3</v>
      </c>
      <c r="Q185" s="2"/>
      <c r="R185">
        <v>1</v>
      </c>
      <c r="S185">
        <v>5</v>
      </c>
      <c r="T185">
        <v>4</v>
      </c>
      <c r="U185">
        <v>5</v>
      </c>
      <c r="V185">
        <v>2790</v>
      </c>
      <c r="W185">
        <v>33480</v>
      </c>
      <c r="X185">
        <v>5</v>
      </c>
      <c r="Y185">
        <v>6</v>
      </c>
      <c r="Z185">
        <v>0</v>
      </c>
      <c r="AA185">
        <v>3</v>
      </c>
    </row>
    <row r="186" spans="1:27" x14ac:dyDescent="0.3">
      <c r="A186">
        <v>185</v>
      </c>
      <c r="B186" t="s">
        <v>32</v>
      </c>
      <c r="C186">
        <f>_xlfn.IFS(EmpTable3[[#This Row],[Gender]]="Male", 1, EmpTable3[[#This Row],[Gender]]="Female", 2)</f>
        <v>1</v>
      </c>
      <c r="D186" s="1">
        <v>44182</v>
      </c>
      <c r="E186" s="2">
        <f ca="1">DATEDIF(EmpTable3[[#This Row],[Start Date]],TODAY(),"Y")</f>
        <v>3</v>
      </c>
      <c r="F186" t="s">
        <v>53</v>
      </c>
      <c r="G186" t="s">
        <v>18</v>
      </c>
      <c r="H186">
        <f>_xlfn.IFS(EmpTable3[[#This Row],[Country]]="Egypt", 1, EmpTable3[[#This Row],[Country]]="Saudi Arabia", 2, EmpTable3[[#This Row],[Country]]="United Arab Emirates", 3, EmpTable3[[#This Row],[Country]]="Syria", 4, EmpTable3[[#This Row],[Country]]="Lebanon", 5)</f>
        <v>1</v>
      </c>
      <c r="I186" t="s">
        <v>42</v>
      </c>
      <c r="J186">
        <f>_xlfn.IFS(EmpTable3[[#This Row],[Center]]="East", 1, EmpTable3[[#This Row],[Center]]="West", 2, EmpTable3[[#This Row],[Center]]="North", 3, EmpTable3[[#This Row],[Center]]="South", 4, EmpTable3[[#This Row],[Center]]="Main", 5)</f>
        <v>5</v>
      </c>
      <c r="K186">
        <v>1075</v>
      </c>
      <c r="L186">
        <v>12900</v>
      </c>
      <c r="M186">
        <v>4.5</v>
      </c>
      <c r="N186">
        <v>6</v>
      </c>
      <c r="O186">
        <v>0</v>
      </c>
      <c r="P186">
        <v>7</v>
      </c>
      <c r="Q186" s="2"/>
      <c r="R186">
        <v>1</v>
      </c>
      <c r="S186">
        <v>3</v>
      </c>
      <c r="T186">
        <v>1</v>
      </c>
      <c r="U186">
        <v>5</v>
      </c>
      <c r="V186">
        <v>1075</v>
      </c>
      <c r="W186">
        <v>12900</v>
      </c>
      <c r="X186">
        <v>4.5</v>
      </c>
      <c r="Y186">
        <v>6</v>
      </c>
      <c r="Z186">
        <v>0</v>
      </c>
      <c r="AA186">
        <v>7</v>
      </c>
    </row>
    <row r="187" spans="1:27" x14ac:dyDescent="0.3">
      <c r="A187">
        <v>186</v>
      </c>
      <c r="B187" t="s">
        <v>32</v>
      </c>
      <c r="C187">
        <f>_xlfn.IFS(EmpTable3[[#This Row],[Gender]]="Male", 1, EmpTable3[[#This Row],[Gender]]="Female", 2)</f>
        <v>1</v>
      </c>
      <c r="D187" s="1">
        <v>43592</v>
      </c>
      <c r="E187" s="2">
        <f ca="1">DATEDIF(EmpTable3[[#This Row],[Start Date]],TODAY(),"Y")</f>
        <v>5</v>
      </c>
      <c r="F187" t="s">
        <v>39</v>
      </c>
      <c r="G187" t="s">
        <v>48</v>
      </c>
      <c r="H187">
        <f>_xlfn.IFS(EmpTable3[[#This Row],[Country]]="Egypt", 1, EmpTable3[[#This Row],[Country]]="Saudi Arabia", 2, EmpTable3[[#This Row],[Country]]="United Arab Emirates", 3, EmpTable3[[#This Row],[Country]]="Syria", 4, EmpTable3[[#This Row],[Country]]="Lebanon", 5)</f>
        <v>4</v>
      </c>
      <c r="I187" t="s">
        <v>42</v>
      </c>
      <c r="J187">
        <f>_xlfn.IFS(EmpTable3[[#This Row],[Center]]="East", 1, EmpTable3[[#This Row],[Center]]="West", 2, EmpTable3[[#This Row],[Center]]="North", 3, EmpTable3[[#This Row],[Center]]="South", 4, EmpTable3[[#This Row],[Center]]="Main", 5)</f>
        <v>5</v>
      </c>
      <c r="K187">
        <v>2009</v>
      </c>
      <c r="L187">
        <v>24108</v>
      </c>
      <c r="M187">
        <v>1</v>
      </c>
      <c r="N187">
        <v>5</v>
      </c>
      <c r="O187">
        <v>0</v>
      </c>
      <c r="P187">
        <v>0</v>
      </c>
      <c r="Q187" s="2"/>
      <c r="R187">
        <v>1</v>
      </c>
      <c r="S187">
        <v>5</v>
      </c>
      <c r="T187">
        <v>4</v>
      </c>
      <c r="U187">
        <v>5</v>
      </c>
      <c r="V187">
        <v>2009</v>
      </c>
      <c r="W187">
        <v>24108</v>
      </c>
      <c r="X187">
        <v>1</v>
      </c>
      <c r="Y187">
        <v>5</v>
      </c>
      <c r="Z187">
        <v>0</v>
      </c>
      <c r="AA187">
        <v>0</v>
      </c>
    </row>
    <row r="188" spans="1:27" x14ac:dyDescent="0.3">
      <c r="A188">
        <v>187</v>
      </c>
      <c r="B188" t="s">
        <v>32</v>
      </c>
      <c r="C188">
        <f>_xlfn.IFS(EmpTable3[[#This Row],[Gender]]="Male", 1, EmpTable3[[#This Row],[Gender]]="Female", 2)</f>
        <v>1</v>
      </c>
      <c r="D188" s="1">
        <v>43315</v>
      </c>
      <c r="E188" s="2">
        <f ca="1">DATEDIF(EmpTable3[[#This Row],[Start Date]],TODAY(),"Y")</f>
        <v>6</v>
      </c>
      <c r="F188" t="s">
        <v>76</v>
      </c>
      <c r="G188" t="s">
        <v>18</v>
      </c>
      <c r="H188">
        <f>_xlfn.IFS(EmpTable3[[#This Row],[Country]]="Egypt", 1, EmpTable3[[#This Row],[Country]]="Saudi Arabia", 2, EmpTable3[[#This Row],[Country]]="United Arab Emirates", 3, EmpTable3[[#This Row],[Country]]="Syria", 4, EmpTable3[[#This Row],[Country]]="Lebanon", 5)</f>
        <v>1</v>
      </c>
      <c r="I188" t="s">
        <v>42</v>
      </c>
      <c r="J188">
        <f>_xlfn.IFS(EmpTable3[[#This Row],[Center]]="East", 1, EmpTable3[[#This Row],[Center]]="West", 2, EmpTable3[[#This Row],[Center]]="North", 3, EmpTable3[[#This Row],[Center]]="South", 4, EmpTable3[[#This Row],[Center]]="Main", 5)</f>
        <v>5</v>
      </c>
      <c r="K188">
        <v>3254</v>
      </c>
      <c r="L188">
        <v>39048</v>
      </c>
      <c r="M188">
        <v>3</v>
      </c>
      <c r="N188">
        <v>4</v>
      </c>
      <c r="O188">
        <v>6</v>
      </c>
      <c r="P188">
        <v>5</v>
      </c>
      <c r="Q188" s="2"/>
      <c r="R188">
        <v>1</v>
      </c>
      <c r="S188">
        <v>6</v>
      </c>
      <c r="T188">
        <v>1</v>
      </c>
      <c r="U188">
        <v>5</v>
      </c>
      <c r="V188">
        <v>3254</v>
      </c>
      <c r="W188">
        <v>39048</v>
      </c>
      <c r="X188">
        <v>3</v>
      </c>
      <c r="Y188">
        <v>4</v>
      </c>
      <c r="Z188">
        <v>6</v>
      </c>
      <c r="AA188">
        <v>5</v>
      </c>
    </row>
    <row r="189" spans="1:27" x14ac:dyDescent="0.3">
      <c r="A189">
        <v>188</v>
      </c>
      <c r="B189" t="s">
        <v>307</v>
      </c>
      <c r="C189">
        <f>_xlfn.IFS(EmpTable3[[#This Row],[Gender]]="Male", 1, EmpTable3[[#This Row],[Gender]]="Female", 2)</f>
        <v>2</v>
      </c>
      <c r="D189" s="1">
        <v>43755</v>
      </c>
      <c r="E189" s="2">
        <f ca="1">DATEDIF(EmpTable3[[#This Row],[Start Date]],TODAY(),"Y")</f>
        <v>4</v>
      </c>
      <c r="F189" t="s">
        <v>118</v>
      </c>
      <c r="G189" t="s">
        <v>29</v>
      </c>
      <c r="H189">
        <f>_xlfn.IFS(EmpTable3[[#This Row],[Country]]="Egypt", 1, EmpTable3[[#This Row],[Country]]="Saudi Arabia", 2, EmpTable3[[#This Row],[Country]]="United Arab Emirates", 3, EmpTable3[[#This Row],[Country]]="Syria", 4, EmpTable3[[#This Row],[Country]]="Lebanon", 5)</f>
        <v>3</v>
      </c>
      <c r="I189" t="s">
        <v>42</v>
      </c>
      <c r="J189">
        <f>_xlfn.IFS(EmpTable3[[#This Row],[Center]]="East", 1, EmpTable3[[#This Row],[Center]]="West", 2, EmpTable3[[#This Row],[Center]]="North", 3, EmpTable3[[#This Row],[Center]]="South", 4, EmpTable3[[#This Row],[Center]]="Main", 5)</f>
        <v>5</v>
      </c>
      <c r="K189">
        <v>2367</v>
      </c>
      <c r="L189">
        <v>28404</v>
      </c>
      <c r="M189">
        <v>3</v>
      </c>
      <c r="N189">
        <v>0</v>
      </c>
      <c r="O189">
        <v>0</v>
      </c>
      <c r="P189">
        <v>1</v>
      </c>
      <c r="Q189" s="2"/>
      <c r="R189">
        <v>2</v>
      </c>
      <c r="S189">
        <v>4</v>
      </c>
      <c r="T189">
        <v>3</v>
      </c>
      <c r="U189">
        <v>5</v>
      </c>
      <c r="V189">
        <v>2367</v>
      </c>
      <c r="W189">
        <v>28404</v>
      </c>
      <c r="X189">
        <v>3</v>
      </c>
      <c r="Y189">
        <v>0</v>
      </c>
      <c r="Z189">
        <v>0</v>
      </c>
      <c r="AA189">
        <v>1</v>
      </c>
    </row>
    <row r="190" spans="1:27" x14ac:dyDescent="0.3">
      <c r="A190">
        <v>189</v>
      </c>
      <c r="B190" t="s">
        <v>32</v>
      </c>
      <c r="C190">
        <f>_xlfn.IFS(EmpTable3[[#This Row],[Gender]]="Male", 1, EmpTable3[[#This Row],[Gender]]="Female", 2)</f>
        <v>1</v>
      </c>
      <c r="D190" s="1">
        <v>43133</v>
      </c>
      <c r="E190" s="2">
        <f ca="1">DATEDIF(EmpTable3[[#This Row],[Start Date]],TODAY(),"Y")</f>
        <v>6</v>
      </c>
      <c r="F190" t="s">
        <v>28</v>
      </c>
      <c r="G190" t="s">
        <v>29</v>
      </c>
      <c r="H190">
        <f>_xlfn.IFS(EmpTable3[[#This Row],[Country]]="Egypt", 1, EmpTable3[[#This Row],[Country]]="Saudi Arabia", 2, EmpTable3[[#This Row],[Country]]="United Arab Emirates", 3, EmpTable3[[#This Row],[Country]]="Syria", 4, EmpTable3[[#This Row],[Country]]="Lebanon", 5)</f>
        <v>3</v>
      </c>
      <c r="I190" t="s">
        <v>42</v>
      </c>
      <c r="J190">
        <f>_xlfn.IFS(EmpTable3[[#This Row],[Center]]="East", 1, EmpTable3[[#This Row],[Center]]="West", 2, EmpTable3[[#This Row],[Center]]="North", 3, EmpTable3[[#This Row],[Center]]="South", 4, EmpTable3[[#This Row],[Center]]="Main", 5)</f>
        <v>5</v>
      </c>
      <c r="K190">
        <v>3158</v>
      </c>
      <c r="L190">
        <v>37896</v>
      </c>
      <c r="M190">
        <v>3</v>
      </c>
      <c r="N190">
        <v>2</v>
      </c>
      <c r="O190">
        <v>5</v>
      </c>
      <c r="P190">
        <v>10</v>
      </c>
      <c r="Q190" s="2"/>
      <c r="R190">
        <v>1</v>
      </c>
      <c r="S190">
        <v>6</v>
      </c>
      <c r="T190">
        <v>3</v>
      </c>
      <c r="U190">
        <v>5</v>
      </c>
      <c r="V190">
        <v>3158</v>
      </c>
      <c r="W190">
        <v>37896</v>
      </c>
      <c r="X190">
        <v>3</v>
      </c>
      <c r="Y190">
        <v>2</v>
      </c>
      <c r="Z190">
        <v>5</v>
      </c>
      <c r="AA190">
        <v>10</v>
      </c>
    </row>
    <row r="191" spans="1:27" x14ac:dyDescent="0.3">
      <c r="A191">
        <v>190</v>
      </c>
      <c r="B191" t="s">
        <v>32</v>
      </c>
      <c r="C191">
        <f>_xlfn.IFS(EmpTable3[[#This Row],[Gender]]="Male", 1, EmpTable3[[#This Row],[Gender]]="Female", 2)</f>
        <v>1</v>
      </c>
      <c r="D191" s="1">
        <v>43826</v>
      </c>
      <c r="E191" s="2">
        <f ca="1">DATEDIF(EmpTable3[[#This Row],[Start Date]],TODAY(),"Y")</f>
        <v>4</v>
      </c>
      <c r="F191" t="s">
        <v>28</v>
      </c>
      <c r="G191" t="s">
        <v>29</v>
      </c>
      <c r="H191">
        <f>_xlfn.IFS(EmpTable3[[#This Row],[Country]]="Egypt", 1, EmpTable3[[#This Row],[Country]]="Saudi Arabia", 2, EmpTable3[[#This Row],[Country]]="United Arab Emirates", 3, EmpTable3[[#This Row],[Country]]="Syria", 4, EmpTable3[[#This Row],[Country]]="Lebanon", 5)</f>
        <v>3</v>
      </c>
      <c r="I191" t="s">
        <v>42</v>
      </c>
      <c r="J191">
        <f>_xlfn.IFS(EmpTable3[[#This Row],[Center]]="East", 1, EmpTable3[[#This Row],[Center]]="West", 2, EmpTable3[[#This Row],[Center]]="North", 3, EmpTable3[[#This Row],[Center]]="South", 4, EmpTable3[[#This Row],[Center]]="Main", 5)</f>
        <v>5</v>
      </c>
      <c r="K191">
        <v>1980</v>
      </c>
      <c r="L191">
        <v>23760</v>
      </c>
      <c r="M191">
        <v>2</v>
      </c>
      <c r="N191">
        <v>0</v>
      </c>
      <c r="O191">
        <v>0</v>
      </c>
      <c r="P191">
        <v>2</v>
      </c>
      <c r="Q191" s="2"/>
      <c r="R191">
        <v>1</v>
      </c>
      <c r="S191">
        <v>4</v>
      </c>
      <c r="T191">
        <v>3</v>
      </c>
      <c r="U191">
        <v>5</v>
      </c>
      <c r="V191">
        <v>1980</v>
      </c>
      <c r="W191">
        <v>23760</v>
      </c>
      <c r="X191">
        <v>2</v>
      </c>
      <c r="Y191">
        <v>0</v>
      </c>
      <c r="Z191">
        <v>0</v>
      </c>
      <c r="AA191">
        <v>2</v>
      </c>
    </row>
    <row r="192" spans="1:27" x14ac:dyDescent="0.3">
      <c r="A192">
        <v>191</v>
      </c>
      <c r="B192" t="s">
        <v>32</v>
      </c>
      <c r="C192">
        <f>_xlfn.IFS(EmpTable3[[#This Row],[Gender]]="Male", 1, EmpTable3[[#This Row],[Gender]]="Female", 2)</f>
        <v>1</v>
      </c>
      <c r="D192" s="1">
        <v>43562</v>
      </c>
      <c r="E192" s="2">
        <f ca="1">DATEDIF(EmpTable3[[#This Row],[Start Date]],TODAY(),"Y")</f>
        <v>5</v>
      </c>
      <c r="F192" t="s">
        <v>41</v>
      </c>
      <c r="G192" t="s">
        <v>18</v>
      </c>
      <c r="H192">
        <f>_xlfn.IFS(EmpTable3[[#This Row],[Country]]="Egypt", 1, EmpTable3[[#This Row],[Country]]="Saudi Arabia", 2, EmpTable3[[#This Row],[Country]]="United Arab Emirates", 3, EmpTable3[[#This Row],[Country]]="Syria", 4, EmpTable3[[#This Row],[Country]]="Lebanon", 5)</f>
        <v>1</v>
      </c>
      <c r="I192" t="s">
        <v>42</v>
      </c>
      <c r="J192">
        <f>_xlfn.IFS(EmpTable3[[#This Row],[Center]]="East", 1, EmpTable3[[#This Row],[Center]]="West", 2, EmpTable3[[#This Row],[Center]]="North", 3, EmpTable3[[#This Row],[Center]]="South", 4, EmpTable3[[#This Row],[Center]]="Main", 5)</f>
        <v>5</v>
      </c>
      <c r="K192">
        <v>2049</v>
      </c>
      <c r="L192">
        <v>24588</v>
      </c>
      <c r="M192">
        <v>3</v>
      </c>
      <c r="N192">
        <v>6</v>
      </c>
      <c r="O192">
        <v>0</v>
      </c>
      <c r="P192">
        <v>23</v>
      </c>
      <c r="Q192" s="2"/>
      <c r="R192">
        <v>1</v>
      </c>
      <c r="S192">
        <v>5</v>
      </c>
      <c r="T192">
        <v>1</v>
      </c>
      <c r="U192">
        <v>5</v>
      </c>
      <c r="V192">
        <v>2049</v>
      </c>
      <c r="W192">
        <v>24588</v>
      </c>
      <c r="X192">
        <v>3</v>
      </c>
      <c r="Y192">
        <v>6</v>
      </c>
      <c r="Z192">
        <v>0</v>
      </c>
      <c r="AA192">
        <v>23</v>
      </c>
    </row>
    <row r="193" spans="1:27" x14ac:dyDescent="0.3">
      <c r="A193">
        <v>192</v>
      </c>
      <c r="B193" t="s">
        <v>307</v>
      </c>
      <c r="C193">
        <f>_xlfn.IFS(EmpTable3[[#This Row],[Gender]]="Male", 1, EmpTable3[[#This Row],[Gender]]="Female", 2)</f>
        <v>2</v>
      </c>
      <c r="D193" s="1">
        <v>43978</v>
      </c>
      <c r="E193" s="2">
        <f ca="1">DATEDIF(EmpTable3[[#This Row],[Start Date]],TODAY(),"Y")</f>
        <v>4</v>
      </c>
      <c r="F193" t="s">
        <v>77</v>
      </c>
      <c r="G193" t="s">
        <v>18</v>
      </c>
      <c r="H193">
        <f>_xlfn.IFS(EmpTable3[[#This Row],[Country]]="Egypt", 1, EmpTable3[[#This Row],[Country]]="Saudi Arabia", 2, EmpTable3[[#This Row],[Country]]="United Arab Emirates", 3, EmpTable3[[#This Row],[Country]]="Syria", 4, EmpTable3[[#This Row],[Country]]="Lebanon", 5)</f>
        <v>1</v>
      </c>
      <c r="I193" t="s">
        <v>36</v>
      </c>
      <c r="J193">
        <f>_xlfn.IFS(EmpTable3[[#This Row],[Center]]="East", 1, EmpTable3[[#This Row],[Center]]="West", 2, EmpTable3[[#This Row],[Center]]="North", 3, EmpTable3[[#This Row],[Center]]="South", 4, EmpTable3[[#This Row],[Center]]="Main", 5)</f>
        <v>3</v>
      </c>
      <c r="K193">
        <v>2727</v>
      </c>
      <c r="L193">
        <v>32724</v>
      </c>
      <c r="M193">
        <v>2</v>
      </c>
      <c r="N193">
        <v>0</v>
      </c>
      <c r="O193">
        <v>0</v>
      </c>
      <c r="P193">
        <v>8</v>
      </c>
      <c r="Q193" s="2"/>
      <c r="R193">
        <v>2</v>
      </c>
      <c r="S193">
        <v>4</v>
      </c>
      <c r="T193">
        <v>1</v>
      </c>
      <c r="U193">
        <v>3</v>
      </c>
      <c r="V193">
        <v>2727</v>
      </c>
      <c r="W193">
        <v>32724</v>
      </c>
      <c r="X193">
        <v>2</v>
      </c>
      <c r="Y193">
        <v>0</v>
      </c>
      <c r="Z193">
        <v>0</v>
      </c>
      <c r="AA193">
        <v>8</v>
      </c>
    </row>
    <row r="194" spans="1:27" x14ac:dyDescent="0.3">
      <c r="A194">
        <v>193</v>
      </c>
      <c r="B194" t="s">
        <v>307</v>
      </c>
      <c r="C194">
        <f>_xlfn.IFS(EmpTable3[[#This Row],[Gender]]="Male", 1, EmpTable3[[#This Row],[Gender]]="Female", 2)</f>
        <v>2</v>
      </c>
      <c r="D194" s="1">
        <v>43806</v>
      </c>
      <c r="E194" s="2">
        <f ca="1">DATEDIF(EmpTable3[[#This Row],[Start Date]],TODAY(),"Y")</f>
        <v>4</v>
      </c>
      <c r="F194" t="s">
        <v>28</v>
      </c>
      <c r="G194" t="s">
        <v>29</v>
      </c>
      <c r="H194">
        <f>_xlfn.IFS(EmpTable3[[#This Row],[Country]]="Egypt", 1, EmpTable3[[#This Row],[Country]]="Saudi Arabia", 2, EmpTable3[[#This Row],[Country]]="United Arab Emirates", 3, EmpTable3[[#This Row],[Country]]="Syria", 4, EmpTable3[[#This Row],[Country]]="Lebanon", 5)</f>
        <v>3</v>
      </c>
      <c r="I194" t="s">
        <v>60</v>
      </c>
      <c r="J194">
        <f>_xlfn.IFS(EmpTable3[[#This Row],[Center]]="East", 1, EmpTable3[[#This Row],[Center]]="West", 2, EmpTable3[[#This Row],[Center]]="North", 3, EmpTable3[[#This Row],[Center]]="South", 4, EmpTable3[[#This Row],[Center]]="Main", 5)</f>
        <v>4</v>
      </c>
      <c r="K194">
        <v>974</v>
      </c>
      <c r="L194">
        <v>11688</v>
      </c>
      <c r="M194">
        <v>5</v>
      </c>
      <c r="N194">
        <v>0</v>
      </c>
      <c r="O194">
        <v>0</v>
      </c>
      <c r="P194">
        <v>9</v>
      </c>
      <c r="Q194" s="2"/>
      <c r="R194">
        <v>2</v>
      </c>
      <c r="S194">
        <v>4</v>
      </c>
      <c r="T194">
        <v>3</v>
      </c>
      <c r="U194">
        <v>4</v>
      </c>
      <c r="V194">
        <v>974</v>
      </c>
      <c r="W194">
        <v>11688</v>
      </c>
      <c r="X194">
        <v>5</v>
      </c>
      <c r="Y194">
        <v>0</v>
      </c>
      <c r="Z194">
        <v>0</v>
      </c>
      <c r="AA194">
        <v>9</v>
      </c>
    </row>
    <row r="195" spans="1:27" x14ac:dyDescent="0.3">
      <c r="A195">
        <v>194</v>
      </c>
      <c r="B195" t="s">
        <v>32</v>
      </c>
      <c r="C195">
        <f>_xlfn.IFS(EmpTable3[[#This Row],[Gender]]="Male", 1, EmpTable3[[#This Row],[Gender]]="Female", 2)</f>
        <v>1</v>
      </c>
      <c r="D195" s="1">
        <v>43775</v>
      </c>
      <c r="E195" s="2">
        <f ca="1">DATEDIF(EmpTable3[[#This Row],[Start Date]],TODAY(),"Y")</f>
        <v>4</v>
      </c>
      <c r="F195" t="s">
        <v>35</v>
      </c>
      <c r="G195" t="s">
        <v>29</v>
      </c>
      <c r="H195">
        <f>_xlfn.IFS(EmpTable3[[#This Row],[Country]]="Egypt", 1, EmpTable3[[#This Row],[Country]]="Saudi Arabia", 2, EmpTable3[[#This Row],[Country]]="United Arab Emirates", 3, EmpTable3[[#This Row],[Country]]="Syria", 4, EmpTable3[[#This Row],[Country]]="Lebanon", 5)</f>
        <v>3</v>
      </c>
      <c r="I195" t="s">
        <v>36</v>
      </c>
      <c r="J195">
        <f>_xlfn.IFS(EmpTable3[[#This Row],[Center]]="East", 1, EmpTable3[[#This Row],[Center]]="West", 2, EmpTable3[[#This Row],[Center]]="North", 3, EmpTable3[[#This Row],[Center]]="South", 4, EmpTable3[[#This Row],[Center]]="Main", 5)</f>
        <v>3</v>
      </c>
      <c r="K195">
        <v>992</v>
      </c>
      <c r="L195">
        <v>11904</v>
      </c>
      <c r="M195">
        <v>5</v>
      </c>
      <c r="N195">
        <v>0</v>
      </c>
      <c r="O195">
        <v>0</v>
      </c>
      <c r="P195">
        <v>3</v>
      </c>
      <c r="Q195" s="2"/>
      <c r="R195">
        <v>1</v>
      </c>
      <c r="S195">
        <v>4</v>
      </c>
      <c r="T195">
        <v>3</v>
      </c>
      <c r="U195">
        <v>3</v>
      </c>
      <c r="V195">
        <v>992</v>
      </c>
      <c r="W195">
        <v>11904</v>
      </c>
      <c r="X195">
        <v>5</v>
      </c>
      <c r="Y195">
        <v>0</v>
      </c>
      <c r="Z195">
        <v>0</v>
      </c>
      <c r="AA195">
        <v>3</v>
      </c>
    </row>
    <row r="196" spans="1:27" x14ac:dyDescent="0.3">
      <c r="A196">
        <v>195</v>
      </c>
      <c r="B196" t="s">
        <v>307</v>
      </c>
      <c r="C196">
        <f>_xlfn.IFS(EmpTable3[[#This Row],[Gender]]="Male", 1, EmpTable3[[#This Row],[Gender]]="Female", 2)</f>
        <v>2</v>
      </c>
      <c r="D196" s="1">
        <v>43329</v>
      </c>
      <c r="E196" s="2">
        <f ca="1">DATEDIF(EmpTable3[[#This Row],[Start Date]],TODAY(),"Y")</f>
        <v>5</v>
      </c>
      <c r="F196" t="s">
        <v>41</v>
      </c>
      <c r="G196" t="s">
        <v>18</v>
      </c>
      <c r="H196">
        <f>_xlfn.IFS(EmpTable3[[#This Row],[Country]]="Egypt", 1, EmpTable3[[#This Row],[Country]]="Saudi Arabia", 2, EmpTable3[[#This Row],[Country]]="United Arab Emirates", 3, EmpTable3[[#This Row],[Country]]="Syria", 4, EmpTable3[[#This Row],[Country]]="Lebanon", 5)</f>
        <v>1</v>
      </c>
      <c r="I196" t="s">
        <v>19</v>
      </c>
      <c r="J196">
        <f>_xlfn.IFS(EmpTable3[[#This Row],[Center]]="East", 1, EmpTable3[[#This Row],[Center]]="West", 2, EmpTable3[[#This Row],[Center]]="North", 3, EmpTable3[[#This Row],[Center]]="South", 4, EmpTable3[[#This Row],[Center]]="Main", 5)</f>
        <v>2</v>
      </c>
      <c r="K196">
        <v>2730</v>
      </c>
      <c r="L196">
        <v>32760</v>
      </c>
      <c r="M196">
        <v>1</v>
      </c>
      <c r="N196">
        <v>4</v>
      </c>
      <c r="O196">
        <v>6</v>
      </c>
      <c r="P196">
        <v>9</v>
      </c>
      <c r="Q196" s="2"/>
      <c r="R196">
        <v>2</v>
      </c>
      <c r="S196">
        <v>5</v>
      </c>
      <c r="T196">
        <v>1</v>
      </c>
      <c r="U196">
        <v>2</v>
      </c>
      <c r="V196">
        <v>2730</v>
      </c>
      <c r="W196">
        <v>32760</v>
      </c>
      <c r="X196">
        <v>1</v>
      </c>
      <c r="Y196">
        <v>4</v>
      </c>
      <c r="Z196">
        <v>6</v>
      </c>
      <c r="AA196">
        <v>9</v>
      </c>
    </row>
    <row r="197" spans="1:27" x14ac:dyDescent="0.3">
      <c r="A197">
        <v>196</v>
      </c>
      <c r="B197" t="s">
        <v>307</v>
      </c>
      <c r="C197">
        <f>_xlfn.IFS(EmpTable3[[#This Row],[Gender]]="Male", 1, EmpTable3[[#This Row],[Gender]]="Female", 2)</f>
        <v>2</v>
      </c>
      <c r="D197" s="1">
        <v>42387</v>
      </c>
      <c r="E197" s="2">
        <f ca="1">DATEDIF(EmpTable3[[#This Row],[Start Date]],TODAY(),"Y")</f>
        <v>8</v>
      </c>
      <c r="F197" t="s">
        <v>53</v>
      </c>
      <c r="G197" t="s">
        <v>18</v>
      </c>
      <c r="H197">
        <f>_xlfn.IFS(EmpTable3[[#This Row],[Country]]="Egypt", 1, EmpTable3[[#This Row],[Country]]="Saudi Arabia", 2, EmpTable3[[#This Row],[Country]]="United Arab Emirates", 3, EmpTable3[[#This Row],[Country]]="Syria", 4, EmpTable3[[#This Row],[Country]]="Lebanon", 5)</f>
        <v>1</v>
      </c>
      <c r="I197" t="s">
        <v>19</v>
      </c>
      <c r="J197">
        <f>_xlfn.IFS(EmpTable3[[#This Row],[Center]]="East", 1, EmpTable3[[#This Row],[Center]]="West", 2, EmpTable3[[#This Row],[Center]]="North", 3, EmpTable3[[#This Row],[Center]]="South", 4, EmpTable3[[#This Row],[Center]]="Main", 5)</f>
        <v>2</v>
      </c>
      <c r="K197">
        <v>2804</v>
      </c>
      <c r="L197">
        <v>33648</v>
      </c>
      <c r="M197">
        <v>4.5</v>
      </c>
      <c r="N197">
        <v>0</v>
      </c>
      <c r="O197">
        <v>0</v>
      </c>
      <c r="P197">
        <v>4</v>
      </c>
      <c r="Q197" s="2"/>
      <c r="R197">
        <v>2</v>
      </c>
      <c r="S197">
        <v>8</v>
      </c>
      <c r="T197">
        <v>1</v>
      </c>
      <c r="U197">
        <v>2</v>
      </c>
      <c r="V197">
        <v>2804</v>
      </c>
      <c r="W197">
        <v>33648</v>
      </c>
      <c r="X197">
        <v>4.5</v>
      </c>
      <c r="Y197">
        <v>0</v>
      </c>
      <c r="Z197">
        <v>0</v>
      </c>
      <c r="AA197">
        <v>4</v>
      </c>
    </row>
    <row r="198" spans="1:27" x14ac:dyDescent="0.3">
      <c r="A198">
        <v>197</v>
      </c>
      <c r="B198" t="s">
        <v>32</v>
      </c>
      <c r="C198">
        <f>_xlfn.IFS(EmpTable3[[#This Row],[Gender]]="Male", 1, EmpTable3[[#This Row],[Gender]]="Female", 2)</f>
        <v>1</v>
      </c>
      <c r="D198" s="1">
        <v>43558</v>
      </c>
      <c r="E198" s="2">
        <f ca="1">DATEDIF(EmpTable3[[#This Row],[Start Date]],TODAY(),"Y")</f>
        <v>5</v>
      </c>
      <c r="F198" t="s">
        <v>17</v>
      </c>
      <c r="G198" t="s">
        <v>18</v>
      </c>
      <c r="H198">
        <f>_xlfn.IFS(EmpTable3[[#This Row],[Country]]="Egypt", 1, EmpTable3[[#This Row],[Country]]="Saudi Arabia", 2, EmpTable3[[#This Row],[Country]]="United Arab Emirates", 3, EmpTable3[[#This Row],[Country]]="Syria", 4, EmpTable3[[#This Row],[Country]]="Lebanon", 5)</f>
        <v>1</v>
      </c>
      <c r="I198" t="s">
        <v>42</v>
      </c>
      <c r="J198">
        <f>_xlfn.IFS(EmpTable3[[#This Row],[Center]]="East", 1, EmpTable3[[#This Row],[Center]]="West", 2, EmpTable3[[#This Row],[Center]]="North", 3, EmpTable3[[#This Row],[Center]]="South", 4, EmpTable3[[#This Row],[Center]]="Main", 5)</f>
        <v>5</v>
      </c>
      <c r="K198">
        <v>1467</v>
      </c>
      <c r="L198">
        <v>17604</v>
      </c>
      <c r="M198">
        <v>5</v>
      </c>
      <c r="N198">
        <v>6</v>
      </c>
      <c r="O198">
        <v>0</v>
      </c>
      <c r="P198">
        <v>0</v>
      </c>
      <c r="Q198" s="2"/>
      <c r="R198">
        <v>1</v>
      </c>
      <c r="S198">
        <v>5</v>
      </c>
      <c r="T198">
        <v>1</v>
      </c>
      <c r="U198">
        <v>5</v>
      </c>
      <c r="V198">
        <v>1467</v>
      </c>
      <c r="W198">
        <v>17604</v>
      </c>
      <c r="X198">
        <v>5</v>
      </c>
      <c r="Y198">
        <v>6</v>
      </c>
      <c r="Z198">
        <v>0</v>
      </c>
      <c r="AA198">
        <v>0</v>
      </c>
    </row>
    <row r="199" spans="1:27" x14ac:dyDescent="0.3">
      <c r="A199">
        <v>198</v>
      </c>
      <c r="B199" t="s">
        <v>32</v>
      </c>
      <c r="C199">
        <f>_xlfn.IFS(EmpTable3[[#This Row],[Gender]]="Male", 1, EmpTable3[[#This Row],[Gender]]="Female", 2)</f>
        <v>1</v>
      </c>
      <c r="D199" s="1">
        <v>44141</v>
      </c>
      <c r="E199" s="2">
        <f ca="1">DATEDIF(EmpTable3[[#This Row],[Start Date]],TODAY(),"Y")</f>
        <v>3</v>
      </c>
      <c r="F199" t="s">
        <v>25</v>
      </c>
      <c r="G199" t="s">
        <v>294</v>
      </c>
      <c r="H199">
        <f>_xlfn.IFS(EmpTable3[[#This Row],[Country]]="Egypt", 1, EmpTable3[[#This Row],[Country]]="Saudi Arabia", 2, EmpTable3[[#This Row],[Country]]="United Arab Emirates", 3, EmpTable3[[#This Row],[Country]]="Syria", 4, EmpTable3[[#This Row],[Country]]="Lebanon", 5)</f>
        <v>5</v>
      </c>
      <c r="I199" t="s">
        <v>19</v>
      </c>
      <c r="J199">
        <f>_xlfn.IFS(EmpTable3[[#This Row],[Center]]="East", 1, EmpTable3[[#This Row],[Center]]="West", 2, EmpTable3[[#This Row],[Center]]="North", 3, EmpTable3[[#This Row],[Center]]="South", 4, EmpTable3[[#This Row],[Center]]="Main", 5)</f>
        <v>2</v>
      </c>
      <c r="K199">
        <v>997</v>
      </c>
      <c r="L199">
        <v>11964</v>
      </c>
      <c r="M199">
        <v>5</v>
      </c>
      <c r="N199">
        <v>1</v>
      </c>
      <c r="O199">
        <v>0</v>
      </c>
      <c r="P199">
        <v>68</v>
      </c>
      <c r="Q199" s="2"/>
      <c r="R199">
        <v>1</v>
      </c>
      <c r="S199">
        <v>3</v>
      </c>
      <c r="T199">
        <v>5</v>
      </c>
      <c r="U199">
        <v>2</v>
      </c>
      <c r="V199">
        <v>997</v>
      </c>
      <c r="W199">
        <v>11964</v>
      </c>
      <c r="X199">
        <v>5</v>
      </c>
      <c r="Y199">
        <v>1</v>
      </c>
      <c r="Z199">
        <v>0</v>
      </c>
      <c r="AA199">
        <v>68</v>
      </c>
    </row>
    <row r="200" spans="1:27" x14ac:dyDescent="0.3">
      <c r="A200">
        <v>199</v>
      </c>
      <c r="B200" t="s">
        <v>32</v>
      </c>
      <c r="C200">
        <f>_xlfn.IFS(EmpTable3[[#This Row],[Gender]]="Male", 1, EmpTable3[[#This Row],[Gender]]="Female", 2)</f>
        <v>1</v>
      </c>
      <c r="D200" s="1">
        <v>43705</v>
      </c>
      <c r="E200" s="2">
        <f ca="1">DATEDIF(EmpTable3[[#This Row],[Start Date]],TODAY(),"Y")</f>
        <v>4</v>
      </c>
      <c r="F200" t="s">
        <v>41</v>
      </c>
      <c r="G200" t="s">
        <v>22</v>
      </c>
      <c r="H200">
        <f>_xlfn.IFS(EmpTable3[[#This Row],[Country]]="Egypt", 1, EmpTable3[[#This Row],[Country]]="Saudi Arabia", 2, EmpTable3[[#This Row],[Country]]="United Arab Emirates", 3, EmpTable3[[#This Row],[Country]]="Syria", 4, EmpTable3[[#This Row],[Country]]="Lebanon", 5)</f>
        <v>2</v>
      </c>
      <c r="I200" t="s">
        <v>19</v>
      </c>
      <c r="J200">
        <f>_xlfn.IFS(EmpTable3[[#This Row],[Center]]="East", 1, EmpTable3[[#This Row],[Center]]="West", 2, EmpTable3[[#This Row],[Center]]="North", 3, EmpTable3[[#This Row],[Center]]="South", 4, EmpTable3[[#This Row],[Center]]="Main", 5)</f>
        <v>2</v>
      </c>
      <c r="K200">
        <v>1859</v>
      </c>
      <c r="L200">
        <v>22308</v>
      </c>
      <c r="M200">
        <v>5</v>
      </c>
      <c r="N200">
        <v>5</v>
      </c>
      <c r="O200">
        <v>0</v>
      </c>
      <c r="P200">
        <v>1</v>
      </c>
      <c r="Q200" s="2"/>
      <c r="R200">
        <v>1</v>
      </c>
      <c r="S200">
        <v>4</v>
      </c>
      <c r="T200">
        <v>2</v>
      </c>
      <c r="U200">
        <v>2</v>
      </c>
      <c r="V200">
        <v>1859</v>
      </c>
      <c r="W200">
        <v>22308</v>
      </c>
      <c r="X200">
        <v>5</v>
      </c>
      <c r="Y200">
        <v>5</v>
      </c>
      <c r="Z200">
        <v>0</v>
      </c>
      <c r="AA200">
        <v>1</v>
      </c>
    </row>
    <row r="201" spans="1:27" x14ac:dyDescent="0.3">
      <c r="A201">
        <v>200</v>
      </c>
      <c r="B201" t="s">
        <v>32</v>
      </c>
      <c r="C201">
        <f>_xlfn.IFS(EmpTable3[[#This Row],[Gender]]="Male", 1, EmpTable3[[#This Row],[Gender]]="Female", 2)</f>
        <v>1</v>
      </c>
      <c r="D201" s="1">
        <v>43711</v>
      </c>
      <c r="E201" s="2">
        <f ca="1">DATEDIF(EmpTable3[[#This Row],[Start Date]],TODAY(),"Y")</f>
        <v>4</v>
      </c>
      <c r="F201" t="s">
        <v>77</v>
      </c>
      <c r="G201" t="s">
        <v>18</v>
      </c>
      <c r="H201">
        <f>_xlfn.IFS(EmpTable3[[#This Row],[Country]]="Egypt", 1, EmpTable3[[#This Row],[Country]]="Saudi Arabia", 2, EmpTable3[[#This Row],[Country]]="United Arab Emirates", 3, EmpTable3[[#This Row],[Country]]="Syria", 4, EmpTable3[[#This Row],[Country]]="Lebanon", 5)</f>
        <v>1</v>
      </c>
      <c r="I201" t="s">
        <v>36</v>
      </c>
      <c r="J201">
        <f>_xlfn.IFS(EmpTable3[[#This Row],[Center]]="East", 1, EmpTable3[[#This Row],[Center]]="West", 2, EmpTable3[[#This Row],[Center]]="North", 3, EmpTable3[[#This Row],[Center]]="South", 4, EmpTable3[[#This Row],[Center]]="Main", 5)</f>
        <v>3</v>
      </c>
      <c r="K201">
        <v>1231</v>
      </c>
      <c r="L201">
        <v>14772</v>
      </c>
      <c r="M201">
        <v>1</v>
      </c>
      <c r="N201">
        <v>1</v>
      </c>
      <c r="O201">
        <v>5</v>
      </c>
      <c r="P201">
        <v>7</v>
      </c>
      <c r="Q201" s="2"/>
      <c r="R201">
        <v>1</v>
      </c>
      <c r="S201">
        <v>4</v>
      </c>
      <c r="T201">
        <v>1</v>
      </c>
      <c r="U201">
        <v>3</v>
      </c>
      <c r="V201">
        <v>1231</v>
      </c>
      <c r="W201">
        <v>14772</v>
      </c>
      <c r="X201">
        <v>1</v>
      </c>
      <c r="Y201">
        <v>1</v>
      </c>
      <c r="Z201">
        <v>5</v>
      </c>
      <c r="AA201">
        <v>7</v>
      </c>
    </row>
    <row r="202" spans="1:27" x14ac:dyDescent="0.3">
      <c r="A202">
        <v>201</v>
      </c>
      <c r="B202" t="s">
        <v>32</v>
      </c>
      <c r="C202">
        <f>_xlfn.IFS(EmpTable3[[#This Row],[Gender]]="Male", 1, EmpTable3[[#This Row],[Gender]]="Female", 2)</f>
        <v>1</v>
      </c>
      <c r="D202" s="1">
        <v>43665</v>
      </c>
      <c r="E202" s="2">
        <f ca="1">DATEDIF(EmpTable3[[#This Row],[Start Date]],TODAY(),"Y")</f>
        <v>5</v>
      </c>
      <c r="F202" t="s">
        <v>28</v>
      </c>
      <c r="G202" t="s">
        <v>18</v>
      </c>
      <c r="H202">
        <f>_xlfn.IFS(EmpTable3[[#This Row],[Country]]="Egypt", 1, EmpTable3[[#This Row],[Country]]="Saudi Arabia", 2, EmpTable3[[#This Row],[Country]]="United Arab Emirates", 3, EmpTable3[[#This Row],[Country]]="Syria", 4, EmpTable3[[#This Row],[Country]]="Lebanon", 5)</f>
        <v>1</v>
      </c>
      <c r="I202" t="s">
        <v>42</v>
      </c>
      <c r="J202">
        <f>_xlfn.IFS(EmpTable3[[#This Row],[Center]]="East", 1, EmpTable3[[#This Row],[Center]]="West", 2, EmpTable3[[#This Row],[Center]]="North", 3, EmpTable3[[#This Row],[Center]]="South", 4, EmpTable3[[#This Row],[Center]]="Main", 5)</f>
        <v>5</v>
      </c>
      <c r="K202">
        <v>719</v>
      </c>
      <c r="L202">
        <v>8628</v>
      </c>
      <c r="M202">
        <v>5</v>
      </c>
      <c r="N202">
        <v>0</v>
      </c>
      <c r="O202">
        <v>0</v>
      </c>
      <c r="P202">
        <v>8</v>
      </c>
      <c r="Q202" s="2"/>
      <c r="R202">
        <v>1</v>
      </c>
      <c r="S202">
        <v>5</v>
      </c>
      <c r="T202">
        <v>1</v>
      </c>
      <c r="U202">
        <v>5</v>
      </c>
      <c r="V202">
        <v>719</v>
      </c>
      <c r="W202">
        <v>8628</v>
      </c>
      <c r="X202">
        <v>5</v>
      </c>
      <c r="Y202">
        <v>0</v>
      </c>
      <c r="Z202">
        <v>0</v>
      </c>
      <c r="AA202">
        <v>8</v>
      </c>
    </row>
    <row r="203" spans="1:27" x14ac:dyDescent="0.3">
      <c r="A203">
        <v>202</v>
      </c>
      <c r="B203" t="s">
        <v>32</v>
      </c>
      <c r="C203">
        <f>_xlfn.IFS(EmpTable3[[#This Row],[Gender]]="Male", 1, EmpTable3[[#This Row],[Gender]]="Female", 2)</f>
        <v>1</v>
      </c>
      <c r="D203" s="1">
        <v>43982</v>
      </c>
      <c r="E203" s="2">
        <f ca="1">DATEDIF(EmpTable3[[#This Row],[Start Date]],TODAY(),"Y")</f>
        <v>4</v>
      </c>
      <c r="F203" t="s">
        <v>93</v>
      </c>
      <c r="G203" t="s">
        <v>29</v>
      </c>
      <c r="H203">
        <f>_xlfn.IFS(EmpTable3[[#This Row],[Country]]="Egypt", 1, EmpTable3[[#This Row],[Country]]="Saudi Arabia", 2, EmpTable3[[#This Row],[Country]]="United Arab Emirates", 3, EmpTable3[[#This Row],[Country]]="Syria", 4, EmpTable3[[#This Row],[Country]]="Lebanon", 5)</f>
        <v>3</v>
      </c>
      <c r="I203" t="s">
        <v>42</v>
      </c>
      <c r="J203">
        <f>_xlfn.IFS(EmpTable3[[#This Row],[Center]]="East", 1, EmpTable3[[#This Row],[Center]]="West", 2, EmpTable3[[#This Row],[Center]]="North", 3, EmpTable3[[#This Row],[Center]]="South", 4, EmpTable3[[#This Row],[Center]]="Main", 5)</f>
        <v>5</v>
      </c>
      <c r="K203">
        <v>2186</v>
      </c>
      <c r="L203">
        <v>26232</v>
      </c>
      <c r="M203">
        <v>1</v>
      </c>
      <c r="N203">
        <v>2</v>
      </c>
      <c r="O203">
        <v>0</v>
      </c>
      <c r="P203">
        <v>10</v>
      </c>
      <c r="Q203" s="2"/>
      <c r="R203">
        <v>1</v>
      </c>
      <c r="S203">
        <v>4</v>
      </c>
      <c r="T203">
        <v>3</v>
      </c>
      <c r="U203">
        <v>5</v>
      </c>
      <c r="V203">
        <v>2186</v>
      </c>
      <c r="W203">
        <v>26232</v>
      </c>
      <c r="X203">
        <v>1</v>
      </c>
      <c r="Y203">
        <v>2</v>
      </c>
      <c r="Z203">
        <v>0</v>
      </c>
      <c r="AA203">
        <v>10</v>
      </c>
    </row>
    <row r="204" spans="1:27" x14ac:dyDescent="0.3">
      <c r="A204">
        <v>203</v>
      </c>
      <c r="B204" t="s">
        <v>32</v>
      </c>
      <c r="C204">
        <f>_xlfn.IFS(EmpTable3[[#This Row],[Gender]]="Male", 1, EmpTable3[[#This Row],[Gender]]="Female", 2)</f>
        <v>1</v>
      </c>
      <c r="D204" s="1">
        <v>43603</v>
      </c>
      <c r="E204" s="2">
        <f ca="1">DATEDIF(EmpTable3[[#This Row],[Start Date]],TODAY(),"Y")</f>
        <v>5</v>
      </c>
      <c r="F204" t="s">
        <v>88</v>
      </c>
      <c r="G204" t="s">
        <v>18</v>
      </c>
      <c r="H204">
        <f>_xlfn.IFS(EmpTable3[[#This Row],[Country]]="Egypt", 1, EmpTable3[[#This Row],[Country]]="Saudi Arabia", 2, EmpTable3[[#This Row],[Country]]="United Arab Emirates", 3, EmpTable3[[#This Row],[Country]]="Syria", 4, EmpTable3[[#This Row],[Country]]="Lebanon", 5)</f>
        <v>1</v>
      </c>
      <c r="I204" t="s">
        <v>19</v>
      </c>
      <c r="J204">
        <f>_xlfn.IFS(EmpTable3[[#This Row],[Center]]="East", 1, EmpTable3[[#This Row],[Center]]="West", 2, EmpTable3[[#This Row],[Center]]="North", 3, EmpTable3[[#This Row],[Center]]="South", 4, EmpTable3[[#This Row],[Center]]="Main", 5)</f>
        <v>2</v>
      </c>
      <c r="K204">
        <v>1605</v>
      </c>
      <c r="L204">
        <v>19260</v>
      </c>
      <c r="M204">
        <v>4.5</v>
      </c>
      <c r="N204">
        <v>5</v>
      </c>
      <c r="O204">
        <v>4</v>
      </c>
      <c r="P204">
        <v>9</v>
      </c>
      <c r="Q204" s="2"/>
      <c r="R204">
        <v>1</v>
      </c>
      <c r="S204">
        <v>5</v>
      </c>
      <c r="T204">
        <v>1</v>
      </c>
      <c r="U204">
        <v>2</v>
      </c>
      <c r="V204">
        <v>1605</v>
      </c>
      <c r="W204">
        <v>19260</v>
      </c>
      <c r="X204">
        <v>4.5</v>
      </c>
      <c r="Y204">
        <v>5</v>
      </c>
      <c r="Z204">
        <v>4</v>
      </c>
      <c r="AA204">
        <v>9</v>
      </c>
    </row>
    <row r="205" spans="1:27" x14ac:dyDescent="0.3">
      <c r="A205">
        <v>204</v>
      </c>
      <c r="B205" t="s">
        <v>32</v>
      </c>
      <c r="C205">
        <f>_xlfn.IFS(EmpTable3[[#This Row],[Gender]]="Male", 1, EmpTable3[[#This Row],[Gender]]="Female", 2)</f>
        <v>1</v>
      </c>
      <c r="D205" s="1">
        <v>43237</v>
      </c>
      <c r="E205" s="2">
        <f ca="1">DATEDIF(EmpTable3[[#This Row],[Start Date]],TODAY(),"Y")</f>
        <v>6</v>
      </c>
      <c r="F205" t="s">
        <v>53</v>
      </c>
      <c r="G205" t="s">
        <v>18</v>
      </c>
      <c r="H205">
        <f>_xlfn.IFS(EmpTable3[[#This Row],[Country]]="Egypt", 1, EmpTable3[[#This Row],[Country]]="Saudi Arabia", 2, EmpTable3[[#This Row],[Country]]="United Arab Emirates", 3, EmpTable3[[#This Row],[Country]]="Syria", 4, EmpTable3[[#This Row],[Country]]="Lebanon", 5)</f>
        <v>1</v>
      </c>
      <c r="I205" t="s">
        <v>42</v>
      </c>
      <c r="J205">
        <f>_xlfn.IFS(EmpTable3[[#This Row],[Center]]="East", 1, EmpTable3[[#This Row],[Center]]="West", 2, EmpTable3[[#This Row],[Center]]="North", 3, EmpTable3[[#This Row],[Center]]="South", 4, EmpTable3[[#This Row],[Center]]="Main", 5)</f>
        <v>5</v>
      </c>
      <c r="K205">
        <v>2365</v>
      </c>
      <c r="L205">
        <v>28380</v>
      </c>
      <c r="M205">
        <v>1</v>
      </c>
      <c r="N205">
        <v>0</v>
      </c>
      <c r="O205">
        <v>0</v>
      </c>
      <c r="P205">
        <v>73</v>
      </c>
      <c r="Q205" s="2"/>
      <c r="R205">
        <v>1</v>
      </c>
      <c r="S205">
        <v>6</v>
      </c>
      <c r="T205">
        <v>1</v>
      </c>
      <c r="U205">
        <v>5</v>
      </c>
      <c r="V205">
        <v>2365</v>
      </c>
      <c r="W205">
        <v>28380</v>
      </c>
      <c r="X205">
        <v>1</v>
      </c>
      <c r="Y205">
        <v>0</v>
      </c>
      <c r="Z205">
        <v>0</v>
      </c>
      <c r="AA205">
        <v>73</v>
      </c>
    </row>
    <row r="206" spans="1:27" x14ac:dyDescent="0.3">
      <c r="A206">
        <v>205</v>
      </c>
      <c r="B206" t="s">
        <v>32</v>
      </c>
      <c r="C206">
        <f>_xlfn.IFS(EmpTable3[[#This Row],[Gender]]="Male", 1, EmpTable3[[#This Row],[Gender]]="Female", 2)</f>
        <v>1</v>
      </c>
      <c r="D206" s="1">
        <v>42842</v>
      </c>
      <c r="E206" s="2">
        <f ca="1">DATEDIF(EmpTable3[[#This Row],[Start Date]],TODAY(),"Y")</f>
        <v>7</v>
      </c>
      <c r="F206" t="s">
        <v>353</v>
      </c>
      <c r="G206" t="s">
        <v>48</v>
      </c>
      <c r="H206">
        <f>_xlfn.IFS(EmpTable3[[#This Row],[Country]]="Egypt", 1, EmpTable3[[#This Row],[Country]]="Saudi Arabia", 2, EmpTable3[[#This Row],[Country]]="United Arab Emirates", 3, EmpTable3[[#This Row],[Country]]="Syria", 4, EmpTable3[[#This Row],[Country]]="Lebanon", 5)</f>
        <v>4</v>
      </c>
      <c r="I206" t="s">
        <v>42</v>
      </c>
      <c r="J206">
        <f>_xlfn.IFS(EmpTable3[[#This Row],[Center]]="East", 1, EmpTable3[[#This Row],[Center]]="West", 2, EmpTable3[[#This Row],[Center]]="North", 3, EmpTable3[[#This Row],[Center]]="South", 4, EmpTable3[[#This Row],[Center]]="Main", 5)</f>
        <v>5</v>
      </c>
      <c r="K206">
        <v>1096</v>
      </c>
      <c r="L206">
        <v>13152</v>
      </c>
      <c r="M206">
        <v>4.5</v>
      </c>
      <c r="N206">
        <v>4</v>
      </c>
      <c r="O206">
        <v>0</v>
      </c>
      <c r="P206">
        <v>8</v>
      </c>
      <c r="Q206" s="2"/>
      <c r="R206">
        <v>1</v>
      </c>
      <c r="S206">
        <v>7</v>
      </c>
      <c r="T206">
        <v>4</v>
      </c>
      <c r="U206">
        <v>5</v>
      </c>
      <c r="V206">
        <v>1096</v>
      </c>
      <c r="W206">
        <v>13152</v>
      </c>
      <c r="X206">
        <v>4.5</v>
      </c>
      <c r="Y206">
        <v>4</v>
      </c>
      <c r="Z206">
        <v>0</v>
      </c>
      <c r="AA206">
        <v>8</v>
      </c>
    </row>
    <row r="207" spans="1:27" x14ac:dyDescent="0.3">
      <c r="A207">
        <v>206</v>
      </c>
      <c r="B207" t="s">
        <v>32</v>
      </c>
      <c r="C207">
        <f>_xlfn.IFS(EmpTable3[[#This Row],[Gender]]="Male", 1, EmpTable3[[#This Row],[Gender]]="Female", 2)</f>
        <v>1</v>
      </c>
      <c r="D207" s="1">
        <v>43654</v>
      </c>
      <c r="E207" s="2">
        <f ca="1">DATEDIF(EmpTable3[[#This Row],[Start Date]],TODAY(),"Y")</f>
        <v>5</v>
      </c>
      <c r="F207" t="s">
        <v>53</v>
      </c>
      <c r="G207" t="s">
        <v>18</v>
      </c>
      <c r="H207">
        <f>_xlfn.IFS(EmpTable3[[#This Row],[Country]]="Egypt", 1, EmpTable3[[#This Row],[Country]]="Saudi Arabia", 2, EmpTable3[[#This Row],[Country]]="United Arab Emirates", 3, EmpTable3[[#This Row],[Country]]="Syria", 4, EmpTable3[[#This Row],[Country]]="Lebanon", 5)</f>
        <v>1</v>
      </c>
      <c r="I207" t="s">
        <v>36</v>
      </c>
      <c r="J207">
        <f>_xlfn.IFS(EmpTable3[[#This Row],[Center]]="East", 1, EmpTable3[[#This Row],[Center]]="West", 2, EmpTable3[[#This Row],[Center]]="North", 3, EmpTable3[[#This Row],[Center]]="South", 4, EmpTable3[[#This Row],[Center]]="Main", 5)</f>
        <v>3</v>
      </c>
      <c r="K207">
        <v>1037</v>
      </c>
      <c r="L207">
        <v>12444</v>
      </c>
      <c r="M207">
        <v>3</v>
      </c>
      <c r="N207">
        <v>6</v>
      </c>
      <c r="O207">
        <v>0</v>
      </c>
      <c r="P207">
        <v>5</v>
      </c>
      <c r="Q207" s="2"/>
      <c r="R207">
        <v>1</v>
      </c>
      <c r="S207">
        <v>5</v>
      </c>
      <c r="T207">
        <v>1</v>
      </c>
      <c r="U207">
        <v>3</v>
      </c>
      <c r="V207">
        <v>1037</v>
      </c>
      <c r="W207">
        <v>12444</v>
      </c>
      <c r="X207">
        <v>3</v>
      </c>
      <c r="Y207">
        <v>6</v>
      </c>
      <c r="Z207">
        <v>0</v>
      </c>
      <c r="AA207">
        <v>5</v>
      </c>
    </row>
    <row r="208" spans="1:27" x14ac:dyDescent="0.3">
      <c r="A208">
        <v>207</v>
      </c>
      <c r="B208" t="s">
        <v>32</v>
      </c>
      <c r="C208">
        <f>_xlfn.IFS(EmpTable3[[#This Row],[Gender]]="Male", 1, EmpTable3[[#This Row],[Gender]]="Female", 2)</f>
        <v>1</v>
      </c>
      <c r="D208" s="1">
        <v>44168</v>
      </c>
      <c r="E208" s="2">
        <f ca="1">DATEDIF(EmpTable3[[#This Row],[Start Date]],TODAY(),"Y")</f>
        <v>3</v>
      </c>
      <c r="F208" t="s">
        <v>53</v>
      </c>
      <c r="G208" t="s">
        <v>48</v>
      </c>
      <c r="H208">
        <f>_xlfn.IFS(EmpTable3[[#This Row],[Country]]="Egypt", 1, EmpTable3[[#This Row],[Country]]="Saudi Arabia", 2, EmpTable3[[#This Row],[Country]]="United Arab Emirates", 3, EmpTable3[[#This Row],[Country]]="Syria", 4, EmpTable3[[#This Row],[Country]]="Lebanon", 5)</f>
        <v>4</v>
      </c>
      <c r="I208" t="s">
        <v>19</v>
      </c>
      <c r="J208">
        <f>_xlfn.IFS(EmpTable3[[#This Row],[Center]]="East", 1, EmpTable3[[#This Row],[Center]]="West", 2, EmpTable3[[#This Row],[Center]]="North", 3, EmpTable3[[#This Row],[Center]]="South", 4, EmpTable3[[#This Row],[Center]]="Main", 5)</f>
        <v>2</v>
      </c>
      <c r="K208">
        <v>1757</v>
      </c>
      <c r="L208">
        <v>21084</v>
      </c>
      <c r="M208">
        <v>2</v>
      </c>
      <c r="N208">
        <v>6</v>
      </c>
      <c r="O208">
        <v>0</v>
      </c>
      <c r="P208">
        <v>13</v>
      </c>
      <c r="Q208" s="2"/>
      <c r="R208">
        <v>1</v>
      </c>
      <c r="S208">
        <v>3</v>
      </c>
      <c r="T208">
        <v>4</v>
      </c>
      <c r="U208">
        <v>2</v>
      </c>
      <c r="V208">
        <v>1757</v>
      </c>
      <c r="W208">
        <v>21084</v>
      </c>
      <c r="X208">
        <v>2</v>
      </c>
      <c r="Y208">
        <v>6</v>
      </c>
      <c r="Z208">
        <v>0</v>
      </c>
      <c r="AA208">
        <v>13</v>
      </c>
    </row>
    <row r="209" spans="1:27" x14ac:dyDescent="0.3">
      <c r="A209">
        <v>208</v>
      </c>
      <c r="B209" t="s">
        <v>307</v>
      </c>
      <c r="C209">
        <f>_xlfn.IFS(EmpTable3[[#This Row],[Gender]]="Male", 1, EmpTable3[[#This Row],[Gender]]="Female", 2)</f>
        <v>2</v>
      </c>
      <c r="D209" s="1">
        <v>44138</v>
      </c>
      <c r="E209" s="2">
        <f ca="1">DATEDIF(EmpTable3[[#This Row],[Start Date]],TODAY(),"Y")</f>
        <v>3</v>
      </c>
      <c r="F209" t="s">
        <v>77</v>
      </c>
      <c r="G209" t="s">
        <v>18</v>
      </c>
      <c r="H209">
        <f>_xlfn.IFS(EmpTable3[[#This Row],[Country]]="Egypt", 1, EmpTable3[[#This Row],[Country]]="Saudi Arabia", 2, EmpTable3[[#This Row],[Country]]="United Arab Emirates", 3, EmpTable3[[#This Row],[Country]]="Syria", 4, EmpTable3[[#This Row],[Country]]="Lebanon", 5)</f>
        <v>1</v>
      </c>
      <c r="I209" t="s">
        <v>42</v>
      </c>
      <c r="J209">
        <f>_xlfn.IFS(EmpTable3[[#This Row],[Center]]="East", 1, EmpTable3[[#This Row],[Center]]="West", 2, EmpTable3[[#This Row],[Center]]="North", 3, EmpTable3[[#This Row],[Center]]="South", 4, EmpTable3[[#This Row],[Center]]="Main", 5)</f>
        <v>5</v>
      </c>
      <c r="K209">
        <v>3405</v>
      </c>
      <c r="L209">
        <v>40860</v>
      </c>
      <c r="M209">
        <v>5</v>
      </c>
      <c r="N209">
        <v>0</v>
      </c>
      <c r="O209">
        <v>0</v>
      </c>
      <c r="P209">
        <v>1</v>
      </c>
      <c r="Q209" s="2"/>
      <c r="R209">
        <v>2</v>
      </c>
      <c r="S209">
        <v>3</v>
      </c>
      <c r="T209">
        <v>1</v>
      </c>
      <c r="U209">
        <v>5</v>
      </c>
      <c r="V209">
        <v>3405</v>
      </c>
      <c r="W209">
        <v>40860</v>
      </c>
      <c r="X209">
        <v>5</v>
      </c>
      <c r="Y209">
        <v>0</v>
      </c>
      <c r="Z209">
        <v>0</v>
      </c>
      <c r="AA209">
        <v>1</v>
      </c>
    </row>
    <row r="210" spans="1:27" x14ac:dyDescent="0.3">
      <c r="A210">
        <v>209</v>
      </c>
      <c r="B210" t="s">
        <v>32</v>
      </c>
      <c r="C210">
        <f>_xlfn.IFS(EmpTable3[[#This Row],[Gender]]="Male", 1, EmpTable3[[#This Row],[Gender]]="Female", 2)</f>
        <v>1</v>
      </c>
      <c r="D210" s="1">
        <v>43262</v>
      </c>
      <c r="E210" s="2">
        <f ca="1">DATEDIF(EmpTable3[[#This Row],[Start Date]],TODAY(),"Y")</f>
        <v>6</v>
      </c>
      <c r="F210" t="s">
        <v>41</v>
      </c>
      <c r="G210" t="s">
        <v>29</v>
      </c>
      <c r="H210">
        <f>_xlfn.IFS(EmpTable3[[#This Row],[Country]]="Egypt", 1, EmpTable3[[#This Row],[Country]]="Saudi Arabia", 2, EmpTable3[[#This Row],[Country]]="United Arab Emirates", 3, EmpTable3[[#This Row],[Country]]="Syria", 4, EmpTable3[[#This Row],[Country]]="Lebanon", 5)</f>
        <v>3</v>
      </c>
      <c r="I210" t="s">
        <v>19</v>
      </c>
      <c r="J210">
        <f>_xlfn.IFS(EmpTable3[[#This Row],[Center]]="East", 1, EmpTable3[[#This Row],[Center]]="West", 2, EmpTable3[[#This Row],[Center]]="North", 3, EmpTable3[[#This Row],[Center]]="South", 4, EmpTable3[[#This Row],[Center]]="Main", 5)</f>
        <v>2</v>
      </c>
      <c r="K210">
        <v>2154</v>
      </c>
      <c r="L210">
        <v>25848</v>
      </c>
      <c r="M210">
        <v>5</v>
      </c>
      <c r="N210">
        <v>0</v>
      </c>
      <c r="O210">
        <v>0</v>
      </c>
      <c r="P210">
        <v>0</v>
      </c>
      <c r="Q210" s="2"/>
      <c r="R210">
        <v>1</v>
      </c>
      <c r="S210">
        <v>6</v>
      </c>
      <c r="T210">
        <v>3</v>
      </c>
      <c r="U210">
        <v>2</v>
      </c>
      <c r="V210">
        <v>2154</v>
      </c>
      <c r="W210">
        <v>25848</v>
      </c>
      <c r="X210">
        <v>5</v>
      </c>
      <c r="Y210">
        <v>0</v>
      </c>
      <c r="Z210">
        <v>0</v>
      </c>
      <c r="AA210">
        <v>0</v>
      </c>
    </row>
    <row r="211" spans="1:27" x14ac:dyDescent="0.3">
      <c r="A211">
        <v>210</v>
      </c>
      <c r="B211" t="s">
        <v>32</v>
      </c>
      <c r="C211">
        <f>_xlfn.IFS(EmpTable3[[#This Row],[Gender]]="Male", 1, EmpTable3[[#This Row],[Gender]]="Female", 2)</f>
        <v>1</v>
      </c>
      <c r="D211" s="1">
        <v>43508</v>
      </c>
      <c r="E211" s="2">
        <f ca="1">DATEDIF(EmpTable3[[#This Row],[Start Date]],TODAY(),"Y")</f>
        <v>5</v>
      </c>
      <c r="F211" t="s">
        <v>58</v>
      </c>
      <c r="G211" t="s">
        <v>18</v>
      </c>
      <c r="H211">
        <f>_xlfn.IFS(EmpTable3[[#This Row],[Country]]="Egypt", 1, EmpTable3[[#This Row],[Country]]="Saudi Arabia", 2, EmpTable3[[#This Row],[Country]]="United Arab Emirates", 3, EmpTable3[[#This Row],[Country]]="Syria", 4, EmpTable3[[#This Row],[Country]]="Lebanon", 5)</f>
        <v>1</v>
      </c>
      <c r="I211" t="s">
        <v>42</v>
      </c>
      <c r="J211">
        <f>_xlfn.IFS(EmpTable3[[#This Row],[Center]]="East", 1, EmpTable3[[#This Row],[Center]]="West", 2, EmpTable3[[#This Row],[Center]]="North", 3, EmpTable3[[#This Row],[Center]]="South", 4, EmpTable3[[#This Row],[Center]]="Main", 5)</f>
        <v>5</v>
      </c>
      <c r="K211">
        <v>805</v>
      </c>
      <c r="L211">
        <v>9660</v>
      </c>
      <c r="M211">
        <v>2</v>
      </c>
      <c r="N211">
        <v>0</v>
      </c>
      <c r="O211">
        <v>0</v>
      </c>
      <c r="P211">
        <v>6</v>
      </c>
      <c r="Q211" s="2"/>
      <c r="R211">
        <v>1</v>
      </c>
      <c r="S211">
        <v>5</v>
      </c>
      <c r="T211">
        <v>1</v>
      </c>
      <c r="U211">
        <v>5</v>
      </c>
      <c r="V211">
        <v>805</v>
      </c>
      <c r="W211">
        <v>9660</v>
      </c>
      <c r="X211">
        <v>2</v>
      </c>
      <c r="Y211">
        <v>0</v>
      </c>
      <c r="Z211">
        <v>0</v>
      </c>
      <c r="AA211">
        <v>6</v>
      </c>
    </row>
    <row r="212" spans="1:27" x14ac:dyDescent="0.3">
      <c r="A212">
        <v>211</v>
      </c>
      <c r="B212" t="s">
        <v>307</v>
      </c>
      <c r="C212">
        <f>_xlfn.IFS(EmpTable3[[#This Row],[Gender]]="Male", 1, EmpTable3[[#This Row],[Gender]]="Female", 2)</f>
        <v>2</v>
      </c>
      <c r="D212" s="1">
        <v>43376</v>
      </c>
      <c r="E212" s="2">
        <f ca="1">DATEDIF(EmpTable3[[#This Row],[Start Date]],TODAY(),"Y")</f>
        <v>5</v>
      </c>
      <c r="F212" t="s">
        <v>200</v>
      </c>
      <c r="G212" t="s">
        <v>18</v>
      </c>
      <c r="H212">
        <f>_xlfn.IFS(EmpTable3[[#This Row],[Country]]="Egypt", 1, EmpTable3[[#This Row],[Country]]="Saudi Arabia", 2, EmpTable3[[#This Row],[Country]]="United Arab Emirates", 3, EmpTable3[[#This Row],[Country]]="Syria", 4, EmpTable3[[#This Row],[Country]]="Lebanon", 5)</f>
        <v>1</v>
      </c>
      <c r="I212" t="s">
        <v>42</v>
      </c>
      <c r="J212">
        <f>_xlfn.IFS(EmpTable3[[#This Row],[Center]]="East", 1, EmpTable3[[#This Row],[Center]]="West", 2, EmpTable3[[#This Row],[Center]]="North", 3, EmpTable3[[#This Row],[Center]]="South", 4, EmpTable3[[#This Row],[Center]]="Main", 5)</f>
        <v>5</v>
      </c>
      <c r="K212">
        <v>3093</v>
      </c>
      <c r="L212">
        <v>37116</v>
      </c>
      <c r="M212">
        <v>4.5</v>
      </c>
      <c r="N212">
        <v>0</v>
      </c>
      <c r="O212">
        <v>0</v>
      </c>
      <c r="P212">
        <v>10</v>
      </c>
      <c r="Q212" s="2"/>
      <c r="R212">
        <v>2</v>
      </c>
      <c r="S212">
        <v>5</v>
      </c>
      <c r="T212">
        <v>1</v>
      </c>
      <c r="U212">
        <v>5</v>
      </c>
      <c r="V212">
        <v>3093</v>
      </c>
      <c r="W212">
        <v>37116</v>
      </c>
      <c r="X212">
        <v>4.5</v>
      </c>
      <c r="Y212">
        <v>0</v>
      </c>
      <c r="Z212">
        <v>0</v>
      </c>
      <c r="AA212">
        <v>10</v>
      </c>
    </row>
    <row r="213" spans="1:27" x14ac:dyDescent="0.3">
      <c r="A213">
        <v>212</v>
      </c>
      <c r="B213" t="s">
        <v>32</v>
      </c>
      <c r="C213">
        <f>_xlfn.IFS(EmpTable3[[#This Row],[Gender]]="Male", 1, EmpTable3[[#This Row],[Gender]]="Female", 2)</f>
        <v>1</v>
      </c>
      <c r="D213" s="1">
        <v>42957</v>
      </c>
      <c r="E213" s="2">
        <f ca="1">DATEDIF(EmpTable3[[#This Row],[Start Date]],TODAY(),"Y")</f>
        <v>7</v>
      </c>
      <c r="F213" t="s">
        <v>118</v>
      </c>
      <c r="G213" t="s">
        <v>22</v>
      </c>
      <c r="H213">
        <f>_xlfn.IFS(EmpTable3[[#This Row],[Country]]="Egypt", 1, EmpTable3[[#This Row],[Country]]="Saudi Arabia", 2, EmpTable3[[#This Row],[Country]]="United Arab Emirates", 3, EmpTable3[[#This Row],[Country]]="Syria", 4, EmpTable3[[#This Row],[Country]]="Lebanon", 5)</f>
        <v>2</v>
      </c>
      <c r="I213" t="s">
        <v>19</v>
      </c>
      <c r="J213">
        <f>_xlfn.IFS(EmpTable3[[#This Row],[Center]]="East", 1, EmpTable3[[#This Row],[Center]]="West", 2, EmpTable3[[#This Row],[Center]]="North", 3, EmpTable3[[#This Row],[Center]]="South", 4, EmpTable3[[#This Row],[Center]]="Main", 5)</f>
        <v>2</v>
      </c>
      <c r="K213">
        <v>1039</v>
      </c>
      <c r="L213">
        <v>12468</v>
      </c>
      <c r="M213">
        <v>3</v>
      </c>
      <c r="N213">
        <v>2</v>
      </c>
      <c r="O213">
        <v>0</v>
      </c>
      <c r="P213">
        <v>87</v>
      </c>
      <c r="Q213" s="2"/>
      <c r="R213">
        <v>1</v>
      </c>
      <c r="S213">
        <v>7</v>
      </c>
      <c r="T213">
        <v>2</v>
      </c>
      <c r="U213">
        <v>2</v>
      </c>
      <c r="V213">
        <v>1039</v>
      </c>
      <c r="W213">
        <v>12468</v>
      </c>
      <c r="X213">
        <v>3</v>
      </c>
      <c r="Y213">
        <v>2</v>
      </c>
      <c r="Z213">
        <v>0</v>
      </c>
      <c r="AA213">
        <v>87</v>
      </c>
    </row>
    <row r="214" spans="1:27" x14ac:dyDescent="0.3">
      <c r="A214">
        <v>213</v>
      </c>
      <c r="B214" t="s">
        <v>32</v>
      </c>
      <c r="C214">
        <f>_xlfn.IFS(EmpTable3[[#This Row],[Gender]]="Male", 1, EmpTable3[[#This Row],[Gender]]="Female", 2)</f>
        <v>1</v>
      </c>
      <c r="D214" s="1">
        <v>43792</v>
      </c>
      <c r="E214" s="2">
        <f ca="1">DATEDIF(EmpTable3[[#This Row],[Start Date]],TODAY(),"Y")</f>
        <v>4</v>
      </c>
      <c r="F214" t="s">
        <v>41</v>
      </c>
      <c r="G214" t="s">
        <v>18</v>
      </c>
      <c r="H214">
        <f>_xlfn.IFS(EmpTable3[[#This Row],[Country]]="Egypt", 1, EmpTable3[[#This Row],[Country]]="Saudi Arabia", 2, EmpTable3[[#This Row],[Country]]="United Arab Emirates", 3, EmpTable3[[#This Row],[Country]]="Syria", 4, EmpTable3[[#This Row],[Country]]="Lebanon", 5)</f>
        <v>1</v>
      </c>
      <c r="I214" t="s">
        <v>19</v>
      </c>
      <c r="J214">
        <f>_xlfn.IFS(EmpTable3[[#This Row],[Center]]="East", 1, EmpTable3[[#This Row],[Center]]="West", 2, EmpTable3[[#This Row],[Center]]="North", 3, EmpTable3[[#This Row],[Center]]="South", 4, EmpTable3[[#This Row],[Center]]="Main", 5)</f>
        <v>2</v>
      </c>
      <c r="K214">
        <v>1012</v>
      </c>
      <c r="L214">
        <v>12144</v>
      </c>
      <c r="M214">
        <v>3</v>
      </c>
      <c r="N214">
        <v>1</v>
      </c>
      <c r="O214">
        <v>0</v>
      </c>
      <c r="P214">
        <v>7</v>
      </c>
      <c r="Q214" s="2"/>
      <c r="R214">
        <v>1</v>
      </c>
      <c r="S214">
        <v>4</v>
      </c>
      <c r="T214">
        <v>1</v>
      </c>
      <c r="U214">
        <v>2</v>
      </c>
      <c r="V214">
        <v>1012</v>
      </c>
      <c r="W214">
        <v>12144</v>
      </c>
      <c r="X214">
        <v>3</v>
      </c>
      <c r="Y214">
        <v>1</v>
      </c>
      <c r="Z214">
        <v>0</v>
      </c>
      <c r="AA214">
        <v>7</v>
      </c>
    </row>
    <row r="215" spans="1:27" x14ac:dyDescent="0.3">
      <c r="A215">
        <v>214</v>
      </c>
      <c r="B215" t="s">
        <v>32</v>
      </c>
      <c r="C215">
        <f>_xlfn.IFS(EmpTable3[[#This Row],[Gender]]="Male", 1, EmpTable3[[#This Row],[Gender]]="Female", 2)</f>
        <v>1</v>
      </c>
      <c r="D215" s="1">
        <v>42899</v>
      </c>
      <c r="E215" s="2">
        <f ca="1">DATEDIF(EmpTable3[[#This Row],[Start Date]],TODAY(),"Y")</f>
        <v>7</v>
      </c>
      <c r="F215" t="s">
        <v>39</v>
      </c>
      <c r="G215" t="s">
        <v>18</v>
      </c>
      <c r="H215">
        <f>_xlfn.IFS(EmpTable3[[#This Row],[Country]]="Egypt", 1, EmpTable3[[#This Row],[Country]]="Saudi Arabia", 2, EmpTable3[[#This Row],[Country]]="United Arab Emirates", 3, EmpTable3[[#This Row],[Country]]="Syria", 4, EmpTable3[[#This Row],[Country]]="Lebanon", 5)</f>
        <v>1</v>
      </c>
      <c r="I215" t="s">
        <v>42</v>
      </c>
      <c r="J215">
        <f>_xlfn.IFS(EmpTable3[[#This Row],[Center]]="East", 1, EmpTable3[[#This Row],[Center]]="West", 2, EmpTable3[[#This Row],[Center]]="North", 3, EmpTable3[[#This Row],[Center]]="South", 4, EmpTable3[[#This Row],[Center]]="Main", 5)</f>
        <v>5</v>
      </c>
      <c r="K215">
        <v>2216</v>
      </c>
      <c r="L215">
        <v>26592</v>
      </c>
      <c r="M215">
        <v>2</v>
      </c>
      <c r="N215">
        <v>0</v>
      </c>
      <c r="O215">
        <v>0</v>
      </c>
      <c r="P215">
        <v>11</v>
      </c>
      <c r="Q215" s="2"/>
      <c r="R215">
        <v>1</v>
      </c>
      <c r="S215">
        <v>7</v>
      </c>
      <c r="T215">
        <v>1</v>
      </c>
      <c r="U215">
        <v>5</v>
      </c>
      <c r="V215">
        <v>2216</v>
      </c>
      <c r="W215">
        <v>26592</v>
      </c>
      <c r="X215">
        <v>2</v>
      </c>
      <c r="Y215">
        <v>0</v>
      </c>
      <c r="Z215">
        <v>0</v>
      </c>
      <c r="AA215">
        <v>11</v>
      </c>
    </row>
    <row r="216" spans="1:27" x14ac:dyDescent="0.3">
      <c r="A216">
        <v>215</v>
      </c>
      <c r="B216" t="s">
        <v>32</v>
      </c>
      <c r="C216">
        <f>_xlfn.IFS(EmpTable3[[#This Row],[Gender]]="Male", 1, EmpTable3[[#This Row],[Gender]]="Female", 2)</f>
        <v>1</v>
      </c>
      <c r="D216" s="1">
        <v>44163</v>
      </c>
      <c r="E216" s="2">
        <f ca="1">DATEDIF(EmpTable3[[#This Row],[Start Date]],TODAY(),"Y")</f>
        <v>3</v>
      </c>
      <c r="F216" t="s">
        <v>77</v>
      </c>
      <c r="G216" t="s">
        <v>18</v>
      </c>
      <c r="H216">
        <f>_xlfn.IFS(EmpTable3[[#This Row],[Country]]="Egypt", 1, EmpTable3[[#This Row],[Country]]="Saudi Arabia", 2, EmpTable3[[#This Row],[Country]]="United Arab Emirates", 3, EmpTable3[[#This Row],[Country]]="Syria", 4, EmpTable3[[#This Row],[Country]]="Lebanon", 5)</f>
        <v>1</v>
      </c>
      <c r="I216" t="s">
        <v>60</v>
      </c>
      <c r="J216">
        <f>_xlfn.IFS(EmpTable3[[#This Row],[Center]]="East", 1, EmpTable3[[#This Row],[Center]]="West", 2, EmpTable3[[#This Row],[Center]]="North", 3, EmpTable3[[#This Row],[Center]]="South", 4, EmpTable3[[#This Row],[Center]]="Main", 5)</f>
        <v>4</v>
      </c>
      <c r="K216">
        <v>2020</v>
      </c>
      <c r="L216">
        <v>24240</v>
      </c>
      <c r="M216">
        <v>4.5</v>
      </c>
      <c r="N216">
        <v>0</v>
      </c>
      <c r="O216">
        <v>5</v>
      </c>
      <c r="P216">
        <v>0</v>
      </c>
      <c r="Q216" s="2"/>
      <c r="R216">
        <v>1</v>
      </c>
      <c r="S216">
        <v>3</v>
      </c>
      <c r="T216">
        <v>1</v>
      </c>
      <c r="U216">
        <v>4</v>
      </c>
      <c r="V216">
        <v>2020</v>
      </c>
      <c r="W216">
        <v>24240</v>
      </c>
      <c r="X216">
        <v>4.5</v>
      </c>
      <c r="Y216">
        <v>0</v>
      </c>
      <c r="Z216">
        <v>5</v>
      </c>
      <c r="AA216">
        <v>0</v>
      </c>
    </row>
    <row r="217" spans="1:27" x14ac:dyDescent="0.3">
      <c r="A217">
        <v>216</v>
      </c>
      <c r="B217" t="s">
        <v>32</v>
      </c>
      <c r="C217">
        <f>_xlfn.IFS(EmpTable3[[#This Row],[Gender]]="Male", 1, EmpTable3[[#This Row],[Gender]]="Female", 2)</f>
        <v>1</v>
      </c>
      <c r="D217" s="1">
        <v>42680</v>
      </c>
      <c r="E217" s="2">
        <f ca="1">DATEDIF(EmpTable3[[#This Row],[Start Date]],TODAY(),"Y")</f>
        <v>7</v>
      </c>
      <c r="F217" t="s">
        <v>35</v>
      </c>
      <c r="G217" t="s">
        <v>29</v>
      </c>
      <c r="H217">
        <f>_xlfn.IFS(EmpTable3[[#This Row],[Country]]="Egypt", 1, EmpTable3[[#This Row],[Country]]="Saudi Arabia", 2, EmpTable3[[#This Row],[Country]]="United Arab Emirates", 3, EmpTable3[[#This Row],[Country]]="Syria", 4, EmpTable3[[#This Row],[Country]]="Lebanon", 5)</f>
        <v>3</v>
      </c>
      <c r="I217" t="s">
        <v>36</v>
      </c>
      <c r="J217">
        <f>_xlfn.IFS(EmpTable3[[#This Row],[Center]]="East", 1, EmpTable3[[#This Row],[Center]]="West", 2, EmpTable3[[#This Row],[Center]]="North", 3, EmpTable3[[#This Row],[Center]]="South", 4, EmpTable3[[#This Row],[Center]]="Main", 5)</f>
        <v>3</v>
      </c>
      <c r="K217">
        <v>3309</v>
      </c>
      <c r="L217">
        <v>39708</v>
      </c>
      <c r="M217">
        <v>4.5</v>
      </c>
      <c r="N217">
        <v>1</v>
      </c>
      <c r="O217">
        <v>0</v>
      </c>
      <c r="P217">
        <v>7</v>
      </c>
      <c r="Q217" s="2"/>
      <c r="R217">
        <v>1</v>
      </c>
      <c r="S217">
        <v>7</v>
      </c>
      <c r="T217">
        <v>3</v>
      </c>
      <c r="U217">
        <v>3</v>
      </c>
      <c r="V217">
        <v>3309</v>
      </c>
      <c r="W217">
        <v>39708</v>
      </c>
      <c r="X217">
        <v>4.5</v>
      </c>
      <c r="Y217">
        <v>1</v>
      </c>
      <c r="Z217">
        <v>0</v>
      </c>
      <c r="AA217">
        <v>7</v>
      </c>
    </row>
    <row r="218" spans="1:27" x14ac:dyDescent="0.3">
      <c r="A218">
        <v>217</v>
      </c>
      <c r="B218" t="s">
        <v>32</v>
      </c>
      <c r="C218">
        <f>_xlfn.IFS(EmpTable3[[#This Row],[Gender]]="Male", 1, EmpTable3[[#This Row],[Gender]]="Female", 2)</f>
        <v>1</v>
      </c>
      <c r="D218" s="1">
        <v>43956</v>
      </c>
      <c r="E218" s="2">
        <f ca="1">DATEDIF(EmpTable3[[#This Row],[Start Date]],TODAY(),"Y")</f>
        <v>4</v>
      </c>
      <c r="F218" t="s">
        <v>41</v>
      </c>
      <c r="G218" t="s">
        <v>29</v>
      </c>
      <c r="H218">
        <f>_xlfn.IFS(EmpTable3[[#This Row],[Country]]="Egypt", 1, EmpTable3[[#This Row],[Country]]="Saudi Arabia", 2, EmpTable3[[#This Row],[Country]]="United Arab Emirates", 3, EmpTable3[[#This Row],[Country]]="Syria", 4, EmpTable3[[#This Row],[Country]]="Lebanon", 5)</f>
        <v>3</v>
      </c>
      <c r="I218" t="s">
        <v>36</v>
      </c>
      <c r="J218">
        <f>_xlfn.IFS(EmpTable3[[#This Row],[Center]]="East", 1, EmpTable3[[#This Row],[Center]]="West", 2, EmpTable3[[#This Row],[Center]]="North", 3, EmpTable3[[#This Row],[Center]]="South", 4, EmpTable3[[#This Row],[Center]]="Main", 5)</f>
        <v>3</v>
      </c>
      <c r="K218">
        <v>983</v>
      </c>
      <c r="L218">
        <v>11796</v>
      </c>
      <c r="M218">
        <v>2</v>
      </c>
      <c r="N218">
        <v>6</v>
      </c>
      <c r="O218">
        <v>0</v>
      </c>
      <c r="P218">
        <v>0</v>
      </c>
      <c r="Q218" s="2"/>
      <c r="R218">
        <v>1</v>
      </c>
      <c r="S218">
        <v>4</v>
      </c>
      <c r="T218">
        <v>3</v>
      </c>
      <c r="U218">
        <v>3</v>
      </c>
      <c r="V218">
        <v>983</v>
      </c>
      <c r="W218">
        <v>11796</v>
      </c>
      <c r="X218">
        <v>2</v>
      </c>
      <c r="Y218">
        <v>6</v>
      </c>
      <c r="Z218">
        <v>0</v>
      </c>
      <c r="AA218">
        <v>0</v>
      </c>
    </row>
    <row r="219" spans="1:27" x14ac:dyDescent="0.3">
      <c r="A219">
        <v>218</v>
      </c>
      <c r="B219" t="s">
        <v>32</v>
      </c>
      <c r="C219">
        <f>_xlfn.IFS(EmpTable3[[#This Row],[Gender]]="Male", 1, EmpTable3[[#This Row],[Gender]]="Female", 2)</f>
        <v>1</v>
      </c>
      <c r="D219" s="1">
        <v>43184</v>
      </c>
      <c r="E219" s="2">
        <f ca="1">DATEDIF(EmpTable3[[#This Row],[Start Date]],TODAY(),"Y")</f>
        <v>6</v>
      </c>
      <c r="F219" t="s">
        <v>28</v>
      </c>
      <c r="G219" t="s">
        <v>18</v>
      </c>
      <c r="H219">
        <f>_xlfn.IFS(EmpTable3[[#This Row],[Country]]="Egypt", 1, EmpTable3[[#This Row],[Country]]="Saudi Arabia", 2, EmpTable3[[#This Row],[Country]]="United Arab Emirates", 3, EmpTable3[[#This Row],[Country]]="Syria", 4, EmpTable3[[#This Row],[Country]]="Lebanon", 5)</f>
        <v>1</v>
      </c>
      <c r="I219" t="s">
        <v>42</v>
      </c>
      <c r="J219">
        <f>_xlfn.IFS(EmpTable3[[#This Row],[Center]]="East", 1, EmpTable3[[#This Row],[Center]]="West", 2, EmpTable3[[#This Row],[Center]]="North", 3, EmpTable3[[#This Row],[Center]]="South", 4, EmpTable3[[#This Row],[Center]]="Main", 5)</f>
        <v>5</v>
      </c>
      <c r="K219">
        <v>741</v>
      </c>
      <c r="L219">
        <v>8892</v>
      </c>
      <c r="M219">
        <v>3</v>
      </c>
      <c r="N219">
        <v>0</v>
      </c>
      <c r="O219">
        <v>0</v>
      </c>
      <c r="P219">
        <v>1</v>
      </c>
      <c r="Q219" s="2"/>
      <c r="R219">
        <v>1</v>
      </c>
      <c r="S219">
        <v>6</v>
      </c>
      <c r="T219">
        <v>1</v>
      </c>
      <c r="U219">
        <v>5</v>
      </c>
      <c r="V219">
        <v>741</v>
      </c>
      <c r="W219">
        <v>8892</v>
      </c>
      <c r="X219">
        <v>3</v>
      </c>
      <c r="Y219">
        <v>0</v>
      </c>
      <c r="Z219">
        <v>0</v>
      </c>
      <c r="AA219">
        <v>1</v>
      </c>
    </row>
    <row r="220" spans="1:27" x14ac:dyDescent="0.3">
      <c r="A220">
        <v>219</v>
      </c>
      <c r="B220" t="s">
        <v>32</v>
      </c>
      <c r="C220">
        <f>_xlfn.IFS(EmpTable3[[#This Row],[Gender]]="Male", 1, EmpTable3[[#This Row],[Gender]]="Female", 2)</f>
        <v>1</v>
      </c>
      <c r="D220" s="1">
        <v>42626</v>
      </c>
      <c r="E220" s="2">
        <f ca="1">DATEDIF(EmpTable3[[#This Row],[Start Date]],TODAY(),"Y")</f>
        <v>7</v>
      </c>
      <c r="F220" t="s">
        <v>41</v>
      </c>
      <c r="G220" t="s">
        <v>29</v>
      </c>
      <c r="H220">
        <f>_xlfn.IFS(EmpTable3[[#This Row],[Country]]="Egypt", 1, EmpTable3[[#This Row],[Country]]="Saudi Arabia", 2, EmpTable3[[#This Row],[Country]]="United Arab Emirates", 3, EmpTable3[[#This Row],[Country]]="Syria", 4, EmpTable3[[#This Row],[Country]]="Lebanon", 5)</f>
        <v>3</v>
      </c>
      <c r="I220" t="s">
        <v>42</v>
      </c>
      <c r="J220">
        <f>_xlfn.IFS(EmpTable3[[#This Row],[Center]]="East", 1, EmpTable3[[#This Row],[Center]]="West", 2, EmpTable3[[#This Row],[Center]]="North", 3, EmpTable3[[#This Row],[Center]]="South", 4, EmpTable3[[#This Row],[Center]]="Main", 5)</f>
        <v>5</v>
      </c>
      <c r="K220">
        <v>1171</v>
      </c>
      <c r="L220">
        <v>14052</v>
      </c>
      <c r="M220">
        <v>4.5</v>
      </c>
      <c r="N220">
        <v>0</v>
      </c>
      <c r="O220">
        <v>0</v>
      </c>
      <c r="P220">
        <v>0</v>
      </c>
      <c r="Q220" s="2"/>
      <c r="R220">
        <v>1</v>
      </c>
      <c r="S220">
        <v>7</v>
      </c>
      <c r="T220">
        <v>3</v>
      </c>
      <c r="U220">
        <v>5</v>
      </c>
      <c r="V220">
        <v>1171</v>
      </c>
      <c r="W220">
        <v>14052</v>
      </c>
      <c r="X220">
        <v>4.5</v>
      </c>
      <c r="Y220">
        <v>0</v>
      </c>
      <c r="Z220">
        <v>0</v>
      </c>
      <c r="AA220">
        <v>0</v>
      </c>
    </row>
    <row r="221" spans="1:27" x14ac:dyDescent="0.3">
      <c r="A221">
        <v>220</v>
      </c>
      <c r="B221" t="s">
        <v>32</v>
      </c>
      <c r="C221">
        <f>_xlfn.IFS(EmpTable3[[#This Row],[Gender]]="Male", 1, EmpTable3[[#This Row],[Gender]]="Female", 2)</f>
        <v>1</v>
      </c>
      <c r="D221" s="1">
        <v>43817</v>
      </c>
      <c r="E221" s="2">
        <f ca="1">DATEDIF(EmpTable3[[#This Row],[Start Date]],TODAY(),"Y")</f>
        <v>4</v>
      </c>
      <c r="F221" t="s">
        <v>77</v>
      </c>
      <c r="G221" t="s">
        <v>18</v>
      </c>
      <c r="H221">
        <f>_xlfn.IFS(EmpTable3[[#This Row],[Country]]="Egypt", 1, EmpTable3[[#This Row],[Country]]="Saudi Arabia", 2, EmpTable3[[#This Row],[Country]]="United Arab Emirates", 3, EmpTable3[[#This Row],[Country]]="Syria", 4, EmpTable3[[#This Row],[Country]]="Lebanon", 5)</f>
        <v>1</v>
      </c>
      <c r="I221" t="s">
        <v>36</v>
      </c>
      <c r="J221">
        <f>_xlfn.IFS(EmpTable3[[#This Row],[Center]]="East", 1, EmpTable3[[#This Row],[Center]]="West", 2, EmpTable3[[#This Row],[Center]]="North", 3, EmpTable3[[#This Row],[Center]]="South", 4, EmpTable3[[#This Row],[Center]]="Main", 5)</f>
        <v>3</v>
      </c>
      <c r="K221">
        <v>2512</v>
      </c>
      <c r="L221">
        <v>30144</v>
      </c>
      <c r="M221">
        <v>5</v>
      </c>
      <c r="N221">
        <v>6</v>
      </c>
      <c r="O221">
        <v>0</v>
      </c>
      <c r="P221">
        <v>10</v>
      </c>
      <c r="Q221" s="2"/>
      <c r="R221">
        <v>1</v>
      </c>
      <c r="S221">
        <v>4</v>
      </c>
      <c r="T221">
        <v>1</v>
      </c>
      <c r="U221">
        <v>3</v>
      </c>
      <c r="V221">
        <v>2512</v>
      </c>
      <c r="W221">
        <v>30144</v>
      </c>
      <c r="X221">
        <v>5</v>
      </c>
      <c r="Y221">
        <v>6</v>
      </c>
      <c r="Z221">
        <v>0</v>
      </c>
      <c r="AA221">
        <v>10</v>
      </c>
    </row>
    <row r="222" spans="1:27" x14ac:dyDescent="0.3">
      <c r="A222">
        <v>221</v>
      </c>
      <c r="B222" t="s">
        <v>307</v>
      </c>
      <c r="C222">
        <f>_xlfn.IFS(EmpTable3[[#This Row],[Gender]]="Male", 1, EmpTable3[[#This Row],[Gender]]="Female", 2)</f>
        <v>2</v>
      </c>
      <c r="D222" s="1">
        <v>43553</v>
      </c>
      <c r="E222" s="2">
        <f ca="1">DATEDIF(EmpTable3[[#This Row],[Start Date]],TODAY(),"Y")</f>
        <v>5</v>
      </c>
      <c r="F222" t="s">
        <v>17</v>
      </c>
      <c r="G222" t="s">
        <v>18</v>
      </c>
      <c r="H222">
        <f>_xlfn.IFS(EmpTable3[[#This Row],[Country]]="Egypt", 1, EmpTable3[[#This Row],[Country]]="Saudi Arabia", 2, EmpTable3[[#This Row],[Country]]="United Arab Emirates", 3, EmpTable3[[#This Row],[Country]]="Syria", 4, EmpTable3[[#This Row],[Country]]="Lebanon", 5)</f>
        <v>1</v>
      </c>
      <c r="I222" t="s">
        <v>19</v>
      </c>
      <c r="J222">
        <f>_xlfn.IFS(EmpTable3[[#This Row],[Center]]="East", 1, EmpTable3[[#This Row],[Center]]="West", 2, EmpTable3[[#This Row],[Center]]="North", 3, EmpTable3[[#This Row],[Center]]="South", 4, EmpTable3[[#This Row],[Center]]="Main", 5)</f>
        <v>2</v>
      </c>
      <c r="K222">
        <v>1608</v>
      </c>
      <c r="L222">
        <v>19296</v>
      </c>
      <c r="M222">
        <v>1</v>
      </c>
      <c r="N222">
        <v>0</v>
      </c>
      <c r="O222">
        <v>3</v>
      </c>
      <c r="P222">
        <v>4</v>
      </c>
      <c r="Q222" s="2"/>
      <c r="R222">
        <v>2</v>
      </c>
      <c r="S222">
        <v>5</v>
      </c>
      <c r="T222">
        <v>1</v>
      </c>
      <c r="U222">
        <v>2</v>
      </c>
      <c r="V222">
        <v>1608</v>
      </c>
      <c r="W222">
        <v>19296</v>
      </c>
      <c r="X222">
        <v>1</v>
      </c>
      <c r="Y222">
        <v>0</v>
      </c>
      <c r="Z222">
        <v>3</v>
      </c>
      <c r="AA222">
        <v>4</v>
      </c>
    </row>
    <row r="223" spans="1:27" x14ac:dyDescent="0.3">
      <c r="A223">
        <v>222</v>
      </c>
      <c r="B223" t="s">
        <v>32</v>
      </c>
      <c r="C223">
        <f>_xlfn.IFS(EmpTable3[[#This Row],[Gender]]="Male", 1, EmpTable3[[#This Row],[Gender]]="Female", 2)</f>
        <v>1</v>
      </c>
      <c r="D223" s="1">
        <v>43945</v>
      </c>
      <c r="E223" s="2">
        <f ca="1">DATEDIF(EmpTable3[[#This Row],[Start Date]],TODAY(),"Y")</f>
        <v>4</v>
      </c>
      <c r="F223" t="s">
        <v>77</v>
      </c>
      <c r="G223" t="s">
        <v>29</v>
      </c>
      <c r="H223">
        <f>_xlfn.IFS(EmpTable3[[#This Row],[Country]]="Egypt", 1, EmpTable3[[#This Row],[Country]]="Saudi Arabia", 2, EmpTable3[[#This Row],[Country]]="United Arab Emirates", 3, EmpTable3[[#This Row],[Country]]="Syria", 4, EmpTable3[[#This Row],[Country]]="Lebanon", 5)</f>
        <v>3</v>
      </c>
      <c r="I223" t="s">
        <v>36</v>
      </c>
      <c r="J223">
        <f>_xlfn.IFS(EmpTable3[[#This Row],[Center]]="East", 1, EmpTable3[[#This Row],[Center]]="West", 2, EmpTable3[[#This Row],[Center]]="North", 3, EmpTable3[[#This Row],[Center]]="South", 4, EmpTable3[[#This Row],[Center]]="Main", 5)</f>
        <v>3</v>
      </c>
      <c r="K223">
        <v>1677</v>
      </c>
      <c r="L223">
        <v>20124</v>
      </c>
      <c r="M223">
        <v>1</v>
      </c>
      <c r="N223">
        <v>0</v>
      </c>
      <c r="O223">
        <v>0</v>
      </c>
      <c r="P223">
        <v>12</v>
      </c>
      <c r="Q223" s="2"/>
      <c r="R223">
        <v>1</v>
      </c>
      <c r="S223">
        <v>4</v>
      </c>
      <c r="T223">
        <v>3</v>
      </c>
      <c r="U223">
        <v>3</v>
      </c>
      <c r="V223">
        <v>1677</v>
      </c>
      <c r="W223">
        <v>20124</v>
      </c>
      <c r="X223">
        <v>1</v>
      </c>
      <c r="Y223">
        <v>0</v>
      </c>
      <c r="Z223">
        <v>0</v>
      </c>
      <c r="AA223">
        <v>12</v>
      </c>
    </row>
    <row r="224" spans="1:27" x14ac:dyDescent="0.3">
      <c r="A224">
        <v>223</v>
      </c>
      <c r="B224" t="s">
        <v>307</v>
      </c>
      <c r="C224">
        <f>_xlfn.IFS(EmpTable3[[#This Row],[Gender]]="Male", 1, EmpTable3[[#This Row],[Gender]]="Female", 2)</f>
        <v>2</v>
      </c>
      <c r="D224" s="1">
        <v>43215</v>
      </c>
      <c r="E224" s="2">
        <f ca="1">DATEDIF(EmpTable3[[#This Row],[Start Date]],TODAY(),"Y")</f>
        <v>6</v>
      </c>
      <c r="F224" t="s">
        <v>77</v>
      </c>
      <c r="G224" t="s">
        <v>18</v>
      </c>
      <c r="H224">
        <f>_xlfn.IFS(EmpTable3[[#This Row],[Country]]="Egypt", 1, EmpTable3[[#This Row],[Country]]="Saudi Arabia", 2, EmpTable3[[#This Row],[Country]]="United Arab Emirates", 3, EmpTable3[[#This Row],[Country]]="Syria", 4, EmpTable3[[#This Row],[Country]]="Lebanon", 5)</f>
        <v>1</v>
      </c>
      <c r="I224" t="s">
        <v>19</v>
      </c>
      <c r="J224">
        <f>_xlfn.IFS(EmpTable3[[#This Row],[Center]]="East", 1, EmpTable3[[#This Row],[Center]]="West", 2, EmpTable3[[#This Row],[Center]]="North", 3, EmpTable3[[#This Row],[Center]]="South", 4, EmpTable3[[#This Row],[Center]]="Main", 5)</f>
        <v>2</v>
      </c>
      <c r="K224">
        <v>3414</v>
      </c>
      <c r="L224">
        <v>40968</v>
      </c>
      <c r="M224">
        <v>5</v>
      </c>
      <c r="N224">
        <v>0</v>
      </c>
      <c r="O224">
        <v>0</v>
      </c>
      <c r="P224">
        <v>2</v>
      </c>
      <c r="Q224" s="2"/>
      <c r="R224">
        <v>2</v>
      </c>
      <c r="S224">
        <v>6</v>
      </c>
      <c r="T224">
        <v>1</v>
      </c>
      <c r="U224">
        <v>2</v>
      </c>
      <c r="V224">
        <v>3414</v>
      </c>
      <c r="W224">
        <v>40968</v>
      </c>
      <c r="X224">
        <v>5</v>
      </c>
      <c r="Y224">
        <v>0</v>
      </c>
      <c r="Z224">
        <v>0</v>
      </c>
      <c r="AA224">
        <v>2</v>
      </c>
    </row>
    <row r="225" spans="1:27" x14ac:dyDescent="0.3">
      <c r="A225">
        <v>224</v>
      </c>
      <c r="B225" t="s">
        <v>32</v>
      </c>
      <c r="C225">
        <f>_xlfn.IFS(EmpTable3[[#This Row],[Gender]]="Male", 1, EmpTable3[[#This Row],[Gender]]="Female", 2)</f>
        <v>1</v>
      </c>
      <c r="D225" s="1">
        <v>43553</v>
      </c>
      <c r="E225" s="2">
        <f ca="1">DATEDIF(EmpTable3[[#This Row],[Start Date]],TODAY(),"Y")</f>
        <v>5</v>
      </c>
      <c r="F225" t="s">
        <v>77</v>
      </c>
      <c r="G225" t="s">
        <v>294</v>
      </c>
      <c r="H225">
        <f>_xlfn.IFS(EmpTable3[[#This Row],[Country]]="Egypt", 1, EmpTable3[[#This Row],[Country]]="Saudi Arabia", 2, EmpTable3[[#This Row],[Country]]="United Arab Emirates", 3, EmpTable3[[#This Row],[Country]]="Syria", 4, EmpTable3[[#This Row],[Country]]="Lebanon", 5)</f>
        <v>5</v>
      </c>
      <c r="I225" t="s">
        <v>42</v>
      </c>
      <c r="J225">
        <f>_xlfn.IFS(EmpTable3[[#This Row],[Center]]="East", 1, EmpTable3[[#This Row],[Center]]="West", 2, EmpTable3[[#This Row],[Center]]="North", 3, EmpTable3[[#This Row],[Center]]="South", 4, EmpTable3[[#This Row],[Center]]="Main", 5)</f>
        <v>5</v>
      </c>
      <c r="K225">
        <v>1358</v>
      </c>
      <c r="L225">
        <v>16296</v>
      </c>
      <c r="M225">
        <v>5</v>
      </c>
      <c r="N225">
        <v>0</v>
      </c>
      <c r="O225">
        <v>0</v>
      </c>
      <c r="P225">
        <v>10</v>
      </c>
      <c r="Q225" s="2"/>
      <c r="R225">
        <v>1</v>
      </c>
      <c r="S225">
        <v>5</v>
      </c>
      <c r="T225">
        <v>5</v>
      </c>
      <c r="U225">
        <v>5</v>
      </c>
      <c r="V225">
        <v>1358</v>
      </c>
      <c r="W225">
        <v>16296</v>
      </c>
      <c r="X225">
        <v>5</v>
      </c>
      <c r="Y225">
        <v>0</v>
      </c>
      <c r="Z225">
        <v>0</v>
      </c>
      <c r="AA225">
        <v>10</v>
      </c>
    </row>
    <row r="226" spans="1:27" x14ac:dyDescent="0.3">
      <c r="A226">
        <v>225</v>
      </c>
      <c r="B226" t="s">
        <v>32</v>
      </c>
      <c r="C226">
        <f>_xlfn.IFS(EmpTable3[[#This Row],[Gender]]="Male", 1, EmpTable3[[#This Row],[Gender]]="Female", 2)</f>
        <v>1</v>
      </c>
      <c r="D226" s="1">
        <v>43694</v>
      </c>
      <c r="E226" s="2">
        <f ca="1">DATEDIF(EmpTable3[[#This Row],[Start Date]],TODAY(),"Y")</f>
        <v>4</v>
      </c>
      <c r="F226" t="s">
        <v>41</v>
      </c>
      <c r="G226" t="s">
        <v>18</v>
      </c>
      <c r="H226">
        <f>_xlfn.IFS(EmpTable3[[#This Row],[Country]]="Egypt", 1, EmpTable3[[#This Row],[Country]]="Saudi Arabia", 2, EmpTable3[[#This Row],[Country]]="United Arab Emirates", 3, EmpTable3[[#This Row],[Country]]="Syria", 4, EmpTable3[[#This Row],[Country]]="Lebanon", 5)</f>
        <v>1</v>
      </c>
      <c r="I226" t="s">
        <v>60</v>
      </c>
      <c r="J226">
        <f>_xlfn.IFS(EmpTable3[[#This Row],[Center]]="East", 1, EmpTable3[[#This Row],[Center]]="West", 2, EmpTable3[[#This Row],[Center]]="North", 3, EmpTable3[[#This Row],[Center]]="South", 4, EmpTable3[[#This Row],[Center]]="Main", 5)</f>
        <v>4</v>
      </c>
      <c r="K226">
        <v>703</v>
      </c>
      <c r="L226">
        <v>8436</v>
      </c>
      <c r="M226">
        <v>4.5</v>
      </c>
      <c r="N226">
        <v>0</v>
      </c>
      <c r="O226">
        <v>0</v>
      </c>
      <c r="P226">
        <v>64</v>
      </c>
      <c r="Q226" s="2"/>
      <c r="R226">
        <v>1</v>
      </c>
      <c r="S226">
        <v>4</v>
      </c>
      <c r="T226">
        <v>1</v>
      </c>
      <c r="U226">
        <v>4</v>
      </c>
      <c r="V226">
        <v>703</v>
      </c>
      <c r="W226">
        <v>8436</v>
      </c>
      <c r="X226">
        <v>4.5</v>
      </c>
      <c r="Y226">
        <v>0</v>
      </c>
      <c r="Z226">
        <v>0</v>
      </c>
      <c r="AA226">
        <v>64</v>
      </c>
    </row>
    <row r="227" spans="1:27" x14ac:dyDescent="0.3">
      <c r="A227">
        <v>226</v>
      </c>
      <c r="B227" t="s">
        <v>307</v>
      </c>
      <c r="C227">
        <f>_xlfn.IFS(EmpTable3[[#This Row],[Gender]]="Male", 1, EmpTable3[[#This Row],[Gender]]="Female", 2)</f>
        <v>2</v>
      </c>
      <c r="D227" s="1">
        <v>43443</v>
      </c>
      <c r="E227" s="2">
        <f ca="1">DATEDIF(EmpTable3[[#This Row],[Start Date]],TODAY(),"Y")</f>
        <v>5</v>
      </c>
      <c r="F227" t="s">
        <v>35</v>
      </c>
      <c r="G227" t="s">
        <v>18</v>
      </c>
      <c r="H227">
        <f>_xlfn.IFS(EmpTable3[[#This Row],[Country]]="Egypt", 1, EmpTable3[[#This Row],[Country]]="Saudi Arabia", 2, EmpTable3[[#This Row],[Country]]="United Arab Emirates", 3, EmpTable3[[#This Row],[Country]]="Syria", 4, EmpTable3[[#This Row],[Country]]="Lebanon", 5)</f>
        <v>1</v>
      </c>
      <c r="I227" t="s">
        <v>42</v>
      </c>
      <c r="J227">
        <f>_xlfn.IFS(EmpTable3[[#This Row],[Center]]="East", 1, EmpTable3[[#This Row],[Center]]="West", 2, EmpTable3[[#This Row],[Center]]="North", 3, EmpTable3[[#This Row],[Center]]="South", 4, EmpTable3[[#This Row],[Center]]="Main", 5)</f>
        <v>5</v>
      </c>
      <c r="K227">
        <v>2017</v>
      </c>
      <c r="L227">
        <v>24204</v>
      </c>
      <c r="M227">
        <v>2</v>
      </c>
      <c r="N227">
        <v>0</v>
      </c>
      <c r="O227">
        <v>1</v>
      </c>
      <c r="P227">
        <v>8</v>
      </c>
      <c r="Q227" s="2"/>
      <c r="R227">
        <v>2</v>
      </c>
      <c r="S227">
        <v>5</v>
      </c>
      <c r="T227">
        <v>1</v>
      </c>
      <c r="U227">
        <v>5</v>
      </c>
      <c r="V227">
        <v>2017</v>
      </c>
      <c r="W227">
        <v>24204</v>
      </c>
      <c r="X227">
        <v>2</v>
      </c>
      <c r="Y227">
        <v>0</v>
      </c>
      <c r="Z227">
        <v>1</v>
      </c>
      <c r="AA227">
        <v>8</v>
      </c>
    </row>
    <row r="228" spans="1:27" x14ac:dyDescent="0.3">
      <c r="A228">
        <v>227</v>
      </c>
      <c r="B228" t="s">
        <v>32</v>
      </c>
      <c r="C228">
        <f>_xlfn.IFS(EmpTable3[[#This Row],[Gender]]="Male", 1, EmpTable3[[#This Row],[Gender]]="Female", 2)</f>
        <v>1</v>
      </c>
      <c r="D228" s="1">
        <v>43687</v>
      </c>
      <c r="E228" s="2">
        <f ca="1">DATEDIF(EmpTable3[[#This Row],[Start Date]],TODAY(),"Y")</f>
        <v>5</v>
      </c>
      <c r="F228" t="s">
        <v>35</v>
      </c>
      <c r="G228" t="s">
        <v>18</v>
      </c>
      <c r="H228">
        <f>_xlfn.IFS(EmpTable3[[#This Row],[Country]]="Egypt", 1, EmpTable3[[#This Row],[Country]]="Saudi Arabia", 2, EmpTable3[[#This Row],[Country]]="United Arab Emirates", 3, EmpTable3[[#This Row],[Country]]="Syria", 4, EmpTable3[[#This Row],[Country]]="Lebanon", 5)</f>
        <v>1</v>
      </c>
      <c r="I228" t="s">
        <v>42</v>
      </c>
      <c r="J228">
        <f>_xlfn.IFS(EmpTable3[[#This Row],[Center]]="East", 1, EmpTable3[[#This Row],[Center]]="West", 2, EmpTable3[[#This Row],[Center]]="North", 3, EmpTable3[[#This Row],[Center]]="South", 4, EmpTable3[[#This Row],[Center]]="Main", 5)</f>
        <v>5</v>
      </c>
      <c r="K228">
        <v>1806</v>
      </c>
      <c r="L228">
        <v>21672</v>
      </c>
      <c r="M228">
        <v>5</v>
      </c>
      <c r="N228">
        <v>0</v>
      </c>
      <c r="O228">
        <v>0</v>
      </c>
      <c r="P228">
        <v>7</v>
      </c>
      <c r="Q228" s="2"/>
      <c r="R228">
        <v>1</v>
      </c>
      <c r="S228">
        <v>5</v>
      </c>
      <c r="T228">
        <v>1</v>
      </c>
      <c r="U228">
        <v>5</v>
      </c>
      <c r="V228">
        <v>1806</v>
      </c>
      <c r="W228">
        <v>21672</v>
      </c>
      <c r="X228">
        <v>5</v>
      </c>
      <c r="Y228">
        <v>0</v>
      </c>
      <c r="Z228">
        <v>0</v>
      </c>
      <c r="AA228">
        <v>7</v>
      </c>
    </row>
    <row r="229" spans="1:27" x14ac:dyDescent="0.3">
      <c r="A229">
        <v>228</v>
      </c>
      <c r="B229" t="s">
        <v>307</v>
      </c>
      <c r="C229">
        <f>_xlfn.IFS(EmpTable3[[#This Row],[Gender]]="Male", 1, EmpTable3[[#This Row],[Gender]]="Female", 2)</f>
        <v>2</v>
      </c>
      <c r="D229" s="1">
        <v>43663</v>
      </c>
      <c r="E229" s="2">
        <f ca="1">DATEDIF(EmpTable3[[#This Row],[Start Date]],TODAY(),"Y")</f>
        <v>5</v>
      </c>
      <c r="F229" t="s">
        <v>118</v>
      </c>
      <c r="G229" t="s">
        <v>18</v>
      </c>
      <c r="H229">
        <f>_xlfn.IFS(EmpTable3[[#This Row],[Country]]="Egypt", 1, EmpTable3[[#This Row],[Country]]="Saudi Arabia", 2, EmpTable3[[#This Row],[Country]]="United Arab Emirates", 3, EmpTable3[[#This Row],[Country]]="Syria", 4, EmpTable3[[#This Row],[Country]]="Lebanon", 5)</f>
        <v>1</v>
      </c>
      <c r="I229" t="s">
        <v>36</v>
      </c>
      <c r="J229">
        <f>_xlfn.IFS(EmpTable3[[#This Row],[Center]]="East", 1, EmpTable3[[#This Row],[Center]]="West", 2, EmpTable3[[#This Row],[Center]]="North", 3, EmpTable3[[#This Row],[Center]]="South", 4, EmpTable3[[#This Row],[Center]]="Main", 5)</f>
        <v>3</v>
      </c>
      <c r="K229">
        <v>2421</v>
      </c>
      <c r="L229">
        <v>29052</v>
      </c>
      <c r="M229">
        <v>3</v>
      </c>
      <c r="N229">
        <v>6</v>
      </c>
      <c r="O229">
        <v>0</v>
      </c>
      <c r="P229">
        <v>16</v>
      </c>
      <c r="Q229" s="2"/>
      <c r="R229">
        <v>2</v>
      </c>
      <c r="S229">
        <v>5</v>
      </c>
      <c r="T229">
        <v>1</v>
      </c>
      <c r="U229">
        <v>3</v>
      </c>
      <c r="V229">
        <v>2421</v>
      </c>
      <c r="W229">
        <v>29052</v>
      </c>
      <c r="X229">
        <v>3</v>
      </c>
      <c r="Y229">
        <v>6</v>
      </c>
      <c r="Z229">
        <v>0</v>
      </c>
      <c r="AA229">
        <v>16</v>
      </c>
    </row>
    <row r="230" spans="1:27" x14ac:dyDescent="0.3">
      <c r="A230">
        <v>229</v>
      </c>
      <c r="B230" t="s">
        <v>32</v>
      </c>
      <c r="C230">
        <f>_xlfn.IFS(EmpTable3[[#This Row],[Gender]]="Male", 1, EmpTable3[[#This Row],[Gender]]="Female", 2)</f>
        <v>1</v>
      </c>
      <c r="D230" s="1">
        <v>43256</v>
      </c>
      <c r="E230" s="2">
        <f ca="1">DATEDIF(EmpTable3[[#This Row],[Start Date]],TODAY(),"Y")</f>
        <v>6</v>
      </c>
      <c r="F230" t="s">
        <v>58</v>
      </c>
      <c r="G230" t="s">
        <v>29</v>
      </c>
      <c r="H230">
        <f>_xlfn.IFS(EmpTable3[[#This Row],[Country]]="Egypt", 1, EmpTable3[[#This Row],[Country]]="Saudi Arabia", 2, EmpTable3[[#This Row],[Country]]="United Arab Emirates", 3, EmpTable3[[#This Row],[Country]]="Syria", 4, EmpTable3[[#This Row],[Country]]="Lebanon", 5)</f>
        <v>3</v>
      </c>
      <c r="I230" t="s">
        <v>36</v>
      </c>
      <c r="J230">
        <f>_xlfn.IFS(EmpTable3[[#This Row],[Center]]="East", 1, EmpTable3[[#This Row],[Center]]="West", 2, EmpTable3[[#This Row],[Center]]="North", 3, EmpTable3[[#This Row],[Center]]="South", 4, EmpTable3[[#This Row],[Center]]="Main", 5)</f>
        <v>3</v>
      </c>
      <c r="K230">
        <v>1461</v>
      </c>
      <c r="L230">
        <v>17532</v>
      </c>
      <c r="M230">
        <v>5</v>
      </c>
      <c r="N230">
        <v>1</v>
      </c>
      <c r="O230">
        <v>0</v>
      </c>
      <c r="P230">
        <v>7</v>
      </c>
      <c r="Q230" s="2"/>
      <c r="R230">
        <v>1</v>
      </c>
      <c r="S230">
        <v>6</v>
      </c>
      <c r="T230">
        <v>3</v>
      </c>
      <c r="U230">
        <v>3</v>
      </c>
      <c r="V230">
        <v>1461</v>
      </c>
      <c r="W230">
        <v>17532</v>
      </c>
      <c r="X230">
        <v>5</v>
      </c>
      <c r="Y230">
        <v>1</v>
      </c>
      <c r="Z230">
        <v>0</v>
      </c>
      <c r="AA230">
        <v>7</v>
      </c>
    </row>
    <row r="231" spans="1:27" x14ac:dyDescent="0.3">
      <c r="A231">
        <v>230</v>
      </c>
      <c r="B231" t="s">
        <v>307</v>
      </c>
      <c r="C231">
        <f>_xlfn.IFS(EmpTable3[[#This Row],[Gender]]="Male", 1, EmpTable3[[#This Row],[Gender]]="Female", 2)</f>
        <v>2</v>
      </c>
      <c r="D231" s="1">
        <v>44106</v>
      </c>
      <c r="E231" s="2">
        <f ca="1">DATEDIF(EmpTable3[[#This Row],[Start Date]],TODAY(),"Y")</f>
        <v>3</v>
      </c>
      <c r="F231" t="s">
        <v>28</v>
      </c>
      <c r="G231" t="s">
        <v>18</v>
      </c>
      <c r="H231">
        <f>_xlfn.IFS(EmpTable3[[#This Row],[Country]]="Egypt", 1, EmpTable3[[#This Row],[Country]]="Saudi Arabia", 2, EmpTable3[[#This Row],[Country]]="United Arab Emirates", 3, EmpTable3[[#This Row],[Country]]="Syria", 4, EmpTable3[[#This Row],[Country]]="Lebanon", 5)</f>
        <v>1</v>
      </c>
      <c r="I231" t="s">
        <v>60</v>
      </c>
      <c r="J231">
        <f>_xlfn.IFS(EmpTable3[[#This Row],[Center]]="East", 1, EmpTable3[[#This Row],[Center]]="West", 2, EmpTable3[[#This Row],[Center]]="North", 3, EmpTable3[[#This Row],[Center]]="South", 4, EmpTable3[[#This Row],[Center]]="Main", 5)</f>
        <v>4</v>
      </c>
      <c r="K231">
        <v>1287</v>
      </c>
      <c r="L231">
        <v>15444</v>
      </c>
      <c r="M231">
        <v>1</v>
      </c>
      <c r="N231">
        <v>0</v>
      </c>
      <c r="O231">
        <v>0</v>
      </c>
      <c r="P231">
        <v>7</v>
      </c>
      <c r="Q231" s="2"/>
      <c r="R231">
        <v>2</v>
      </c>
      <c r="S231">
        <v>3</v>
      </c>
      <c r="T231">
        <v>1</v>
      </c>
      <c r="U231">
        <v>4</v>
      </c>
      <c r="V231">
        <v>1287</v>
      </c>
      <c r="W231">
        <v>15444</v>
      </c>
      <c r="X231">
        <v>1</v>
      </c>
      <c r="Y231">
        <v>0</v>
      </c>
      <c r="Z231">
        <v>0</v>
      </c>
      <c r="AA231">
        <v>7</v>
      </c>
    </row>
    <row r="232" spans="1:27" x14ac:dyDescent="0.3">
      <c r="A232">
        <v>231</v>
      </c>
      <c r="B232" t="s">
        <v>32</v>
      </c>
      <c r="C232">
        <f>_xlfn.IFS(EmpTable3[[#This Row],[Gender]]="Male", 1, EmpTable3[[#This Row],[Gender]]="Female", 2)</f>
        <v>1</v>
      </c>
      <c r="D232" s="1">
        <v>43244</v>
      </c>
      <c r="E232" s="2">
        <f ca="1">DATEDIF(EmpTable3[[#This Row],[Start Date]],TODAY(),"Y")</f>
        <v>6</v>
      </c>
      <c r="F232" t="s">
        <v>28</v>
      </c>
      <c r="G232" t="s">
        <v>18</v>
      </c>
      <c r="H232">
        <f>_xlfn.IFS(EmpTable3[[#This Row],[Country]]="Egypt", 1, EmpTable3[[#This Row],[Country]]="Saudi Arabia", 2, EmpTable3[[#This Row],[Country]]="United Arab Emirates", 3, EmpTable3[[#This Row],[Country]]="Syria", 4, EmpTable3[[#This Row],[Country]]="Lebanon", 5)</f>
        <v>1</v>
      </c>
      <c r="I232" t="s">
        <v>42</v>
      </c>
      <c r="J232">
        <f>_xlfn.IFS(EmpTable3[[#This Row],[Center]]="East", 1, EmpTable3[[#This Row],[Center]]="West", 2, EmpTable3[[#This Row],[Center]]="North", 3, EmpTable3[[#This Row],[Center]]="South", 4, EmpTable3[[#This Row],[Center]]="Main", 5)</f>
        <v>5</v>
      </c>
      <c r="K232">
        <v>2756</v>
      </c>
      <c r="L232">
        <v>33072</v>
      </c>
      <c r="M232">
        <v>3</v>
      </c>
      <c r="N232">
        <v>2</v>
      </c>
      <c r="O232">
        <v>0</v>
      </c>
      <c r="P232">
        <v>4</v>
      </c>
      <c r="Q232" s="2"/>
      <c r="R232">
        <v>1</v>
      </c>
      <c r="S232">
        <v>6</v>
      </c>
      <c r="T232">
        <v>1</v>
      </c>
      <c r="U232">
        <v>5</v>
      </c>
      <c r="V232">
        <v>2756</v>
      </c>
      <c r="W232">
        <v>33072</v>
      </c>
      <c r="X232">
        <v>3</v>
      </c>
      <c r="Y232">
        <v>2</v>
      </c>
      <c r="Z232">
        <v>0</v>
      </c>
      <c r="AA232">
        <v>4</v>
      </c>
    </row>
    <row r="233" spans="1:27" x14ac:dyDescent="0.3">
      <c r="A233">
        <v>232</v>
      </c>
      <c r="B233" t="s">
        <v>32</v>
      </c>
      <c r="C233">
        <f>_xlfn.IFS(EmpTable3[[#This Row],[Gender]]="Male", 1, EmpTable3[[#This Row],[Gender]]="Female", 2)</f>
        <v>1</v>
      </c>
      <c r="D233" s="1">
        <v>43474</v>
      </c>
      <c r="E233" s="2">
        <f ca="1">DATEDIF(EmpTable3[[#This Row],[Start Date]],TODAY(),"Y")</f>
        <v>5</v>
      </c>
      <c r="F233" t="s">
        <v>17</v>
      </c>
      <c r="G233" t="s">
        <v>18</v>
      </c>
      <c r="H233">
        <f>_xlfn.IFS(EmpTable3[[#This Row],[Country]]="Egypt", 1, EmpTable3[[#This Row],[Country]]="Saudi Arabia", 2, EmpTable3[[#This Row],[Country]]="United Arab Emirates", 3, EmpTable3[[#This Row],[Country]]="Syria", 4, EmpTable3[[#This Row],[Country]]="Lebanon", 5)</f>
        <v>1</v>
      </c>
      <c r="I233" t="s">
        <v>42</v>
      </c>
      <c r="J233">
        <f>_xlfn.IFS(EmpTable3[[#This Row],[Center]]="East", 1, EmpTable3[[#This Row],[Center]]="West", 2, EmpTable3[[#This Row],[Center]]="North", 3, EmpTable3[[#This Row],[Center]]="South", 4, EmpTable3[[#This Row],[Center]]="Main", 5)</f>
        <v>5</v>
      </c>
      <c r="K233">
        <v>2332</v>
      </c>
      <c r="L233">
        <v>27984</v>
      </c>
      <c r="M233">
        <v>5</v>
      </c>
      <c r="N233">
        <v>0</v>
      </c>
      <c r="O233">
        <v>0</v>
      </c>
      <c r="P233">
        <v>2</v>
      </c>
      <c r="Q233" s="2"/>
      <c r="R233">
        <v>1</v>
      </c>
      <c r="S233">
        <v>5</v>
      </c>
      <c r="T233">
        <v>1</v>
      </c>
      <c r="U233">
        <v>5</v>
      </c>
      <c r="V233">
        <v>2332</v>
      </c>
      <c r="W233">
        <v>27984</v>
      </c>
      <c r="X233">
        <v>5</v>
      </c>
      <c r="Y233">
        <v>0</v>
      </c>
      <c r="Z233">
        <v>0</v>
      </c>
      <c r="AA233">
        <v>2</v>
      </c>
    </row>
    <row r="234" spans="1:27" x14ac:dyDescent="0.3">
      <c r="A234">
        <v>233</v>
      </c>
      <c r="B234" t="s">
        <v>32</v>
      </c>
      <c r="C234">
        <f>_xlfn.IFS(EmpTable3[[#This Row],[Gender]]="Male", 1, EmpTable3[[#This Row],[Gender]]="Female", 2)</f>
        <v>1</v>
      </c>
      <c r="D234" s="1">
        <v>43795</v>
      </c>
      <c r="E234" s="2">
        <f ca="1">DATEDIF(EmpTable3[[#This Row],[Start Date]],TODAY(),"Y")</f>
        <v>4</v>
      </c>
      <c r="F234" t="s">
        <v>76</v>
      </c>
      <c r="G234" t="s">
        <v>18</v>
      </c>
      <c r="H234">
        <f>_xlfn.IFS(EmpTable3[[#This Row],[Country]]="Egypt", 1, EmpTable3[[#This Row],[Country]]="Saudi Arabia", 2, EmpTable3[[#This Row],[Country]]="United Arab Emirates", 3, EmpTable3[[#This Row],[Country]]="Syria", 4, EmpTable3[[#This Row],[Country]]="Lebanon", 5)</f>
        <v>1</v>
      </c>
      <c r="I234" t="s">
        <v>42</v>
      </c>
      <c r="J234">
        <f>_xlfn.IFS(EmpTable3[[#This Row],[Center]]="East", 1, EmpTable3[[#This Row],[Center]]="West", 2, EmpTable3[[#This Row],[Center]]="North", 3, EmpTable3[[#This Row],[Center]]="South", 4, EmpTable3[[#This Row],[Center]]="Main", 5)</f>
        <v>5</v>
      </c>
      <c r="K234">
        <v>812</v>
      </c>
      <c r="L234">
        <v>9744</v>
      </c>
      <c r="M234">
        <v>3</v>
      </c>
      <c r="N234">
        <v>0</v>
      </c>
      <c r="O234">
        <v>0</v>
      </c>
      <c r="P234">
        <v>10</v>
      </c>
      <c r="Q234" s="2"/>
      <c r="R234">
        <v>1</v>
      </c>
      <c r="S234">
        <v>4</v>
      </c>
      <c r="T234">
        <v>1</v>
      </c>
      <c r="U234">
        <v>5</v>
      </c>
      <c r="V234">
        <v>812</v>
      </c>
      <c r="W234">
        <v>9744</v>
      </c>
      <c r="X234">
        <v>3</v>
      </c>
      <c r="Y234">
        <v>0</v>
      </c>
      <c r="Z234">
        <v>0</v>
      </c>
      <c r="AA234">
        <v>10</v>
      </c>
    </row>
    <row r="235" spans="1:27" x14ac:dyDescent="0.3">
      <c r="A235">
        <v>234</v>
      </c>
      <c r="B235" t="s">
        <v>32</v>
      </c>
      <c r="C235">
        <f>_xlfn.IFS(EmpTable3[[#This Row],[Gender]]="Male", 1, EmpTable3[[#This Row],[Gender]]="Female", 2)</f>
        <v>1</v>
      </c>
      <c r="D235" s="1">
        <v>44103</v>
      </c>
      <c r="E235" s="2">
        <f ca="1">DATEDIF(EmpTable3[[#This Row],[Start Date]],TODAY(),"Y")</f>
        <v>3</v>
      </c>
      <c r="F235" t="s">
        <v>28</v>
      </c>
      <c r="G235" t="s">
        <v>18</v>
      </c>
      <c r="H235">
        <f>_xlfn.IFS(EmpTable3[[#This Row],[Country]]="Egypt", 1, EmpTable3[[#This Row],[Country]]="Saudi Arabia", 2, EmpTable3[[#This Row],[Country]]="United Arab Emirates", 3, EmpTable3[[#This Row],[Country]]="Syria", 4, EmpTable3[[#This Row],[Country]]="Lebanon", 5)</f>
        <v>1</v>
      </c>
      <c r="I235" t="s">
        <v>36</v>
      </c>
      <c r="J235">
        <f>_xlfn.IFS(EmpTable3[[#This Row],[Center]]="East", 1, EmpTable3[[#This Row],[Center]]="West", 2, EmpTable3[[#This Row],[Center]]="North", 3, EmpTable3[[#This Row],[Center]]="South", 4, EmpTable3[[#This Row],[Center]]="Main", 5)</f>
        <v>3</v>
      </c>
      <c r="K235">
        <v>2651</v>
      </c>
      <c r="L235">
        <v>31812</v>
      </c>
      <c r="M235">
        <v>1</v>
      </c>
      <c r="N235">
        <v>0</v>
      </c>
      <c r="O235">
        <v>0</v>
      </c>
      <c r="P235">
        <v>12</v>
      </c>
      <c r="Q235" s="2"/>
      <c r="R235">
        <v>1</v>
      </c>
      <c r="S235">
        <v>3</v>
      </c>
      <c r="T235">
        <v>1</v>
      </c>
      <c r="U235">
        <v>3</v>
      </c>
      <c r="V235">
        <v>2651</v>
      </c>
      <c r="W235">
        <v>31812</v>
      </c>
      <c r="X235">
        <v>1</v>
      </c>
      <c r="Y235">
        <v>0</v>
      </c>
      <c r="Z235">
        <v>0</v>
      </c>
      <c r="AA235">
        <v>12</v>
      </c>
    </row>
    <row r="236" spans="1:27" x14ac:dyDescent="0.3">
      <c r="A236">
        <v>235</v>
      </c>
      <c r="B236" t="s">
        <v>32</v>
      </c>
      <c r="C236">
        <f>_xlfn.IFS(EmpTable3[[#This Row],[Gender]]="Male", 1, EmpTable3[[#This Row],[Gender]]="Female", 2)</f>
        <v>1</v>
      </c>
      <c r="D236" s="1">
        <v>43547</v>
      </c>
      <c r="E236" s="2">
        <f ca="1">DATEDIF(EmpTable3[[#This Row],[Start Date]],TODAY(),"Y")</f>
        <v>5</v>
      </c>
      <c r="F236" t="s">
        <v>39</v>
      </c>
      <c r="G236" t="s">
        <v>29</v>
      </c>
      <c r="H236">
        <f>_xlfn.IFS(EmpTable3[[#This Row],[Country]]="Egypt", 1, EmpTable3[[#This Row],[Country]]="Saudi Arabia", 2, EmpTable3[[#This Row],[Country]]="United Arab Emirates", 3, EmpTable3[[#This Row],[Country]]="Syria", 4, EmpTable3[[#This Row],[Country]]="Lebanon", 5)</f>
        <v>3</v>
      </c>
      <c r="I236" t="s">
        <v>19</v>
      </c>
      <c r="J236">
        <f>_xlfn.IFS(EmpTable3[[#This Row],[Center]]="East", 1, EmpTable3[[#This Row],[Center]]="West", 2, EmpTable3[[#This Row],[Center]]="North", 3, EmpTable3[[#This Row],[Center]]="South", 4, EmpTable3[[#This Row],[Center]]="Main", 5)</f>
        <v>2</v>
      </c>
      <c r="K236">
        <v>2331</v>
      </c>
      <c r="L236">
        <v>27972</v>
      </c>
      <c r="M236">
        <v>4.5</v>
      </c>
      <c r="N236">
        <v>0</v>
      </c>
      <c r="O236">
        <v>0</v>
      </c>
      <c r="P236">
        <v>9</v>
      </c>
      <c r="Q236" s="2"/>
      <c r="R236">
        <v>1</v>
      </c>
      <c r="S236">
        <v>5</v>
      </c>
      <c r="T236">
        <v>3</v>
      </c>
      <c r="U236">
        <v>2</v>
      </c>
      <c r="V236">
        <v>2331</v>
      </c>
      <c r="W236">
        <v>27972</v>
      </c>
      <c r="X236">
        <v>4.5</v>
      </c>
      <c r="Y236">
        <v>0</v>
      </c>
      <c r="Z236">
        <v>0</v>
      </c>
      <c r="AA236">
        <v>9</v>
      </c>
    </row>
    <row r="237" spans="1:27" x14ac:dyDescent="0.3">
      <c r="A237">
        <v>236</v>
      </c>
      <c r="B237" t="s">
        <v>32</v>
      </c>
      <c r="C237">
        <f>_xlfn.IFS(EmpTable3[[#This Row],[Gender]]="Male", 1, EmpTable3[[#This Row],[Gender]]="Female", 2)</f>
        <v>1</v>
      </c>
      <c r="D237" s="1">
        <v>43826</v>
      </c>
      <c r="E237" s="2">
        <f ca="1">DATEDIF(EmpTable3[[#This Row],[Start Date]],TODAY(),"Y")</f>
        <v>4</v>
      </c>
      <c r="F237" t="s">
        <v>39</v>
      </c>
      <c r="G237" t="s">
        <v>22</v>
      </c>
      <c r="H237">
        <f>_xlfn.IFS(EmpTable3[[#This Row],[Country]]="Egypt", 1, EmpTable3[[#This Row],[Country]]="Saudi Arabia", 2, EmpTable3[[#This Row],[Country]]="United Arab Emirates", 3, EmpTable3[[#This Row],[Country]]="Syria", 4, EmpTable3[[#This Row],[Country]]="Lebanon", 5)</f>
        <v>2</v>
      </c>
      <c r="I237" t="s">
        <v>36</v>
      </c>
      <c r="J237">
        <f>_xlfn.IFS(EmpTable3[[#This Row],[Center]]="East", 1, EmpTable3[[#This Row],[Center]]="West", 2, EmpTable3[[#This Row],[Center]]="North", 3, EmpTable3[[#This Row],[Center]]="South", 4, EmpTable3[[#This Row],[Center]]="Main", 5)</f>
        <v>3</v>
      </c>
      <c r="K237">
        <v>2162</v>
      </c>
      <c r="L237">
        <v>25944</v>
      </c>
      <c r="M237">
        <v>5</v>
      </c>
      <c r="N237">
        <v>0</v>
      </c>
      <c r="O237">
        <v>0</v>
      </c>
      <c r="P237">
        <v>13</v>
      </c>
      <c r="Q237" s="2"/>
      <c r="R237">
        <v>1</v>
      </c>
      <c r="S237">
        <v>4</v>
      </c>
      <c r="T237">
        <v>2</v>
      </c>
      <c r="U237">
        <v>3</v>
      </c>
      <c r="V237">
        <v>2162</v>
      </c>
      <c r="W237">
        <v>25944</v>
      </c>
      <c r="X237">
        <v>5</v>
      </c>
      <c r="Y237">
        <v>0</v>
      </c>
      <c r="Z237">
        <v>0</v>
      </c>
      <c r="AA237">
        <v>13</v>
      </c>
    </row>
    <row r="238" spans="1:27" x14ac:dyDescent="0.3">
      <c r="A238">
        <v>237</v>
      </c>
      <c r="B238" t="s">
        <v>32</v>
      </c>
      <c r="C238">
        <f>_xlfn.IFS(EmpTable3[[#This Row],[Gender]]="Male", 1, EmpTable3[[#This Row],[Gender]]="Female", 2)</f>
        <v>1</v>
      </c>
      <c r="D238" s="1">
        <v>43991</v>
      </c>
      <c r="E238" s="2">
        <f ca="1">DATEDIF(EmpTable3[[#This Row],[Start Date]],TODAY(),"Y")</f>
        <v>4</v>
      </c>
      <c r="F238" t="s">
        <v>28</v>
      </c>
      <c r="G238" t="s">
        <v>18</v>
      </c>
      <c r="H238">
        <f>_xlfn.IFS(EmpTable3[[#This Row],[Country]]="Egypt", 1, EmpTable3[[#This Row],[Country]]="Saudi Arabia", 2, EmpTable3[[#This Row],[Country]]="United Arab Emirates", 3, EmpTable3[[#This Row],[Country]]="Syria", 4, EmpTable3[[#This Row],[Country]]="Lebanon", 5)</f>
        <v>1</v>
      </c>
      <c r="I238" t="s">
        <v>36</v>
      </c>
      <c r="J238">
        <f>_xlfn.IFS(EmpTable3[[#This Row],[Center]]="East", 1, EmpTable3[[#This Row],[Center]]="West", 2, EmpTable3[[#This Row],[Center]]="North", 3, EmpTable3[[#This Row],[Center]]="South", 4, EmpTable3[[#This Row],[Center]]="Main", 5)</f>
        <v>3</v>
      </c>
      <c r="K238">
        <v>1952</v>
      </c>
      <c r="L238">
        <v>23424</v>
      </c>
      <c r="M238">
        <v>3</v>
      </c>
      <c r="N238">
        <v>1</v>
      </c>
      <c r="O238">
        <v>1</v>
      </c>
      <c r="P238">
        <v>34</v>
      </c>
      <c r="Q238" s="2"/>
      <c r="R238">
        <v>1</v>
      </c>
      <c r="S238">
        <v>4</v>
      </c>
      <c r="T238">
        <v>1</v>
      </c>
      <c r="U238">
        <v>3</v>
      </c>
      <c r="V238">
        <v>1952</v>
      </c>
      <c r="W238">
        <v>23424</v>
      </c>
      <c r="X238">
        <v>3</v>
      </c>
      <c r="Y238">
        <v>1</v>
      </c>
      <c r="Z238">
        <v>1</v>
      </c>
      <c r="AA238">
        <v>34</v>
      </c>
    </row>
    <row r="239" spans="1:27" x14ac:dyDescent="0.3">
      <c r="A239">
        <v>238</v>
      </c>
      <c r="B239" t="s">
        <v>307</v>
      </c>
      <c r="C239">
        <f>_xlfn.IFS(EmpTable3[[#This Row],[Gender]]="Male", 1, EmpTable3[[#This Row],[Gender]]="Female", 2)</f>
        <v>2</v>
      </c>
      <c r="D239" s="1">
        <v>43931</v>
      </c>
      <c r="E239" s="2">
        <f ca="1">DATEDIF(EmpTable3[[#This Row],[Start Date]],TODAY(),"Y")</f>
        <v>4</v>
      </c>
      <c r="F239" t="s">
        <v>35</v>
      </c>
      <c r="G239" t="s">
        <v>18</v>
      </c>
      <c r="H239">
        <f>_xlfn.IFS(EmpTable3[[#This Row],[Country]]="Egypt", 1, EmpTable3[[#This Row],[Country]]="Saudi Arabia", 2, EmpTable3[[#This Row],[Country]]="United Arab Emirates", 3, EmpTable3[[#This Row],[Country]]="Syria", 4, EmpTable3[[#This Row],[Country]]="Lebanon", 5)</f>
        <v>1</v>
      </c>
      <c r="I239" t="s">
        <v>36</v>
      </c>
      <c r="J239">
        <f>_xlfn.IFS(EmpTable3[[#This Row],[Center]]="East", 1, EmpTable3[[#This Row],[Center]]="West", 2, EmpTable3[[#This Row],[Center]]="North", 3, EmpTable3[[#This Row],[Center]]="South", 4, EmpTable3[[#This Row],[Center]]="Main", 5)</f>
        <v>3</v>
      </c>
      <c r="K239">
        <v>2976</v>
      </c>
      <c r="L239">
        <v>35712</v>
      </c>
      <c r="M239">
        <v>4.5</v>
      </c>
      <c r="N239">
        <v>0</v>
      </c>
      <c r="O239">
        <v>2</v>
      </c>
      <c r="P239">
        <v>6</v>
      </c>
      <c r="Q239" s="2"/>
      <c r="R239">
        <v>2</v>
      </c>
      <c r="S239">
        <v>4</v>
      </c>
      <c r="T239">
        <v>1</v>
      </c>
      <c r="U239">
        <v>3</v>
      </c>
      <c r="V239">
        <v>2976</v>
      </c>
      <c r="W239">
        <v>35712</v>
      </c>
      <c r="X239">
        <v>4.5</v>
      </c>
      <c r="Y239">
        <v>0</v>
      </c>
      <c r="Z239">
        <v>2</v>
      </c>
      <c r="AA239">
        <v>6</v>
      </c>
    </row>
    <row r="240" spans="1:27" x14ac:dyDescent="0.3">
      <c r="A240">
        <v>239</v>
      </c>
      <c r="B240" t="s">
        <v>32</v>
      </c>
      <c r="C240">
        <f>_xlfn.IFS(EmpTable3[[#This Row],[Gender]]="Male", 1, EmpTable3[[#This Row],[Gender]]="Female", 2)</f>
        <v>1</v>
      </c>
      <c r="D240" s="1">
        <v>43272</v>
      </c>
      <c r="E240" s="2">
        <f ca="1">DATEDIF(EmpTable3[[#This Row],[Start Date]],TODAY(),"Y")</f>
        <v>6</v>
      </c>
      <c r="F240" t="s">
        <v>28</v>
      </c>
      <c r="G240" t="s">
        <v>22</v>
      </c>
      <c r="H240">
        <f>_xlfn.IFS(EmpTable3[[#This Row],[Country]]="Egypt", 1, EmpTable3[[#This Row],[Country]]="Saudi Arabia", 2, EmpTable3[[#This Row],[Country]]="United Arab Emirates", 3, EmpTable3[[#This Row],[Country]]="Syria", 4, EmpTable3[[#This Row],[Country]]="Lebanon", 5)</f>
        <v>2</v>
      </c>
      <c r="I240" t="s">
        <v>42</v>
      </c>
      <c r="J240">
        <f>_xlfn.IFS(EmpTable3[[#This Row],[Center]]="East", 1, EmpTable3[[#This Row],[Center]]="West", 2, EmpTable3[[#This Row],[Center]]="North", 3, EmpTable3[[#This Row],[Center]]="South", 4, EmpTable3[[#This Row],[Center]]="Main", 5)</f>
        <v>5</v>
      </c>
      <c r="K240">
        <v>2080</v>
      </c>
      <c r="L240">
        <v>24960</v>
      </c>
      <c r="M240">
        <v>5</v>
      </c>
      <c r="N240">
        <v>0</v>
      </c>
      <c r="O240">
        <v>5</v>
      </c>
      <c r="P240">
        <v>13</v>
      </c>
      <c r="Q240" s="2"/>
      <c r="R240">
        <v>1</v>
      </c>
      <c r="S240">
        <v>6</v>
      </c>
      <c r="T240">
        <v>2</v>
      </c>
      <c r="U240">
        <v>5</v>
      </c>
      <c r="V240">
        <v>2080</v>
      </c>
      <c r="W240">
        <v>24960</v>
      </c>
      <c r="X240">
        <v>5</v>
      </c>
      <c r="Y240">
        <v>0</v>
      </c>
      <c r="Z240">
        <v>5</v>
      </c>
      <c r="AA240">
        <v>13</v>
      </c>
    </row>
    <row r="241" spans="1:27" x14ac:dyDescent="0.3">
      <c r="A241">
        <v>240</v>
      </c>
      <c r="B241" t="s">
        <v>32</v>
      </c>
      <c r="C241">
        <f>_xlfn.IFS(EmpTable3[[#This Row],[Gender]]="Male", 1, EmpTable3[[#This Row],[Gender]]="Female", 2)</f>
        <v>1</v>
      </c>
      <c r="D241" s="1">
        <v>43431</v>
      </c>
      <c r="E241" s="2">
        <f ca="1">DATEDIF(EmpTable3[[#This Row],[Start Date]],TODAY(),"Y")</f>
        <v>5</v>
      </c>
      <c r="F241" t="s">
        <v>58</v>
      </c>
      <c r="G241" t="s">
        <v>18</v>
      </c>
      <c r="H241">
        <f>_xlfn.IFS(EmpTable3[[#This Row],[Country]]="Egypt", 1, EmpTable3[[#This Row],[Country]]="Saudi Arabia", 2, EmpTable3[[#This Row],[Country]]="United Arab Emirates", 3, EmpTable3[[#This Row],[Country]]="Syria", 4, EmpTable3[[#This Row],[Country]]="Lebanon", 5)</f>
        <v>1</v>
      </c>
      <c r="I241" t="s">
        <v>42</v>
      </c>
      <c r="J241">
        <f>_xlfn.IFS(EmpTable3[[#This Row],[Center]]="East", 1, EmpTable3[[#This Row],[Center]]="West", 2, EmpTable3[[#This Row],[Center]]="North", 3, EmpTable3[[#This Row],[Center]]="South", 4, EmpTable3[[#This Row],[Center]]="Main", 5)</f>
        <v>5</v>
      </c>
      <c r="K241">
        <v>1668</v>
      </c>
      <c r="L241">
        <v>20016</v>
      </c>
      <c r="M241">
        <v>4.5</v>
      </c>
      <c r="N241">
        <v>0</v>
      </c>
      <c r="O241">
        <v>3</v>
      </c>
      <c r="P241">
        <v>3</v>
      </c>
      <c r="Q241" s="2"/>
      <c r="R241">
        <v>1</v>
      </c>
      <c r="S241">
        <v>5</v>
      </c>
      <c r="T241">
        <v>1</v>
      </c>
      <c r="U241">
        <v>5</v>
      </c>
      <c r="V241">
        <v>1668</v>
      </c>
      <c r="W241">
        <v>20016</v>
      </c>
      <c r="X241">
        <v>4.5</v>
      </c>
      <c r="Y241">
        <v>0</v>
      </c>
      <c r="Z241">
        <v>3</v>
      </c>
      <c r="AA241">
        <v>3</v>
      </c>
    </row>
    <row r="242" spans="1:27" x14ac:dyDescent="0.3">
      <c r="A242">
        <v>241</v>
      </c>
      <c r="B242" t="s">
        <v>32</v>
      </c>
      <c r="C242">
        <f>_xlfn.IFS(EmpTable3[[#This Row],[Gender]]="Male", 1, EmpTable3[[#This Row],[Gender]]="Female", 2)</f>
        <v>1</v>
      </c>
      <c r="D242" s="1">
        <v>42556</v>
      </c>
      <c r="E242" s="2">
        <f ca="1">DATEDIF(EmpTable3[[#This Row],[Start Date]],TODAY(),"Y")</f>
        <v>8</v>
      </c>
      <c r="F242" t="s">
        <v>58</v>
      </c>
      <c r="G242" t="s">
        <v>18</v>
      </c>
      <c r="H242">
        <f>_xlfn.IFS(EmpTable3[[#This Row],[Country]]="Egypt", 1, EmpTable3[[#This Row],[Country]]="Saudi Arabia", 2, EmpTable3[[#This Row],[Country]]="United Arab Emirates", 3, EmpTable3[[#This Row],[Country]]="Syria", 4, EmpTable3[[#This Row],[Country]]="Lebanon", 5)</f>
        <v>1</v>
      </c>
      <c r="I242" t="s">
        <v>42</v>
      </c>
      <c r="J242">
        <f>_xlfn.IFS(EmpTable3[[#This Row],[Center]]="East", 1, EmpTable3[[#This Row],[Center]]="West", 2, EmpTable3[[#This Row],[Center]]="North", 3, EmpTable3[[#This Row],[Center]]="South", 4, EmpTable3[[#This Row],[Center]]="Main", 5)</f>
        <v>5</v>
      </c>
      <c r="K242">
        <v>2234</v>
      </c>
      <c r="L242">
        <v>26808</v>
      </c>
      <c r="M242">
        <v>5</v>
      </c>
      <c r="N242">
        <v>3</v>
      </c>
      <c r="O242">
        <v>0</v>
      </c>
      <c r="P242">
        <v>7</v>
      </c>
      <c r="Q242" s="2"/>
      <c r="R242">
        <v>1</v>
      </c>
      <c r="S242">
        <v>8</v>
      </c>
      <c r="T242">
        <v>1</v>
      </c>
      <c r="U242">
        <v>5</v>
      </c>
      <c r="V242">
        <v>2234</v>
      </c>
      <c r="W242">
        <v>26808</v>
      </c>
      <c r="X242">
        <v>5</v>
      </c>
      <c r="Y242">
        <v>3</v>
      </c>
      <c r="Z242">
        <v>0</v>
      </c>
      <c r="AA242">
        <v>7</v>
      </c>
    </row>
    <row r="243" spans="1:27" x14ac:dyDescent="0.3">
      <c r="A243">
        <v>242</v>
      </c>
      <c r="B243" t="s">
        <v>32</v>
      </c>
      <c r="C243">
        <f>_xlfn.IFS(EmpTable3[[#This Row],[Gender]]="Male", 1, EmpTable3[[#This Row],[Gender]]="Female", 2)</f>
        <v>1</v>
      </c>
      <c r="D243" s="1">
        <v>43765</v>
      </c>
      <c r="E243" s="2">
        <f ca="1">DATEDIF(EmpTable3[[#This Row],[Start Date]],TODAY(),"Y")</f>
        <v>4</v>
      </c>
      <c r="F243" t="s">
        <v>41</v>
      </c>
      <c r="G243" t="s">
        <v>48</v>
      </c>
      <c r="H243">
        <f>_xlfn.IFS(EmpTable3[[#This Row],[Country]]="Egypt", 1, EmpTable3[[#This Row],[Country]]="Saudi Arabia", 2, EmpTable3[[#This Row],[Country]]="United Arab Emirates", 3, EmpTable3[[#This Row],[Country]]="Syria", 4, EmpTable3[[#This Row],[Country]]="Lebanon", 5)</f>
        <v>4</v>
      </c>
      <c r="I243" t="s">
        <v>60</v>
      </c>
      <c r="J243">
        <f>_xlfn.IFS(EmpTable3[[#This Row],[Center]]="East", 1, EmpTable3[[#This Row],[Center]]="West", 2, EmpTable3[[#This Row],[Center]]="North", 3, EmpTable3[[#This Row],[Center]]="South", 4, EmpTable3[[#This Row],[Center]]="Main", 5)</f>
        <v>4</v>
      </c>
      <c r="K243">
        <v>2096</v>
      </c>
      <c r="L243">
        <v>25152</v>
      </c>
      <c r="M243">
        <v>3</v>
      </c>
      <c r="N243">
        <v>5</v>
      </c>
      <c r="O243">
        <v>2</v>
      </c>
      <c r="P243">
        <v>0</v>
      </c>
      <c r="Q243" s="2"/>
      <c r="R243">
        <v>1</v>
      </c>
      <c r="S243">
        <v>4</v>
      </c>
      <c r="T243">
        <v>4</v>
      </c>
      <c r="U243">
        <v>4</v>
      </c>
      <c r="V243">
        <v>2096</v>
      </c>
      <c r="W243">
        <v>25152</v>
      </c>
      <c r="X243">
        <v>3</v>
      </c>
      <c r="Y243">
        <v>5</v>
      </c>
      <c r="Z243">
        <v>2</v>
      </c>
      <c r="AA243">
        <v>0</v>
      </c>
    </row>
    <row r="244" spans="1:27" x14ac:dyDescent="0.3">
      <c r="A244">
        <v>243</v>
      </c>
      <c r="B244" t="s">
        <v>32</v>
      </c>
      <c r="C244">
        <f>_xlfn.IFS(EmpTable3[[#This Row],[Gender]]="Male", 1, EmpTable3[[#This Row],[Gender]]="Female", 2)</f>
        <v>1</v>
      </c>
      <c r="D244" s="1">
        <v>43612</v>
      </c>
      <c r="E244" s="2">
        <f ca="1">DATEDIF(EmpTable3[[#This Row],[Start Date]],TODAY(),"Y")</f>
        <v>5</v>
      </c>
      <c r="F244" t="s">
        <v>28</v>
      </c>
      <c r="G244" t="s">
        <v>22</v>
      </c>
      <c r="H244">
        <f>_xlfn.IFS(EmpTable3[[#This Row],[Country]]="Egypt", 1, EmpTable3[[#This Row],[Country]]="Saudi Arabia", 2, EmpTable3[[#This Row],[Country]]="United Arab Emirates", 3, EmpTable3[[#This Row],[Country]]="Syria", 4, EmpTable3[[#This Row],[Country]]="Lebanon", 5)</f>
        <v>2</v>
      </c>
      <c r="I244" t="s">
        <v>42</v>
      </c>
      <c r="J244">
        <f>_xlfn.IFS(EmpTable3[[#This Row],[Center]]="East", 1, EmpTable3[[#This Row],[Center]]="West", 2, EmpTable3[[#This Row],[Center]]="North", 3, EmpTable3[[#This Row],[Center]]="South", 4, EmpTable3[[#This Row],[Center]]="Main", 5)</f>
        <v>5</v>
      </c>
      <c r="K244">
        <v>2129</v>
      </c>
      <c r="L244">
        <v>25548</v>
      </c>
      <c r="M244">
        <v>3</v>
      </c>
      <c r="N244">
        <v>1</v>
      </c>
      <c r="O244">
        <v>1</v>
      </c>
      <c r="P244">
        <v>3</v>
      </c>
      <c r="Q244" s="2"/>
      <c r="R244">
        <v>1</v>
      </c>
      <c r="S244">
        <v>5</v>
      </c>
      <c r="T244">
        <v>2</v>
      </c>
      <c r="U244">
        <v>5</v>
      </c>
      <c r="V244">
        <v>2129</v>
      </c>
      <c r="W244">
        <v>25548</v>
      </c>
      <c r="X244">
        <v>3</v>
      </c>
      <c r="Y244">
        <v>1</v>
      </c>
      <c r="Z244">
        <v>1</v>
      </c>
      <c r="AA244">
        <v>3</v>
      </c>
    </row>
    <row r="245" spans="1:27" x14ac:dyDescent="0.3">
      <c r="A245">
        <v>244</v>
      </c>
      <c r="B245" t="s">
        <v>32</v>
      </c>
      <c r="C245">
        <f>_xlfn.IFS(EmpTable3[[#This Row],[Gender]]="Male", 1, EmpTable3[[#This Row],[Gender]]="Female", 2)</f>
        <v>1</v>
      </c>
      <c r="D245" s="1">
        <v>43508</v>
      </c>
      <c r="E245" s="2">
        <f ca="1">DATEDIF(EmpTable3[[#This Row],[Start Date]],TODAY(),"Y")</f>
        <v>5</v>
      </c>
      <c r="F245" t="s">
        <v>28</v>
      </c>
      <c r="G245" t="s">
        <v>22</v>
      </c>
      <c r="H245">
        <f>_xlfn.IFS(EmpTable3[[#This Row],[Country]]="Egypt", 1, EmpTable3[[#This Row],[Country]]="Saudi Arabia", 2, EmpTable3[[#This Row],[Country]]="United Arab Emirates", 3, EmpTable3[[#This Row],[Country]]="Syria", 4, EmpTable3[[#This Row],[Country]]="Lebanon", 5)</f>
        <v>2</v>
      </c>
      <c r="I245" t="s">
        <v>42</v>
      </c>
      <c r="J245">
        <f>_xlfn.IFS(EmpTable3[[#This Row],[Center]]="East", 1, EmpTable3[[#This Row],[Center]]="West", 2, EmpTable3[[#This Row],[Center]]="North", 3, EmpTable3[[#This Row],[Center]]="South", 4, EmpTable3[[#This Row],[Center]]="Main", 5)</f>
        <v>5</v>
      </c>
      <c r="K245">
        <v>1429</v>
      </c>
      <c r="L245">
        <v>17148</v>
      </c>
      <c r="M245">
        <v>3</v>
      </c>
      <c r="N245">
        <v>0</v>
      </c>
      <c r="O245">
        <v>5</v>
      </c>
      <c r="P245">
        <v>8</v>
      </c>
      <c r="Q245" s="2"/>
      <c r="R245">
        <v>1</v>
      </c>
      <c r="S245">
        <v>5</v>
      </c>
      <c r="T245">
        <v>2</v>
      </c>
      <c r="U245">
        <v>5</v>
      </c>
      <c r="V245">
        <v>1429</v>
      </c>
      <c r="W245">
        <v>17148</v>
      </c>
      <c r="X245">
        <v>3</v>
      </c>
      <c r="Y245">
        <v>0</v>
      </c>
      <c r="Z245">
        <v>5</v>
      </c>
      <c r="AA245">
        <v>8</v>
      </c>
    </row>
    <row r="246" spans="1:27" x14ac:dyDescent="0.3">
      <c r="A246">
        <v>245</v>
      </c>
      <c r="B246" t="s">
        <v>32</v>
      </c>
      <c r="C246">
        <f>_xlfn.IFS(EmpTable3[[#This Row],[Gender]]="Male", 1, EmpTable3[[#This Row],[Gender]]="Female", 2)</f>
        <v>1</v>
      </c>
      <c r="D246" s="1">
        <v>44126</v>
      </c>
      <c r="E246" s="2">
        <f ca="1">DATEDIF(EmpTable3[[#This Row],[Start Date]],TODAY(),"Y")</f>
        <v>3</v>
      </c>
      <c r="F246" t="s">
        <v>28</v>
      </c>
      <c r="G246" t="s">
        <v>29</v>
      </c>
      <c r="H246">
        <f>_xlfn.IFS(EmpTable3[[#This Row],[Country]]="Egypt", 1, EmpTable3[[#This Row],[Country]]="Saudi Arabia", 2, EmpTable3[[#This Row],[Country]]="United Arab Emirates", 3, EmpTable3[[#This Row],[Country]]="Syria", 4, EmpTable3[[#This Row],[Country]]="Lebanon", 5)</f>
        <v>3</v>
      </c>
      <c r="I246" t="s">
        <v>36</v>
      </c>
      <c r="J246">
        <f>_xlfn.IFS(EmpTable3[[#This Row],[Center]]="East", 1, EmpTable3[[#This Row],[Center]]="West", 2, EmpTable3[[#This Row],[Center]]="North", 3, EmpTable3[[#This Row],[Center]]="South", 4, EmpTable3[[#This Row],[Center]]="Main", 5)</f>
        <v>3</v>
      </c>
      <c r="K246">
        <v>1479</v>
      </c>
      <c r="L246">
        <v>17748</v>
      </c>
      <c r="M246">
        <v>3</v>
      </c>
      <c r="N246">
        <v>5</v>
      </c>
      <c r="O246">
        <v>4</v>
      </c>
      <c r="P246">
        <v>8</v>
      </c>
      <c r="Q246" s="2"/>
      <c r="R246">
        <v>1</v>
      </c>
      <c r="S246">
        <v>3</v>
      </c>
      <c r="T246">
        <v>3</v>
      </c>
      <c r="U246">
        <v>3</v>
      </c>
      <c r="V246">
        <v>1479</v>
      </c>
      <c r="W246">
        <v>17748</v>
      </c>
      <c r="X246">
        <v>3</v>
      </c>
      <c r="Y246">
        <v>5</v>
      </c>
      <c r="Z246">
        <v>4</v>
      </c>
      <c r="AA246">
        <v>8</v>
      </c>
    </row>
    <row r="247" spans="1:27" x14ac:dyDescent="0.3">
      <c r="A247">
        <v>246</v>
      </c>
      <c r="B247" t="s">
        <v>32</v>
      </c>
      <c r="C247">
        <f>_xlfn.IFS(EmpTable3[[#This Row],[Gender]]="Male", 1, EmpTable3[[#This Row],[Gender]]="Female", 2)</f>
        <v>1</v>
      </c>
      <c r="D247" s="1">
        <v>44181</v>
      </c>
      <c r="E247" s="2">
        <f ca="1">DATEDIF(EmpTable3[[#This Row],[Start Date]],TODAY(),"Y")</f>
        <v>3</v>
      </c>
      <c r="F247" t="s">
        <v>17</v>
      </c>
      <c r="G247" t="s">
        <v>29</v>
      </c>
      <c r="H247">
        <f>_xlfn.IFS(EmpTable3[[#This Row],[Country]]="Egypt", 1, EmpTable3[[#This Row],[Country]]="Saudi Arabia", 2, EmpTable3[[#This Row],[Country]]="United Arab Emirates", 3, EmpTable3[[#This Row],[Country]]="Syria", 4, EmpTable3[[#This Row],[Country]]="Lebanon", 5)</f>
        <v>3</v>
      </c>
      <c r="I247" t="s">
        <v>36</v>
      </c>
      <c r="J247">
        <f>_xlfn.IFS(EmpTable3[[#This Row],[Center]]="East", 1, EmpTable3[[#This Row],[Center]]="West", 2, EmpTable3[[#This Row],[Center]]="North", 3, EmpTable3[[#This Row],[Center]]="South", 4, EmpTable3[[#This Row],[Center]]="Main", 5)</f>
        <v>3</v>
      </c>
      <c r="K247">
        <v>2884</v>
      </c>
      <c r="L247">
        <v>34608</v>
      </c>
      <c r="M247">
        <v>5</v>
      </c>
      <c r="N247">
        <v>1</v>
      </c>
      <c r="O247">
        <v>6</v>
      </c>
      <c r="P247">
        <v>3</v>
      </c>
      <c r="Q247" s="2"/>
      <c r="R247">
        <v>1</v>
      </c>
      <c r="S247">
        <v>3</v>
      </c>
      <c r="T247">
        <v>3</v>
      </c>
      <c r="U247">
        <v>3</v>
      </c>
      <c r="V247">
        <v>2884</v>
      </c>
      <c r="W247">
        <v>34608</v>
      </c>
      <c r="X247">
        <v>5</v>
      </c>
      <c r="Y247">
        <v>1</v>
      </c>
      <c r="Z247">
        <v>6</v>
      </c>
      <c r="AA247">
        <v>3</v>
      </c>
    </row>
    <row r="248" spans="1:27" x14ac:dyDescent="0.3">
      <c r="A248">
        <v>247</v>
      </c>
      <c r="B248" t="s">
        <v>32</v>
      </c>
      <c r="C248">
        <f>_xlfn.IFS(EmpTable3[[#This Row],[Gender]]="Male", 1, EmpTable3[[#This Row],[Gender]]="Female", 2)</f>
        <v>1</v>
      </c>
      <c r="D248" s="1">
        <v>44167</v>
      </c>
      <c r="E248" s="2">
        <f ca="1">DATEDIF(EmpTable3[[#This Row],[Start Date]],TODAY(),"Y")</f>
        <v>3</v>
      </c>
      <c r="F248" t="s">
        <v>76</v>
      </c>
      <c r="G248" t="s">
        <v>48</v>
      </c>
      <c r="H248">
        <f>_xlfn.IFS(EmpTable3[[#This Row],[Country]]="Egypt", 1, EmpTable3[[#This Row],[Country]]="Saudi Arabia", 2, EmpTable3[[#This Row],[Country]]="United Arab Emirates", 3, EmpTable3[[#This Row],[Country]]="Syria", 4, EmpTable3[[#This Row],[Country]]="Lebanon", 5)</f>
        <v>4</v>
      </c>
      <c r="I248" t="s">
        <v>42</v>
      </c>
      <c r="J248">
        <f>_xlfn.IFS(EmpTable3[[#This Row],[Center]]="East", 1, EmpTable3[[#This Row],[Center]]="West", 2, EmpTable3[[#This Row],[Center]]="North", 3, EmpTable3[[#This Row],[Center]]="South", 4, EmpTable3[[#This Row],[Center]]="Main", 5)</f>
        <v>5</v>
      </c>
      <c r="K248">
        <v>2947</v>
      </c>
      <c r="L248">
        <v>35364</v>
      </c>
      <c r="M248">
        <v>3</v>
      </c>
      <c r="N248">
        <v>5</v>
      </c>
      <c r="O248">
        <v>0</v>
      </c>
      <c r="P248">
        <v>1</v>
      </c>
      <c r="Q248" s="2"/>
      <c r="R248">
        <v>1</v>
      </c>
      <c r="S248">
        <v>3</v>
      </c>
      <c r="T248">
        <v>4</v>
      </c>
      <c r="U248">
        <v>5</v>
      </c>
      <c r="V248">
        <v>2947</v>
      </c>
      <c r="W248">
        <v>35364</v>
      </c>
      <c r="X248">
        <v>3</v>
      </c>
      <c r="Y248">
        <v>5</v>
      </c>
      <c r="Z248">
        <v>0</v>
      </c>
      <c r="AA248">
        <v>1</v>
      </c>
    </row>
    <row r="249" spans="1:27" x14ac:dyDescent="0.3">
      <c r="A249">
        <v>248</v>
      </c>
      <c r="B249" t="s">
        <v>32</v>
      </c>
      <c r="C249">
        <f>_xlfn.IFS(EmpTable3[[#This Row],[Gender]]="Male", 1, EmpTable3[[#This Row],[Gender]]="Female", 2)</f>
        <v>1</v>
      </c>
      <c r="D249" s="1">
        <v>43275</v>
      </c>
      <c r="E249" s="2">
        <f ca="1">DATEDIF(EmpTable3[[#This Row],[Start Date]],TODAY(),"Y")</f>
        <v>6</v>
      </c>
      <c r="F249" t="s">
        <v>17</v>
      </c>
      <c r="G249" t="s">
        <v>18</v>
      </c>
      <c r="H249">
        <f>_xlfn.IFS(EmpTable3[[#This Row],[Country]]="Egypt", 1, EmpTable3[[#This Row],[Country]]="Saudi Arabia", 2, EmpTable3[[#This Row],[Country]]="United Arab Emirates", 3, EmpTable3[[#This Row],[Country]]="Syria", 4, EmpTable3[[#This Row],[Country]]="Lebanon", 5)</f>
        <v>1</v>
      </c>
      <c r="I249" t="s">
        <v>36</v>
      </c>
      <c r="J249">
        <f>_xlfn.IFS(EmpTable3[[#This Row],[Center]]="East", 1, EmpTable3[[#This Row],[Center]]="West", 2, EmpTable3[[#This Row],[Center]]="North", 3, EmpTable3[[#This Row],[Center]]="South", 4, EmpTable3[[#This Row],[Center]]="Main", 5)</f>
        <v>3</v>
      </c>
      <c r="K249">
        <v>1795</v>
      </c>
      <c r="L249">
        <v>21540</v>
      </c>
      <c r="M249">
        <v>1</v>
      </c>
      <c r="N249">
        <v>0</v>
      </c>
      <c r="O249">
        <v>0</v>
      </c>
      <c r="P249">
        <v>4</v>
      </c>
      <c r="Q249" s="2"/>
      <c r="R249">
        <v>1</v>
      </c>
      <c r="S249">
        <v>6</v>
      </c>
      <c r="T249">
        <v>1</v>
      </c>
      <c r="U249">
        <v>3</v>
      </c>
      <c r="V249">
        <v>1795</v>
      </c>
      <c r="W249">
        <v>21540</v>
      </c>
      <c r="X249">
        <v>1</v>
      </c>
      <c r="Y249">
        <v>0</v>
      </c>
      <c r="Z249">
        <v>0</v>
      </c>
      <c r="AA249">
        <v>4</v>
      </c>
    </row>
    <row r="250" spans="1:27" x14ac:dyDescent="0.3">
      <c r="A250">
        <v>249</v>
      </c>
      <c r="B250" t="s">
        <v>307</v>
      </c>
      <c r="C250">
        <f>_xlfn.IFS(EmpTable3[[#This Row],[Gender]]="Male", 1, EmpTable3[[#This Row],[Gender]]="Female", 2)</f>
        <v>2</v>
      </c>
      <c r="D250" s="1">
        <v>43137</v>
      </c>
      <c r="E250" s="2">
        <f ca="1">DATEDIF(EmpTable3[[#This Row],[Start Date]],TODAY(),"Y")</f>
        <v>6</v>
      </c>
      <c r="F250" t="s">
        <v>41</v>
      </c>
      <c r="G250" t="s">
        <v>18</v>
      </c>
      <c r="H250">
        <f>_xlfn.IFS(EmpTable3[[#This Row],[Country]]="Egypt", 1, EmpTable3[[#This Row],[Country]]="Saudi Arabia", 2, EmpTable3[[#This Row],[Country]]="United Arab Emirates", 3, EmpTable3[[#This Row],[Country]]="Syria", 4, EmpTable3[[#This Row],[Country]]="Lebanon", 5)</f>
        <v>1</v>
      </c>
      <c r="I250" t="s">
        <v>19</v>
      </c>
      <c r="J250">
        <f>_xlfn.IFS(EmpTable3[[#This Row],[Center]]="East", 1, EmpTable3[[#This Row],[Center]]="West", 2, EmpTable3[[#This Row],[Center]]="North", 3, EmpTable3[[#This Row],[Center]]="South", 4, EmpTable3[[#This Row],[Center]]="Main", 5)</f>
        <v>2</v>
      </c>
      <c r="K250">
        <v>1982</v>
      </c>
      <c r="L250">
        <v>23784</v>
      </c>
      <c r="M250">
        <v>5</v>
      </c>
      <c r="N250">
        <v>1</v>
      </c>
      <c r="O250">
        <v>0</v>
      </c>
      <c r="P250">
        <v>7</v>
      </c>
      <c r="Q250" s="2"/>
      <c r="R250">
        <v>2</v>
      </c>
      <c r="S250">
        <v>6</v>
      </c>
      <c r="T250">
        <v>1</v>
      </c>
      <c r="U250">
        <v>2</v>
      </c>
      <c r="V250">
        <v>1982</v>
      </c>
      <c r="W250">
        <v>23784</v>
      </c>
      <c r="X250">
        <v>5</v>
      </c>
      <c r="Y250">
        <v>1</v>
      </c>
      <c r="Z250">
        <v>0</v>
      </c>
      <c r="AA250">
        <v>7</v>
      </c>
    </row>
    <row r="251" spans="1:27" x14ac:dyDescent="0.3">
      <c r="A251">
        <v>250</v>
      </c>
      <c r="B251" t="s">
        <v>32</v>
      </c>
      <c r="C251">
        <f>_xlfn.IFS(EmpTable3[[#This Row],[Gender]]="Male", 1, EmpTable3[[#This Row],[Gender]]="Female", 2)</f>
        <v>1</v>
      </c>
      <c r="D251" s="1">
        <v>44162</v>
      </c>
      <c r="E251" s="2">
        <f ca="1">DATEDIF(EmpTable3[[#This Row],[Start Date]],TODAY(),"Y")</f>
        <v>3</v>
      </c>
      <c r="F251" t="s">
        <v>41</v>
      </c>
      <c r="G251" t="s">
        <v>18</v>
      </c>
      <c r="H251">
        <f>_xlfn.IFS(EmpTable3[[#This Row],[Country]]="Egypt", 1, EmpTable3[[#This Row],[Country]]="Saudi Arabia", 2, EmpTable3[[#This Row],[Country]]="United Arab Emirates", 3, EmpTable3[[#This Row],[Country]]="Syria", 4, EmpTable3[[#This Row],[Country]]="Lebanon", 5)</f>
        <v>1</v>
      </c>
      <c r="I251" t="s">
        <v>60</v>
      </c>
      <c r="J251">
        <f>_xlfn.IFS(EmpTable3[[#This Row],[Center]]="East", 1, EmpTable3[[#This Row],[Center]]="West", 2, EmpTable3[[#This Row],[Center]]="North", 3, EmpTable3[[#This Row],[Center]]="South", 4, EmpTable3[[#This Row],[Center]]="Main", 5)</f>
        <v>4</v>
      </c>
      <c r="K251">
        <v>2543</v>
      </c>
      <c r="L251">
        <v>30516</v>
      </c>
      <c r="M251">
        <v>5</v>
      </c>
      <c r="N251">
        <v>0</v>
      </c>
      <c r="O251">
        <v>0</v>
      </c>
      <c r="P251">
        <v>86</v>
      </c>
      <c r="Q251" s="2"/>
      <c r="R251">
        <v>1</v>
      </c>
      <c r="S251">
        <v>3</v>
      </c>
      <c r="T251">
        <v>1</v>
      </c>
      <c r="U251">
        <v>4</v>
      </c>
      <c r="V251">
        <v>2543</v>
      </c>
      <c r="W251">
        <v>30516</v>
      </c>
      <c r="X251">
        <v>5</v>
      </c>
      <c r="Y251">
        <v>0</v>
      </c>
      <c r="Z251">
        <v>0</v>
      </c>
      <c r="AA251">
        <v>86</v>
      </c>
    </row>
    <row r="252" spans="1:27" x14ac:dyDescent="0.3">
      <c r="A252">
        <v>251</v>
      </c>
      <c r="B252" t="s">
        <v>307</v>
      </c>
      <c r="C252">
        <f>_xlfn.IFS(EmpTable3[[#This Row],[Gender]]="Male", 1, EmpTable3[[#This Row],[Gender]]="Female", 2)</f>
        <v>2</v>
      </c>
      <c r="D252" s="1">
        <v>43869</v>
      </c>
      <c r="E252" s="2">
        <f ca="1">DATEDIF(EmpTable3[[#This Row],[Start Date]],TODAY(),"Y")</f>
        <v>4</v>
      </c>
      <c r="F252" t="s">
        <v>28</v>
      </c>
      <c r="G252" t="s">
        <v>18</v>
      </c>
      <c r="H252">
        <f>_xlfn.IFS(EmpTable3[[#This Row],[Country]]="Egypt", 1, EmpTable3[[#This Row],[Country]]="Saudi Arabia", 2, EmpTable3[[#This Row],[Country]]="United Arab Emirates", 3, EmpTable3[[#This Row],[Country]]="Syria", 4, EmpTable3[[#This Row],[Country]]="Lebanon", 5)</f>
        <v>1</v>
      </c>
      <c r="I252" t="s">
        <v>42</v>
      </c>
      <c r="J252">
        <f>_xlfn.IFS(EmpTable3[[#This Row],[Center]]="East", 1, EmpTable3[[#This Row],[Center]]="West", 2, EmpTable3[[#This Row],[Center]]="North", 3, EmpTable3[[#This Row],[Center]]="South", 4, EmpTable3[[#This Row],[Center]]="Main", 5)</f>
        <v>5</v>
      </c>
      <c r="K252">
        <v>2787</v>
      </c>
      <c r="L252">
        <v>33444</v>
      </c>
      <c r="M252">
        <v>3</v>
      </c>
      <c r="N252">
        <v>3</v>
      </c>
      <c r="O252">
        <v>0</v>
      </c>
      <c r="P252">
        <v>12</v>
      </c>
      <c r="Q252" s="2"/>
      <c r="R252">
        <v>2</v>
      </c>
      <c r="S252">
        <v>4</v>
      </c>
      <c r="T252">
        <v>1</v>
      </c>
      <c r="U252">
        <v>5</v>
      </c>
      <c r="V252">
        <v>2787</v>
      </c>
      <c r="W252">
        <v>33444</v>
      </c>
      <c r="X252">
        <v>3</v>
      </c>
      <c r="Y252">
        <v>3</v>
      </c>
      <c r="Z252">
        <v>0</v>
      </c>
      <c r="AA252">
        <v>12</v>
      </c>
    </row>
    <row r="253" spans="1:27" x14ac:dyDescent="0.3">
      <c r="A253">
        <v>252</v>
      </c>
      <c r="B253" t="s">
        <v>32</v>
      </c>
      <c r="C253">
        <f>_xlfn.IFS(EmpTable3[[#This Row],[Gender]]="Male", 1, EmpTable3[[#This Row],[Gender]]="Female", 2)</f>
        <v>1</v>
      </c>
      <c r="D253" s="1">
        <v>43865</v>
      </c>
      <c r="E253" s="2">
        <f ca="1">DATEDIF(EmpTable3[[#This Row],[Start Date]],TODAY(),"Y")</f>
        <v>4</v>
      </c>
      <c r="F253" t="s">
        <v>77</v>
      </c>
      <c r="G253" t="s">
        <v>18</v>
      </c>
      <c r="H253">
        <f>_xlfn.IFS(EmpTable3[[#This Row],[Country]]="Egypt", 1, EmpTable3[[#This Row],[Country]]="Saudi Arabia", 2, EmpTable3[[#This Row],[Country]]="United Arab Emirates", 3, EmpTable3[[#This Row],[Country]]="Syria", 4, EmpTable3[[#This Row],[Country]]="Lebanon", 5)</f>
        <v>1</v>
      </c>
      <c r="I253" t="s">
        <v>36</v>
      </c>
      <c r="J253">
        <f>_xlfn.IFS(EmpTable3[[#This Row],[Center]]="East", 1, EmpTable3[[#This Row],[Center]]="West", 2, EmpTable3[[#This Row],[Center]]="North", 3, EmpTable3[[#This Row],[Center]]="South", 4, EmpTable3[[#This Row],[Center]]="Main", 5)</f>
        <v>3</v>
      </c>
      <c r="K253">
        <v>1095</v>
      </c>
      <c r="L253">
        <v>13140</v>
      </c>
      <c r="M253">
        <v>5</v>
      </c>
      <c r="N253">
        <v>6</v>
      </c>
      <c r="O253">
        <v>0</v>
      </c>
      <c r="P253">
        <v>5</v>
      </c>
      <c r="Q253" s="2"/>
      <c r="R253">
        <v>1</v>
      </c>
      <c r="S253">
        <v>4</v>
      </c>
      <c r="T253">
        <v>1</v>
      </c>
      <c r="U253">
        <v>3</v>
      </c>
      <c r="V253">
        <v>1095</v>
      </c>
      <c r="W253">
        <v>13140</v>
      </c>
      <c r="X253">
        <v>5</v>
      </c>
      <c r="Y253">
        <v>6</v>
      </c>
      <c r="Z253">
        <v>0</v>
      </c>
      <c r="AA253">
        <v>5</v>
      </c>
    </row>
    <row r="254" spans="1:27" x14ac:dyDescent="0.3">
      <c r="A254">
        <v>253</v>
      </c>
      <c r="B254" t="s">
        <v>307</v>
      </c>
      <c r="C254">
        <f>_xlfn.IFS(EmpTable3[[#This Row],[Gender]]="Male", 1, EmpTable3[[#This Row],[Gender]]="Female", 2)</f>
        <v>2</v>
      </c>
      <c r="D254" s="1">
        <v>43936</v>
      </c>
      <c r="E254" s="2">
        <f ca="1">DATEDIF(EmpTable3[[#This Row],[Start Date]],TODAY(),"Y")</f>
        <v>4</v>
      </c>
      <c r="F254" t="s">
        <v>28</v>
      </c>
      <c r="G254" t="s">
        <v>22</v>
      </c>
      <c r="H254">
        <f>_xlfn.IFS(EmpTable3[[#This Row],[Country]]="Egypt", 1, EmpTable3[[#This Row],[Country]]="Saudi Arabia", 2, EmpTable3[[#This Row],[Country]]="United Arab Emirates", 3, EmpTable3[[#This Row],[Country]]="Syria", 4, EmpTable3[[#This Row],[Country]]="Lebanon", 5)</f>
        <v>2</v>
      </c>
      <c r="I254" t="s">
        <v>42</v>
      </c>
      <c r="J254">
        <f>_xlfn.IFS(EmpTable3[[#This Row],[Center]]="East", 1, EmpTable3[[#This Row],[Center]]="West", 2, EmpTable3[[#This Row],[Center]]="North", 3, EmpTable3[[#This Row],[Center]]="South", 4, EmpTable3[[#This Row],[Center]]="Main", 5)</f>
        <v>5</v>
      </c>
      <c r="K254">
        <v>2009</v>
      </c>
      <c r="L254">
        <v>24108</v>
      </c>
      <c r="M254">
        <v>5</v>
      </c>
      <c r="N254">
        <v>0</v>
      </c>
      <c r="O254">
        <v>0</v>
      </c>
      <c r="P254">
        <v>0</v>
      </c>
      <c r="Q254" s="2"/>
      <c r="R254">
        <v>2</v>
      </c>
      <c r="S254">
        <v>4</v>
      </c>
      <c r="T254">
        <v>2</v>
      </c>
      <c r="U254">
        <v>5</v>
      </c>
      <c r="V254">
        <v>2009</v>
      </c>
      <c r="W254">
        <v>24108</v>
      </c>
      <c r="X254">
        <v>5</v>
      </c>
      <c r="Y254">
        <v>0</v>
      </c>
      <c r="Z254">
        <v>0</v>
      </c>
      <c r="AA254">
        <v>0</v>
      </c>
    </row>
    <row r="255" spans="1:27" x14ac:dyDescent="0.3">
      <c r="A255">
        <v>254</v>
      </c>
      <c r="B255" t="s">
        <v>307</v>
      </c>
      <c r="C255">
        <f>_xlfn.IFS(EmpTable3[[#This Row],[Gender]]="Male", 1, EmpTable3[[#This Row],[Gender]]="Female", 2)</f>
        <v>2</v>
      </c>
      <c r="D255" s="1">
        <v>42557</v>
      </c>
      <c r="E255" s="2">
        <f ca="1">DATEDIF(EmpTable3[[#This Row],[Start Date]],TODAY(),"Y")</f>
        <v>8</v>
      </c>
      <c r="F255" t="s">
        <v>93</v>
      </c>
      <c r="G255" t="s">
        <v>18</v>
      </c>
      <c r="H255">
        <f>_xlfn.IFS(EmpTable3[[#This Row],[Country]]="Egypt", 1, EmpTable3[[#This Row],[Country]]="Saudi Arabia", 2, EmpTable3[[#This Row],[Country]]="United Arab Emirates", 3, EmpTable3[[#This Row],[Country]]="Syria", 4, EmpTable3[[#This Row],[Country]]="Lebanon", 5)</f>
        <v>1</v>
      </c>
      <c r="I255" t="s">
        <v>36</v>
      </c>
      <c r="J255">
        <f>_xlfn.IFS(EmpTable3[[#This Row],[Center]]="East", 1, EmpTable3[[#This Row],[Center]]="West", 2, EmpTable3[[#This Row],[Center]]="North", 3, EmpTable3[[#This Row],[Center]]="South", 4, EmpTable3[[#This Row],[Center]]="Main", 5)</f>
        <v>3</v>
      </c>
      <c r="K255">
        <v>1837</v>
      </c>
      <c r="L255">
        <v>22044</v>
      </c>
      <c r="M255">
        <v>3</v>
      </c>
      <c r="N255">
        <v>1</v>
      </c>
      <c r="O255">
        <v>0</v>
      </c>
      <c r="P255">
        <v>2</v>
      </c>
      <c r="Q255" s="2"/>
      <c r="R255">
        <v>2</v>
      </c>
      <c r="S255">
        <v>8</v>
      </c>
      <c r="T255">
        <v>1</v>
      </c>
      <c r="U255">
        <v>3</v>
      </c>
      <c r="V255">
        <v>1837</v>
      </c>
      <c r="W255">
        <v>22044</v>
      </c>
      <c r="X255">
        <v>3</v>
      </c>
      <c r="Y255">
        <v>1</v>
      </c>
      <c r="Z255">
        <v>0</v>
      </c>
      <c r="AA255">
        <v>2</v>
      </c>
    </row>
    <row r="256" spans="1:27" x14ac:dyDescent="0.3">
      <c r="A256">
        <v>255</v>
      </c>
      <c r="B256" t="s">
        <v>32</v>
      </c>
      <c r="C256">
        <f>_xlfn.IFS(EmpTable3[[#This Row],[Gender]]="Male", 1, EmpTable3[[#This Row],[Gender]]="Female", 2)</f>
        <v>1</v>
      </c>
      <c r="D256" s="1">
        <v>43729</v>
      </c>
      <c r="E256" s="2">
        <f ca="1">DATEDIF(EmpTable3[[#This Row],[Start Date]],TODAY(),"Y")</f>
        <v>4</v>
      </c>
      <c r="F256" t="s">
        <v>76</v>
      </c>
      <c r="G256" t="s">
        <v>22</v>
      </c>
      <c r="H256">
        <f>_xlfn.IFS(EmpTable3[[#This Row],[Country]]="Egypt", 1, EmpTable3[[#This Row],[Country]]="Saudi Arabia", 2, EmpTable3[[#This Row],[Country]]="United Arab Emirates", 3, EmpTable3[[#This Row],[Country]]="Syria", 4, EmpTable3[[#This Row],[Country]]="Lebanon", 5)</f>
        <v>2</v>
      </c>
      <c r="I256" t="s">
        <v>42</v>
      </c>
      <c r="J256">
        <f>_xlfn.IFS(EmpTable3[[#This Row],[Center]]="East", 1, EmpTable3[[#This Row],[Center]]="West", 2, EmpTable3[[#This Row],[Center]]="North", 3, EmpTable3[[#This Row],[Center]]="South", 4, EmpTable3[[#This Row],[Center]]="Main", 5)</f>
        <v>5</v>
      </c>
      <c r="K256">
        <v>3109</v>
      </c>
      <c r="L256">
        <v>37308</v>
      </c>
      <c r="M256">
        <v>3</v>
      </c>
      <c r="N256">
        <v>1</v>
      </c>
      <c r="O256">
        <v>0</v>
      </c>
      <c r="P256">
        <v>9</v>
      </c>
      <c r="Q256" s="2"/>
      <c r="R256">
        <v>1</v>
      </c>
      <c r="S256">
        <v>4</v>
      </c>
      <c r="T256">
        <v>2</v>
      </c>
      <c r="U256">
        <v>5</v>
      </c>
      <c r="V256">
        <v>3109</v>
      </c>
      <c r="W256">
        <v>37308</v>
      </c>
      <c r="X256">
        <v>3</v>
      </c>
      <c r="Y256">
        <v>1</v>
      </c>
      <c r="Z256">
        <v>0</v>
      </c>
      <c r="AA256">
        <v>9</v>
      </c>
    </row>
    <row r="257" spans="1:27" x14ac:dyDescent="0.3">
      <c r="A257">
        <v>256</v>
      </c>
      <c r="B257" t="s">
        <v>307</v>
      </c>
      <c r="C257">
        <f>_xlfn.IFS(EmpTable3[[#This Row],[Gender]]="Male", 1, EmpTable3[[#This Row],[Gender]]="Female", 2)</f>
        <v>2</v>
      </c>
      <c r="D257" s="1">
        <v>43982</v>
      </c>
      <c r="E257" s="2">
        <f ca="1">DATEDIF(EmpTable3[[#This Row],[Start Date]],TODAY(),"Y")</f>
        <v>4</v>
      </c>
      <c r="F257" t="s">
        <v>28</v>
      </c>
      <c r="G257" t="s">
        <v>18</v>
      </c>
      <c r="H257">
        <f>_xlfn.IFS(EmpTable3[[#This Row],[Country]]="Egypt", 1, EmpTable3[[#This Row],[Country]]="Saudi Arabia", 2, EmpTable3[[#This Row],[Country]]="United Arab Emirates", 3, EmpTable3[[#This Row],[Country]]="Syria", 4, EmpTable3[[#This Row],[Country]]="Lebanon", 5)</f>
        <v>1</v>
      </c>
      <c r="I257" t="s">
        <v>42</v>
      </c>
      <c r="J257">
        <f>_xlfn.IFS(EmpTable3[[#This Row],[Center]]="East", 1, EmpTable3[[#This Row],[Center]]="West", 2, EmpTable3[[#This Row],[Center]]="North", 3, EmpTable3[[#This Row],[Center]]="South", 4, EmpTable3[[#This Row],[Center]]="Main", 5)</f>
        <v>5</v>
      </c>
      <c r="K257">
        <v>2832</v>
      </c>
      <c r="L257">
        <v>33984</v>
      </c>
      <c r="M257">
        <v>5</v>
      </c>
      <c r="N257">
        <v>1</v>
      </c>
      <c r="O257">
        <v>0</v>
      </c>
      <c r="P257">
        <v>5</v>
      </c>
      <c r="Q257" s="2"/>
      <c r="R257">
        <v>2</v>
      </c>
      <c r="S257">
        <v>4</v>
      </c>
      <c r="T257">
        <v>1</v>
      </c>
      <c r="U257">
        <v>5</v>
      </c>
      <c r="V257">
        <v>2832</v>
      </c>
      <c r="W257">
        <v>33984</v>
      </c>
      <c r="X257">
        <v>5</v>
      </c>
      <c r="Y257">
        <v>1</v>
      </c>
      <c r="Z257">
        <v>0</v>
      </c>
      <c r="AA257">
        <v>5</v>
      </c>
    </row>
    <row r="258" spans="1:27" x14ac:dyDescent="0.3">
      <c r="A258">
        <v>257</v>
      </c>
      <c r="B258" t="s">
        <v>32</v>
      </c>
      <c r="C258">
        <f>_xlfn.IFS(EmpTable3[[#This Row],[Gender]]="Male", 1, EmpTable3[[#This Row],[Gender]]="Female", 2)</f>
        <v>1</v>
      </c>
      <c r="D258" s="1">
        <v>43466</v>
      </c>
      <c r="E258" s="2">
        <f ca="1">DATEDIF(EmpTable3[[#This Row],[Start Date]],TODAY(),"Y")</f>
        <v>5</v>
      </c>
      <c r="F258" t="s">
        <v>28</v>
      </c>
      <c r="G258" t="s">
        <v>18</v>
      </c>
      <c r="H258">
        <f>_xlfn.IFS(EmpTable3[[#This Row],[Country]]="Egypt", 1, EmpTable3[[#This Row],[Country]]="Saudi Arabia", 2, EmpTable3[[#This Row],[Country]]="United Arab Emirates", 3, EmpTable3[[#This Row],[Country]]="Syria", 4, EmpTable3[[#This Row],[Country]]="Lebanon", 5)</f>
        <v>1</v>
      </c>
      <c r="I258" t="s">
        <v>42</v>
      </c>
      <c r="J258">
        <f>_xlfn.IFS(EmpTable3[[#This Row],[Center]]="East", 1, EmpTable3[[#This Row],[Center]]="West", 2, EmpTable3[[#This Row],[Center]]="North", 3, EmpTable3[[#This Row],[Center]]="South", 4, EmpTable3[[#This Row],[Center]]="Main", 5)</f>
        <v>5</v>
      </c>
      <c r="K258">
        <v>2940</v>
      </c>
      <c r="L258">
        <v>35280</v>
      </c>
      <c r="M258">
        <v>1</v>
      </c>
      <c r="N258">
        <v>6</v>
      </c>
      <c r="O258">
        <v>4</v>
      </c>
      <c r="P258">
        <v>7</v>
      </c>
      <c r="Q258" s="2"/>
      <c r="R258">
        <v>1</v>
      </c>
      <c r="S258">
        <v>5</v>
      </c>
      <c r="T258">
        <v>1</v>
      </c>
      <c r="U258">
        <v>5</v>
      </c>
      <c r="V258">
        <v>2940</v>
      </c>
      <c r="W258">
        <v>35280</v>
      </c>
      <c r="X258">
        <v>1</v>
      </c>
      <c r="Y258">
        <v>6</v>
      </c>
      <c r="Z258">
        <v>4</v>
      </c>
      <c r="AA258">
        <v>7</v>
      </c>
    </row>
    <row r="259" spans="1:27" x14ac:dyDescent="0.3">
      <c r="A259">
        <v>258</v>
      </c>
      <c r="B259" t="s">
        <v>32</v>
      </c>
      <c r="C259">
        <f>_xlfn.IFS(EmpTable3[[#This Row],[Gender]]="Male", 1, EmpTable3[[#This Row],[Gender]]="Female", 2)</f>
        <v>1</v>
      </c>
      <c r="D259" s="1">
        <v>43560</v>
      </c>
      <c r="E259" s="2">
        <f ca="1">DATEDIF(EmpTable3[[#This Row],[Start Date]],TODAY(),"Y")</f>
        <v>5</v>
      </c>
      <c r="F259" t="s">
        <v>35</v>
      </c>
      <c r="G259" t="s">
        <v>48</v>
      </c>
      <c r="H259">
        <f>_xlfn.IFS(EmpTable3[[#This Row],[Country]]="Egypt", 1, EmpTable3[[#This Row],[Country]]="Saudi Arabia", 2, EmpTable3[[#This Row],[Country]]="United Arab Emirates", 3, EmpTable3[[#This Row],[Country]]="Syria", 4, EmpTable3[[#This Row],[Country]]="Lebanon", 5)</f>
        <v>4</v>
      </c>
      <c r="I259" t="s">
        <v>36</v>
      </c>
      <c r="J259">
        <f>_xlfn.IFS(EmpTable3[[#This Row],[Center]]="East", 1, EmpTable3[[#This Row],[Center]]="West", 2, EmpTable3[[#This Row],[Center]]="North", 3, EmpTable3[[#This Row],[Center]]="South", 4, EmpTable3[[#This Row],[Center]]="Main", 5)</f>
        <v>3</v>
      </c>
      <c r="K259">
        <v>983</v>
      </c>
      <c r="L259">
        <v>11796</v>
      </c>
      <c r="M259">
        <v>5</v>
      </c>
      <c r="N259">
        <v>0</v>
      </c>
      <c r="O259">
        <v>0</v>
      </c>
      <c r="P259">
        <v>13</v>
      </c>
      <c r="Q259" s="2"/>
      <c r="R259">
        <v>1</v>
      </c>
      <c r="S259">
        <v>5</v>
      </c>
      <c r="T259">
        <v>4</v>
      </c>
      <c r="U259">
        <v>3</v>
      </c>
      <c r="V259">
        <v>983</v>
      </c>
      <c r="W259">
        <v>11796</v>
      </c>
      <c r="X259">
        <v>5</v>
      </c>
      <c r="Y259">
        <v>0</v>
      </c>
      <c r="Z259">
        <v>0</v>
      </c>
      <c r="AA259">
        <v>13</v>
      </c>
    </row>
    <row r="260" spans="1:27" x14ac:dyDescent="0.3">
      <c r="A260">
        <v>259</v>
      </c>
      <c r="B260" t="s">
        <v>32</v>
      </c>
      <c r="C260">
        <f>_xlfn.IFS(EmpTable3[[#This Row],[Gender]]="Male", 1, EmpTable3[[#This Row],[Gender]]="Female", 2)</f>
        <v>1</v>
      </c>
      <c r="D260" s="1">
        <v>43941</v>
      </c>
      <c r="E260" s="2">
        <f ca="1">DATEDIF(EmpTable3[[#This Row],[Start Date]],TODAY(),"Y")</f>
        <v>4</v>
      </c>
      <c r="F260" t="s">
        <v>50</v>
      </c>
      <c r="G260" t="s">
        <v>18</v>
      </c>
      <c r="H260">
        <f>_xlfn.IFS(EmpTable3[[#This Row],[Country]]="Egypt", 1, EmpTable3[[#This Row],[Country]]="Saudi Arabia", 2, EmpTable3[[#This Row],[Country]]="United Arab Emirates", 3, EmpTable3[[#This Row],[Country]]="Syria", 4, EmpTable3[[#This Row],[Country]]="Lebanon", 5)</f>
        <v>1</v>
      </c>
      <c r="I260" t="s">
        <v>36</v>
      </c>
      <c r="J260">
        <f>_xlfn.IFS(EmpTable3[[#This Row],[Center]]="East", 1, EmpTable3[[#This Row],[Center]]="West", 2, EmpTable3[[#This Row],[Center]]="North", 3, EmpTable3[[#This Row],[Center]]="South", 4, EmpTable3[[#This Row],[Center]]="Main", 5)</f>
        <v>3</v>
      </c>
      <c r="K260">
        <v>1223</v>
      </c>
      <c r="L260">
        <v>14676</v>
      </c>
      <c r="M260">
        <v>1</v>
      </c>
      <c r="N260">
        <v>6</v>
      </c>
      <c r="O260">
        <v>0</v>
      </c>
      <c r="P260">
        <v>10</v>
      </c>
      <c r="Q260" s="2"/>
      <c r="R260">
        <v>1</v>
      </c>
      <c r="S260">
        <v>4</v>
      </c>
      <c r="T260">
        <v>1</v>
      </c>
      <c r="U260">
        <v>3</v>
      </c>
      <c r="V260">
        <v>1223</v>
      </c>
      <c r="W260">
        <v>14676</v>
      </c>
      <c r="X260">
        <v>1</v>
      </c>
      <c r="Y260">
        <v>6</v>
      </c>
      <c r="Z260">
        <v>0</v>
      </c>
      <c r="AA260">
        <v>10</v>
      </c>
    </row>
    <row r="261" spans="1:27" x14ac:dyDescent="0.3">
      <c r="A261">
        <v>260</v>
      </c>
      <c r="B261" t="s">
        <v>307</v>
      </c>
      <c r="C261">
        <f>_xlfn.IFS(EmpTable3[[#This Row],[Gender]]="Male", 1, EmpTable3[[#This Row],[Gender]]="Female", 2)</f>
        <v>2</v>
      </c>
      <c r="D261" s="1">
        <v>44025</v>
      </c>
      <c r="E261" s="2">
        <f ca="1">DATEDIF(EmpTable3[[#This Row],[Start Date]],TODAY(),"Y")</f>
        <v>4</v>
      </c>
      <c r="F261" t="s">
        <v>144</v>
      </c>
      <c r="G261" t="s">
        <v>18</v>
      </c>
      <c r="H261">
        <f>_xlfn.IFS(EmpTable3[[#This Row],[Country]]="Egypt", 1, EmpTable3[[#This Row],[Country]]="Saudi Arabia", 2, EmpTable3[[#This Row],[Country]]="United Arab Emirates", 3, EmpTable3[[#This Row],[Country]]="Syria", 4, EmpTable3[[#This Row],[Country]]="Lebanon", 5)</f>
        <v>1</v>
      </c>
      <c r="I261" t="s">
        <v>36</v>
      </c>
      <c r="J261">
        <f>_xlfn.IFS(EmpTable3[[#This Row],[Center]]="East", 1, EmpTable3[[#This Row],[Center]]="West", 2, EmpTable3[[#This Row],[Center]]="North", 3, EmpTable3[[#This Row],[Center]]="South", 4, EmpTable3[[#This Row],[Center]]="Main", 5)</f>
        <v>3</v>
      </c>
      <c r="K261">
        <v>833</v>
      </c>
      <c r="L261">
        <v>9996</v>
      </c>
      <c r="M261">
        <v>1</v>
      </c>
      <c r="N261">
        <v>1</v>
      </c>
      <c r="O261">
        <v>0</v>
      </c>
      <c r="P261">
        <v>5</v>
      </c>
      <c r="Q261" s="2"/>
      <c r="R261">
        <v>2</v>
      </c>
      <c r="S261">
        <v>4</v>
      </c>
      <c r="T261">
        <v>1</v>
      </c>
      <c r="U261">
        <v>3</v>
      </c>
      <c r="V261">
        <v>833</v>
      </c>
      <c r="W261">
        <v>9996</v>
      </c>
      <c r="X261">
        <v>1</v>
      </c>
      <c r="Y261">
        <v>1</v>
      </c>
      <c r="Z261">
        <v>0</v>
      </c>
      <c r="AA261">
        <v>5</v>
      </c>
    </row>
    <row r="262" spans="1:27" x14ac:dyDescent="0.3">
      <c r="A262">
        <v>261</v>
      </c>
      <c r="B262" t="s">
        <v>307</v>
      </c>
      <c r="C262">
        <f>_xlfn.IFS(EmpTable3[[#This Row],[Gender]]="Male", 1, EmpTable3[[#This Row],[Gender]]="Female", 2)</f>
        <v>2</v>
      </c>
      <c r="D262" s="1">
        <v>43230</v>
      </c>
      <c r="E262" s="2">
        <f ca="1">DATEDIF(EmpTable3[[#This Row],[Start Date]],TODAY(),"Y")</f>
        <v>6</v>
      </c>
      <c r="F262" t="s">
        <v>17</v>
      </c>
      <c r="G262" t="s">
        <v>18</v>
      </c>
      <c r="H262">
        <f>_xlfn.IFS(EmpTable3[[#This Row],[Country]]="Egypt", 1, EmpTable3[[#This Row],[Country]]="Saudi Arabia", 2, EmpTable3[[#This Row],[Country]]="United Arab Emirates", 3, EmpTable3[[#This Row],[Country]]="Syria", 4, EmpTable3[[#This Row],[Country]]="Lebanon", 5)</f>
        <v>1</v>
      </c>
      <c r="I262" t="s">
        <v>19</v>
      </c>
      <c r="J262">
        <f>_xlfn.IFS(EmpTable3[[#This Row],[Center]]="East", 1, EmpTable3[[#This Row],[Center]]="West", 2, EmpTable3[[#This Row],[Center]]="North", 3, EmpTable3[[#This Row],[Center]]="South", 4, EmpTable3[[#This Row],[Center]]="Main", 5)</f>
        <v>2</v>
      </c>
      <c r="K262">
        <v>2074</v>
      </c>
      <c r="L262">
        <v>24888</v>
      </c>
      <c r="M262">
        <v>3</v>
      </c>
      <c r="N262">
        <v>1</v>
      </c>
      <c r="O262">
        <v>0</v>
      </c>
      <c r="P262">
        <v>2</v>
      </c>
      <c r="Q262" s="2"/>
      <c r="R262">
        <v>2</v>
      </c>
      <c r="S262">
        <v>6</v>
      </c>
      <c r="T262">
        <v>1</v>
      </c>
      <c r="U262">
        <v>2</v>
      </c>
      <c r="V262">
        <v>2074</v>
      </c>
      <c r="W262">
        <v>24888</v>
      </c>
      <c r="X262">
        <v>3</v>
      </c>
      <c r="Y262">
        <v>1</v>
      </c>
      <c r="Z262">
        <v>0</v>
      </c>
      <c r="AA262">
        <v>2</v>
      </c>
    </row>
    <row r="263" spans="1:27" x14ac:dyDescent="0.3">
      <c r="A263">
        <v>262</v>
      </c>
      <c r="B263" t="s">
        <v>32</v>
      </c>
      <c r="C263">
        <f>_xlfn.IFS(EmpTable3[[#This Row],[Gender]]="Male", 1, EmpTable3[[#This Row],[Gender]]="Female", 2)</f>
        <v>1</v>
      </c>
      <c r="D263" s="1">
        <v>43171</v>
      </c>
      <c r="E263" s="2">
        <f ca="1">DATEDIF(EmpTable3[[#This Row],[Start Date]],TODAY(),"Y")</f>
        <v>6</v>
      </c>
      <c r="F263" t="s">
        <v>17</v>
      </c>
      <c r="G263" t="s">
        <v>29</v>
      </c>
      <c r="H263">
        <f>_xlfn.IFS(EmpTable3[[#This Row],[Country]]="Egypt", 1, EmpTable3[[#This Row],[Country]]="Saudi Arabia", 2, EmpTable3[[#This Row],[Country]]="United Arab Emirates", 3, EmpTable3[[#This Row],[Country]]="Syria", 4, EmpTable3[[#This Row],[Country]]="Lebanon", 5)</f>
        <v>3</v>
      </c>
      <c r="I263" t="s">
        <v>60</v>
      </c>
      <c r="J263">
        <f>_xlfn.IFS(EmpTable3[[#This Row],[Center]]="East", 1, EmpTable3[[#This Row],[Center]]="West", 2, EmpTable3[[#This Row],[Center]]="North", 3, EmpTable3[[#This Row],[Center]]="South", 4, EmpTable3[[#This Row],[Center]]="Main", 5)</f>
        <v>4</v>
      </c>
      <c r="K263">
        <v>2811</v>
      </c>
      <c r="L263">
        <v>33732</v>
      </c>
      <c r="M263">
        <v>3</v>
      </c>
      <c r="N263">
        <v>0</v>
      </c>
      <c r="O263">
        <v>1</v>
      </c>
      <c r="P263">
        <v>9</v>
      </c>
      <c r="Q263" s="2"/>
      <c r="R263">
        <v>1</v>
      </c>
      <c r="S263">
        <v>6</v>
      </c>
      <c r="T263">
        <v>3</v>
      </c>
      <c r="U263">
        <v>4</v>
      </c>
      <c r="V263">
        <v>2811</v>
      </c>
      <c r="W263">
        <v>33732</v>
      </c>
      <c r="X263">
        <v>3</v>
      </c>
      <c r="Y263">
        <v>0</v>
      </c>
      <c r="Z263">
        <v>1</v>
      </c>
      <c r="AA263">
        <v>9</v>
      </c>
    </row>
    <row r="264" spans="1:27" x14ac:dyDescent="0.3">
      <c r="A264">
        <v>263</v>
      </c>
      <c r="B264" t="s">
        <v>32</v>
      </c>
      <c r="C264">
        <f>_xlfn.IFS(EmpTable3[[#This Row],[Gender]]="Male", 1, EmpTable3[[#This Row],[Gender]]="Female", 2)</f>
        <v>1</v>
      </c>
      <c r="D264" s="1">
        <v>43731</v>
      </c>
      <c r="E264" s="2">
        <f ca="1">DATEDIF(EmpTable3[[#This Row],[Start Date]],TODAY(),"Y")</f>
        <v>4</v>
      </c>
      <c r="F264" t="s">
        <v>17</v>
      </c>
      <c r="G264" t="s">
        <v>22</v>
      </c>
      <c r="H264">
        <f>_xlfn.IFS(EmpTable3[[#This Row],[Country]]="Egypt", 1, EmpTable3[[#This Row],[Country]]="Saudi Arabia", 2, EmpTable3[[#This Row],[Country]]="United Arab Emirates", 3, EmpTable3[[#This Row],[Country]]="Syria", 4, EmpTable3[[#This Row],[Country]]="Lebanon", 5)</f>
        <v>2</v>
      </c>
      <c r="I264" t="s">
        <v>36</v>
      </c>
      <c r="J264">
        <f>_xlfn.IFS(EmpTable3[[#This Row],[Center]]="East", 1, EmpTable3[[#This Row],[Center]]="West", 2, EmpTable3[[#This Row],[Center]]="North", 3, EmpTable3[[#This Row],[Center]]="South", 4, EmpTable3[[#This Row],[Center]]="Main", 5)</f>
        <v>3</v>
      </c>
      <c r="K264">
        <v>1436</v>
      </c>
      <c r="L264">
        <v>17232</v>
      </c>
      <c r="M264">
        <v>4.5</v>
      </c>
      <c r="N264">
        <v>3</v>
      </c>
      <c r="O264">
        <v>4</v>
      </c>
      <c r="P264">
        <v>4</v>
      </c>
      <c r="Q264" s="2"/>
      <c r="R264">
        <v>1</v>
      </c>
      <c r="S264">
        <v>4</v>
      </c>
      <c r="T264">
        <v>2</v>
      </c>
      <c r="U264">
        <v>3</v>
      </c>
      <c r="V264">
        <v>1436</v>
      </c>
      <c r="W264">
        <v>17232</v>
      </c>
      <c r="X264">
        <v>4.5</v>
      </c>
      <c r="Y264">
        <v>3</v>
      </c>
      <c r="Z264">
        <v>4</v>
      </c>
      <c r="AA264">
        <v>4</v>
      </c>
    </row>
    <row r="265" spans="1:27" x14ac:dyDescent="0.3">
      <c r="A265">
        <v>264</v>
      </c>
      <c r="B265" t="s">
        <v>307</v>
      </c>
      <c r="C265">
        <f>_xlfn.IFS(EmpTable3[[#This Row],[Gender]]="Male", 1, EmpTable3[[#This Row],[Gender]]="Female", 2)</f>
        <v>2</v>
      </c>
      <c r="D265" s="1">
        <v>43647</v>
      </c>
      <c r="E265" s="2">
        <f ca="1">DATEDIF(EmpTable3[[#This Row],[Start Date]],TODAY(),"Y")</f>
        <v>5</v>
      </c>
      <c r="F265" t="s">
        <v>28</v>
      </c>
      <c r="G265" t="s">
        <v>18</v>
      </c>
      <c r="H265">
        <f>_xlfn.IFS(EmpTable3[[#This Row],[Country]]="Egypt", 1, EmpTable3[[#This Row],[Country]]="Saudi Arabia", 2, EmpTable3[[#This Row],[Country]]="United Arab Emirates", 3, EmpTable3[[#This Row],[Country]]="Syria", 4, EmpTable3[[#This Row],[Country]]="Lebanon", 5)</f>
        <v>1</v>
      </c>
      <c r="I265" t="s">
        <v>36</v>
      </c>
      <c r="J265">
        <f>_xlfn.IFS(EmpTable3[[#This Row],[Center]]="East", 1, EmpTable3[[#This Row],[Center]]="West", 2, EmpTable3[[#This Row],[Center]]="North", 3, EmpTable3[[#This Row],[Center]]="South", 4, EmpTable3[[#This Row],[Center]]="Main", 5)</f>
        <v>3</v>
      </c>
      <c r="K265">
        <v>1041</v>
      </c>
      <c r="L265">
        <v>12492</v>
      </c>
      <c r="M265">
        <v>2</v>
      </c>
      <c r="N265">
        <v>2</v>
      </c>
      <c r="O265">
        <v>0</v>
      </c>
      <c r="P265">
        <v>5</v>
      </c>
      <c r="Q265" s="2"/>
      <c r="R265">
        <v>2</v>
      </c>
      <c r="S265">
        <v>5</v>
      </c>
      <c r="T265">
        <v>1</v>
      </c>
      <c r="U265">
        <v>3</v>
      </c>
      <c r="V265">
        <v>1041</v>
      </c>
      <c r="W265">
        <v>12492</v>
      </c>
      <c r="X265">
        <v>2</v>
      </c>
      <c r="Y265">
        <v>2</v>
      </c>
      <c r="Z265">
        <v>0</v>
      </c>
      <c r="AA265">
        <v>5</v>
      </c>
    </row>
    <row r="266" spans="1:27" x14ac:dyDescent="0.3">
      <c r="A266">
        <v>265</v>
      </c>
      <c r="B266" t="s">
        <v>307</v>
      </c>
      <c r="C266">
        <f>_xlfn.IFS(EmpTable3[[#This Row],[Gender]]="Male", 1, EmpTable3[[#This Row],[Gender]]="Female", 2)</f>
        <v>2</v>
      </c>
      <c r="D266" s="1">
        <v>43266</v>
      </c>
      <c r="E266" s="2">
        <f ca="1">DATEDIF(EmpTable3[[#This Row],[Start Date]],TODAY(),"Y")</f>
        <v>6</v>
      </c>
      <c r="F266" t="s">
        <v>17</v>
      </c>
      <c r="G266" t="s">
        <v>18</v>
      </c>
      <c r="H266">
        <f>_xlfn.IFS(EmpTable3[[#This Row],[Country]]="Egypt", 1, EmpTable3[[#This Row],[Country]]="Saudi Arabia", 2, EmpTable3[[#This Row],[Country]]="United Arab Emirates", 3, EmpTable3[[#This Row],[Country]]="Syria", 4, EmpTable3[[#This Row],[Country]]="Lebanon", 5)</f>
        <v>1</v>
      </c>
      <c r="I266" t="s">
        <v>42</v>
      </c>
      <c r="J266">
        <f>_xlfn.IFS(EmpTable3[[#This Row],[Center]]="East", 1, EmpTable3[[#This Row],[Center]]="West", 2, EmpTable3[[#This Row],[Center]]="North", 3, EmpTable3[[#This Row],[Center]]="South", 4, EmpTable3[[#This Row],[Center]]="Main", 5)</f>
        <v>5</v>
      </c>
      <c r="K266">
        <v>2231</v>
      </c>
      <c r="L266">
        <v>26772</v>
      </c>
      <c r="M266">
        <v>3</v>
      </c>
      <c r="N266">
        <v>0</v>
      </c>
      <c r="O266">
        <v>0</v>
      </c>
      <c r="P266">
        <v>87</v>
      </c>
      <c r="Q266" s="2"/>
      <c r="R266">
        <v>2</v>
      </c>
      <c r="S266">
        <v>6</v>
      </c>
      <c r="T266">
        <v>1</v>
      </c>
      <c r="U266">
        <v>5</v>
      </c>
      <c r="V266">
        <v>2231</v>
      </c>
      <c r="W266">
        <v>26772</v>
      </c>
      <c r="X266">
        <v>3</v>
      </c>
      <c r="Y266">
        <v>0</v>
      </c>
      <c r="Z266">
        <v>0</v>
      </c>
      <c r="AA266">
        <v>87</v>
      </c>
    </row>
    <row r="267" spans="1:27" x14ac:dyDescent="0.3">
      <c r="A267">
        <v>266</v>
      </c>
      <c r="B267" t="s">
        <v>32</v>
      </c>
      <c r="C267">
        <f>_xlfn.IFS(EmpTable3[[#This Row],[Gender]]="Male", 1, EmpTable3[[#This Row],[Gender]]="Female", 2)</f>
        <v>1</v>
      </c>
      <c r="D267" s="1">
        <v>43512</v>
      </c>
      <c r="E267" s="2">
        <f ca="1">DATEDIF(EmpTable3[[#This Row],[Start Date]],TODAY(),"Y")</f>
        <v>5</v>
      </c>
      <c r="F267" t="s">
        <v>58</v>
      </c>
      <c r="G267" t="s">
        <v>29</v>
      </c>
      <c r="H267">
        <f>_xlfn.IFS(EmpTable3[[#This Row],[Country]]="Egypt", 1, EmpTable3[[#This Row],[Country]]="Saudi Arabia", 2, EmpTable3[[#This Row],[Country]]="United Arab Emirates", 3, EmpTable3[[#This Row],[Country]]="Syria", 4, EmpTable3[[#This Row],[Country]]="Lebanon", 5)</f>
        <v>3</v>
      </c>
      <c r="I267" t="s">
        <v>19</v>
      </c>
      <c r="J267">
        <f>_xlfn.IFS(EmpTable3[[#This Row],[Center]]="East", 1, EmpTable3[[#This Row],[Center]]="West", 2, EmpTable3[[#This Row],[Center]]="North", 3, EmpTable3[[#This Row],[Center]]="South", 4, EmpTable3[[#This Row],[Center]]="Main", 5)</f>
        <v>2</v>
      </c>
      <c r="K267">
        <v>1036</v>
      </c>
      <c r="L267">
        <v>12432</v>
      </c>
      <c r="M267">
        <v>3</v>
      </c>
      <c r="N267">
        <v>0</v>
      </c>
      <c r="O267">
        <v>0</v>
      </c>
      <c r="P267">
        <v>1</v>
      </c>
      <c r="Q267" s="2"/>
      <c r="R267">
        <v>1</v>
      </c>
      <c r="S267">
        <v>5</v>
      </c>
      <c r="T267">
        <v>3</v>
      </c>
      <c r="U267">
        <v>2</v>
      </c>
      <c r="V267">
        <v>1036</v>
      </c>
      <c r="W267">
        <v>12432</v>
      </c>
      <c r="X267">
        <v>3</v>
      </c>
      <c r="Y267">
        <v>0</v>
      </c>
      <c r="Z267">
        <v>0</v>
      </c>
      <c r="AA267">
        <v>1</v>
      </c>
    </row>
    <row r="268" spans="1:27" x14ac:dyDescent="0.3">
      <c r="A268">
        <v>267</v>
      </c>
      <c r="B268" t="s">
        <v>307</v>
      </c>
      <c r="C268">
        <f>_xlfn.IFS(EmpTable3[[#This Row],[Gender]]="Male", 1, EmpTable3[[#This Row],[Gender]]="Female", 2)</f>
        <v>2</v>
      </c>
      <c r="D268" s="1">
        <v>44119</v>
      </c>
      <c r="E268" s="2">
        <f ca="1">DATEDIF(EmpTable3[[#This Row],[Start Date]],TODAY(),"Y")</f>
        <v>3</v>
      </c>
      <c r="F268" t="s">
        <v>17</v>
      </c>
      <c r="G268" t="s">
        <v>18</v>
      </c>
      <c r="H268">
        <f>_xlfn.IFS(EmpTable3[[#This Row],[Country]]="Egypt", 1, EmpTable3[[#This Row],[Country]]="Saudi Arabia", 2, EmpTable3[[#This Row],[Country]]="United Arab Emirates", 3, EmpTable3[[#This Row],[Country]]="Syria", 4, EmpTable3[[#This Row],[Country]]="Lebanon", 5)</f>
        <v>1</v>
      </c>
      <c r="I268" t="s">
        <v>36</v>
      </c>
      <c r="J268">
        <f>_xlfn.IFS(EmpTable3[[#This Row],[Center]]="East", 1, EmpTable3[[#This Row],[Center]]="West", 2, EmpTable3[[#This Row],[Center]]="North", 3, EmpTable3[[#This Row],[Center]]="South", 4, EmpTable3[[#This Row],[Center]]="Main", 5)</f>
        <v>3</v>
      </c>
      <c r="K268">
        <v>2143</v>
      </c>
      <c r="L268">
        <v>25716</v>
      </c>
      <c r="M268">
        <v>5</v>
      </c>
      <c r="N268">
        <v>0</v>
      </c>
      <c r="O268">
        <v>0</v>
      </c>
      <c r="P268">
        <v>45</v>
      </c>
      <c r="Q268" s="2"/>
      <c r="R268">
        <v>2</v>
      </c>
      <c r="S268">
        <v>3</v>
      </c>
      <c r="T268">
        <v>1</v>
      </c>
      <c r="U268">
        <v>3</v>
      </c>
      <c r="V268">
        <v>2143</v>
      </c>
      <c r="W268">
        <v>25716</v>
      </c>
      <c r="X268">
        <v>5</v>
      </c>
      <c r="Y268">
        <v>0</v>
      </c>
      <c r="Z268">
        <v>0</v>
      </c>
      <c r="AA268">
        <v>45</v>
      </c>
    </row>
    <row r="269" spans="1:27" x14ac:dyDescent="0.3">
      <c r="A269">
        <v>268</v>
      </c>
      <c r="B269" t="s">
        <v>307</v>
      </c>
      <c r="C269">
        <f>_xlfn.IFS(EmpTable3[[#This Row],[Gender]]="Male", 1, EmpTable3[[#This Row],[Gender]]="Female", 2)</f>
        <v>2</v>
      </c>
      <c r="D269" s="1">
        <v>43837</v>
      </c>
      <c r="E269" s="2">
        <f ca="1">DATEDIF(EmpTable3[[#This Row],[Start Date]],TODAY(),"Y")</f>
        <v>4</v>
      </c>
      <c r="F269" t="s">
        <v>77</v>
      </c>
      <c r="G269" t="s">
        <v>29</v>
      </c>
      <c r="H269">
        <f>_xlfn.IFS(EmpTable3[[#This Row],[Country]]="Egypt", 1, EmpTable3[[#This Row],[Country]]="Saudi Arabia", 2, EmpTable3[[#This Row],[Country]]="United Arab Emirates", 3, EmpTable3[[#This Row],[Country]]="Syria", 4, EmpTable3[[#This Row],[Country]]="Lebanon", 5)</f>
        <v>3</v>
      </c>
      <c r="I269" t="s">
        <v>60</v>
      </c>
      <c r="J269">
        <f>_xlfn.IFS(EmpTable3[[#This Row],[Center]]="East", 1, EmpTable3[[#This Row],[Center]]="West", 2, EmpTable3[[#This Row],[Center]]="North", 3, EmpTable3[[#This Row],[Center]]="South", 4, EmpTable3[[#This Row],[Center]]="Main", 5)</f>
        <v>4</v>
      </c>
      <c r="K269">
        <v>967</v>
      </c>
      <c r="L269">
        <v>11604</v>
      </c>
      <c r="M269">
        <v>5</v>
      </c>
      <c r="N269">
        <v>0</v>
      </c>
      <c r="O269">
        <v>4</v>
      </c>
      <c r="P269">
        <v>9</v>
      </c>
      <c r="Q269" s="2"/>
      <c r="R269">
        <v>2</v>
      </c>
      <c r="S269">
        <v>4</v>
      </c>
      <c r="T269">
        <v>3</v>
      </c>
      <c r="U269">
        <v>4</v>
      </c>
      <c r="V269">
        <v>967</v>
      </c>
      <c r="W269">
        <v>11604</v>
      </c>
      <c r="X269">
        <v>5</v>
      </c>
      <c r="Y269">
        <v>0</v>
      </c>
      <c r="Z269">
        <v>4</v>
      </c>
      <c r="AA269">
        <v>9</v>
      </c>
    </row>
    <row r="270" spans="1:27" x14ac:dyDescent="0.3">
      <c r="A270">
        <v>269</v>
      </c>
      <c r="B270" t="s">
        <v>32</v>
      </c>
      <c r="C270">
        <f>_xlfn.IFS(EmpTable3[[#This Row],[Gender]]="Male", 1, EmpTable3[[#This Row],[Gender]]="Female", 2)</f>
        <v>1</v>
      </c>
      <c r="D270" s="1">
        <v>44028</v>
      </c>
      <c r="E270" s="2">
        <f ca="1">DATEDIF(EmpTable3[[#This Row],[Start Date]],TODAY(),"Y")</f>
        <v>4</v>
      </c>
      <c r="F270" t="s">
        <v>35</v>
      </c>
      <c r="G270" t="s">
        <v>18</v>
      </c>
      <c r="H270">
        <f>_xlfn.IFS(EmpTable3[[#This Row],[Country]]="Egypt", 1, EmpTable3[[#This Row],[Country]]="Saudi Arabia", 2, EmpTable3[[#This Row],[Country]]="United Arab Emirates", 3, EmpTable3[[#This Row],[Country]]="Syria", 4, EmpTable3[[#This Row],[Country]]="Lebanon", 5)</f>
        <v>1</v>
      </c>
      <c r="I270" t="s">
        <v>60</v>
      </c>
      <c r="J270">
        <f>_xlfn.IFS(EmpTable3[[#This Row],[Center]]="East", 1, EmpTable3[[#This Row],[Center]]="West", 2, EmpTable3[[#This Row],[Center]]="North", 3, EmpTable3[[#This Row],[Center]]="South", 4, EmpTable3[[#This Row],[Center]]="Main", 5)</f>
        <v>4</v>
      </c>
      <c r="K270">
        <v>2510</v>
      </c>
      <c r="L270">
        <v>30120</v>
      </c>
      <c r="M270">
        <v>1</v>
      </c>
      <c r="N270">
        <v>0</v>
      </c>
      <c r="O270">
        <v>0</v>
      </c>
      <c r="P270">
        <v>3</v>
      </c>
      <c r="Q270" s="2"/>
      <c r="R270">
        <v>1</v>
      </c>
      <c r="S270">
        <v>4</v>
      </c>
      <c r="T270">
        <v>1</v>
      </c>
      <c r="U270">
        <v>4</v>
      </c>
      <c r="V270">
        <v>2510</v>
      </c>
      <c r="W270">
        <v>30120</v>
      </c>
      <c r="X270">
        <v>1</v>
      </c>
      <c r="Y270">
        <v>0</v>
      </c>
      <c r="Z270">
        <v>0</v>
      </c>
      <c r="AA270">
        <v>3</v>
      </c>
    </row>
    <row r="271" spans="1:27" x14ac:dyDescent="0.3">
      <c r="A271">
        <v>270</v>
      </c>
      <c r="B271" t="s">
        <v>307</v>
      </c>
      <c r="C271">
        <f>_xlfn.IFS(EmpTable3[[#This Row],[Gender]]="Male", 1, EmpTable3[[#This Row],[Gender]]="Female", 2)</f>
        <v>2</v>
      </c>
      <c r="D271" s="1">
        <v>43555</v>
      </c>
      <c r="E271" s="2">
        <f ca="1">DATEDIF(EmpTable3[[#This Row],[Start Date]],TODAY(),"Y")</f>
        <v>5</v>
      </c>
      <c r="F271" t="s">
        <v>58</v>
      </c>
      <c r="G271" t="s">
        <v>18</v>
      </c>
      <c r="H271">
        <f>_xlfn.IFS(EmpTable3[[#This Row],[Country]]="Egypt", 1, EmpTable3[[#This Row],[Country]]="Saudi Arabia", 2, EmpTable3[[#This Row],[Country]]="United Arab Emirates", 3, EmpTable3[[#This Row],[Country]]="Syria", 4, EmpTable3[[#This Row],[Country]]="Lebanon", 5)</f>
        <v>1</v>
      </c>
      <c r="I271" t="s">
        <v>42</v>
      </c>
      <c r="J271">
        <f>_xlfn.IFS(EmpTable3[[#This Row],[Center]]="East", 1, EmpTable3[[#This Row],[Center]]="West", 2, EmpTable3[[#This Row],[Center]]="North", 3, EmpTable3[[#This Row],[Center]]="South", 4, EmpTable3[[#This Row],[Center]]="Main", 5)</f>
        <v>5</v>
      </c>
      <c r="K271">
        <v>3364</v>
      </c>
      <c r="L271">
        <v>40368</v>
      </c>
      <c r="M271">
        <v>2</v>
      </c>
      <c r="N271">
        <v>0</v>
      </c>
      <c r="O271">
        <v>0</v>
      </c>
      <c r="P271">
        <v>1</v>
      </c>
      <c r="Q271" s="2"/>
      <c r="R271">
        <v>2</v>
      </c>
      <c r="S271">
        <v>5</v>
      </c>
      <c r="T271">
        <v>1</v>
      </c>
      <c r="U271">
        <v>5</v>
      </c>
      <c r="V271">
        <v>3364</v>
      </c>
      <c r="W271">
        <v>40368</v>
      </c>
      <c r="X271">
        <v>2</v>
      </c>
      <c r="Y271">
        <v>0</v>
      </c>
      <c r="Z271">
        <v>0</v>
      </c>
      <c r="AA271">
        <v>1</v>
      </c>
    </row>
    <row r="272" spans="1:27" x14ac:dyDescent="0.3">
      <c r="A272">
        <v>271</v>
      </c>
      <c r="B272" t="s">
        <v>307</v>
      </c>
      <c r="C272">
        <f>_xlfn.IFS(EmpTable3[[#This Row],[Gender]]="Male", 1, EmpTable3[[#This Row],[Gender]]="Female", 2)</f>
        <v>2</v>
      </c>
      <c r="D272" s="1">
        <v>43471</v>
      </c>
      <c r="E272" s="2">
        <f ca="1">DATEDIF(EmpTable3[[#This Row],[Start Date]],TODAY(),"Y")</f>
        <v>5</v>
      </c>
      <c r="F272" t="s">
        <v>77</v>
      </c>
      <c r="G272" t="s">
        <v>18</v>
      </c>
      <c r="H272">
        <f>_xlfn.IFS(EmpTable3[[#This Row],[Country]]="Egypt", 1, EmpTable3[[#This Row],[Country]]="Saudi Arabia", 2, EmpTable3[[#This Row],[Country]]="United Arab Emirates", 3, EmpTable3[[#This Row],[Country]]="Syria", 4, EmpTable3[[#This Row],[Country]]="Lebanon", 5)</f>
        <v>1</v>
      </c>
      <c r="I272" t="s">
        <v>19</v>
      </c>
      <c r="J272">
        <f>_xlfn.IFS(EmpTable3[[#This Row],[Center]]="East", 1, EmpTable3[[#This Row],[Center]]="West", 2, EmpTable3[[#This Row],[Center]]="North", 3, EmpTable3[[#This Row],[Center]]="South", 4, EmpTable3[[#This Row],[Center]]="Main", 5)</f>
        <v>2</v>
      </c>
      <c r="K272">
        <v>3420</v>
      </c>
      <c r="L272">
        <v>41040</v>
      </c>
      <c r="M272">
        <v>5</v>
      </c>
      <c r="N272">
        <v>6</v>
      </c>
      <c r="O272">
        <v>0</v>
      </c>
      <c r="P272">
        <v>10</v>
      </c>
      <c r="Q272" s="2"/>
      <c r="R272">
        <v>2</v>
      </c>
      <c r="S272">
        <v>5</v>
      </c>
      <c r="T272">
        <v>1</v>
      </c>
      <c r="U272">
        <v>2</v>
      </c>
      <c r="V272">
        <v>3420</v>
      </c>
      <c r="W272">
        <v>41040</v>
      </c>
      <c r="X272">
        <v>5</v>
      </c>
      <c r="Y272">
        <v>6</v>
      </c>
      <c r="Z272">
        <v>0</v>
      </c>
      <c r="AA272">
        <v>10</v>
      </c>
    </row>
    <row r="273" spans="1:27" x14ac:dyDescent="0.3">
      <c r="A273">
        <v>272</v>
      </c>
      <c r="B273" t="s">
        <v>32</v>
      </c>
      <c r="C273">
        <f>_xlfn.IFS(EmpTable3[[#This Row],[Gender]]="Male", 1, EmpTable3[[#This Row],[Gender]]="Female", 2)</f>
        <v>1</v>
      </c>
      <c r="D273" s="1">
        <v>43722</v>
      </c>
      <c r="E273" s="2">
        <f ca="1">DATEDIF(EmpTable3[[#This Row],[Start Date]],TODAY(),"Y")</f>
        <v>4</v>
      </c>
      <c r="F273" t="s">
        <v>118</v>
      </c>
      <c r="G273" t="s">
        <v>29</v>
      </c>
      <c r="H273">
        <f>_xlfn.IFS(EmpTable3[[#This Row],[Country]]="Egypt", 1, EmpTable3[[#This Row],[Country]]="Saudi Arabia", 2, EmpTable3[[#This Row],[Country]]="United Arab Emirates", 3, EmpTable3[[#This Row],[Country]]="Syria", 4, EmpTable3[[#This Row],[Country]]="Lebanon", 5)</f>
        <v>3</v>
      </c>
      <c r="I273" t="s">
        <v>60</v>
      </c>
      <c r="J273">
        <f>_xlfn.IFS(EmpTable3[[#This Row],[Center]]="East", 1, EmpTable3[[#This Row],[Center]]="West", 2, EmpTable3[[#This Row],[Center]]="North", 3, EmpTable3[[#This Row],[Center]]="South", 4, EmpTable3[[#This Row],[Center]]="Main", 5)</f>
        <v>4</v>
      </c>
      <c r="K273">
        <v>2229</v>
      </c>
      <c r="L273">
        <v>26748</v>
      </c>
      <c r="M273">
        <v>3</v>
      </c>
      <c r="N273">
        <v>3</v>
      </c>
      <c r="O273">
        <v>0</v>
      </c>
      <c r="P273">
        <v>1</v>
      </c>
      <c r="Q273" s="2"/>
      <c r="R273">
        <v>1</v>
      </c>
      <c r="S273">
        <v>4</v>
      </c>
      <c r="T273">
        <v>3</v>
      </c>
      <c r="U273">
        <v>4</v>
      </c>
      <c r="V273">
        <v>2229</v>
      </c>
      <c r="W273">
        <v>26748</v>
      </c>
      <c r="X273">
        <v>3</v>
      </c>
      <c r="Y273">
        <v>3</v>
      </c>
      <c r="Z273">
        <v>0</v>
      </c>
      <c r="AA273">
        <v>1</v>
      </c>
    </row>
    <row r="274" spans="1:27" x14ac:dyDescent="0.3">
      <c r="A274">
        <v>273</v>
      </c>
      <c r="B274" t="s">
        <v>32</v>
      </c>
      <c r="C274">
        <f>_xlfn.IFS(EmpTable3[[#This Row],[Gender]]="Male", 1, EmpTable3[[#This Row],[Gender]]="Female", 2)</f>
        <v>1</v>
      </c>
      <c r="D274" s="1">
        <v>43978</v>
      </c>
      <c r="E274" s="2">
        <f ca="1">DATEDIF(EmpTable3[[#This Row],[Start Date]],TODAY(),"Y")</f>
        <v>4</v>
      </c>
      <c r="F274" t="s">
        <v>118</v>
      </c>
      <c r="G274" t="s">
        <v>18</v>
      </c>
      <c r="H274">
        <f>_xlfn.IFS(EmpTable3[[#This Row],[Country]]="Egypt", 1, EmpTable3[[#This Row],[Country]]="Saudi Arabia", 2, EmpTable3[[#This Row],[Country]]="United Arab Emirates", 3, EmpTable3[[#This Row],[Country]]="Syria", 4, EmpTable3[[#This Row],[Country]]="Lebanon", 5)</f>
        <v>1</v>
      </c>
      <c r="I274" t="s">
        <v>19</v>
      </c>
      <c r="J274">
        <f>_xlfn.IFS(EmpTable3[[#This Row],[Center]]="East", 1, EmpTable3[[#This Row],[Center]]="West", 2, EmpTable3[[#This Row],[Center]]="North", 3, EmpTable3[[#This Row],[Center]]="South", 4, EmpTable3[[#This Row],[Center]]="Main", 5)</f>
        <v>2</v>
      </c>
      <c r="K274">
        <v>1910</v>
      </c>
      <c r="L274">
        <v>22920</v>
      </c>
      <c r="M274">
        <v>5</v>
      </c>
      <c r="N274">
        <v>2</v>
      </c>
      <c r="O274">
        <v>0</v>
      </c>
      <c r="P274">
        <v>5</v>
      </c>
      <c r="Q274" s="2"/>
      <c r="R274">
        <v>1</v>
      </c>
      <c r="S274">
        <v>4</v>
      </c>
      <c r="T274">
        <v>1</v>
      </c>
      <c r="U274">
        <v>2</v>
      </c>
      <c r="V274">
        <v>1910</v>
      </c>
      <c r="W274">
        <v>22920</v>
      </c>
      <c r="X274">
        <v>5</v>
      </c>
      <c r="Y274">
        <v>2</v>
      </c>
      <c r="Z274">
        <v>0</v>
      </c>
      <c r="AA274">
        <v>5</v>
      </c>
    </row>
    <row r="275" spans="1:27" x14ac:dyDescent="0.3">
      <c r="A275">
        <v>274</v>
      </c>
      <c r="B275" t="s">
        <v>307</v>
      </c>
      <c r="C275">
        <f>_xlfn.IFS(EmpTable3[[#This Row],[Gender]]="Male", 1, EmpTable3[[#This Row],[Gender]]="Female", 2)</f>
        <v>2</v>
      </c>
      <c r="D275" s="1">
        <v>43684</v>
      </c>
      <c r="E275" s="2">
        <f ca="1">DATEDIF(EmpTable3[[#This Row],[Start Date]],TODAY(),"Y")</f>
        <v>5</v>
      </c>
      <c r="F275" t="s">
        <v>76</v>
      </c>
      <c r="G275" t="s">
        <v>18</v>
      </c>
      <c r="H275">
        <f>_xlfn.IFS(EmpTable3[[#This Row],[Country]]="Egypt", 1, EmpTable3[[#This Row],[Country]]="Saudi Arabia", 2, EmpTable3[[#This Row],[Country]]="United Arab Emirates", 3, EmpTable3[[#This Row],[Country]]="Syria", 4, EmpTable3[[#This Row],[Country]]="Lebanon", 5)</f>
        <v>1</v>
      </c>
      <c r="I275" t="s">
        <v>36</v>
      </c>
      <c r="J275">
        <f>_xlfn.IFS(EmpTable3[[#This Row],[Center]]="East", 1, EmpTable3[[#This Row],[Center]]="West", 2, EmpTable3[[#This Row],[Center]]="North", 3, EmpTable3[[#This Row],[Center]]="South", 4, EmpTable3[[#This Row],[Center]]="Main", 5)</f>
        <v>3</v>
      </c>
      <c r="K275">
        <v>1917</v>
      </c>
      <c r="L275">
        <v>23004</v>
      </c>
      <c r="M275">
        <v>4.5</v>
      </c>
      <c r="N275">
        <v>0</v>
      </c>
      <c r="O275">
        <v>1</v>
      </c>
      <c r="P275">
        <v>84</v>
      </c>
      <c r="Q275" s="2"/>
      <c r="R275">
        <v>2</v>
      </c>
      <c r="S275">
        <v>5</v>
      </c>
      <c r="T275">
        <v>1</v>
      </c>
      <c r="U275">
        <v>3</v>
      </c>
      <c r="V275">
        <v>1917</v>
      </c>
      <c r="W275">
        <v>23004</v>
      </c>
      <c r="X275">
        <v>4.5</v>
      </c>
      <c r="Y275">
        <v>0</v>
      </c>
      <c r="Z275">
        <v>1</v>
      </c>
      <c r="AA275">
        <v>84</v>
      </c>
    </row>
    <row r="276" spans="1:27" x14ac:dyDescent="0.3">
      <c r="A276">
        <v>275</v>
      </c>
      <c r="B276" t="s">
        <v>32</v>
      </c>
      <c r="C276">
        <f>_xlfn.IFS(EmpTable3[[#This Row],[Gender]]="Male", 1, EmpTable3[[#This Row],[Gender]]="Female", 2)</f>
        <v>1</v>
      </c>
      <c r="D276" s="1">
        <v>43454</v>
      </c>
      <c r="E276" s="2">
        <f ca="1">DATEDIF(EmpTable3[[#This Row],[Start Date]],TODAY(),"Y")</f>
        <v>5</v>
      </c>
      <c r="F276" t="s">
        <v>17</v>
      </c>
      <c r="G276" t="s">
        <v>18</v>
      </c>
      <c r="H276">
        <f>_xlfn.IFS(EmpTable3[[#This Row],[Country]]="Egypt", 1, EmpTable3[[#This Row],[Country]]="Saudi Arabia", 2, EmpTable3[[#This Row],[Country]]="United Arab Emirates", 3, EmpTable3[[#This Row],[Country]]="Syria", 4, EmpTable3[[#This Row],[Country]]="Lebanon", 5)</f>
        <v>1</v>
      </c>
      <c r="I276" t="s">
        <v>36</v>
      </c>
      <c r="J276">
        <f>_xlfn.IFS(EmpTable3[[#This Row],[Center]]="East", 1, EmpTable3[[#This Row],[Center]]="West", 2, EmpTable3[[#This Row],[Center]]="North", 3, EmpTable3[[#This Row],[Center]]="South", 4, EmpTable3[[#This Row],[Center]]="Main", 5)</f>
        <v>3</v>
      </c>
      <c r="K276">
        <v>831</v>
      </c>
      <c r="L276">
        <v>9972</v>
      </c>
      <c r="M276">
        <v>1</v>
      </c>
      <c r="N276">
        <v>1</v>
      </c>
      <c r="O276">
        <v>2</v>
      </c>
      <c r="P276">
        <v>7</v>
      </c>
      <c r="Q276" s="2"/>
      <c r="R276">
        <v>1</v>
      </c>
      <c r="S276">
        <v>5</v>
      </c>
      <c r="T276">
        <v>1</v>
      </c>
      <c r="U276">
        <v>3</v>
      </c>
      <c r="V276">
        <v>831</v>
      </c>
      <c r="W276">
        <v>9972</v>
      </c>
      <c r="X276">
        <v>1</v>
      </c>
      <c r="Y276">
        <v>1</v>
      </c>
      <c r="Z276">
        <v>2</v>
      </c>
      <c r="AA276">
        <v>7</v>
      </c>
    </row>
    <row r="277" spans="1:27" x14ac:dyDescent="0.3">
      <c r="A277">
        <v>276</v>
      </c>
      <c r="B277" t="s">
        <v>32</v>
      </c>
      <c r="C277">
        <f>_xlfn.IFS(EmpTable3[[#This Row],[Gender]]="Male", 1, EmpTable3[[#This Row],[Gender]]="Female", 2)</f>
        <v>1</v>
      </c>
      <c r="D277" s="1">
        <v>43652</v>
      </c>
      <c r="E277" s="2">
        <f ca="1">DATEDIF(EmpTable3[[#This Row],[Start Date]],TODAY(),"Y")</f>
        <v>5</v>
      </c>
      <c r="F277" t="s">
        <v>17</v>
      </c>
      <c r="G277" t="s">
        <v>29</v>
      </c>
      <c r="H277">
        <f>_xlfn.IFS(EmpTable3[[#This Row],[Country]]="Egypt", 1, EmpTable3[[#This Row],[Country]]="Saudi Arabia", 2, EmpTable3[[#This Row],[Country]]="United Arab Emirates", 3, EmpTable3[[#This Row],[Country]]="Syria", 4, EmpTable3[[#This Row],[Country]]="Lebanon", 5)</f>
        <v>3</v>
      </c>
      <c r="I277" t="s">
        <v>42</v>
      </c>
      <c r="J277">
        <f>_xlfn.IFS(EmpTable3[[#This Row],[Center]]="East", 1, EmpTable3[[#This Row],[Center]]="West", 2, EmpTable3[[#This Row],[Center]]="North", 3, EmpTable3[[#This Row],[Center]]="South", 4, EmpTable3[[#This Row],[Center]]="Main", 5)</f>
        <v>5</v>
      </c>
      <c r="K277">
        <v>2636</v>
      </c>
      <c r="L277">
        <v>31632</v>
      </c>
      <c r="M277">
        <v>4.5</v>
      </c>
      <c r="N277">
        <v>0</v>
      </c>
      <c r="O277">
        <v>2</v>
      </c>
      <c r="P277">
        <v>4</v>
      </c>
      <c r="Q277" s="2"/>
      <c r="R277">
        <v>1</v>
      </c>
      <c r="S277">
        <v>5</v>
      </c>
      <c r="T277">
        <v>3</v>
      </c>
      <c r="U277">
        <v>5</v>
      </c>
      <c r="V277">
        <v>2636</v>
      </c>
      <c r="W277">
        <v>31632</v>
      </c>
      <c r="X277">
        <v>4.5</v>
      </c>
      <c r="Y277">
        <v>0</v>
      </c>
      <c r="Z277">
        <v>2</v>
      </c>
      <c r="AA277">
        <v>4</v>
      </c>
    </row>
    <row r="278" spans="1:27" x14ac:dyDescent="0.3">
      <c r="A278">
        <v>277</v>
      </c>
      <c r="B278" t="s">
        <v>307</v>
      </c>
      <c r="C278">
        <f>_xlfn.IFS(EmpTable3[[#This Row],[Gender]]="Male", 1, EmpTable3[[#This Row],[Gender]]="Female", 2)</f>
        <v>2</v>
      </c>
      <c r="D278" s="1">
        <v>43348</v>
      </c>
      <c r="E278" s="2">
        <f ca="1">DATEDIF(EmpTable3[[#This Row],[Start Date]],TODAY(),"Y")</f>
        <v>5</v>
      </c>
      <c r="F278" t="s">
        <v>41</v>
      </c>
      <c r="G278" t="s">
        <v>48</v>
      </c>
      <c r="H278">
        <f>_xlfn.IFS(EmpTable3[[#This Row],[Country]]="Egypt", 1, EmpTable3[[#This Row],[Country]]="Saudi Arabia", 2, EmpTable3[[#This Row],[Country]]="United Arab Emirates", 3, EmpTable3[[#This Row],[Country]]="Syria", 4, EmpTable3[[#This Row],[Country]]="Lebanon", 5)</f>
        <v>4</v>
      </c>
      <c r="I278" t="s">
        <v>42</v>
      </c>
      <c r="J278">
        <f>_xlfn.IFS(EmpTable3[[#This Row],[Center]]="East", 1, EmpTable3[[#This Row],[Center]]="West", 2, EmpTable3[[#This Row],[Center]]="North", 3, EmpTable3[[#This Row],[Center]]="South", 4, EmpTable3[[#This Row],[Center]]="Main", 5)</f>
        <v>5</v>
      </c>
      <c r="K278">
        <v>2929</v>
      </c>
      <c r="L278">
        <v>35148</v>
      </c>
      <c r="M278">
        <v>2</v>
      </c>
      <c r="N278">
        <v>0</v>
      </c>
      <c r="O278">
        <v>1</v>
      </c>
      <c r="P278">
        <v>4</v>
      </c>
      <c r="Q278" s="2"/>
      <c r="R278">
        <v>2</v>
      </c>
      <c r="S278">
        <v>5</v>
      </c>
      <c r="T278">
        <v>4</v>
      </c>
      <c r="U278">
        <v>5</v>
      </c>
      <c r="V278">
        <v>2929</v>
      </c>
      <c r="W278">
        <v>35148</v>
      </c>
      <c r="X278">
        <v>2</v>
      </c>
      <c r="Y278">
        <v>0</v>
      </c>
      <c r="Z278">
        <v>1</v>
      </c>
      <c r="AA278">
        <v>4</v>
      </c>
    </row>
    <row r="279" spans="1:27" x14ac:dyDescent="0.3">
      <c r="A279">
        <v>278</v>
      </c>
      <c r="B279" t="s">
        <v>32</v>
      </c>
      <c r="C279">
        <f>_xlfn.IFS(EmpTable3[[#This Row],[Gender]]="Male", 1, EmpTable3[[#This Row],[Gender]]="Female", 2)</f>
        <v>1</v>
      </c>
      <c r="D279" s="1">
        <v>43764</v>
      </c>
      <c r="E279" s="2">
        <f ca="1">DATEDIF(EmpTable3[[#This Row],[Start Date]],TODAY(),"Y")</f>
        <v>4</v>
      </c>
      <c r="F279" t="s">
        <v>17</v>
      </c>
      <c r="G279" t="s">
        <v>18</v>
      </c>
      <c r="H279">
        <f>_xlfn.IFS(EmpTable3[[#This Row],[Country]]="Egypt", 1, EmpTable3[[#This Row],[Country]]="Saudi Arabia", 2, EmpTable3[[#This Row],[Country]]="United Arab Emirates", 3, EmpTable3[[#This Row],[Country]]="Syria", 4, EmpTable3[[#This Row],[Country]]="Lebanon", 5)</f>
        <v>1</v>
      </c>
      <c r="I279" t="s">
        <v>36</v>
      </c>
      <c r="J279">
        <f>_xlfn.IFS(EmpTable3[[#This Row],[Center]]="East", 1, EmpTable3[[#This Row],[Center]]="West", 2, EmpTable3[[#This Row],[Center]]="North", 3, EmpTable3[[#This Row],[Center]]="South", 4, EmpTable3[[#This Row],[Center]]="Main", 5)</f>
        <v>3</v>
      </c>
      <c r="K279">
        <v>1255</v>
      </c>
      <c r="L279">
        <v>15060</v>
      </c>
      <c r="M279">
        <v>1</v>
      </c>
      <c r="N279">
        <v>6</v>
      </c>
      <c r="O279">
        <v>0</v>
      </c>
      <c r="P279">
        <v>15</v>
      </c>
      <c r="Q279" s="2"/>
      <c r="R279">
        <v>1</v>
      </c>
      <c r="S279">
        <v>4</v>
      </c>
      <c r="T279">
        <v>1</v>
      </c>
      <c r="U279">
        <v>3</v>
      </c>
      <c r="V279">
        <v>1255</v>
      </c>
      <c r="W279">
        <v>15060</v>
      </c>
      <c r="X279">
        <v>1</v>
      </c>
      <c r="Y279">
        <v>6</v>
      </c>
      <c r="Z279">
        <v>0</v>
      </c>
      <c r="AA279">
        <v>15</v>
      </c>
    </row>
    <row r="280" spans="1:27" x14ac:dyDescent="0.3">
      <c r="A280">
        <v>279</v>
      </c>
      <c r="B280" t="s">
        <v>32</v>
      </c>
      <c r="C280">
        <f>_xlfn.IFS(EmpTable3[[#This Row],[Gender]]="Male", 1, EmpTable3[[#This Row],[Gender]]="Female", 2)</f>
        <v>1</v>
      </c>
      <c r="D280" s="1">
        <v>43933</v>
      </c>
      <c r="E280" s="2">
        <f ca="1">DATEDIF(EmpTable3[[#This Row],[Start Date]],TODAY(),"Y")</f>
        <v>4</v>
      </c>
      <c r="F280" t="s">
        <v>17</v>
      </c>
      <c r="G280" t="s">
        <v>29</v>
      </c>
      <c r="H280">
        <f>_xlfn.IFS(EmpTable3[[#This Row],[Country]]="Egypt", 1, EmpTable3[[#This Row],[Country]]="Saudi Arabia", 2, EmpTable3[[#This Row],[Country]]="United Arab Emirates", 3, EmpTable3[[#This Row],[Country]]="Syria", 4, EmpTable3[[#This Row],[Country]]="Lebanon", 5)</f>
        <v>3</v>
      </c>
      <c r="I280" t="s">
        <v>42</v>
      </c>
      <c r="J280">
        <f>_xlfn.IFS(EmpTable3[[#This Row],[Center]]="East", 1, EmpTable3[[#This Row],[Center]]="West", 2, EmpTable3[[#This Row],[Center]]="North", 3, EmpTable3[[#This Row],[Center]]="South", 4, EmpTable3[[#This Row],[Center]]="Main", 5)</f>
        <v>5</v>
      </c>
      <c r="K280">
        <v>2210</v>
      </c>
      <c r="L280">
        <v>26520</v>
      </c>
      <c r="M280">
        <v>3</v>
      </c>
      <c r="N280">
        <v>0</v>
      </c>
      <c r="O280">
        <v>0</v>
      </c>
      <c r="P280">
        <v>13</v>
      </c>
      <c r="Q280" s="2"/>
      <c r="R280">
        <v>1</v>
      </c>
      <c r="S280">
        <v>4</v>
      </c>
      <c r="T280">
        <v>3</v>
      </c>
      <c r="U280">
        <v>5</v>
      </c>
      <c r="V280">
        <v>2210</v>
      </c>
      <c r="W280">
        <v>26520</v>
      </c>
      <c r="X280">
        <v>3</v>
      </c>
      <c r="Y280">
        <v>0</v>
      </c>
      <c r="Z280">
        <v>0</v>
      </c>
      <c r="AA280">
        <v>13</v>
      </c>
    </row>
    <row r="281" spans="1:27" x14ac:dyDescent="0.3">
      <c r="A281">
        <v>280</v>
      </c>
      <c r="B281" t="s">
        <v>307</v>
      </c>
      <c r="C281">
        <f>_xlfn.IFS(EmpTable3[[#This Row],[Gender]]="Male", 1, EmpTable3[[#This Row],[Gender]]="Female", 2)</f>
        <v>2</v>
      </c>
      <c r="D281" s="1">
        <v>43753</v>
      </c>
      <c r="E281" s="2">
        <f ca="1">DATEDIF(EmpTable3[[#This Row],[Start Date]],TODAY(),"Y")</f>
        <v>4</v>
      </c>
      <c r="F281" t="s">
        <v>17</v>
      </c>
      <c r="G281" t="s">
        <v>18</v>
      </c>
      <c r="H281">
        <f>_xlfn.IFS(EmpTable3[[#This Row],[Country]]="Egypt", 1, EmpTable3[[#This Row],[Country]]="Saudi Arabia", 2, EmpTable3[[#This Row],[Country]]="United Arab Emirates", 3, EmpTable3[[#This Row],[Country]]="Syria", 4, EmpTable3[[#This Row],[Country]]="Lebanon", 5)</f>
        <v>1</v>
      </c>
      <c r="I281" t="s">
        <v>36</v>
      </c>
      <c r="J281">
        <f>_xlfn.IFS(EmpTable3[[#This Row],[Center]]="East", 1, EmpTable3[[#This Row],[Center]]="West", 2, EmpTable3[[#This Row],[Center]]="North", 3, EmpTable3[[#This Row],[Center]]="South", 4, EmpTable3[[#This Row],[Center]]="Main", 5)</f>
        <v>3</v>
      </c>
      <c r="K281">
        <v>1788</v>
      </c>
      <c r="L281">
        <v>21456</v>
      </c>
      <c r="M281">
        <v>5</v>
      </c>
      <c r="N281">
        <v>1</v>
      </c>
      <c r="O281">
        <v>0</v>
      </c>
      <c r="P281">
        <v>9</v>
      </c>
      <c r="Q281" s="2"/>
      <c r="R281">
        <v>2</v>
      </c>
      <c r="S281">
        <v>4</v>
      </c>
      <c r="T281">
        <v>1</v>
      </c>
      <c r="U281">
        <v>3</v>
      </c>
      <c r="V281">
        <v>1788</v>
      </c>
      <c r="W281">
        <v>21456</v>
      </c>
      <c r="X281">
        <v>5</v>
      </c>
      <c r="Y281">
        <v>1</v>
      </c>
      <c r="Z281">
        <v>0</v>
      </c>
      <c r="AA281">
        <v>9</v>
      </c>
    </row>
    <row r="282" spans="1:27" x14ac:dyDescent="0.3">
      <c r="A282">
        <v>281</v>
      </c>
      <c r="B282" t="s">
        <v>32</v>
      </c>
      <c r="C282">
        <f>_xlfn.IFS(EmpTable3[[#This Row],[Gender]]="Male", 1, EmpTable3[[#This Row],[Gender]]="Female", 2)</f>
        <v>1</v>
      </c>
      <c r="D282" s="1">
        <v>43951</v>
      </c>
      <c r="E282" s="2">
        <f ca="1">DATEDIF(EmpTable3[[#This Row],[Start Date]],TODAY(),"Y")</f>
        <v>4</v>
      </c>
      <c r="F282" t="s">
        <v>17</v>
      </c>
      <c r="G282" t="s">
        <v>18</v>
      </c>
      <c r="H282">
        <f>_xlfn.IFS(EmpTable3[[#This Row],[Country]]="Egypt", 1, EmpTable3[[#This Row],[Country]]="Saudi Arabia", 2, EmpTable3[[#This Row],[Country]]="United Arab Emirates", 3, EmpTable3[[#This Row],[Country]]="Syria", 4, EmpTable3[[#This Row],[Country]]="Lebanon", 5)</f>
        <v>1</v>
      </c>
      <c r="I282" t="s">
        <v>36</v>
      </c>
      <c r="J282">
        <f>_xlfn.IFS(EmpTable3[[#This Row],[Center]]="East", 1, EmpTable3[[#This Row],[Center]]="West", 2, EmpTable3[[#This Row],[Center]]="North", 3, EmpTable3[[#This Row],[Center]]="South", 4, EmpTable3[[#This Row],[Center]]="Main", 5)</f>
        <v>3</v>
      </c>
      <c r="K282">
        <v>2488</v>
      </c>
      <c r="L282">
        <v>29856</v>
      </c>
      <c r="M282">
        <v>5</v>
      </c>
      <c r="N282">
        <v>0</v>
      </c>
      <c r="O282">
        <v>5</v>
      </c>
      <c r="P282">
        <v>3</v>
      </c>
      <c r="Q282" s="2"/>
      <c r="R282">
        <v>1</v>
      </c>
      <c r="S282">
        <v>4</v>
      </c>
      <c r="T282">
        <v>1</v>
      </c>
      <c r="U282">
        <v>3</v>
      </c>
      <c r="V282">
        <v>2488</v>
      </c>
      <c r="W282">
        <v>29856</v>
      </c>
      <c r="X282">
        <v>5</v>
      </c>
      <c r="Y282">
        <v>0</v>
      </c>
      <c r="Z282">
        <v>5</v>
      </c>
      <c r="AA282">
        <v>3</v>
      </c>
    </row>
    <row r="283" spans="1:27" x14ac:dyDescent="0.3">
      <c r="A283">
        <v>282</v>
      </c>
      <c r="B283" t="s">
        <v>32</v>
      </c>
      <c r="C283">
        <f>_xlfn.IFS(EmpTable3[[#This Row],[Gender]]="Male", 1, EmpTable3[[#This Row],[Gender]]="Female", 2)</f>
        <v>1</v>
      </c>
      <c r="D283" s="1">
        <v>43939</v>
      </c>
      <c r="E283" s="2">
        <f ca="1">DATEDIF(EmpTable3[[#This Row],[Start Date]],TODAY(),"Y")</f>
        <v>4</v>
      </c>
      <c r="F283" t="s">
        <v>28</v>
      </c>
      <c r="G283" t="s">
        <v>18</v>
      </c>
      <c r="H283">
        <f>_xlfn.IFS(EmpTable3[[#This Row],[Country]]="Egypt", 1, EmpTable3[[#This Row],[Country]]="Saudi Arabia", 2, EmpTable3[[#This Row],[Country]]="United Arab Emirates", 3, EmpTable3[[#This Row],[Country]]="Syria", 4, EmpTable3[[#This Row],[Country]]="Lebanon", 5)</f>
        <v>1</v>
      </c>
      <c r="I283" t="s">
        <v>36</v>
      </c>
      <c r="J283">
        <f>_xlfn.IFS(EmpTable3[[#This Row],[Center]]="East", 1, EmpTable3[[#This Row],[Center]]="West", 2, EmpTable3[[#This Row],[Center]]="North", 3, EmpTable3[[#This Row],[Center]]="South", 4, EmpTable3[[#This Row],[Center]]="Main", 5)</f>
        <v>3</v>
      </c>
      <c r="K283">
        <v>2187</v>
      </c>
      <c r="L283">
        <v>26244</v>
      </c>
      <c r="M283">
        <v>5</v>
      </c>
      <c r="N283">
        <v>1</v>
      </c>
      <c r="O283">
        <v>3</v>
      </c>
      <c r="P283">
        <v>2</v>
      </c>
      <c r="Q283" s="2"/>
      <c r="R283">
        <v>1</v>
      </c>
      <c r="S283">
        <v>4</v>
      </c>
      <c r="T283">
        <v>1</v>
      </c>
      <c r="U283">
        <v>3</v>
      </c>
      <c r="V283">
        <v>2187</v>
      </c>
      <c r="W283">
        <v>26244</v>
      </c>
      <c r="X283">
        <v>5</v>
      </c>
      <c r="Y283">
        <v>1</v>
      </c>
      <c r="Z283">
        <v>3</v>
      </c>
      <c r="AA283">
        <v>2</v>
      </c>
    </row>
    <row r="284" spans="1:27" x14ac:dyDescent="0.3">
      <c r="A284">
        <v>283</v>
      </c>
      <c r="B284" t="s">
        <v>32</v>
      </c>
      <c r="C284">
        <f>_xlfn.IFS(EmpTable3[[#This Row],[Gender]]="Male", 1, EmpTable3[[#This Row],[Gender]]="Female", 2)</f>
        <v>1</v>
      </c>
      <c r="D284" s="1">
        <v>43963</v>
      </c>
      <c r="E284" s="2">
        <f ca="1">DATEDIF(EmpTable3[[#This Row],[Start Date]],TODAY(),"Y")</f>
        <v>4</v>
      </c>
      <c r="F284" t="s">
        <v>17</v>
      </c>
      <c r="G284" t="s">
        <v>18</v>
      </c>
      <c r="H284">
        <f>_xlfn.IFS(EmpTable3[[#This Row],[Country]]="Egypt", 1, EmpTable3[[#This Row],[Country]]="Saudi Arabia", 2, EmpTable3[[#This Row],[Country]]="United Arab Emirates", 3, EmpTable3[[#This Row],[Country]]="Syria", 4, EmpTable3[[#This Row],[Country]]="Lebanon", 5)</f>
        <v>1</v>
      </c>
      <c r="I284" t="s">
        <v>42</v>
      </c>
      <c r="J284">
        <f>_xlfn.IFS(EmpTable3[[#This Row],[Center]]="East", 1, EmpTable3[[#This Row],[Center]]="West", 2, EmpTable3[[#This Row],[Center]]="North", 3, EmpTable3[[#This Row],[Center]]="South", 4, EmpTable3[[#This Row],[Center]]="Main", 5)</f>
        <v>5</v>
      </c>
      <c r="K284">
        <v>1366</v>
      </c>
      <c r="L284">
        <v>16392</v>
      </c>
      <c r="M284">
        <v>2</v>
      </c>
      <c r="N284">
        <v>0</v>
      </c>
      <c r="O284">
        <v>0</v>
      </c>
      <c r="P284">
        <v>13</v>
      </c>
      <c r="Q284" s="2"/>
      <c r="R284">
        <v>1</v>
      </c>
      <c r="S284">
        <v>4</v>
      </c>
      <c r="T284">
        <v>1</v>
      </c>
      <c r="U284">
        <v>5</v>
      </c>
      <c r="V284">
        <v>1366</v>
      </c>
      <c r="W284">
        <v>16392</v>
      </c>
      <c r="X284">
        <v>2</v>
      </c>
      <c r="Y284">
        <v>0</v>
      </c>
      <c r="Z284">
        <v>0</v>
      </c>
      <c r="AA284">
        <v>13</v>
      </c>
    </row>
    <row r="285" spans="1:27" x14ac:dyDescent="0.3">
      <c r="A285">
        <v>284</v>
      </c>
      <c r="B285" t="s">
        <v>32</v>
      </c>
      <c r="C285">
        <f>_xlfn.IFS(EmpTable3[[#This Row],[Gender]]="Male", 1, EmpTable3[[#This Row],[Gender]]="Female", 2)</f>
        <v>1</v>
      </c>
      <c r="D285" s="1">
        <v>43591</v>
      </c>
      <c r="E285" s="2">
        <f ca="1">DATEDIF(EmpTable3[[#This Row],[Start Date]],TODAY(),"Y")</f>
        <v>5</v>
      </c>
      <c r="F285" t="s">
        <v>77</v>
      </c>
      <c r="G285" t="s">
        <v>18</v>
      </c>
      <c r="H285">
        <f>_xlfn.IFS(EmpTable3[[#This Row],[Country]]="Egypt", 1, EmpTable3[[#This Row],[Country]]="Saudi Arabia", 2, EmpTable3[[#This Row],[Country]]="United Arab Emirates", 3, EmpTable3[[#This Row],[Country]]="Syria", 4, EmpTable3[[#This Row],[Country]]="Lebanon", 5)</f>
        <v>1</v>
      </c>
      <c r="I285" t="s">
        <v>19</v>
      </c>
      <c r="J285">
        <f>_xlfn.IFS(EmpTable3[[#This Row],[Center]]="East", 1, EmpTable3[[#This Row],[Center]]="West", 2, EmpTable3[[#This Row],[Center]]="North", 3, EmpTable3[[#This Row],[Center]]="South", 4, EmpTable3[[#This Row],[Center]]="Main", 5)</f>
        <v>2</v>
      </c>
      <c r="K285">
        <v>2612</v>
      </c>
      <c r="L285">
        <v>31344</v>
      </c>
      <c r="M285">
        <v>5</v>
      </c>
      <c r="N285">
        <v>0</v>
      </c>
      <c r="O285">
        <v>0</v>
      </c>
      <c r="P285">
        <v>8</v>
      </c>
      <c r="Q285" s="2"/>
      <c r="R285">
        <v>1</v>
      </c>
      <c r="S285">
        <v>5</v>
      </c>
      <c r="T285">
        <v>1</v>
      </c>
      <c r="U285">
        <v>2</v>
      </c>
      <c r="V285">
        <v>2612</v>
      </c>
      <c r="W285">
        <v>31344</v>
      </c>
      <c r="X285">
        <v>5</v>
      </c>
      <c r="Y285">
        <v>0</v>
      </c>
      <c r="Z285">
        <v>0</v>
      </c>
      <c r="AA285">
        <v>8</v>
      </c>
    </row>
    <row r="286" spans="1:27" x14ac:dyDescent="0.3">
      <c r="A286">
        <v>285</v>
      </c>
      <c r="B286" t="s">
        <v>32</v>
      </c>
      <c r="C286">
        <f>_xlfn.IFS(EmpTable3[[#This Row],[Gender]]="Male", 1, EmpTable3[[#This Row],[Gender]]="Female", 2)</f>
        <v>1</v>
      </c>
      <c r="D286" s="1">
        <v>43199</v>
      </c>
      <c r="E286" s="2">
        <f ca="1">DATEDIF(EmpTable3[[#This Row],[Start Date]],TODAY(),"Y")</f>
        <v>6</v>
      </c>
      <c r="F286" t="s">
        <v>41</v>
      </c>
      <c r="G286" t="s">
        <v>29</v>
      </c>
      <c r="H286">
        <f>_xlfn.IFS(EmpTable3[[#This Row],[Country]]="Egypt", 1, EmpTable3[[#This Row],[Country]]="Saudi Arabia", 2, EmpTable3[[#This Row],[Country]]="United Arab Emirates", 3, EmpTable3[[#This Row],[Country]]="Syria", 4, EmpTable3[[#This Row],[Country]]="Lebanon", 5)</f>
        <v>3</v>
      </c>
      <c r="I286" t="s">
        <v>42</v>
      </c>
      <c r="J286">
        <f>_xlfn.IFS(EmpTable3[[#This Row],[Center]]="East", 1, EmpTable3[[#This Row],[Center]]="West", 2, EmpTable3[[#This Row],[Center]]="North", 3, EmpTable3[[#This Row],[Center]]="South", 4, EmpTable3[[#This Row],[Center]]="Main", 5)</f>
        <v>5</v>
      </c>
      <c r="K286">
        <v>2246</v>
      </c>
      <c r="L286">
        <v>26952</v>
      </c>
      <c r="M286">
        <v>5</v>
      </c>
      <c r="N286">
        <v>0</v>
      </c>
      <c r="O286">
        <v>0</v>
      </c>
      <c r="P286">
        <v>8</v>
      </c>
      <c r="Q286" s="2"/>
      <c r="R286">
        <v>1</v>
      </c>
      <c r="S286">
        <v>6</v>
      </c>
      <c r="T286">
        <v>3</v>
      </c>
      <c r="U286">
        <v>5</v>
      </c>
      <c r="V286">
        <v>2246</v>
      </c>
      <c r="W286">
        <v>26952</v>
      </c>
      <c r="X286">
        <v>5</v>
      </c>
      <c r="Y286">
        <v>0</v>
      </c>
      <c r="Z286">
        <v>0</v>
      </c>
      <c r="AA286">
        <v>8</v>
      </c>
    </row>
    <row r="287" spans="1:27" x14ac:dyDescent="0.3">
      <c r="A287">
        <v>286</v>
      </c>
      <c r="B287" t="s">
        <v>32</v>
      </c>
      <c r="C287">
        <f>_xlfn.IFS(EmpTable3[[#This Row],[Gender]]="Male", 1, EmpTable3[[#This Row],[Gender]]="Female", 2)</f>
        <v>1</v>
      </c>
      <c r="D287" s="1">
        <v>43307</v>
      </c>
      <c r="E287" s="2">
        <f ca="1">DATEDIF(EmpTable3[[#This Row],[Start Date]],TODAY(),"Y")</f>
        <v>6</v>
      </c>
      <c r="F287" t="s">
        <v>17</v>
      </c>
      <c r="G287" t="s">
        <v>18</v>
      </c>
      <c r="H287">
        <f>_xlfn.IFS(EmpTable3[[#This Row],[Country]]="Egypt", 1, EmpTable3[[#This Row],[Country]]="Saudi Arabia", 2, EmpTable3[[#This Row],[Country]]="United Arab Emirates", 3, EmpTable3[[#This Row],[Country]]="Syria", 4, EmpTable3[[#This Row],[Country]]="Lebanon", 5)</f>
        <v>1</v>
      </c>
      <c r="I287" t="s">
        <v>42</v>
      </c>
      <c r="J287">
        <f>_xlfn.IFS(EmpTable3[[#This Row],[Center]]="East", 1, EmpTable3[[#This Row],[Center]]="West", 2, EmpTable3[[#This Row],[Center]]="North", 3, EmpTable3[[#This Row],[Center]]="South", 4, EmpTable3[[#This Row],[Center]]="Main", 5)</f>
        <v>5</v>
      </c>
      <c r="K287">
        <v>2761</v>
      </c>
      <c r="L287">
        <v>33132</v>
      </c>
      <c r="M287">
        <v>5</v>
      </c>
      <c r="N287">
        <v>0</v>
      </c>
      <c r="O287">
        <v>2</v>
      </c>
      <c r="P287">
        <v>5</v>
      </c>
      <c r="Q287" s="2"/>
      <c r="R287">
        <v>1</v>
      </c>
      <c r="S287">
        <v>6</v>
      </c>
      <c r="T287">
        <v>1</v>
      </c>
      <c r="U287">
        <v>5</v>
      </c>
      <c r="V287">
        <v>2761</v>
      </c>
      <c r="W287">
        <v>33132</v>
      </c>
      <c r="X287">
        <v>5</v>
      </c>
      <c r="Y287">
        <v>0</v>
      </c>
      <c r="Z287">
        <v>2</v>
      </c>
      <c r="AA287">
        <v>5</v>
      </c>
    </row>
    <row r="288" spans="1:27" x14ac:dyDescent="0.3">
      <c r="A288">
        <v>287</v>
      </c>
      <c r="B288" t="s">
        <v>307</v>
      </c>
      <c r="C288">
        <f>_xlfn.IFS(EmpTable3[[#This Row],[Gender]]="Male", 1, EmpTable3[[#This Row],[Gender]]="Female", 2)</f>
        <v>2</v>
      </c>
      <c r="D288" s="1">
        <v>43800</v>
      </c>
      <c r="E288" s="2">
        <f ca="1">DATEDIF(EmpTable3[[#This Row],[Start Date]],TODAY(),"Y")</f>
        <v>4</v>
      </c>
      <c r="F288" t="s">
        <v>118</v>
      </c>
      <c r="G288" t="s">
        <v>18</v>
      </c>
      <c r="H288">
        <f>_xlfn.IFS(EmpTable3[[#This Row],[Country]]="Egypt", 1, EmpTable3[[#This Row],[Country]]="Saudi Arabia", 2, EmpTable3[[#This Row],[Country]]="United Arab Emirates", 3, EmpTable3[[#This Row],[Country]]="Syria", 4, EmpTable3[[#This Row],[Country]]="Lebanon", 5)</f>
        <v>1</v>
      </c>
      <c r="I288" t="s">
        <v>42</v>
      </c>
      <c r="J288">
        <f>_xlfn.IFS(EmpTable3[[#This Row],[Center]]="East", 1, EmpTable3[[#This Row],[Center]]="West", 2, EmpTable3[[#This Row],[Center]]="North", 3, EmpTable3[[#This Row],[Center]]="South", 4, EmpTable3[[#This Row],[Center]]="Main", 5)</f>
        <v>5</v>
      </c>
      <c r="K288">
        <v>1536</v>
      </c>
      <c r="L288">
        <v>18432</v>
      </c>
      <c r="M288">
        <v>4.5</v>
      </c>
      <c r="N288">
        <v>0</v>
      </c>
      <c r="O288">
        <v>0</v>
      </c>
      <c r="P288">
        <v>76</v>
      </c>
      <c r="Q288" s="2"/>
      <c r="R288">
        <v>2</v>
      </c>
      <c r="S288">
        <v>4</v>
      </c>
      <c r="T288">
        <v>1</v>
      </c>
      <c r="U288">
        <v>5</v>
      </c>
      <c r="V288">
        <v>1536</v>
      </c>
      <c r="W288">
        <v>18432</v>
      </c>
      <c r="X288">
        <v>4.5</v>
      </c>
      <c r="Y288">
        <v>0</v>
      </c>
      <c r="Z288">
        <v>0</v>
      </c>
      <c r="AA288">
        <v>76</v>
      </c>
    </row>
    <row r="289" spans="1:27" x14ac:dyDescent="0.3">
      <c r="A289">
        <v>288</v>
      </c>
      <c r="B289" t="s">
        <v>32</v>
      </c>
      <c r="C289">
        <f>_xlfn.IFS(EmpTable3[[#This Row],[Gender]]="Male", 1, EmpTable3[[#This Row],[Gender]]="Female", 2)</f>
        <v>1</v>
      </c>
      <c r="D289" s="1">
        <v>42684</v>
      </c>
      <c r="E289" s="2">
        <f ca="1">DATEDIF(EmpTable3[[#This Row],[Start Date]],TODAY(),"Y")</f>
        <v>7</v>
      </c>
      <c r="F289" t="s">
        <v>88</v>
      </c>
      <c r="G289" t="s">
        <v>22</v>
      </c>
      <c r="H289">
        <f>_xlfn.IFS(EmpTable3[[#This Row],[Country]]="Egypt", 1, EmpTable3[[#This Row],[Country]]="Saudi Arabia", 2, EmpTable3[[#This Row],[Country]]="United Arab Emirates", 3, EmpTable3[[#This Row],[Country]]="Syria", 4, EmpTable3[[#This Row],[Country]]="Lebanon", 5)</f>
        <v>2</v>
      </c>
      <c r="I289" t="s">
        <v>60</v>
      </c>
      <c r="J289">
        <f>_xlfn.IFS(EmpTable3[[#This Row],[Center]]="East", 1, EmpTable3[[#This Row],[Center]]="West", 2, EmpTable3[[#This Row],[Center]]="North", 3, EmpTable3[[#This Row],[Center]]="South", 4, EmpTable3[[#This Row],[Center]]="Main", 5)</f>
        <v>4</v>
      </c>
      <c r="K289">
        <v>2180</v>
      </c>
      <c r="L289">
        <v>26160</v>
      </c>
      <c r="M289">
        <v>4.5</v>
      </c>
      <c r="N289">
        <v>0</v>
      </c>
      <c r="O289">
        <v>0</v>
      </c>
      <c r="P289">
        <v>80</v>
      </c>
      <c r="Q289" s="2"/>
      <c r="R289">
        <v>1</v>
      </c>
      <c r="S289">
        <v>7</v>
      </c>
      <c r="T289">
        <v>2</v>
      </c>
      <c r="U289">
        <v>4</v>
      </c>
      <c r="V289">
        <v>2180</v>
      </c>
      <c r="W289">
        <v>26160</v>
      </c>
      <c r="X289">
        <v>4.5</v>
      </c>
      <c r="Y289">
        <v>0</v>
      </c>
      <c r="Z289">
        <v>0</v>
      </c>
      <c r="AA289">
        <v>80</v>
      </c>
    </row>
    <row r="290" spans="1:27" x14ac:dyDescent="0.3">
      <c r="A290">
        <v>289</v>
      </c>
      <c r="B290" t="s">
        <v>307</v>
      </c>
      <c r="C290">
        <f>_xlfn.IFS(EmpTable3[[#This Row],[Gender]]="Male", 1, EmpTable3[[#This Row],[Gender]]="Female", 2)</f>
        <v>2</v>
      </c>
      <c r="D290" s="1">
        <v>43822</v>
      </c>
      <c r="E290" s="2">
        <f ca="1">DATEDIF(EmpTable3[[#This Row],[Start Date]],TODAY(),"Y")</f>
        <v>4</v>
      </c>
      <c r="F290" t="s">
        <v>41</v>
      </c>
      <c r="G290" t="s">
        <v>18</v>
      </c>
      <c r="H290">
        <f>_xlfn.IFS(EmpTable3[[#This Row],[Country]]="Egypt", 1, EmpTable3[[#This Row],[Country]]="Saudi Arabia", 2, EmpTable3[[#This Row],[Country]]="United Arab Emirates", 3, EmpTable3[[#This Row],[Country]]="Syria", 4, EmpTable3[[#This Row],[Country]]="Lebanon", 5)</f>
        <v>1</v>
      </c>
      <c r="I290" t="s">
        <v>42</v>
      </c>
      <c r="J290">
        <f>_xlfn.IFS(EmpTable3[[#This Row],[Center]]="East", 1, EmpTable3[[#This Row],[Center]]="West", 2, EmpTable3[[#This Row],[Center]]="North", 3, EmpTable3[[#This Row],[Center]]="South", 4, EmpTable3[[#This Row],[Center]]="Main", 5)</f>
        <v>5</v>
      </c>
      <c r="K290">
        <v>3412</v>
      </c>
      <c r="L290">
        <v>40944</v>
      </c>
      <c r="M290">
        <v>5</v>
      </c>
      <c r="N290">
        <v>2</v>
      </c>
      <c r="O290">
        <v>0</v>
      </c>
      <c r="P290">
        <v>3</v>
      </c>
      <c r="Q290" s="2"/>
      <c r="R290">
        <v>2</v>
      </c>
      <c r="S290">
        <v>4</v>
      </c>
      <c r="T290">
        <v>1</v>
      </c>
      <c r="U290">
        <v>5</v>
      </c>
      <c r="V290">
        <v>3412</v>
      </c>
      <c r="W290">
        <v>40944</v>
      </c>
      <c r="X290">
        <v>5</v>
      </c>
      <c r="Y290">
        <v>2</v>
      </c>
      <c r="Z290">
        <v>0</v>
      </c>
      <c r="AA290">
        <v>3</v>
      </c>
    </row>
    <row r="291" spans="1:27" x14ac:dyDescent="0.3">
      <c r="A291">
        <v>290</v>
      </c>
      <c r="B291" t="s">
        <v>32</v>
      </c>
      <c r="C291">
        <f>_xlfn.IFS(EmpTable3[[#This Row],[Gender]]="Male", 1, EmpTable3[[#This Row],[Gender]]="Female", 2)</f>
        <v>1</v>
      </c>
      <c r="D291" s="1">
        <v>43250</v>
      </c>
      <c r="E291" s="2">
        <f ca="1">DATEDIF(EmpTable3[[#This Row],[Start Date]],TODAY(),"Y")</f>
        <v>6</v>
      </c>
      <c r="F291" t="s">
        <v>53</v>
      </c>
      <c r="G291" t="s">
        <v>18</v>
      </c>
      <c r="H291">
        <f>_xlfn.IFS(EmpTable3[[#This Row],[Country]]="Egypt", 1, EmpTable3[[#This Row],[Country]]="Saudi Arabia", 2, EmpTable3[[#This Row],[Country]]="United Arab Emirates", 3, EmpTable3[[#This Row],[Country]]="Syria", 4, EmpTable3[[#This Row],[Country]]="Lebanon", 5)</f>
        <v>1</v>
      </c>
      <c r="I291" t="s">
        <v>42</v>
      </c>
      <c r="J291">
        <f>_xlfn.IFS(EmpTable3[[#This Row],[Center]]="East", 1, EmpTable3[[#This Row],[Center]]="West", 2, EmpTable3[[#This Row],[Center]]="North", 3, EmpTable3[[#This Row],[Center]]="South", 4, EmpTable3[[#This Row],[Center]]="Main", 5)</f>
        <v>5</v>
      </c>
      <c r="K291">
        <v>2546</v>
      </c>
      <c r="L291">
        <v>30552</v>
      </c>
      <c r="M291">
        <v>4.5</v>
      </c>
      <c r="N291">
        <v>0</v>
      </c>
      <c r="O291">
        <v>0</v>
      </c>
      <c r="P291">
        <v>6</v>
      </c>
      <c r="Q291" s="2"/>
      <c r="R291">
        <v>1</v>
      </c>
      <c r="S291">
        <v>6</v>
      </c>
      <c r="T291">
        <v>1</v>
      </c>
      <c r="U291">
        <v>5</v>
      </c>
      <c r="V291">
        <v>2546</v>
      </c>
      <c r="W291">
        <v>30552</v>
      </c>
      <c r="X291">
        <v>4.5</v>
      </c>
      <c r="Y291">
        <v>0</v>
      </c>
      <c r="Z291">
        <v>0</v>
      </c>
      <c r="AA291">
        <v>6</v>
      </c>
    </row>
    <row r="292" spans="1:27" x14ac:dyDescent="0.3">
      <c r="A292">
        <v>291</v>
      </c>
      <c r="B292" t="s">
        <v>32</v>
      </c>
      <c r="C292">
        <f>_xlfn.IFS(EmpTable3[[#This Row],[Gender]]="Male", 1, EmpTable3[[#This Row],[Gender]]="Female", 2)</f>
        <v>1</v>
      </c>
      <c r="D292" s="1">
        <v>43096</v>
      </c>
      <c r="E292" s="2">
        <f ca="1">DATEDIF(EmpTable3[[#This Row],[Start Date]],TODAY(),"Y")</f>
        <v>6</v>
      </c>
      <c r="F292" t="s">
        <v>144</v>
      </c>
      <c r="G292" t="s">
        <v>18</v>
      </c>
      <c r="H292">
        <f>_xlfn.IFS(EmpTable3[[#This Row],[Country]]="Egypt", 1, EmpTable3[[#This Row],[Country]]="Saudi Arabia", 2, EmpTable3[[#This Row],[Country]]="United Arab Emirates", 3, EmpTable3[[#This Row],[Country]]="Syria", 4, EmpTable3[[#This Row],[Country]]="Lebanon", 5)</f>
        <v>1</v>
      </c>
      <c r="I292" t="s">
        <v>36</v>
      </c>
      <c r="J292">
        <f>_xlfn.IFS(EmpTable3[[#This Row],[Center]]="East", 1, EmpTable3[[#This Row],[Center]]="West", 2, EmpTable3[[#This Row],[Center]]="North", 3, EmpTable3[[#This Row],[Center]]="South", 4, EmpTable3[[#This Row],[Center]]="Main", 5)</f>
        <v>3</v>
      </c>
      <c r="K292">
        <v>1856</v>
      </c>
      <c r="L292">
        <v>22272</v>
      </c>
      <c r="M292">
        <v>5</v>
      </c>
      <c r="N292">
        <v>0</v>
      </c>
      <c r="O292">
        <v>0</v>
      </c>
      <c r="P292">
        <v>0</v>
      </c>
      <c r="Q292" s="2"/>
      <c r="R292">
        <v>1</v>
      </c>
      <c r="S292">
        <v>6</v>
      </c>
      <c r="T292">
        <v>1</v>
      </c>
      <c r="U292">
        <v>3</v>
      </c>
      <c r="V292">
        <v>1856</v>
      </c>
      <c r="W292">
        <v>22272</v>
      </c>
      <c r="X292">
        <v>5</v>
      </c>
      <c r="Y292">
        <v>0</v>
      </c>
      <c r="Z292">
        <v>0</v>
      </c>
      <c r="AA292">
        <v>0</v>
      </c>
    </row>
    <row r="293" spans="1:27" x14ac:dyDescent="0.3">
      <c r="A293">
        <v>292</v>
      </c>
      <c r="B293" t="s">
        <v>32</v>
      </c>
      <c r="C293">
        <f>_xlfn.IFS(EmpTable3[[#This Row],[Gender]]="Male", 1, EmpTable3[[#This Row],[Gender]]="Female", 2)</f>
        <v>1</v>
      </c>
      <c r="D293" s="1">
        <v>43618</v>
      </c>
      <c r="E293" s="2">
        <f ca="1">DATEDIF(EmpTable3[[#This Row],[Start Date]],TODAY(),"Y")</f>
        <v>5</v>
      </c>
      <c r="F293" t="s">
        <v>35</v>
      </c>
      <c r="G293" t="s">
        <v>18</v>
      </c>
      <c r="H293">
        <f>_xlfn.IFS(EmpTable3[[#This Row],[Country]]="Egypt", 1, EmpTable3[[#This Row],[Country]]="Saudi Arabia", 2, EmpTable3[[#This Row],[Country]]="United Arab Emirates", 3, EmpTable3[[#This Row],[Country]]="Syria", 4, EmpTable3[[#This Row],[Country]]="Lebanon", 5)</f>
        <v>1</v>
      </c>
      <c r="I293" t="s">
        <v>42</v>
      </c>
      <c r="J293">
        <f>_xlfn.IFS(EmpTable3[[#This Row],[Center]]="East", 1, EmpTable3[[#This Row],[Center]]="West", 2, EmpTable3[[#This Row],[Center]]="North", 3, EmpTable3[[#This Row],[Center]]="South", 4, EmpTable3[[#This Row],[Center]]="Main", 5)</f>
        <v>5</v>
      </c>
      <c r="K293">
        <v>3220</v>
      </c>
      <c r="L293">
        <v>38640</v>
      </c>
      <c r="M293">
        <v>5</v>
      </c>
      <c r="N293">
        <v>6</v>
      </c>
      <c r="O293">
        <v>0</v>
      </c>
      <c r="P293">
        <v>3</v>
      </c>
      <c r="Q293" s="2"/>
      <c r="R293">
        <v>1</v>
      </c>
      <c r="S293">
        <v>5</v>
      </c>
      <c r="T293">
        <v>1</v>
      </c>
      <c r="U293">
        <v>5</v>
      </c>
      <c r="V293">
        <v>3220</v>
      </c>
      <c r="W293">
        <v>38640</v>
      </c>
      <c r="X293">
        <v>5</v>
      </c>
      <c r="Y293">
        <v>6</v>
      </c>
      <c r="Z293">
        <v>0</v>
      </c>
      <c r="AA293">
        <v>3</v>
      </c>
    </row>
    <row r="294" spans="1:27" x14ac:dyDescent="0.3">
      <c r="A294">
        <v>293</v>
      </c>
      <c r="B294" t="s">
        <v>32</v>
      </c>
      <c r="C294">
        <f>_xlfn.IFS(EmpTable3[[#This Row],[Gender]]="Male", 1, EmpTable3[[#This Row],[Gender]]="Female", 2)</f>
        <v>1</v>
      </c>
      <c r="D294" s="1">
        <v>42473</v>
      </c>
      <c r="E294" s="2">
        <f ca="1">DATEDIF(EmpTable3[[#This Row],[Start Date]],TODAY(),"Y")</f>
        <v>8</v>
      </c>
      <c r="F294" t="s">
        <v>28</v>
      </c>
      <c r="G294" t="s">
        <v>22</v>
      </c>
      <c r="H294">
        <f>_xlfn.IFS(EmpTable3[[#This Row],[Country]]="Egypt", 1, EmpTable3[[#This Row],[Country]]="Saudi Arabia", 2, EmpTable3[[#This Row],[Country]]="United Arab Emirates", 3, EmpTable3[[#This Row],[Country]]="Syria", 4, EmpTable3[[#This Row],[Country]]="Lebanon", 5)</f>
        <v>2</v>
      </c>
      <c r="I294" t="s">
        <v>42</v>
      </c>
      <c r="J294">
        <f>_xlfn.IFS(EmpTable3[[#This Row],[Center]]="East", 1, EmpTable3[[#This Row],[Center]]="West", 2, EmpTable3[[#This Row],[Center]]="North", 3, EmpTable3[[#This Row],[Center]]="South", 4, EmpTable3[[#This Row],[Center]]="Main", 5)</f>
        <v>5</v>
      </c>
      <c r="K294">
        <v>3061</v>
      </c>
      <c r="L294">
        <v>36732</v>
      </c>
      <c r="M294">
        <v>5</v>
      </c>
      <c r="N294">
        <v>0</v>
      </c>
      <c r="O294">
        <v>0</v>
      </c>
      <c r="P294">
        <v>3</v>
      </c>
      <c r="Q294" s="2"/>
      <c r="R294">
        <v>1</v>
      </c>
      <c r="S294">
        <v>8</v>
      </c>
      <c r="T294">
        <v>2</v>
      </c>
      <c r="U294">
        <v>5</v>
      </c>
      <c r="V294">
        <v>3061</v>
      </c>
      <c r="W294">
        <v>36732</v>
      </c>
      <c r="X294">
        <v>5</v>
      </c>
      <c r="Y294">
        <v>0</v>
      </c>
      <c r="Z294">
        <v>0</v>
      </c>
      <c r="AA294">
        <v>3</v>
      </c>
    </row>
    <row r="295" spans="1:27" x14ac:dyDescent="0.3">
      <c r="A295">
        <v>294</v>
      </c>
      <c r="B295" t="s">
        <v>32</v>
      </c>
      <c r="C295">
        <f>_xlfn.IFS(EmpTable3[[#This Row],[Gender]]="Male", 1, EmpTable3[[#This Row],[Gender]]="Female", 2)</f>
        <v>1</v>
      </c>
      <c r="D295" s="1">
        <v>42973</v>
      </c>
      <c r="E295" s="2">
        <f ca="1">DATEDIF(EmpTable3[[#This Row],[Start Date]],TODAY(),"Y")</f>
        <v>6</v>
      </c>
      <c r="F295" t="s">
        <v>76</v>
      </c>
      <c r="G295" t="s">
        <v>22</v>
      </c>
      <c r="H295">
        <f>_xlfn.IFS(EmpTable3[[#This Row],[Country]]="Egypt", 1, EmpTable3[[#This Row],[Country]]="Saudi Arabia", 2, EmpTable3[[#This Row],[Country]]="United Arab Emirates", 3, EmpTable3[[#This Row],[Country]]="Syria", 4, EmpTable3[[#This Row],[Country]]="Lebanon", 5)</f>
        <v>2</v>
      </c>
      <c r="I295" t="s">
        <v>36</v>
      </c>
      <c r="J295">
        <f>_xlfn.IFS(EmpTable3[[#This Row],[Center]]="East", 1, EmpTable3[[#This Row],[Center]]="West", 2, EmpTable3[[#This Row],[Center]]="North", 3, EmpTable3[[#This Row],[Center]]="South", 4, EmpTable3[[#This Row],[Center]]="Main", 5)</f>
        <v>3</v>
      </c>
      <c r="K295">
        <v>2221</v>
      </c>
      <c r="L295">
        <v>26652</v>
      </c>
      <c r="M295">
        <v>2</v>
      </c>
      <c r="N295">
        <v>0</v>
      </c>
      <c r="O295">
        <v>0</v>
      </c>
      <c r="P295">
        <v>1</v>
      </c>
      <c r="Q295" s="2"/>
      <c r="R295">
        <v>1</v>
      </c>
      <c r="S295">
        <v>6</v>
      </c>
      <c r="T295">
        <v>2</v>
      </c>
      <c r="U295">
        <v>3</v>
      </c>
      <c r="V295">
        <v>2221</v>
      </c>
      <c r="W295">
        <v>26652</v>
      </c>
      <c r="X295">
        <v>2</v>
      </c>
      <c r="Y295">
        <v>0</v>
      </c>
      <c r="Z295">
        <v>0</v>
      </c>
      <c r="AA295">
        <v>1</v>
      </c>
    </row>
    <row r="296" spans="1:27" x14ac:dyDescent="0.3">
      <c r="A296">
        <v>295</v>
      </c>
      <c r="B296" t="s">
        <v>307</v>
      </c>
      <c r="C296">
        <f>_xlfn.IFS(EmpTable3[[#This Row],[Gender]]="Male", 1, EmpTable3[[#This Row],[Gender]]="Female", 2)</f>
        <v>2</v>
      </c>
      <c r="D296" s="1">
        <v>42852</v>
      </c>
      <c r="E296" s="2">
        <f ca="1">DATEDIF(EmpTable3[[#This Row],[Start Date]],TODAY(),"Y")</f>
        <v>7</v>
      </c>
      <c r="F296" t="s">
        <v>17</v>
      </c>
      <c r="G296" t="s">
        <v>22</v>
      </c>
      <c r="H296">
        <f>_xlfn.IFS(EmpTable3[[#This Row],[Country]]="Egypt", 1, EmpTable3[[#This Row],[Country]]="Saudi Arabia", 2, EmpTable3[[#This Row],[Country]]="United Arab Emirates", 3, EmpTable3[[#This Row],[Country]]="Syria", 4, EmpTable3[[#This Row],[Country]]="Lebanon", 5)</f>
        <v>2</v>
      </c>
      <c r="I296" t="s">
        <v>60</v>
      </c>
      <c r="J296">
        <f>_xlfn.IFS(EmpTable3[[#This Row],[Center]]="East", 1, EmpTable3[[#This Row],[Center]]="West", 2, EmpTable3[[#This Row],[Center]]="North", 3, EmpTable3[[#This Row],[Center]]="South", 4, EmpTable3[[#This Row],[Center]]="Main", 5)</f>
        <v>4</v>
      </c>
      <c r="K296">
        <v>1799</v>
      </c>
      <c r="L296">
        <v>21588</v>
      </c>
      <c r="M296">
        <v>4.5</v>
      </c>
      <c r="N296">
        <v>2</v>
      </c>
      <c r="O296">
        <v>0</v>
      </c>
      <c r="P296">
        <v>6</v>
      </c>
      <c r="Q296" s="2"/>
      <c r="R296">
        <v>2</v>
      </c>
      <c r="S296">
        <v>7</v>
      </c>
      <c r="T296">
        <v>2</v>
      </c>
      <c r="U296">
        <v>4</v>
      </c>
      <c r="V296">
        <v>1799</v>
      </c>
      <c r="W296">
        <v>21588</v>
      </c>
      <c r="X296">
        <v>4.5</v>
      </c>
      <c r="Y296">
        <v>2</v>
      </c>
      <c r="Z296">
        <v>0</v>
      </c>
      <c r="AA296">
        <v>6</v>
      </c>
    </row>
    <row r="297" spans="1:27" x14ac:dyDescent="0.3">
      <c r="A297">
        <v>296</v>
      </c>
      <c r="B297" t="s">
        <v>32</v>
      </c>
      <c r="C297">
        <f>_xlfn.IFS(EmpTable3[[#This Row],[Gender]]="Male", 1, EmpTable3[[#This Row],[Gender]]="Female", 2)</f>
        <v>1</v>
      </c>
      <c r="D297" s="1">
        <v>42879</v>
      </c>
      <c r="E297" s="2">
        <f ca="1">DATEDIF(EmpTable3[[#This Row],[Start Date]],TODAY(),"Y")</f>
        <v>7</v>
      </c>
      <c r="F297" t="s">
        <v>41</v>
      </c>
      <c r="G297" t="s">
        <v>18</v>
      </c>
      <c r="H297">
        <f>_xlfn.IFS(EmpTable3[[#This Row],[Country]]="Egypt", 1, EmpTable3[[#This Row],[Country]]="Saudi Arabia", 2, EmpTable3[[#This Row],[Country]]="United Arab Emirates", 3, EmpTable3[[#This Row],[Country]]="Syria", 4, EmpTable3[[#This Row],[Country]]="Lebanon", 5)</f>
        <v>1</v>
      </c>
      <c r="I297" t="s">
        <v>60</v>
      </c>
      <c r="J297">
        <f>_xlfn.IFS(EmpTable3[[#This Row],[Center]]="East", 1, EmpTable3[[#This Row],[Center]]="West", 2, EmpTable3[[#This Row],[Center]]="North", 3, EmpTable3[[#This Row],[Center]]="South", 4, EmpTable3[[#This Row],[Center]]="Main", 5)</f>
        <v>4</v>
      </c>
      <c r="K297">
        <v>2082</v>
      </c>
      <c r="L297">
        <v>24984</v>
      </c>
      <c r="M297">
        <v>3</v>
      </c>
      <c r="N297">
        <v>0</v>
      </c>
      <c r="O297">
        <v>0</v>
      </c>
      <c r="P297">
        <v>1</v>
      </c>
      <c r="Q297" s="2"/>
      <c r="R297">
        <v>1</v>
      </c>
      <c r="S297">
        <v>7</v>
      </c>
      <c r="T297">
        <v>1</v>
      </c>
      <c r="U297">
        <v>4</v>
      </c>
      <c r="V297">
        <v>2082</v>
      </c>
      <c r="W297">
        <v>24984</v>
      </c>
      <c r="X297">
        <v>3</v>
      </c>
      <c r="Y297">
        <v>0</v>
      </c>
      <c r="Z297">
        <v>0</v>
      </c>
      <c r="AA297">
        <v>1</v>
      </c>
    </row>
    <row r="298" spans="1:27" x14ac:dyDescent="0.3">
      <c r="A298">
        <v>297</v>
      </c>
      <c r="B298" t="s">
        <v>32</v>
      </c>
      <c r="C298">
        <f>_xlfn.IFS(EmpTable3[[#This Row],[Gender]]="Male", 1, EmpTable3[[#This Row],[Gender]]="Female", 2)</f>
        <v>1</v>
      </c>
      <c r="D298" s="1">
        <v>42605</v>
      </c>
      <c r="E298" s="2">
        <f ca="1">DATEDIF(EmpTable3[[#This Row],[Start Date]],TODAY(),"Y")</f>
        <v>7</v>
      </c>
      <c r="F298" t="s">
        <v>118</v>
      </c>
      <c r="G298" t="s">
        <v>29</v>
      </c>
      <c r="H298">
        <f>_xlfn.IFS(EmpTable3[[#This Row],[Country]]="Egypt", 1, EmpTable3[[#This Row],[Country]]="Saudi Arabia", 2, EmpTable3[[#This Row],[Country]]="United Arab Emirates", 3, EmpTable3[[#This Row],[Country]]="Syria", 4, EmpTable3[[#This Row],[Country]]="Lebanon", 5)</f>
        <v>3</v>
      </c>
      <c r="I298" t="s">
        <v>36</v>
      </c>
      <c r="J298">
        <f>_xlfn.IFS(EmpTable3[[#This Row],[Center]]="East", 1, EmpTable3[[#This Row],[Center]]="West", 2, EmpTable3[[#This Row],[Center]]="North", 3, EmpTable3[[#This Row],[Center]]="South", 4, EmpTable3[[#This Row],[Center]]="Main", 5)</f>
        <v>3</v>
      </c>
      <c r="K298">
        <v>1490</v>
      </c>
      <c r="L298">
        <v>17880</v>
      </c>
      <c r="M298">
        <v>4.5</v>
      </c>
      <c r="N298">
        <v>0</v>
      </c>
      <c r="O298">
        <v>2</v>
      </c>
      <c r="P298">
        <v>6</v>
      </c>
      <c r="Q298" s="2"/>
      <c r="R298">
        <v>1</v>
      </c>
      <c r="S298">
        <v>7</v>
      </c>
      <c r="T298">
        <v>3</v>
      </c>
      <c r="U298">
        <v>3</v>
      </c>
      <c r="V298">
        <v>1490</v>
      </c>
      <c r="W298">
        <v>17880</v>
      </c>
      <c r="X298">
        <v>4.5</v>
      </c>
      <c r="Y298">
        <v>0</v>
      </c>
      <c r="Z298">
        <v>2</v>
      </c>
      <c r="AA298">
        <v>6</v>
      </c>
    </row>
    <row r="299" spans="1:27" x14ac:dyDescent="0.3">
      <c r="A299">
        <v>298</v>
      </c>
      <c r="B299" t="s">
        <v>307</v>
      </c>
      <c r="C299">
        <f>_xlfn.IFS(EmpTable3[[#This Row],[Gender]]="Male", 1, EmpTable3[[#This Row],[Gender]]="Female", 2)</f>
        <v>2</v>
      </c>
      <c r="D299" s="1">
        <v>43905</v>
      </c>
      <c r="E299" s="2">
        <f ca="1">DATEDIF(EmpTable3[[#This Row],[Start Date]],TODAY(),"Y")</f>
        <v>4</v>
      </c>
      <c r="F299" t="s">
        <v>41</v>
      </c>
      <c r="G299" t="s">
        <v>29</v>
      </c>
      <c r="H299">
        <f>_xlfn.IFS(EmpTable3[[#This Row],[Country]]="Egypt", 1, EmpTable3[[#This Row],[Country]]="Saudi Arabia", 2, EmpTable3[[#This Row],[Country]]="United Arab Emirates", 3, EmpTable3[[#This Row],[Country]]="Syria", 4, EmpTable3[[#This Row],[Country]]="Lebanon", 5)</f>
        <v>3</v>
      </c>
      <c r="I299" t="s">
        <v>36</v>
      </c>
      <c r="J299">
        <f>_xlfn.IFS(EmpTable3[[#This Row],[Center]]="East", 1, EmpTable3[[#This Row],[Center]]="West", 2, EmpTable3[[#This Row],[Center]]="North", 3, EmpTable3[[#This Row],[Center]]="South", 4, EmpTable3[[#This Row],[Center]]="Main", 5)</f>
        <v>3</v>
      </c>
      <c r="K299">
        <v>2042</v>
      </c>
      <c r="L299">
        <v>24504</v>
      </c>
      <c r="M299">
        <v>4.5</v>
      </c>
      <c r="N299">
        <v>0</v>
      </c>
      <c r="O299">
        <v>0</v>
      </c>
      <c r="P299">
        <v>10</v>
      </c>
      <c r="Q299" s="2"/>
      <c r="R299">
        <v>2</v>
      </c>
      <c r="S299">
        <v>4</v>
      </c>
      <c r="T299">
        <v>3</v>
      </c>
      <c r="U299">
        <v>3</v>
      </c>
      <c r="V299">
        <v>2042</v>
      </c>
      <c r="W299">
        <v>24504</v>
      </c>
      <c r="X299">
        <v>4.5</v>
      </c>
      <c r="Y299">
        <v>0</v>
      </c>
      <c r="Z299">
        <v>0</v>
      </c>
      <c r="AA299">
        <v>10</v>
      </c>
    </row>
    <row r="300" spans="1:27" x14ac:dyDescent="0.3">
      <c r="A300">
        <v>299</v>
      </c>
      <c r="B300" t="s">
        <v>32</v>
      </c>
      <c r="C300">
        <f>_xlfn.IFS(EmpTable3[[#This Row],[Gender]]="Male", 1, EmpTable3[[#This Row],[Gender]]="Female", 2)</f>
        <v>1</v>
      </c>
      <c r="D300" s="1">
        <v>42492</v>
      </c>
      <c r="E300" s="2">
        <f ca="1">DATEDIF(EmpTable3[[#This Row],[Start Date]],TODAY(),"Y")</f>
        <v>8</v>
      </c>
      <c r="F300" t="s">
        <v>58</v>
      </c>
      <c r="G300" t="s">
        <v>48</v>
      </c>
      <c r="H300">
        <f>_xlfn.IFS(EmpTable3[[#This Row],[Country]]="Egypt", 1, EmpTable3[[#This Row],[Country]]="Saudi Arabia", 2, EmpTable3[[#This Row],[Country]]="United Arab Emirates", 3, EmpTable3[[#This Row],[Country]]="Syria", 4, EmpTable3[[#This Row],[Country]]="Lebanon", 5)</f>
        <v>4</v>
      </c>
      <c r="I300" t="s">
        <v>42</v>
      </c>
      <c r="J300">
        <f>_xlfn.IFS(EmpTable3[[#This Row],[Center]]="East", 1, EmpTable3[[#This Row],[Center]]="West", 2, EmpTable3[[#This Row],[Center]]="North", 3, EmpTable3[[#This Row],[Center]]="South", 4, EmpTable3[[#This Row],[Center]]="Main", 5)</f>
        <v>5</v>
      </c>
      <c r="K300">
        <v>985</v>
      </c>
      <c r="L300">
        <v>11820</v>
      </c>
      <c r="M300">
        <v>5</v>
      </c>
      <c r="N300">
        <v>1</v>
      </c>
      <c r="O300">
        <v>0</v>
      </c>
      <c r="P300">
        <v>5</v>
      </c>
      <c r="Q300" s="2"/>
      <c r="R300">
        <v>1</v>
      </c>
      <c r="S300">
        <v>8</v>
      </c>
      <c r="T300">
        <v>4</v>
      </c>
      <c r="U300">
        <v>5</v>
      </c>
      <c r="V300">
        <v>985</v>
      </c>
      <c r="W300">
        <v>11820</v>
      </c>
      <c r="X300">
        <v>5</v>
      </c>
      <c r="Y300">
        <v>1</v>
      </c>
      <c r="Z300">
        <v>0</v>
      </c>
      <c r="AA300">
        <v>5</v>
      </c>
    </row>
    <row r="301" spans="1:27" x14ac:dyDescent="0.3">
      <c r="A301">
        <v>300</v>
      </c>
      <c r="B301" t="s">
        <v>307</v>
      </c>
      <c r="C301">
        <f>_xlfn.IFS(EmpTable3[[#This Row],[Gender]]="Male", 1, EmpTable3[[#This Row],[Gender]]="Female", 2)</f>
        <v>2</v>
      </c>
      <c r="D301" s="1">
        <v>42860</v>
      </c>
      <c r="E301" s="2">
        <f ca="1">DATEDIF(EmpTable3[[#This Row],[Start Date]],TODAY(),"Y")</f>
        <v>7</v>
      </c>
      <c r="F301" t="s">
        <v>39</v>
      </c>
      <c r="G301" t="s">
        <v>18</v>
      </c>
      <c r="H301">
        <f>_xlfn.IFS(EmpTable3[[#This Row],[Country]]="Egypt", 1, EmpTable3[[#This Row],[Country]]="Saudi Arabia", 2, EmpTable3[[#This Row],[Country]]="United Arab Emirates", 3, EmpTable3[[#This Row],[Country]]="Syria", 4, EmpTable3[[#This Row],[Country]]="Lebanon", 5)</f>
        <v>1</v>
      </c>
      <c r="I301" t="s">
        <v>36</v>
      </c>
      <c r="J301">
        <f>_xlfn.IFS(EmpTable3[[#This Row],[Center]]="East", 1, EmpTable3[[#This Row],[Center]]="West", 2, EmpTable3[[#This Row],[Center]]="North", 3, EmpTable3[[#This Row],[Center]]="South", 4, EmpTable3[[#This Row],[Center]]="Main", 5)</f>
        <v>3</v>
      </c>
      <c r="K301">
        <v>1988</v>
      </c>
      <c r="L301">
        <v>23856</v>
      </c>
      <c r="M301">
        <v>3</v>
      </c>
      <c r="N301">
        <v>0</v>
      </c>
      <c r="O301">
        <v>0</v>
      </c>
      <c r="P301">
        <v>7</v>
      </c>
      <c r="Q301" s="2"/>
      <c r="R301">
        <v>2</v>
      </c>
      <c r="S301">
        <v>7</v>
      </c>
      <c r="T301">
        <v>1</v>
      </c>
      <c r="U301">
        <v>3</v>
      </c>
      <c r="V301">
        <v>1988</v>
      </c>
      <c r="W301">
        <v>23856</v>
      </c>
      <c r="X301">
        <v>3</v>
      </c>
      <c r="Y301">
        <v>0</v>
      </c>
      <c r="Z301">
        <v>0</v>
      </c>
      <c r="AA301">
        <v>7</v>
      </c>
    </row>
    <row r="302" spans="1:27" x14ac:dyDescent="0.3">
      <c r="A302">
        <v>301</v>
      </c>
      <c r="B302" t="s">
        <v>307</v>
      </c>
      <c r="C302">
        <f>_xlfn.IFS(EmpTable3[[#This Row],[Gender]]="Male", 1, EmpTable3[[#This Row],[Gender]]="Female", 2)</f>
        <v>2</v>
      </c>
      <c r="D302" s="1">
        <v>43286</v>
      </c>
      <c r="E302" s="2">
        <f ca="1">DATEDIF(EmpTable3[[#This Row],[Start Date]],TODAY(),"Y")</f>
        <v>6</v>
      </c>
      <c r="F302" t="s">
        <v>41</v>
      </c>
      <c r="G302" t="s">
        <v>22</v>
      </c>
      <c r="H302">
        <f>_xlfn.IFS(EmpTable3[[#This Row],[Country]]="Egypt", 1, EmpTable3[[#This Row],[Country]]="Saudi Arabia", 2, EmpTable3[[#This Row],[Country]]="United Arab Emirates", 3, EmpTable3[[#This Row],[Country]]="Syria", 4, EmpTable3[[#This Row],[Country]]="Lebanon", 5)</f>
        <v>2</v>
      </c>
      <c r="I302" t="s">
        <v>60</v>
      </c>
      <c r="J302">
        <f>_xlfn.IFS(EmpTable3[[#This Row],[Center]]="East", 1, EmpTable3[[#This Row],[Center]]="West", 2, EmpTable3[[#This Row],[Center]]="North", 3, EmpTable3[[#This Row],[Center]]="South", 4, EmpTable3[[#This Row],[Center]]="Main", 5)</f>
        <v>4</v>
      </c>
      <c r="K302">
        <v>1545</v>
      </c>
      <c r="L302">
        <v>18540</v>
      </c>
      <c r="M302">
        <v>5</v>
      </c>
      <c r="N302">
        <v>1</v>
      </c>
      <c r="O302">
        <v>0</v>
      </c>
      <c r="P302">
        <v>1</v>
      </c>
      <c r="Q302" s="2"/>
      <c r="R302">
        <v>2</v>
      </c>
      <c r="S302">
        <v>6</v>
      </c>
      <c r="T302">
        <v>2</v>
      </c>
      <c r="U302">
        <v>4</v>
      </c>
      <c r="V302">
        <v>1545</v>
      </c>
      <c r="W302">
        <v>18540</v>
      </c>
      <c r="X302">
        <v>5</v>
      </c>
      <c r="Y302">
        <v>1</v>
      </c>
      <c r="Z302">
        <v>0</v>
      </c>
      <c r="AA302">
        <v>1</v>
      </c>
    </row>
    <row r="303" spans="1:27" x14ac:dyDescent="0.3">
      <c r="A303">
        <v>302</v>
      </c>
      <c r="B303" t="s">
        <v>32</v>
      </c>
      <c r="C303">
        <f>_xlfn.IFS(EmpTable3[[#This Row],[Gender]]="Male", 1, EmpTable3[[#This Row],[Gender]]="Female", 2)</f>
        <v>1</v>
      </c>
      <c r="D303" s="1">
        <v>44016</v>
      </c>
      <c r="E303" s="2">
        <f ca="1">DATEDIF(EmpTable3[[#This Row],[Start Date]],TODAY(),"Y")</f>
        <v>4</v>
      </c>
      <c r="F303" t="s">
        <v>76</v>
      </c>
      <c r="G303" t="s">
        <v>18</v>
      </c>
      <c r="H303">
        <f>_xlfn.IFS(EmpTable3[[#This Row],[Country]]="Egypt", 1, EmpTable3[[#This Row],[Country]]="Saudi Arabia", 2, EmpTable3[[#This Row],[Country]]="United Arab Emirates", 3, EmpTable3[[#This Row],[Country]]="Syria", 4, EmpTable3[[#This Row],[Country]]="Lebanon", 5)</f>
        <v>1</v>
      </c>
      <c r="I303" t="s">
        <v>42</v>
      </c>
      <c r="J303">
        <f>_xlfn.IFS(EmpTable3[[#This Row],[Center]]="East", 1, EmpTable3[[#This Row],[Center]]="West", 2, EmpTable3[[#This Row],[Center]]="North", 3, EmpTable3[[#This Row],[Center]]="South", 4, EmpTable3[[#This Row],[Center]]="Main", 5)</f>
        <v>5</v>
      </c>
      <c r="K303">
        <v>2637</v>
      </c>
      <c r="L303">
        <v>31644</v>
      </c>
      <c r="M303">
        <v>5</v>
      </c>
      <c r="N303">
        <v>0</v>
      </c>
      <c r="O303">
        <v>0</v>
      </c>
      <c r="P303">
        <v>50</v>
      </c>
      <c r="Q303" s="2"/>
      <c r="R303">
        <v>1</v>
      </c>
      <c r="S303">
        <v>4</v>
      </c>
      <c r="T303">
        <v>1</v>
      </c>
      <c r="U303">
        <v>5</v>
      </c>
      <c r="V303">
        <v>2637</v>
      </c>
      <c r="W303">
        <v>31644</v>
      </c>
      <c r="X303">
        <v>5</v>
      </c>
      <c r="Y303">
        <v>0</v>
      </c>
      <c r="Z303">
        <v>0</v>
      </c>
      <c r="AA303">
        <v>50</v>
      </c>
    </row>
    <row r="304" spans="1:27" x14ac:dyDescent="0.3">
      <c r="A304">
        <v>303</v>
      </c>
      <c r="B304" t="s">
        <v>32</v>
      </c>
      <c r="C304">
        <f>_xlfn.IFS(EmpTable3[[#This Row],[Gender]]="Male", 1, EmpTable3[[#This Row],[Gender]]="Female", 2)</f>
        <v>1</v>
      </c>
      <c r="D304" s="1">
        <v>43810</v>
      </c>
      <c r="E304" s="2">
        <f ca="1">DATEDIF(EmpTable3[[#This Row],[Start Date]],TODAY(),"Y")</f>
        <v>4</v>
      </c>
      <c r="F304" t="s">
        <v>28</v>
      </c>
      <c r="G304" t="s">
        <v>22</v>
      </c>
      <c r="H304">
        <f>_xlfn.IFS(EmpTable3[[#This Row],[Country]]="Egypt", 1, EmpTable3[[#This Row],[Country]]="Saudi Arabia", 2, EmpTable3[[#This Row],[Country]]="United Arab Emirates", 3, EmpTable3[[#This Row],[Country]]="Syria", 4, EmpTable3[[#This Row],[Country]]="Lebanon", 5)</f>
        <v>2</v>
      </c>
      <c r="I304" t="s">
        <v>36</v>
      </c>
      <c r="J304">
        <f>_xlfn.IFS(EmpTable3[[#This Row],[Center]]="East", 1, EmpTable3[[#This Row],[Center]]="West", 2, EmpTable3[[#This Row],[Center]]="North", 3, EmpTable3[[#This Row],[Center]]="South", 4, EmpTable3[[#This Row],[Center]]="Main", 5)</f>
        <v>3</v>
      </c>
      <c r="K304">
        <v>1385</v>
      </c>
      <c r="L304">
        <v>16620</v>
      </c>
      <c r="M304">
        <v>4.5</v>
      </c>
      <c r="N304">
        <v>0</v>
      </c>
      <c r="O304">
        <v>0</v>
      </c>
      <c r="P304">
        <v>6</v>
      </c>
      <c r="Q304" s="2"/>
      <c r="R304">
        <v>1</v>
      </c>
      <c r="S304">
        <v>4</v>
      </c>
      <c r="T304">
        <v>2</v>
      </c>
      <c r="U304">
        <v>3</v>
      </c>
      <c r="V304">
        <v>1385</v>
      </c>
      <c r="W304">
        <v>16620</v>
      </c>
      <c r="X304">
        <v>4.5</v>
      </c>
      <c r="Y304">
        <v>0</v>
      </c>
      <c r="Z304">
        <v>0</v>
      </c>
      <c r="AA304">
        <v>6</v>
      </c>
    </row>
    <row r="305" spans="1:27" x14ac:dyDescent="0.3">
      <c r="A305">
        <v>304</v>
      </c>
      <c r="B305" t="s">
        <v>307</v>
      </c>
      <c r="C305">
        <f>_xlfn.IFS(EmpTable3[[#This Row],[Gender]]="Male", 1, EmpTable3[[#This Row],[Gender]]="Female", 2)</f>
        <v>2</v>
      </c>
      <c r="D305" s="1">
        <v>43136</v>
      </c>
      <c r="E305" s="2">
        <f ca="1">DATEDIF(EmpTable3[[#This Row],[Start Date]],TODAY(),"Y")</f>
        <v>6</v>
      </c>
      <c r="F305" t="s">
        <v>28</v>
      </c>
      <c r="G305" t="s">
        <v>29</v>
      </c>
      <c r="H305">
        <f>_xlfn.IFS(EmpTable3[[#This Row],[Country]]="Egypt", 1, EmpTable3[[#This Row],[Country]]="Saudi Arabia", 2, EmpTable3[[#This Row],[Country]]="United Arab Emirates", 3, EmpTable3[[#This Row],[Country]]="Syria", 4, EmpTable3[[#This Row],[Country]]="Lebanon", 5)</f>
        <v>3</v>
      </c>
      <c r="I305" t="s">
        <v>60</v>
      </c>
      <c r="J305">
        <f>_xlfn.IFS(EmpTable3[[#This Row],[Center]]="East", 1, EmpTable3[[#This Row],[Center]]="West", 2, EmpTable3[[#This Row],[Center]]="North", 3, EmpTable3[[#This Row],[Center]]="South", 4, EmpTable3[[#This Row],[Center]]="Main", 5)</f>
        <v>4</v>
      </c>
      <c r="K305">
        <v>2468</v>
      </c>
      <c r="L305">
        <v>29616</v>
      </c>
      <c r="M305">
        <v>1</v>
      </c>
      <c r="N305">
        <v>4</v>
      </c>
      <c r="O305">
        <v>0</v>
      </c>
      <c r="P305">
        <v>3</v>
      </c>
      <c r="Q305" s="2"/>
      <c r="R305">
        <v>2</v>
      </c>
      <c r="S305">
        <v>6</v>
      </c>
      <c r="T305">
        <v>3</v>
      </c>
      <c r="U305">
        <v>4</v>
      </c>
      <c r="V305">
        <v>2468</v>
      </c>
      <c r="W305">
        <v>29616</v>
      </c>
      <c r="X305">
        <v>1</v>
      </c>
      <c r="Y305">
        <v>4</v>
      </c>
      <c r="Z305">
        <v>0</v>
      </c>
      <c r="AA305">
        <v>3</v>
      </c>
    </row>
    <row r="306" spans="1:27" x14ac:dyDescent="0.3">
      <c r="A306">
        <v>305</v>
      </c>
      <c r="B306" t="s">
        <v>307</v>
      </c>
      <c r="C306">
        <f>_xlfn.IFS(EmpTable3[[#This Row],[Gender]]="Male", 1, EmpTable3[[#This Row],[Gender]]="Female", 2)</f>
        <v>2</v>
      </c>
      <c r="D306" s="1">
        <v>43280</v>
      </c>
      <c r="E306" s="2">
        <f ca="1">DATEDIF(EmpTable3[[#This Row],[Start Date]],TODAY(),"Y")</f>
        <v>6</v>
      </c>
      <c r="F306" t="s">
        <v>88</v>
      </c>
      <c r="G306" t="s">
        <v>48</v>
      </c>
      <c r="H306">
        <f>_xlfn.IFS(EmpTable3[[#This Row],[Country]]="Egypt", 1, EmpTable3[[#This Row],[Country]]="Saudi Arabia", 2, EmpTable3[[#This Row],[Country]]="United Arab Emirates", 3, EmpTable3[[#This Row],[Country]]="Syria", 4, EmpTable3[[#This Row],[Country]]="Lebanon", 5)</f>
        <v>4</v>
      </c>
      <c r="I306" t="s">
        <v>42</v>
      </c>
      <c r="J306">
        <f>_xlfn.IFS(EmpTable3[[#This Row],[Center]]="East", 1, EmpTable3[[#This Row],[Center]]="West", 2, EmpTable3[[#This Row],[Center]]="North", 3, EmpTable3[[#This Row],[Center]]="South", 4, EmpTable3[[#This Row],[Center]]="Main", 5)</f>
        <v>5</v>
      </c>
      <c r="K306">
        <v>2098</v>
      </c>
      <c r="L306">
        <v>25176</v>
      </c>
      <c r="M306">
        <v>4.5</v>
      </c>
      <c r="N306">
        <v>0</v>
      </c>
      <c r="O306">
        <v>0</v>
      </c>
      <c r="P306">
        <v>3</v>
      </c>
      <c r="Q306" s="2"/>
      <c r="R306">
        <v>2</v>
      </c>
      <c r="S306">
        <v>6</v>
      </c>
      <c r="T306">
        <v>4</v>
      </c>
      <c r="U306">
        <v>5</v>
      </c>
      <c r="V306">
        <v>2098</v>
      </c>
      <c r="W306">
        <v>25176</v>
      </c>
      <c r="X306">
        <v>4.5</v>
      </c>
      <c r="Y306">
        <v>0</v>
      </c>
      <c r="Z306">
        <v>0</v>
      </c>
      <c r="AA306">
        <v>3</v>
      </c>
    </row>
    <row r="307" spans="1:27" x14ac:dyDescent="0.3">
      <c r="A307">
        <v>306</v>
      </c>
      <c r="B307" t="s">
        <v>32</v>
      </c>
      <c r="C307">
        <f>_xlfn.IFS(EmpTable3[[#This Row],[Gender]]="Male", 1, EmpTable3[[#This Row],[Gender]]="Female", 2)</f>
        <v>1</v>
      </c>
      <c r="D307" s="1">
        <v>43607</v>
      </c>
      <c r="E307" s="2">
        <f ca="1">DATEDIF(EmpTable3[[#This Row],[Start Date]],TODAY(),"Y")</f>
        <v>5</v>
      </c>
      <c r="F307" t="s">
        <v>58</v>
      </c>
      <c r="G307" t="s">
        <v>29</v>
      </c>
      <c r="H307">
        <f>_xlfn.IFS(EmpTable3[[#This Row],[Country]]="Egypt", 1, EmpTable3[[#This Row],[Country]]="Saudi Arabia", 2, EmpTable3[[#This Row],[Country]]="United Arab Emirates", 3, EmpTable3[[#This Row],[Country]]="Syria", 4, EmpTable3[[#This Row],[Country]]="Lebanon", 5)</f>
        <v>3</v>
      </c>
      <c r="I307" t="s">
        <v>42</v>
      </c>
      <c r="J307">
        <f>_xlfn.IFS(EmpTable3[[#This Row],[Center]]="East", 1, EmpTable3[[#This Row],[Center]]="West", 2, EmpTable3[[#This Row],[Center]]="North", 3, EmpTable3[[#This Row],[Center]]="South", 4, EmpTable3[[#This Row],[Center]]="Main", 5)</f>
        <v>5</v>
      </c>
      <c r="K307">
        <v>2302</v>
      </c>
      <c r="L307">
        <v>27624</v>
      </c>
      <c r="M307">
        <v>3</v>
      </c>
      <c r="N307">
        <v>6</v>
      </c>
      <c r="O307">
        <v>0</v>
      </c>
      <c r="P307">
        <v>6</v>
      </c>
      <c r="Q307" s="2"/>
      <c r="R307">
        <v>1</v>
      </c>
      <c r="S307">
        <v>5</v>
      </c>
      <c r="T307">
        <v>3</v>
      </c>
      <c r="U307">
        <v>5</v>
      </c>
      <c r="V307">
        <v>2302</v>
      </c>
      <c r="W307">
        <v>27624</v>
      </c>
      <c r="X307">
        <v>3</v>
      </c>
      <c r="Y307">
        <v>6</v>
      </c>
      <c r="Z307">
        <v>0</v>
      </c>
      <c r="AA307">
        <v>6</v>
      </c>
    </row>
    <row r="308" spans="1:27" x14ac:dyDescent="0.3">
      <c r="A308">
        <v>307</v>
      </c>
      <c r="B308" t="s">
        <v>32</v>
      </c>
      <c r="C308">
        <f>_xlfn.IFS(EmpTable3[[#This Row],[Gender]]="Male", 1, EmpTable3[[#This Row],[Gender]]="Female", 2)</f>
        <v>1</v>
      </c>
      <c r="D308" s="1">
        <v>43565</v>
      </c>
      <c r="E308" s="2">
        <f ca="1">DATEDIF(EmpTable3[[#This Row],[Start Date]],TODAY(),"Y")</f>
        <v>5</v>
      </c>
      <c r="F308" t="s">
        <v>53</v>
      </c>
      <c r="G308" t="s">
        <v>18</v>
      </c>
      <c r="H308">
        <f>_xlfn.IFS(EmpTable3[[#This Row],[Country]]="Egypt", 1, EmpTable3[[#This Row],[Country]]="Saudi Arabia", 2, EmpTable3[[#This Row],[Country]]="United Arab Emirates", 3, EmpTable3[[#This Row],[Country]]="Syria", 4, EmpTable3[[#This Row],[Country]]="Lebanon", 5)</f>
        <v>1</v>
      </c>
      <c r="I308" t="s">
        <v>42</v>
      </c>
      <c r="J308">
        <f>_xlfn.IFS(EmpTable3[[#This Row],[Center]]="East", 1, EmpTable3[[#This Row],[Center]]="West", 2, EmpTable3[[#This Row],[Center]]="North", 3, EmpTable3[[#This Row],[Center]]="South", 4, EmpTable3[[#This Row],[Center]]="Main", 5)</f>
        <v>5</v>
      </c>
      <c r="K308">
        <v>1623</v>
      </c>
      <c r="L308">
        <v>19476</v>
      </c>
      <c r="M308">
        <v>1</v>
      </c>
      <c r="N308">
        <v>6</v>
      </c>
      <c r="O308">
        <v>0</v>
      </c>
      <c r="P308">
        <v>4</v>
      </c>
      <c r="Q308" s="2"/>
      <c r="R308">
        <v>1</v>
      </c>
      <c r="S308">
        <v>5</v>
      </c>
      <c r="T308">
        <v>1</v>
      </c>
      <c r="U308">
        <v>5</v>
      </c>
      <c r="V308">
        <v>1623</v>
      </c>
      <c r="W308">
        <v>19476</v>
      </c>
      <c r="X308">
        <v>1</v>
      </c>
      <c r="Y308">
        <v>6</v>
      </c>
      <c r="Z308">
        <v>0</v>
      </c>
      <c r="AA308">
        <v>4</v>
      </c>
    </row>
    <row r="309" spans="1:27" x14ac:dyDescent="0.3">
      <c r="A309">
        <v>308</v>
      </c>
      <c r="B309" t="s">
        <v>307</v>
      </c>
      <c r="C309">
        <f>_xlfn.IFS(EmpTable3[[#This Row],[Gender]]="Male", 1, EmpTable3[[#This Row],[Gender]]="Female", 2)</f>
        <v>2</v>
      </c>
      <c r="D309" s="1">
        <v>43537</v>
      </c>
      <c r="E309" s="2">
        <f ca="1">DATEDIF(EmpTable3[[#This Row],[Start Date]],TODAY(),"Y")</f>
        <v>5</v>
      </c>
      <c r="F309" t="s">
        <v>77</v>
      </c>
      <c r="G309" t="s">
        <v>294</v>
      </c>
      <c r="H309">
        <f>_xlfn.IFS(EmpTable3[[#This Row],[Country]]="Egypt", 1, EmpTable3[[#This Row],[Country]]="Saudi Arabia", 2, EmpTable3[[#This Row],[Country]]="United Arab Emirates", 3, EmpTable3[[#This Row],[Country]]="Syria", 4, EmpTable3[[#This Row],[Country]]="Lebanon", 5)</f>
        <v>5</v>
      </c>
      <c r="I309" t="s">
        <v>42</v>
      </c>
      <c r="J309">
        <f>_xlfn.IFS(EmpTable3[[#This Row],[Center]]="East", 1, EmpTable3[[#This Row],[Center]]="West", 2, EmpTable3[[#This Row],[Center]]="North", 3, EmpTable3[[#This Row],[Center]]="South", 4, EmpTable3[[#This Row],[Center]]="Main", 5)</f>
        <v>5</v>
      </c>
      <c r="K309">
        <v>1333</v>
      </c>
      <c r="L309">
        <v>15996</v>
      </c>
      <c r="M309">
        <v>3</v>
      </c>
      <c r="N309">
        <v>1</v>
      </c>
      <c r="O309">
        <v>6</v>
      </c>
      <c r="P309">
        <v>10</v>
      </c>
      <c r="Q309" s="2"/>
      <c r="R309">
        <v>2</v>
      </c>
      <c r="S309">
        <v>5</v>
      </c>
      <c r="T309">
        <v>5</v>
      </c>
      <c r="U309">
        <v>5</v>
      </c>
      <c r="V309">
        <v>1333</v>
      </c>
      <c r="W309">
        <v>15996</v>
      </c>
      <c r="X309">
        <v>3</v>
      </c>
      <c r="Y309">
        <v>1</v>
      </c>
      <c r="Z309">
        <v>6</v>
      </c>
      <c r="AA309">
        <v>10</v>
      </c>
    </row>
    <row r="310" spans="1:27" x14ac:dyDescent="0.3">
      <c r="A310">
        <v>309</v>
      </c>
      <c r="B310" t="s">
        <v>32</v>
      </c>
      <c r="C310">
        <f>_xlfn.IFS(EmpTable3[[#This Row],[Gender]]="Male", 1, EmpTable3[[#This Row],[Gender]]="Female", 2)</f>
        <v>1</v>
      </c>
      <c r="D310" s="1">
        <v>42692</v>
      </c>
      <c r="E310" s="2">
        <f ca="1">DATEDIF(EmpTable3[[#This Row],[Start Date]],TODAY(),"Y")</f>
        <v>7</v>
      </c>
      <c r="F310" t="s">
        <v>17</v>
      </c>
      <c r="G310" t="s">
        <v>29</v>
      </c>
      <c r="H310">
        <f>_xlfn.IFS(EmpTable3[[#This Row],[Country]]="Egypt", 1, EmpTable3[[#This Row],[Country]]="Saudi Arabia", 2, EmpTable3[[#This Row],[Country]]="United Arab Emirates", 3, EmpTable3[[#This Row],[Country]]="Syria", 4, EmpTable3[[#This Row],[Country]]="Lebanon", 5)</f>
        <v>3</v>
      </c>
      <c r="I310" t="s">
        <v>42</v>
      </c>
      <c r="J310">
        <f>_xlfn.IFS(EmpTable3[[#This Row],[Center]]="East", 1, EmpTable3[[#This Row],[Center]]="West", 2, EmpTable3[[#This Row],[Center]]="North", 3, EmpTable3[[#This Row],[Center]]="South", 4, EmpTable3[[#This Row],[Center]]="Main", 5)</f>
        <v>5</v>
      </c>
      <c r="K310">
        <v>1431</v>
      </c>
      <c r="L310">
        <v>17172</v>
      </c>
      <c r="M310">
        <v>5</v>
      </c>
      <c r="N310">
        <v>0</v>
      </c>
      <c r="O310">
        <v>0</v>
      </c>
      <c r="P310">
        <v>4</v>
      </c>
      <c r="Q310" s="2"/>
      <c r="R310">
        <v>1</v>
      </c>
      <c r="S310">
        <v>7</v>
      </c>
      <c r="T310">
        <v>3</v>
      </c>
      <c r="U310">
        <v>5</v>
      </c>
      <c r="V310">
        <v>1431</v>
      </c>
      <c r="W310">
        <v>17172</v>
      </c>
      <c r="X310">
        <v>5</v>
      </c>
      <c r="Y310">
        <v>0</v>
      </c>
      <c r="Z310">
        <v>0</v>
      </c>
      <c r="AA310">
        <v>4</v>
      </c>
    </row>
    <row r="311" spans="1:27" x14ac:dyDescent="0.3">
      <c r="A311">
        <v>310</v>
      </c>
      <c r="B311" t="s">
        <v>307</v>
      </c>
      <c r="C311">
        <f>_xlfn.IFS(EmpTable3[[#This Row],[Gender]]="Male", 1, EmpTable3[[#This Row],[Gender]]="Female", 2)</f>
        <v>2</v>
      </c>
      <c r="D311" s="1">
        <v>43823</v>
      </c>
      <c r="E311" s="2">
        <f ca="1">DATEDIF(EmpTable3[[#This Row],[Start Date]],TODAY(),"Y")</f>
        <v>4</v>
      </c>
      <c r="F311" t="s">
        <v>28</v>
      </c>
      <c r="G311" t="s">
        <v>18</v>
      </c>
      <c r="H311">
        <f>_xlfn.IFS(EmpTable3[[#This Row],[Country]]="Egypt", 1, EmpTable3[[#This Row],[Country]]="Saudi Arabia", 2, EmpTable3[[#This Row],[Country]]="United Arab Emirates", 3, EmpTable3[[#This Row],[Country]]="Syria", 4, EmpTable3[[#This Row],[Country]]="Lebanon", 5)</f>
        <v>1</v>
      </c>
      <c r="I311" t="s">
        <v>19</v>
      </c>
      <c r="J311">
        <f>_xlfn.IFS(EmpTable3[[#This Row],[Center]]="East", 1, EmpTable3[[#This Row],[Center]]="West", 2, EmpTable3[[#This Row],[Center]]="North", 3, EmpTable3[[#This Row],[Center]]="South", 4, EmpTable3[[#This Row],[Center]]="Main", 5)</f>
        <v>2</v>
      </c>
      <c r="K311">
        <v>2527</v>
      </c>
      <c r="L311">
        <v>30324</v>
      </c>
      <c r="M311">
        <v>3</v>
      </c>
      <c r="N311">
        <v>0</v>
      </c>
      <c r="O311">
        <v>0</v>
      </c>
      <c r="P311">
        <v>98</v>
      </c>
      <c r="Q311" s="2"/>
      <c r="R311">
        <v>2</v>
      </c>
      <c r="S311">
        <v>4</v>
      </c>
      <c r="T311">
        <v>1</v>
      </c>
      <c r="U311">
        <v>2</v>
      </c>
      <c r="V311">
        <v>2527</v>
      </c>
      <c r="W311">
        <v>30324</v>
      </c>
      <c r="X311">
        <v>3</v>
      </c>
      <c r="Y311">
        <v>0</v>
      </c>
      <c r="Z311">
        <v>0</v>
      </c>
      <c r="AA311">
        <v>98</v>
      </c>
    </row>
    <row r="312" spans="1:27" x14ac:dyDescent="0.3">
      <c r="A312">
        <v>311</v>
      </c>
      <c r="B312" t="s">
        <v>307</v>
      </c>
      <c r="C312">
        <f>_xlfn.IFS(EmpTable3[[#This Row],[Gender]]="Male", 1, EmpTable3[[#This Row],[Gender]]="Female", 2)</f>
        <v>2</v>
      </c>
      <c r="D312" s="1">
        <v>42772</v>
      </c>
      <c r="E312" s="2">
        <f ca="1">DATEDIF(EmpTable3[[#This Row],[Start Date]],TODAY(),"Y")</f>
        <v>7</v>
      </c>
      <c r="F312" t="s">
        <v>28</v>
      </c>
      <c r="G312" t="s">
        <v>18</v>
      </c>
      <c r="H312">
        <f>_xlfn.IFS(EmpTable3[[#This Row],[Country]]="Egypt", 1, EmpTable3[[#This Row],[Country]]="Saudi Arabia", 2, EmpTable3[[#This Row],[Country]]="United Arab Emirates", 3, EmpTable3[[#This Row],[Country]]="Syria", 4, EmpTable3[[#This Row],[Country]]="Lebanon", 5)</f>
        <v>1</v>
      </c>
      <c r="I312" t="s">
        <v>60</v>
      </c>
      <c r="J312">
        <f>_xlfn.IFS(EmpTable3[[#This Row],[Center]]="East", 1, EmpTable3[[#This Row],[Center]]="West", 2, EmpTable3[[#This Row],[Center]]="North", 3, EmpTable3[[#This Row],[Center]]="South", 4, EmpTable3[[#This Row],[Center]]="Main", 5)</f>
        <v>4</v>
      </c>
      <c r="K312">
        <v>2631</v>
      </c>
      <c r="L312">
        <v>31572</v>
      </c>
      <c r="M312">
        <v>3</v>
      </c>
      <c r="N312">
        <v>0</v>
      </c>
      <c r="O312">
        <v>0</v>
      </c>
      <c r="P312">
        <v>7</v>
      </c>
      <c r="Q312" s="2"/>
      <c r="R312">
        <v>2</v>
      </c>
      <c r="S312">
        <v>7</v>
      </c>
      <c r="T312">
        <v>1</v>
      </c>
      <c r="U312">
        <v>4</v>
      </c>
      <c r="V312">
        <v>2631</v>
      </c>
      <c r="W312">
        <v>31572</v>
      </c>
      <c r="X312">
        <v>3</v>
      </c>
      <c r="Y312">
        <v>0</v>
      </c>
      <c r="Z312">
        <v>0</v>
      </c>
      <c r="AA312">
        <v>7</v>
      </c>
    </row>
    <row r="313" spans="1:27" x14ac:dyDescent="0.3">
      <c r="A313">
        <v>312</v>
      </c>
      <c r="B313" t="s">
        <v>32</v>
      </c>
      <c r="C313">
        <f>_xlfn.IFS(EmpTable3[[#This Row],[Gender]]="Male", 1, EmpTable3[[#This Row],[Gender]]="Female", 2)</f>
        <v>1</v>
      </c>
      <c r="D313" s="1">
        <v>43171</v>
      </c>
      <c r="E313" s="2">
        <f ca="1">DATEDIF(EmpTable3[[#This Row],[Start Date]],TODAY(),"Y")</f>
        <v>6</v>
      </c>
      <c r="F313" t="s">
        <v>58</v>
      </c>
      <c r="G313" t="s">
        <v>18</v>
      </c>
      <c r="H313">
        <f>_xlfn.IFS(EmpTable3[[#This Row],[Country]]="Egypt", 1, EmpTable3[[#This Row],[Country]]="Saudi Arabia", 2, EmpTable3[[#This Row],[Country]]="United Arab Emirates", 3, EmpTable3[[#This Row],[Country]]="Syria", 4, EmpTable3[[#This Row],[Country]]="Lebanon", 5)</f>
        <v>1</v>
      </c>
      <c r="I313" t="s">
        <v>19</v>
      </c>
      <c r="J313">
        <f>_xlfn.IFS(EmpTable3[[#This Row],[Center]]="East", 1, EmpTable3[[#This Row],[Center]]="West", 2, EmpTable3[[#This Row],[Center]]="North", 3, EmpTable3[[#This Row],[Center]]="South", 4, EmpTable3[[#This Row],[Center]]="Main", 5)</f>
        <v>2</v>
      </c>
      <c r="K313">
        <v>1600</v>
      </c>
      <c r="L313">
        <v>19200</v>
      </c>
      <c r="M313">
        <v>4.5</v>
      </c>
      <c r="N313">
        <v>0</v>
      </c>
      <c r="O313">
        <v>0</v>
      </c>
      <c r="P313">
        <v>0</v>
      </c>
      <c r="Q313" s="2"/>
      <c r="R313">
        <v>1</v>
      </c>
      <c r="S313">
        <v>6</v>
      </c>
      <c r="T313">
        <v>1</v>
      </c>
      <c r="U313">
        <v>2</v>
      </c>
      <c r="V313">
        <v>1600</v>
      </c>
      <c r="W313">
        <v>19200</v>
      </c>
      <c r="X313">
        <v>4.5</v>
      </c>
      <c r="Y313">
        <v>0</v>
      </c>
      <c r="Z313">
        <v>0</v>
      </c>
      <c r="AA313">
        <v>0</v>
      </c>
    </row>
    <row r="314" spans="1:27" x14ac:dyDescent="0.3">
      <c r="A314">
        <v>313</v>
      </c>
      <c r="B314" t="s">
        <v>32</v>
      </c>
      <c r="C314">
        <f>_xlfn.IFS(EmpTable3[[#This Row],[Gender]]="Male", 1, EmpTable3[[#This Row],[Gender]]="Female", 2)</f>
        <v>1</v>
      </c>
      <c r="D314" s="1">
        <v>44181</v>
      </c>
      <c r="E314" s="2">
        <f ca="1">DATEDIF(EmpTable3[[#This Row],[Start Date]],TODAY(),"Y")</f>
        <v>3</v>
      </c>
      <c r="F314" t="s">
        <v>93</v>
      </c>
      <c r="G314" t="s">
        <v>18</v>
      </c>
      <c r="H314">
        <f>_xlfn.IFS(EmpTable3[[#This Row],[Country]]="Egypt", 1, EmpTable3[[#This Row],[Country]]="Saudi Arabia", 2, EmpTable3[[#This Row],[Country]]="United Arab Emirates", 3, EmpTable3[[#This Row],[Country]]="Syria", 4, EmpTable3[[#This Row],[Country]]="Lebanon", 5)</f>
        <v>1</v>
      </c>
      <c r="I314" t="s">
        <v>42</v>
      </c>
      <c r="J314">
        <f>_xlfn.IFS(EmpTable3[[#This Row],[Center]]="East", 1, EmpTable3[[#This Row],[Center]]="West", 2, EmpTable3[[#This Row],[Center]]="North", 3, EmpTable3[[#This Row],[Center]]="South", 4, EmpTable3[[#This Row],[Center]]="Main", 5)</f>
        <v>5</v>
      </c>
      <c r="K314">
        <v>2752</v>
      </c>
      <c r="L314">
        <v>33024</v>
      </c>
      <c r="M314">
        <v>5</v>
      </c>
      <c r="N314">
        <v>0</v>
      </c>
      <c r="O314">
        <v>0</v>
      </c>
      <c r="P314">
        <v>4</v>
      </c>
      <c r="Q314" s="2"/>
      <c r="R314">
        <v>1</v>
      </c>
      <c r="S314">
        <v>3</v>
      </c>
      <c r="T314">
        <v>1</v>
      </c>
      <c r="U314">
        <v>5</v>
      </c>
      <c r="V314">
        <v>2752</v>
      </c>
      <c r="W314">
        <v>33024</v>
      </c>
      <c r="X314">
        <v>5</v>
      </c>
      <c r="Y314">
        <v>0</v>
      </c>
      <c r="Z314">
        <v>0</v>
      </c>
      <c r="AA314">
        <v>4</v>
      </c>
    </row>
    <row r="315" spans="1:27" x14ac:dyDescent="0.3">
      <c r="A315">
        <v>314</v>
      </c>
      <c r="B315" t="s">
        <v>307</v>
      </c>
      <c r="C315">
        <f>_xlfn.IFS(EmpTable3[[#This Row],[Gender]]="Male", 1, EmpTable3[[#This Row],[Gender]]="Female", 2)</f>
        <v>2</v>
      </c>
      <c r="D315" s="1">
        <v>43998</v>
      </c>
      <c r="E315" s="2">
        <f ca="1">DATEDIF(EmpTable3[[#This Row],[Start Date]],TODAY(),"Y")</f>
        <v>4</v>
      </c>
      <c r="F315" t="s">
        <v>17</v>
      </c>
      <c r="G315" t="s">
        <v>18</v>
      </c>
      <c r="H315">
        <f>_xlfn.IFS(EmpTable3[[#This Row],[Country]]="Egypt", 1, EmpTable3[[#This Row],[Country]]="Saudi Arabia", 2, EmpTable3[[#This Row],[Country]]="United Arab Emirates", 3, EmpTable3[[#This Row],[Country]]="Syria", 4, EmpTable3[[#This Row],[Country]]="Lebanon", 5)</f>
        <v>1</v>
      </c>
      <c r="I315" t="s">
        <v>42</v>
      </c>
      <c r="J315">
        <f>_xlfn.IFS(EmpTable3[[#This Row],[Center]]="East", 1, EmpTable3[[#This Row],[Center]]="West", 2, EmpTable3[[#This Row],[Center]]="North", 3, EmpTable3[[#This Row],[Center]]="South", 4, EmpTable3[[#This Row],[Center]]="Main", 5)</f>
        <v>5</v>
      </c>
      <c r="K315">
        <v>3125</v>
      </c>
      <c r="L315">
        <v>37500</v>
      </c>
      <c r="M315">
        <v>5</v>
      </c>
      <c r="N315">
        <v>0</v>
      </c>
      <c r="O315">
        <v>0</v>
      </c>
      <c r="P315">
        <v>5</v>
      </c>
      <c r="Q315" s="2"/>
      <c r="R315">
        <v>2</v>
      </c>
      <c r="S315">
        <v>4</v>
      </c>
      <c r="T315">
        <v>1</v>
      </c>
      <c r="U315">
        <v>5</v>
      </c>
      <c r="V315">
        <v>3125</v>
      </c>
      <c r="W315">
        <v>37500</v>
      </c>
      <c r="X315">
        <v>5</v>
      </c>
      <c r="Y315">
        <v>0</v>
      </c>
      <c r="Z315">
        <v>0</v>
      </c>
      <c r="AA315">
        <v>5</v>
      </c>
    </row>
    <row r="316" spans="1:27" x14ac:dyDescent="0.3">
      <c r="A316">
        <v>315</v>
      </c>
      <c r="B316" t="s">
        <v>307</v>
      </c>
      <c r="C316">
        <f>_xlfn.IFS(EmpTable3[[#This Row],[Gender]]="Male", 1, EmpTable3[[#This Row],[Gender]]="Female", 2)</f>
        <v>2</v>
      </c>
      <c r="D316" s="1">
        <v>43648</v>
      </c>
      <c r="E316" s="2">
        <f ca="1">DATEDIF(EmpTable3[[#This Row],[Start Date]],TODAY(),"Y")</f>
        <v>5</v>
      </c>
      <c r="F316" t="s">
        <v>50</v>
      </c>
      <c r="G316" t="s">
        <v>22</v>
      </c>
      <c r="H316">
        <f>_xlfn.IFS(EmpTable3[[#This Row],[Country]]="Egypt", 1, EmpTable3[[#This Row],[Country]]="Saudi Arabia", 2, EmpTable3[[#This Row],[Country]]="United Arab Emirates", 3, EmpTable3[[#This Row],[Country]]="Syria", 4, EmpTable3[[#This Row],[Country]]="Lebanon", 5)</f>
        <v>2</v>
      </c>
      <c r="I316" t="s">
        <v>19</v>
      </c>
      <c r="J316">
        <f>_xlfn.IFS(EmpTable3[[#This Row],[Center]]="East", 1, EmpTable3[[#This Row],[Center]]="West", 2, EmpTable3[[#This Row],[Center]]="North", 3, EmpTable3[[#This Row],[Center]]="South", 4, EmpTable3[[#This Row],[Center]]="Main", 5)</f>
        <v>2</v>
      </c>
      <c r="K316">
        <v>2091</v>
      </c>
      <c r="L316">
        <v>25092</v>
      </c>
      <c r="M316">
        <v>2</v>
      </c>
      <c r="N316">
        <v>0</v>
      </c>
      <c r="O316">
        <v>1</v>
      </c>
      <c r="P316">
        <v>9</v>
      </c>
      <c r="Q316" s="2"/>
      <c r="R316">
        <v>2</v>
      </c>
      <c r="S316">
        <v>5</v>
      </c>
      <c r="T316">
        <v>2</v>
      </c>
      <c r="U316">
        <v>2</v>
      </c>
      <c r="V316">
        <v>2091</v>
      </c>
      <c r="W316">
        <v>25092</v>
      </c>
      <c r="X316">
        <v>2</v>
      </c>
      <c r="Y316">
        <v>0</v>
      </c>
      <c r="Z316">
        <v>1</v>
      </c>
      <c r="AA316">
        <v>9</v>
      </c>
    </row>
    <row r="317" spans="1:27" x14ac:dyDescent="0.3">
      <c r="A317">
        <v>316</v>
      </c>
      <c r="B317" t="s">
        <v>307</v>
      </c>
      <c r="C317">
        <f>_xlfn.IFS(EmpTable3[[#This Row],[Gender]]="Male", 1, EmpTable3[[#This Row],[Gender]]="Female", 2)</f>
        <v>2</v>
      </c>
      <c r="D317" s="1">
        <v>42726</v>
      </c>
      <c r="E317" s="2">
        <f ca="1">DATEDIF(EmpTable3[[#This Row],[Start Date]],TODAY(),"Y")</f>
        <v>7</v>
      </c>
      <c r="F317" t="s">
        <v>58</v>
      </c>
      <c r="G317" t="s">
        <v>29</v>
      </c>
      <c r="H317">
        <f>_xlfn.IFS(EmpTable3[[#This Row],[Country]]="Egypt", 1, EmpTable3[[#This Row],[Country]]="Saudi Arabia", 2, EmpTable3[[#This Row],[Country]]="United Arab Emirates", 3, EmpTable3[[#This Row],[Country]]="Syria", 4, EmpTable3[[#This Row],[Country]]="Lebanon", 5)</f>
        <v>3</v>
      </c>
      <c r="I317" t="s">
        <v>42</v>
      </c>
      <c r="J317">
        <f>_xlfn.IFS(EmpTable3[[#This Row],[Center]]="East", 1, EmpTable3[[#This Row],[Center]]="West", 2, EmpTable3[[#This Row],[Center]]="North", 3, EmpTable3[[#This Row],[Center]]="South", 4, EmpTable3[[#This Row],[Center]]="Main", 5)</f>
        <v>5</v>
      </c>
      <c r="K317">
        <v>1009</v>
      </c>
      <c r="L317">
        <v>12108</v>
      </c>
      <c r="M317">
        <v>4.5</v>
      </c>
      <c r="N317">
        <v>0</v>
      </c>
      <c r="O317">
        <v>0</v>
      </c>
      <c r="P317">
        <v>17</v>
      </c>
      <c r="Q317" s="2"/>
      <c r="R317">
        <v>2</v>
      </c>
      <c r="S317">
        <v>7</v>
      </c>
      <c r="T317">
        <v>3</v>
      </c>
      <c r="U317">
        <v>5</v>
      </c>
      <c r="V317">
        <v>1009</v>
      </c>
      <c r="W317">
        <v>12108</v>
      </c>
      <c r="X317">
        <v>4.5</v>
      </c>
      <c r="Y317">
        <v>0</v>
      </c>
      <c r="Z317">
        <v>0</v>
      </c>
      <c r="AA317">
        <v>17</v>
      </c>
    </row>
    <row r="318" spans="1:27" x14ac:dyDescent="0.3">
      <c r="A318">
        <v>317</v>
      </c>
      <c r="B318" t="s">
        <v>32</v>
      </c>
      <c r="C318">
        <f>_xlfn.IFS(EmpTable3[[#This Row],[Gender]]="Male", 1, EmpTable3[[#This Row],[Gender]]="Female", 2)</f>
        <v>1</v>
      </c>
      <c r="D318" s="1">
        <v>44115</v>
      </c>
      <c r="E318" s="2">
        <f ca="1">DATEDIF(EmpTable3[[#This Row],[Start Date]],TODAY(),"Y")</f>
        <v>3</v>
      </c>
      <c r="F318" t="s">
        <v>17</v>
      </c>
      <c r="G318" t="s">
        <v>22</v>
      </c>
      <c r="H318">
        <f>_xlfn.IFS(EmpTable3[[#This Row],[Country]]="Egypt", 1, EmpTable3[[#This Row],[Country]]="Saudi Arabia", 2, EmpTable3[[#This Row],[Country]]="United Arab Emirates", 3, EmpTable3[[#This Row],[Country]]="Syria", 4, EmpTable3[[#This Row],[Country]]="Lebanon", 5)</f>
        <v>2</v>
      </c>
      <c r="I318" t="s">
        <v>42</v>
      </c>
      <c r="J318">
        <f>_xlfn.IFS(EmpTable3[[#This Row],[Center]]="East", 1, EmpTable3[[#This Row],[Center]]="West", 2, EmpTable3[[#This Row],[Center]]="North", 3, EmpTable3[[#This Row],[Center]]="South", 4, EmpTable3[[#This Row],[Center]]="Main", 5)</f>
        <v>5</v>
      </c>
      <c r="K318">
        <v>3443</v>
      </c>
      <c r="L318">
        <v>41316</v>
      </c>
      <c r="M318">
        <v>1</v>
      </c>
      <c r="N318">
        <v>0</v>
      </c>
      <c r="O318">
        <v>0</v>
      </c>
      <c r="P318">
        <v>1</v>
      </c>
      <c r="Q318" s="2"/>
      <c r="R318">
        <v>1</v>
      </c>
      <c r="S318">
        <v>3</v>
      </c>
      <c r="T318">
        <v>2</v>
      </c>
      <c r="U318">
        <v>5</v>
      </c>
      <c r="V318">
        <v>3443</v>
      </c>
      <c r="W318">
        <v>41316</v>
      </c>
      <c r="X318">
        <v>1</v>
      </c>
      <c r="Y318">
        <v>0</v>
      </c>
      <c r="Z318">
        <v>0</v>
      </c>
      <c r="AA318">
        <v>1</v>
      </c>
    </row>
    <row r="319" spans="1:27" x14ac:dyDescent="0.3">
      <c r="A319">
        <v>318</v>
      </c>
      <c r="B319" t="s">
        <v>307</v>
      </c>
      <c r="C319">
        <f>_xlfn.IFS(EmpTable3[[#This Row],[Gender]]="Male", 1, EmpTable3[[#This Row],[Gender]]="Female", 2)</f>
        <v>2</v>
      </c>
      <c r="D319" s="1">
        <v>43182</v>
      </c>
      <c r="E319" s="2">
        <f ca="1">DATEDIF(EmpTable3[[#This Row],[Start Date]],TODAY(),"Y")</f>
        <v>6</v>
      </c>
      <c r="F319" t="s">
        <v>28</v>
      </c>
      <c r="G319" t="s">
        <v>48</v>
      </c>
      <c r="H319">
        <f>_xlfn.IFS(EmpTable3[[#This Row],[Country]]="Egypt", 1, EmpTable3[[#This Row],[Country]]="Saudi Arabia", 2, EmpTable3[[#This Row],[Country]]="United Arab Emirates", 3, EmpTable3[[#This Row],[Country]]="Syria", 4, EmpTable3[[#This Row],[Country]]="Lebanon", 5)</f>
        <v>4</v>
      </c>
      <c r="I319" t="s">
        <v>19</v>
      </c>
      <c r="J319">
        <f>_xlfn.IFS(EmpTable3[[#This Row],[Center]]="East", 1, EmpTable3[[#This Row],[Center]]="West", 2, EmpTable3[[#This Row],[Center]]="North", 3, EmpTable3[[#This Row],[Center]]="South", 4, EmpTable3[[#This Row],[Center]]="Main", 5)</f>
        <v>2</v>
      </c>
      <c r="K319">
        <v>1582</v>
      </c>
      <c r="L319">
        <v>18984</v>
      </c>
      <c r="M319">
        <v>4.5</v>
      </c>
      <c r="N319">
        <v>0</v>
      </c>
      <c r="O319">
        <v>0</v>
      </c>
      <c r="P319">
        <v>5</v>
      </c>
      <c r="Q319" s="2"/>
      <c r="R319">
        <v>2</v>
      </c>
      <c r="S319">
        <v>6</v>
      </c>
      <c r="T319">
        <v>4</v>
      </c>
      <c r="U319">
        <v>2</v>
      </c>
      <c r="V319">
        <v>1582</v>
      </c>
      <c r="W319">
        <v>18984</v>
      </c>
      <c r="X319">
        <v>4.5</v>
      </c>
      <c r="Y319">
        <v>0</v>
      </c>
      <c r="Z319">
        <v>0</v>
      </c>
      <c r="AA319">
        <v>5</v>
      </c>
    </row>
    <row r="320" spans="1:27" x14ac:dyDescent="0.3">
      <c r="A320">
        <v>319</v>
      </c>
      <c r="B320" t="s">
        <v>307</v>
      </c>
      <c r="C320">
        <f>_xlfn.IFS(EmpTable3[[#This Row],[Gender]]="Male", 1, EmpTable3[[#This Row],[Gender]]="Female", 2)</f>
        <v>2</v>
      </c>
      <c r="D320" s="1">
        <v>43528</v>
      </c>
      <c r="E320" s="2">
        <f ca="1">DATEDIF(EmpTable3[[#This Row],[Start Date]],TODAY(),"Y")</f>
        <v>5</v>
      </c>
      <c r="F320" t="s">
        <v>58</v>
      </c>
      <c r="G320" t="s">
        <v>29</v>
      </c>
      <c r="H320">
        <f>_xlfn.IFS(EmpTable3[[#This Row],[Country]]="Egypt", 1, EmpTable3[[#This Row],[Country]]="Saudi Arabia", 2, EmpTable3[[#This Row],[Country]]="United Arab Emirates", 3, EmpTable3[[#This Row],[Country]]="Syria", 4, EmpTable3[[#This Row],[Country]]="Lebanon", 5)</f>
        <v>3</v>
      </c>
      <c r="I320" t="s">
        <v>36</v>
      </c>
      <c r="J320">
        <f>_xlfn.IFS(EmpTable3[[#This Row],[Center]]="East", 1, EmpTable3[[#This Row],[Center]]="West", 2, EmpTable3[[#This Row],[Center]]="North", 3, EmpTable3[[#This Row],[Center]]="South", 4, EmpTable3[[#This Row],[Center]]="Main", 5)</f>
        <v>3</v>
      </c>
      <c r="K320">
        <v>2103</v>
      </c>
      <c r="L320">
        <v>25236</v>
      </c>
      <c r="M320">
        <v>5</v>
      </c>
      <c r="N320">
        <v>1</v>
      </c>
      <c r="O320">
        <v>1</v>
      </c>
      <c r="P320">
        <v>2</v>
      </c>
      <c r="Q320" s="2"/>
      <c r="R320">
        <v>2</v>
      </c>
      <c r="S320">
        <v>5</v>
      </c>
      <c r="T320">
        <v>3</v>
      </c>
      <c r="U320">
        <v>3</v>
      </c>
      <c r="V320">
        <v>2103</v>
      </c>
      <c r="W320">
        <v>25236</v>
      </c>
      <c r="X320">
        <v>5</v>
      </c>
      <c r="Y320">
        <v>1</v>
      </c>
      <c r="Z320">
        <v>1</v>
      </c>
      <c r="AA320">
        <v>2</v>
      </c>
    </row>
    <row r="321" spans="1:27" x14ac:dyDescent="0.3">
      <c r="A321">
        <v>320</v>
      </c>
      <c r="B321" t="s">
        <v>307</v>
      </c>
      <c r="C321">
        <f>_xlfn.IFS(EmpTable3[[#This Row],[Gender]]="Male", 1, EmpTable3[[#This Row],[Gender]]="Female", 2)</f>
        <v>2</v>
      </c>
      <c r="D321" s="1">
        <v>43106</v>
      </c>
      <c r="E321" s="2">
        <f ca="1">DATEDIF(EmpTable3[[#This Row],[Start Date]],TODAY(),"Y")</f>
        <v>6</v>
      </c>
      <c r="F321" t="s">
        <v>93</v>
      </c>
      <c r="G321" t="s">
        <v>18</v>
      </c>
      <c r="H321">
        <f>_xlfn.IFS(EmpTable3[[#This Row],[Country]]="Egypt", 1, EmpTable3[[#This Row],[Country]]="Saudi Arabia", 2, EmpTable3[[#This Row],[Country]]="United Arab Emirates", 3, EmpTable3[[#This Row],[Country]]="Syria", 4, EmpTable3[[#This Row],[Country]]="Lebanon", 5)</f>
        <v>1</v>
      </c>
      <c r="I321" t="s">
        <v>42</v>
      </c>
      <c r="J321">
        <f>_xlfn.IFS(EmpTable3[[#This Row],[Center]]="East", 1, EmpTable3[[#This Row],[Center]]="West", 2, EmpTable3[[#This Row],[Center]]="North", 3, EmpTable3[[#This Row],[Center]]="South", 4, EmpTable3[[#This Row],[Center]]="Main", 5)</f>
        <v>5</v>
      </c>
      <c r="K321">
        <v>3108</v>
      </c>
      <c r="L321">
        <v>37296</v>
      </c>
      <c r="M321">
        <v>1</v>
      </c>
      <c r="N321">
        <v>0</v>
      </c>
      <c r="O321">
        <v>0</v>
      </c>
      <c r="P321">
        <v>45</v>
      </c>
      <c r="Q321" s="2"/>
      <c r="R321">
        <v>2</v>
      </c>
      <c r="S321">
        <v>6</v>
      </c>
      <c r="T321">
        <v>1</v>
      </c>
      <c r="U321">
        <v>5</v>
      </c>
      <c r="V321">
        <v>3108</v>
      </c>
      <c r="W321">
        <v>37296</v>
      </c>
      <c r="X321">
        <v>1</v>
      </c>
      <c r="Y321">
        <v>0</v>
      </c>
      <c r="Z321">
        <v>0</v>
      </c>
      <c r="AA321">
        <v>45</v>
      </c>
    </row>
    <row r="322" spans="1:27" x14ac:dyDescent="0.3">
      <c r="A322">
        <v>321</v>
      </c>
      <c r="B322" t="s">
        <v>32</v>
      </c>
      <c r="C322">
        <f>_xlfn.IFS(EmpTable3[[#This Row],[Gender]]="Male", 1, EmpTable3[[#This Row],[Gender]]="Female", 2)</f>
        <v>1</v>
      </c>
      <c r="D322" s="1">
        <v>42601</v>
      </c>
      <c r="E322" s="2">
        <f ca="1">DATEDIF(EmpTable3[[#This Row],[Start Date]],TODAY(),"Y")</f>
        <v>7</v>
      </c>
      <c r="F322" t="s">
        <v>28</v>
      </c>
      <c r="G322" t="s">
        <v>18</v>
      </c>
      <c r="H322">
        <f>_xlfn.IFS(EmpTable3[[#This Row],[Country]]="Egypt", 1, EmpTable3[[#This Row],[Country]]="Saudi Arabia", 2, EmpTable3[[#This Row],[Country]]="United Arab Emirates", 3, EmpTable3[[#This Row],[Country]]="Syria", 4, EmpTable3[[#This Row],[Country]]="Lebanon", 5)</f>
        <v>1</v>
      </c>
      <c r="I322" t="s">
        <v>42</v>
      </c>
      <c r="J322">
        <f>_xlfn.IFS(EmpTable3[[#This Row],[Center]]="East", 1, EmpTable3[[#This Row],[Center]]="West", 2, EmpTable3[[#This Row],[Center]]="North", 3, EmpTable3[[#This Row],[Center]]="South", 4, EmpTable3[[#This Row],[Center]]="Main", 5)</f>
        <v>5</v>
      </c>
      <c r="K322">
        <v>1810</v>
      </c>
      <c r="L322">
        <v>21720</v>
      </c>
      <c r="M322">
        <v>3</v>
      </c>
      <c r="N322">
        <v>0</v>
      </c>
      <c r="O322">
        <v>0</v>
      </c>
      <c r="P322">
        <v>5</v>
      </c>
      <c r="Q322" s="2"/>
      <c r="R322">
        <v>1</v>
      </c>
      <c r="S322">
        <v>7</v>
      </c>
      <c r="T322">
        <v>1</v>
      </c>
      <c r="U322">
        <v>5</v>
      </c>
      <c r="V322">
        <v>1810</v>
      </c>
      <c r="W322">
        <v>21720</v>
      </c>
      <c r="X322">
        <v>3</v>
      </c>
      <c r="Y322">
        <v>0</v>
      </c>
      <c r="Z322">
        <v>0</v>
      </c>
      <c r="AA322">
        <v>5</v>
      </c>
    </row>
    <row r="323" spans="1:27" x14ac:dyDescent="0.3">
      <c r="A323">
        <v>322</v>
      </c>
      <c r="B323" t="s">
        <v>32</v>
      </c>
      <c r="C323">
        <f>_xlfn.IFS(EmpTable3[[#This Row],[Gender]]="Male", 1, EmpTable3[[#This Row],[Gender]]="Female", 2)</f>
        <v>1</v>
      </c>
      <c r="D323" s="1">
        <v>43322</v>
      </c>
      <c r="E323" s="2">
        <f ca="1">DATEDIF(EmpTable3[[#This Row],[Start Date]],TODAY(),"Y")</f>
        <v>6</v>
      </c>
      <c r="F323" t="s">
        <v>118</v>
      </c>
      <c r="G323" t="s">
        <v>22</v>
      </c>
      <c r="H323">
        <f>_xlfn.IFS(EmpTable3[[#This Row],[Country]]="Egypt", 1, EmpTable3[[#This Row],[Country]]="Saudi Arabia", 2, EmpTable3[[#This Row],[Country]]="United Arab Emirates", 3, EmpTable3[[#This Row],[Country]]="Syria", 4, EmpTable3[[#This Row],[Country]]="Lebanon", 5)</f>
        <v>2</v>
      </c>
      <c r="I323" t="s">
        <v>19</v>
      </c>
      <c r="J323">
        <f>_xlfn.IFS(EmpTable3[[#This Row],[Center]]="East", 1, EmpTable3[[#This Row],[Center]]="West", 2, EmpTable3[[#This Row],[Center]]="North", 3, EmpTable3[[#This Row],[Center]]="South", 4, EmpTable3[[#This Row],[Center]]="Main", 5)</f>
        <v>2</v>
      </c>
      <c r="K323">
        <v>2312</v>
      </c>
      <c r="L323">
        <v>27744</v>
      </c>
      <c r="M323">
        <v>3</v>
      </c>
      <c r="N323">
        <v>3</v>
      </c>
      <c r="O323">
        <v>0</v>
      </c>
      <c r="P323">
        <v>10</v>
      </c>
      <c r="Q323" s="2"/>
      <c r="R323">
        <v>1</v>
      </c>
      <c r="S323">
        <v>6</v>
      </c>
      <c r="T323">
        <v>2</v>
      </c>
      <c r="U323">
        <v>2</v>
      </c>
      <c r="V323">
        <v>2312</v>
      </c>
      <c r="W323">
        <v>27744</v>
      </c>
      <c r="X323">
        <v>3</v>
      </c>
      <c r="Y323">
        <v>3</v>
      </c>
      <c r="Z323">
        <v>0</v>
      </c>
      <c r="AA323">
        <v>10</v>
      </c>
    </row>
    <row r="324" spans="1:27" x14ac:dyDescent="0.3">
      <c r="A324">
        <v>323</v>
      </c>
      <c r="B324" t="s">
        <v>307</v>
      </c>
      <c r="C324">
        <f>_xlfn.IFS(EmpTable3[[#This Row],[Gender]]="Male", 1, EmpTable3[[#This Row],[Gender]]="Female", 2)</f>
        <v>2</v>
      </c>
      <c r="D324" s="1">
        <v>43993</v>
      </c>
      <c r="E324" s="2">
        <f ca="1">DATEDIF(EmpTable3[[#This Row],[Start Date]],TODAY(),"Y")</f>
        <v>4</v>
      </c>
      <c r="F324" t="s">
        <v>53</v>
      </c>
      <c r="G324" t="s">
        <v>18</v>
      </c>
      <c r="H324">
        <f>_xlfn.IFS(EmpTable3[[#This Row],[Country]]="Egypt", 1, EmpTable3[[#This Row],[Country]]="Saudi Arabia", 2, EmpTable3[[#This Row],[Country]]="United Arab Emirates", 3, EmpTable3[[#This Row],[Country]]="Syria", 4, EmpTable3[[#This Row],[Country]]="Lebanon", 5)</f>
        <v>1</v>
      </c>
      <c r="I324" t="s">
        <v>42</v>
      </c>
      <c r="J324">
        <f>_xlfn.IFS(EmpTable3[[#This Row],[Center]]="East", 1, EmpTable3[[#This Row],[Center]]="West", 2, EmpTable3[[#This Row],[Center]]="North", 3, EmpTable3[[#This Row],[Center]]="South", 4, EmpTable3[[#This Row],[Center]]="Main", 5)</f>
        <v>5</v>
      </c>
      <c r="K324">
        <v>2783</v>
      </c>
      <c r="L324">
        <v>33396</v>
      </c>
      <c r="M324">
        <v>1</v>
      </c>
      <c r="N324">
        <v>2</v>
      </c>
      <c r="O324">
        <v>0</v>
      </c>
      <c r="P324">
        <v>15</v>
      </c>
      <c r="Q324" s="2"/>
      <c r="R324">
        <v>2</v>
      </c>
      <c r="S324">
        <v>4</v>
      </c>
      <c r="T324">
        <v>1</v>
      </c>
      <c r="U324">
        <v>5</v>
      </c>
      <c r="V324">
        <v>2783</v>
      </c>
      <c r="W324">
        <v>33396</v>
      </c>
      <c r="X324">
        <v>1</v>
      </c>
      <c r="Y324">
        <v>2</v>
      </c>
      <c r="Z324">
        <v>0</v>
      </c>
      <c r="AA324">
        <v>15</v>
      </c>
    </row>
    <row r="325" spans="1:27" x14ac:dyDescent="0.3">
      <c r="A325">
        <v>324</v>
      </c>
      <c r="B325" t="s">
        <v>32</v>
      </c>
      <c r="C325">
        <f>_xlfn.IFS(EmpTable3[[#This Row],[Gender]]="Male", 1, EmpTable3[[#This Row],[Gender]]="Female", 2)</f>
        <v>1</v>
      </c>
      <c r="D325" s="1">
        <v>44167</v>
      </c>
      <c r="E325" s="2">
        <f ca="1">DATEDIF(EmpTable3[[#This Row],[Start Date]],TODAY(),"Y")</f>
        <v>3</v>
      </c>
      <c r="F325" t="s">
        <v>17</v>
      </c>
      <c r="G325" t="s">
        <v>18</v>
      </c>
      <c r="H325">
        <f>_xlfn.IFS(EmpTable3[[#This Row],[Country]]="Egypt", 1, EmpTable3[[#This Row],[Country]]="Saudi Arabia", 2, EmpTable3[[#This Row],[Country]]="United Arab Emirates", 3, EmpTable3[[#This Row],[Country]]="Syria", 4, EmpTable3[[#This Row],[Country]]="Lebanon", 5)</f>
        <v>1</v>
      </c>
      <c r="I325" t="s">
        <v>42</v>
      </c>
      <c r="J325">
        <f>_xlfn.IFS(EmpTable3[[#This Row],[Center]]="East", 1, EmpTable3[[#This Row],[Center]]="West", 2, EmpTable3[[#This Row],[Center]]="North", 3, EmpTable3[[#This Row],[Center]]="South", 4, EmpTable3[[#This Row],[Center]]="Main", 5)</f>
        <v>5</v>
      </c>
      <c r="K325">
        <v>3428</v>
      </c>
      <c r="L325">
        <v>41136</v>
      </c>
      <c r="M325">
        <v>3</v>
      </c>
      <c r="N325">
        <v>5</v>
      </c>
      <c r="O325">
        <v>0</v>
      </c>
      <c r="P325">
        <v>10</v>
      </c>
      <c r="Q325" s="2"/>
      <c r="R325">
        <v>1</v>
      </c>
      <c r="S325">
        <v>3</v>
      </c>
      <c r="T325">
        <v>1</v>
      </c>
      <c r="U325">
        <v>5</v>
      </c>
      <c r="V325">
        <v>3428</v>
      </c>
      <c r="W325">
        <v>41136</v>
      </c>
      <c r="X325">
        <v>3</v>
      </c>
      <c r="Y325">
        <v>5</v>
      </c>
      <c r="Z325">
        <v>0</v>
      </c>
      <c r="AA325">
        <v>10</v>
      </c>
    </row>
    <row r="326" spans="1:27" x14ac:dyDescent="0.3">
      <c r="A326">
        <v>325</v>
      </c>
      <c r="B326" t="s">
        <v>32</v>
      </c>
      <c r="C326">
        <f>_xlfn.IFS(EmpTable3[[#This Row],[Gender]]="Male", 1, EmpTable3[[#This Row],[Gender]]="Female", 2)</f>
        <v>1</v>
      </c>
      <c r="D326" s="1">
        <v>43136</v>
      </c>
      <c r="E326" s="2">
        <f ca="1">DATEDIF(EmpTable3[[#This Row],[Start Date]],TODAY(),"Y")</f>
        <v>6</v>
      </c>
      <c r="F326" t="s">
        <v>41</v>
      </c>
      <c r="G326" t="s">
        <v>18</v>
      </c>
      <c r="H326">
        <f>_xlfn.IFS(EmpTable3[[#This Row],[Country]]="Egypt", 1, EmpTable3[[#This Row],[Country]]="Saudi Arabia", 2, EmpTable3[[#This Row],[Country]]="United Arab Emirates", 3, EmpTable3[[#This Row],[Country]]="Syria", 4, EmpTable3[[#This Row],[Country]]="Lebanon", 5)</f>
        <v>1</v>
      </c>
      <c r="I326" t="s">
        <v>36</v>
      </c>
      <c r="J326">
        <f>_xlfn.IFS(EmpTable3[[#This Row],[Center]]="East", 1, EmpTable3[[#This Row],[Center]]="West", 2, EmpTable3[[#This Row],[Center]]="North", 3, EmpTable3[[#This Row],[Center]]="South", 4, EmpTable3[[#This Row],[Center]]="Main", 5)</f>
        <v>3</v>
      </c>
      <c r="K326">
        <v>3450</v>
      </c>
      <c r="L326">
        <v>41400</v>
      </c>
      <c r="M326">
        <v>2</v>
      </c>
      <c r="N326">
        <v>0</v>
      </c>
      <c r="O326">
        <v>4</v>
      </c>
      <c r="P326">
        <v>9</v>
      </c>
      <c r="Q326" s="2"/>
      <c r="R326">
        <v>1</v>
      </c>
      <c r="S326">
        <v>6</v>
      </c>
      <c r="T326">
        <v>1</v>
      </c>
      <c r="U326">
        <v>3</v>
      </c>
      <c r="V326">
        <v>3450</v>
      </c>
      <c r="W326">
        <v>41400</v>
      </c>
      <c r="X326">
        <v>2</v>
      </c>
      <c r="Y326">
        <v>0</v>
      </c>
      <c r="Z326">
        <v>4</v>
      </c>
      <c r="AA326">
        <v>9</v>
      </c>
    </row>
    <row r="327" spans="1:27" x14ac:dyDescent="0.3">
      <c r="A327">
        <v>326</v>
      </c>
      <c r="B327" t="s">
        <v>32</v>
      </c>
      <c r="C327">
        <f>_xlfn.IFS(EmpTable3[[#This Row],[Gender]]="Male", 1, EmpTable3[[#This Row],[Gender]]="Female", 2)</f>
        <v>1</v>
      </c>
      <c r="D327" s="1">
        <v>43362</v>
      </c>
      <c r="E327" s="2">
        <f ca="1">DATEDIF(EmpTable3[[#This Row],[Start Date]],TODAY(),"Y")</f>
        <v>5</v>
      </c>
      <c r="F327" t="s">
        <v>353</v>
      </c>
      <c r="G327" t="s">
        <v>29</v>
      </c>
      <c r="H327">
        <f>_xlfn.IFS(EmpTable3[[#This Row],[Country]]="Egypt", 1, EmpTable3[[#This Row],[Country]]="Saudi Arabia", 2, EmpTable3[[#This Row],[Country]]="United Arab Emirates", 3, EmpTable3[[#This Row],[Country]]="Syria", 4, EmpTable3[[#This Row],[Country]]="Lebanon", 5)</f>
        <v>3</v>
      </c>
      <c r="I327" t="s">
        <v>42</v>
      </c>
      <c r="J327">
        <f>_xlfn.IFS(EmpTable3[[#This Row],[Center]]="East", 1, EmpTable3[[#This Row],[Center]]="West", 2, EmpTable3[[#This Row],[Center]]="North", 3, EmpTable3[[#This Row],[Center]]="South", 4, EmpTable3[[#This Row],[Center]]="Main", 5)</f>
        <v>5</v>
      </c>
      <c r="K327">
        <v>1226</v>
      </c>
      <c r="L327">
        <v>14712</v>
      </c>
      <c r="M327">
        <v>2</v>
      </c>
      <c r="N327">
        <v>6</v>
      </c>
      <c r="O327">
        <v>5</v>
      </c>
      <c r="P327">
        <v>4</v>
      </c>
      <c r="Q327" s="2"/>
      <c r="R327">
        <v>1</v>
      </c>
      <c r="S327">
        <v>5</v>
      </c>
      <c r="T327">
        <v>3</v>
      </c>
      <c r="U327">
        <v>5</v>
      </c>
      <c r="V327">
        <v>1226</v>
      </c>
      <c r="W327">
        <v>14712</v>
      </c>
      <c r="X327">
        <v>2</v>
      </c>
      <c r="Y327">
        <v>6</v>
      </c>
      <c r="Z327">
        <v>5</v>
      </c>
      <c r="AA327">
        <v>4</v>
      </c>
    </row>
    <row r="328" spans="1:27" x14ac:dyDescent="0.3">
      <c r="A328">
        <v>327</v>
      </c>
      <c r="B328" t="s">
        <v>32</v>
      </c>
      <c r="C328">
        <f>_xlfn.IFS(EmpTable3[[#This Row],[Gender]]="Male", 1, EmpTable3[[#This Row],[Gender]]="Female", 2)</f>
        <v>1</v>
      </c>
      <c r="D328" s="1">
        <v>43707</v>
      </c>
      <c r="E328" s="2">
        <f ca="1">DATEDIF(EmpTable3[[#This Row],[Start Date]],TODAY(),"Y")</f>
        <v>4</v>
      </c>
      <c r="F328" t="s">
        <v>77</v>
      </c>
      <c r="G328" t="s">
        <v>18</v>
      </c>
      <c r="H328">
        <f>_xlfn.IFS(EmpTable3[[#This Row],[Country]]="Egypt", 1, EmpTable3[[#This Row],[Country]]="Saudi Arabia", 2, EmpTable3[[#This Row],[Country]]="United Arab Emirates", 3, EmpTable3[[#This Row],[Country]]="Syria", 4, EmpTable3[[#This Row],[Country]]="Lebanon", 5)</f>
        <v>1</v>
      </c>
      <c r="I328" t="s">
        <v>36</v>
      </c>
      <c r="J328">
        <f>_xlfn.IFS(EmpTable3[[#This Row],[Center]]="East", 1, EmpTable3[[#This Row],[Center]]="West", 2, EmpTable3[[#This Row],[Center]]="North", 3, EmpTable3[[#This Row],[Center]]="South", 4, EmpTable3[[#This Row],[Center]]="Main", 5)</f>
        <v>3</v>
      </c>
      <c r="K328">
        <v>3219</v>
      </c>
      <c r="L328">
        <v>38628</v>
      </c>
      <c r="M328">
        <v>3</v>
      </c>
      <c r="N328">
        <v>0</v>
      </c>
      <c r="O328">
        <v>0</v>
      </c>
      <c r="P328">
        <v>5</v>
      </c>
      <c r="Q328" s="2"/>
      <c r="R328">
        <v>1</v>
      </c>
      <c r="S328">
        <v>4</v>
      </c>
      <c r="T328">
        <v>1</v>
      </c>
      <c r="U328">
        <v>3</v>
      </c>
      <c r="V328">
        <v>3219</v>
      </c>
      <c r="W328">
        <v>38628</v>
      </c>
      <c r="X328">
        <v>3</v>
      </c>
      <c r="Y328">
        <v>0</v>
      </c>
      <c r="Z328">
        <v>0</v>
      </c>
      <c r="AA328">
        <v>5</v>
      </c>
    </row>
    <row r="329" spans="1:27" x14ac:dyDescent="0.3">
      <c r="A329">
        <v>328</v>
      </c>
      <c r="B329" t="s">
        <v>32</v>
      </c>
      <c r="C329">
        <f>_xlfn.IFS(EmpTable3[[#This Row],[Gender]]="Male", 1, EmpTable3[[#This Row],[Gender]]="Female", 2)</f>
        <v>1</v>
      </c>
      <c r="D329" s="1">
        <v>43574</v>
      </c>
      <c r="E329" s="2">
        <f ca="1">DATEDIF(EmpTable3[[#This Row],[Start Date]],TODAY(),"Y")</f>
        <v>5</v>
      </c>
      <c r="F329" t="s">
        <v>17</v>
      </c>
      <c r="G329" t="s">
        <v>22</v>
      </c>
      <c r="H329">
        <f>_xlfn.IFS(EmpTable3[[#This Row],[Country]]="Egypt", 1, EmpTable3[[#This Row],[Country]]="Saudi Arabia", 2, EmpTable3[[#This Row],[Country]]="United Arab Emirates", 3, EmpTable3[[#This Row],[Country]]="Syria", 4, EmpTable3[[#This Row],[Country]]="Lebanon", 5)</f>
        <v>2</v>
      </c>
      <c r="I329" t="s">
        <v>42</v>
      </c>
      <c r="J329">
        <f>_xlfn.IFS(EmpTable3[[#This Row],[Center]]="East", 1, EmpTable3[[#This Row],[Center]]="West", 2, EmpTable3[[#This Row],[Center]]="North", 3, EmpTable3[[#This Row],[Center]]="South", 4, EmpTable3[[#This Row],[Center]]="Main", 5)</f>
        <v>5</v>
      </c>
      <c r="K329">
        <v>2060</v>
      </c>
      <c r="L329">
        <v>24720</v>
      </c>
      <c r="M329">
        <v>5</v>
      </c>
      <c r="N329">
        <v>0</v>
      </c>
      <c r="O329">
        <v>0</v>
      </c>
      <c r="P329">
        <v>14</v>
      </c>
      <c r="Q329" s="2"/>
      <c r="R329">
        <v>1</v>
      </c>
      <c r="S329">
        <v>5</v>
      </c>
      <c r="T329">
        <v>2</v>
      </c>
      <c r="U329">
        <v>5</v>
      </c>
      <c r="V329">
        <v>2060</v>
      </c>
      <c r="W329">
        <v>24720</v>
      </c>
      <c r="X329">
        <v>5</v>
      </c>
      <c r="Y329">
        <v>0</v>
      </c>
      <c r="Z329">
        <v>0</v>
      </c>
      <c r="AA329">
        <v>14</v>
      </c>
    </row>
    <row r="330" spans="1:27" x14ac:dyDescent="0.3">
      <c r="A330">
        <v>329</v>
      </c>
      <c r="B330" t="s">
        <v>307</v>
      </c>
      <c r="C330">
        <f>_xlfn.IFS(EmpTable3[[#This Row],[Gender]]="Male", 1, EmpTable3[[#This Row],[Gender]]="Female", 2)</f>
        <v>2</v>
      </c>
      <c r="D330" s="1">
        <v>43483</v>
      </c>
      <c r="E330" s="2">
        <f ca="1">DATEDIF(EmpTable3[[#This Row],[Start Date]],TODAY(),"Y")</f>
        <v>5</v>
      </c>
      <c r="F330" t="s">
        <v>50</v>
      </c>
      <c r="G330" t="s">
        <v>48</v>
      </c>
      <c r="H330">
        <f>_xlfn.IFS(EmpTable3[[#This Row],[Country]]="Egypt", 1, EmpTable3[[#This Row],[Country]]="Saudi Arabia", 2, EmpTable3[[#This Row],[Country]]="United Arab Emirates", 3, EmpTable3[[#This Row],[Country]]="Syria", 4, EmpTable3[[#This Row],[Country]]="Lebanon", 5)</f>
        <v>4</v>
      </c>
      <c r="I330" t="s">
        <v>42</v>
      </c>
      <c r="J330">
        <f>_xlfn.IFS(EmpTable3[[#This Row],[Center]]="East", 1, EmpTable3[[#This Row],[Center]]="West", 2, EmpTable3[[#This Row],[Center]]="North", 3, EmpTable3[[#This Row],[Center]]="South", 4, EmpTable3[[#This Row],[Center]]="Main", 5)</f>
        <v>5</v>
      </c>
      <c r="K330">
        <v>2479</v>
      </c>
      <c r="L330">
        <v>29748</v>
      </c>
      <c r="M330">
        <v>5</v>
      </c>
      <c r="N330">
        <v>0</v>
      </c>
      <c r="O330">
        <v>2</v>
      </c>
      <c r="P330">
        <v>3</v>
      </c>
      <c r="Q330" s="2"/>
      <c r="R330">
        <v>2</v>
      </c>
      <c r="S330">
        <v>5</v>
      </c>
      <c r="T330">
        <v>4</v>
      </c>
      <c r="U330">
        <v>5</v>
      </c>
      <c r="V330">
        <v>2479</v>
      </c>
      <c r="W330">
        <v>29748</v>
      </c>
      <c r="X330">
        <v>5</v>
      </c>
      <c r="Y330">
        <v>0</v>
      </c>
      <c r="Z330">
        <v>2</v>
      </c>
      <c r="AA330">
        <v>3</v>
      </c>
    </row>
    <row r="331" spans="1:27" x14ac:dyDescent="0.3">
      <c r="A331">
        <v>330</v>
      </c>
      <c r="B331" t="s">
        <v>307</v>
      </c>
      <c r="C331">
        <f>_xlfn.IFS(EmpTable3[[#This Row],[Gender]]="Male", 1, EmpTable3[[#This Row],[Gender]]="Female", 2)</f>
        <v>2</v>
      </c>
      <c r="D331" s="1">
        <v>43248</v>
      </c>
      <c r="E331" s="2">
        <f ca="1">DATEDIF(EmpTable3[[#This Row],[Start Date]],TODAY(),"Y")</f>
        <v>6</v>
      </c>
      <c r="F331" t="s">
        <v>35</v>
      </c>
      <c r="G331" t="s">
        <v>29</v>
      </c>
      <c r="H331">
        <f>_xlfn.IFS(EmpTable3[[#This Row],[Country]]="Egypt", 1, EmpTable3[[#This Row],[Country]]="Saudi Arabia", 2, EmpTable3[[#This Row],[Country]]="United Arab Emirates", 3, EmpTable3[[#This Row],[Country]]="Syria", 4, EmpTable3[[#This Row],[Country]]="Lebanon", 5)</f>
        <v>3</v>
      </c>
      <c r="I331" t="s">
        <v>42</v>
      </c>
      <c r="J331">
        <f>_xlfn.IFS(EmpTable3[[#This Row],[Center]]="East", 1, EmpTable3[[#This Row],[Center]]="West", 2, EmpTable3[[#This Row],[Center]]="North", 3, EmpTable3[[#This Row],[Center]]="South", 4, EmpTable3[[#This Row],[Center]]="Main", 5)</f>
        <v>5</v>
      </c>
      <c r="K331">
        <v>2106</v>
      </c>
      <c r="L331">
        <v>25272</v>
      </c>
      <c r="M331">
        <v>3</v>
      </c>
      <c r="N331">
        <v>0</v>
      </c>
      <c r="O331">
        <v>0</v>
      </c>
      <c r="P331">
        <v>9</v>
      </c>
      <c r="Q331" s="2"/>
      <c r="R331">
        <v>2</v>
      </c>
      <c r="S331">
        <v>6</v>
      </c>
      <c r="T331">
        <v>3</v>
      </c>
      <c r="U331">
        <v>5</v>
      </c>
      <c r="V331">
        <v>2106</v>
      </c>
      <c r="W331">
        <v>25272</v>
      </c>
      <c r="X331">
        <v>3</v>
      </c>
      <c r="Y331">
        <v>0</v>
      </c>
      <c r="Z331">
        <v>0</v>
      </c>
      <c r="AA331">
        <v>9</v>
      </c>
    </row>
    <row r="332" spans="1:27" x14ac:dyDescent="0.3">
      <c r="A332">
        <v>331</v>
      </c>
      <c r="B332" t="s">
        <v>307</v>
      </c>
      <c r="C332">
        <f>_xlfn.IFS(EmpTable3[[#This Row],[Gender]]="Male", 1, EmpTable3[[#This Row],[Gender]]="Female", 2)</f>
        <v>2</v>
      </c>
      <c r="D332" s="1">
        <v>43623</v>
      </c>
      <c r="E332" s="2">
        <f ca="1">DATEDIF(EmpTable3[[#This Row],[Start Date]],TODAY(),"Y")</f>
        <v>5</v>
      </c>
      <c r="F332" t="s">
        <v>28</v>
      </c>
      <c r="G332" t="s">
        <v>22</v>
      </c>
      <c r="H332">
        <f>_xlfn.IFS(EmpTable3[[#This Row],[Country]]="Egypt", 1, EmpTable3[[#This Row],[Country]]="Saudi Arabia", 2, EmpTable3[[#This Row],[Country]]="United Arab Emirates", 3, EmpTable3[[#This Row],[Country]]="Syria", 4, EmpTable3[[#This Row],[Country]]="Lebanon", 5)</f>
        <v>2</v>
      </c>
      <c r="I332" t="s">
        <v>60</v>
      </c>
      <c r="J332">
        <f>_xlfn.IFS(EmpTable3[[#This Row],[Center]]="East", 1, EmpTable3[[#This Row],[Center]]="West", 2, EmpTable3[[#This Row],[Center]]="North", 3, EmpTable3[[#This Row],[Center]]="South", 4, EmpTable3[[#This Row],[Center]]="Main", 5)</f>
        <v>4</v>
      </c>
      <c r="K332">
        <v>1480</v>
      </c>
      <c r="L332">
        <v>17760</v>
      </c>
      <c r="M332">
        <v>2</v>
      </c>
      <c r="N332">
        <v>0</v>
      </c>
      <c r="O332">
        <v>0</v>
      </c>
      <c r="P332">
        <v>10</v>
      </c>
      <c r="Q332" s="2"/>
      <c r="R332">
        <v>2</v>
      </c>
      <c r="S332">
        <v>5</v>
      </c>
      <c r="T332">
        <v>2</v>
      </c>
      <c r="U332">
        <v>4</v>
      </c>
      <c r="V332">
        <v>1480</v>
      </c>
      <c r="W332">
        <v>17760</v>
      </c>
      <c r="X332">
        <v>2</v>
      </c>
      <c r="Y332">
        <v>0</v>
      </c>
      <c r="Z332">
        <v>0</v>
      </c>
      <c r="AA332">
        <v>10</v>
      </c>
    </row>
    <row r="333" spans="1:27" x14ac:dyDescent="0.3">
      <c r="A333">
        <v>332</v>
      </c>
      <c r="B333" t="s">
        <v>307</v>
      </c>
      <c r="C333">
        <f>_xlfn.IFS(EmpTable3[[#This Row],[Gender]]="Male", 1, EmpTable3[[#This Row],[Gender]]="Female", 2)</f>
        <v>2</v>
      </c>
      <c r="D333" s="1">
        <v>43058</v>
      </c>
      <c r="E333" s="2">
        <f ca="1">DATEDIF(EmpTable3[[#This Row],[Start Date]],TODAY(),"Y")</f>
        <v>6</v>
      </c>
      <c r="F333" t="s">
        <v>28</v>
      </c>
      <c r="G333" t="s">
        <v>18</v>
      </c>
      <c r="H333">
        <f>_xlfn.IFS(EmpTable3[[#This Row],[Country]]="Egypt", 1, EmpTable3[[#This Row],[Country]]="Saudi Arabia", 2, EmpTable3[[#This Row],[Country]]="United Arab Emirates", 3, EmpTable3[[#This Row],[Country]]="Syria", 4, EmpTable3[[#This Row],[Country]]="Lebanon", 5)</f>
        <v>1</v>
      </c>
      <c r="I333" t="s">
        <v>19</v>
      </c>
      <c r="J333">
        <f>_xlfn.IFS(EmpTable3[[#This Row],[Center]]="East", 1, EmpTable3[[#This Row],[Center]]="West", 2, EmpTable3[[#This Row],[Center]]="North", 3, EmpTable3[[#This Row],[Center]]="South", 4, EmpTable3[[#This Row],[Center]]="Main", 5)</f>
        <v>2</v>
      </c>
      <c r="K333">
        <v>994</v>
      </c>
      <c r="L333">
        <v>11928</v>
      </c>
      <c r="M333">
        <v>1</v>
      </c>
      <c r="N333">
        <v>0</v>
      </c>
      <c r="O333">
        <v>0</v>
      </c>
      <c r="P333">
        <v>9</v>
      </c>
      <c r="Q333" s="2"/>
      <c r="R333">
        <v>2</v>
      </c>
      <c r="S333">
        <v>6</v>
      </c>
      <c r="T333">
        <v>1</v>
      </c>
      <c r="U333">
        <v>2</v>
      </c>
      <c r="V333">
        <v>994</v>
      </c>
      <c r="W333">
        <v>11928</v>
      </c>
      <c r="X333">
        <v>1</v>
      </c>
      <c r="Y333">
        <v>0</v>
      </c>
      <c r="Z333">
        <v>0</v>
      </c>
      <c r="AA333">
        <v>9</v>
      </c>
    </row>
    <row r="334" spans="1:27" x14ac:dyDescent="0.3">
      <c r="A334">
        <v>333</v>
      </c>
      <c r="B334" t="s">
        <v>32</v>
      </c>
      <c r="C334">
        <f>_xlfn.IFS(EmpTable3[[#This Row],[Gender]]="Male", 1, EmpTable3[[#This Row],[Gender]]="Female", 2)</f>
        <v>1</v>
      </c>
      <c r="D334" s="1">
        <v>43797</v>
      </c>
      <c r="E334" s="2">
        <f ca="1">DATEDIF(EmpTable3[[#This Row],[Start Date]],TODAY(),"Y")</f>
        <v>4</v>
      </c>
      <c r="F334" t="s">
        <v>53</v>
      </c>
      <c r="G334" t="s">
        <v>29</v>
      </c>
      <c r="H334">
        <f>_xlfn.IFS(EmpTable3[[#This Row],[Country]]="Egypt", 1, EmpTable3[[#This Row],[Country]]="Saudi Arabia", 2, EmpTable3[[#This Row],[Country]]="United Arab Emirates", 3, EmpTable3[[#This Row],[Country]]="Syria", 4, EmpTable3[[#This Row],[Country]]="Lebanon", 5)</f>
        <v>3</v>
      </c>
      <c r="I334" t="s">
        <v>42</v>
      </c>
      <c r="J334">
        <f>_xlfn.IFS(EmpTable3[[#This Row],[Center]]="East", 1, EmpTable3[[#This Row],[Center]]="West", 2, EmpTable3[[#This Row],[Center]]="North", 3, EmpTable3[[#This Row],[Center]]="South", 4, EmpTable3[[#This Row],[Center]]="Main", 5)</f>
        <v>5</v>
      </c>
      <c r="K334">
        <v>2119</v>
      </c>
      <c r="L334">
        <v>25428</v>
      </c>
      <c r="M334">
        <v>4.5</v>
      </c>
      <c r="N334">
        <v>1</v>
      </c>
      <c r="O334">
        <v>5</v>
      </c>
      <c r="P334">
        <v>0</v>
      </c>
      <c r="Q334" s="2"/>
      <c r="R334">
        <v>1</v>
      </c>
      <c r="S334">
        <v>4</v>
      </c>
      <c r="T334">
        <v>3</v>
      </c>
      <c r="U334">
        <v>5</v>
      </c>
      <c r="V334">
        <v>2119</v>
      </c>
      <c r="W334">
        <v>25428</v>
      </c>
      <c r="X334">
        <v>4.5</v>
      </c>
      <c r="Y334">
        <v>1</v>
      </c>
      <c r="Z334">
        <v>5</v>
      </c>
      <c r="AA334">
        <v>0</v>
      </c>
    </row>
    <row r="335" spans="1:27" x14ac:dyDescent="0.3">
      <c r="A335">
        <v>334</v>
      </c>
      <c r="B335" t="s">
        <v>32</v>
      </c>
      <c r="C335">
        <f>_xlfn.IFS(EmpTable3[[#This Row],[Gender]]="Male", 1, EmpTable3[[#This Row],[Gender]]="Female", 2)</f>
        <v>1</v>
      </c>
      <c r="D335" s="1">
        <v>43378</v>
      </c>
      <c r="E335" s="2">
        <f ca="1">DATEDIF(EmpTable3[[#This Row],[Start Date]],TODAY(),"Y")</f>
        <v>5</v>
      </c>
      <c r="F335" t="s">
        <v>50</v>
      </c>
      <c r="G335" t="s">
        <v>18</v>
      </c>
      <c r="H335">
        <f>_xlfn.IFS(EmpTable3[[#This Row],[Country]]="Egypt", 1, EmpTable3[[#This Row],[Country]]="Saudi Arabia", 2, EmpTable3[[#This Row],[Country]]="United Arab Emirates", 3, EmpTable3[[#This Row],[Country]]="Syria", 4, EmpTable3[[#This Row],[Country]]="Lebanon", 5)</f>
        <v>1</v>
      </c>
      <c r="I335" t="s">
        <v>42</v>
      </c>
      <c r="J335">
        <f>_xlfn.IFS(EmpTable3[[#This Row],[Center]]="East", 1, EmpTable3[[#This Row],[Center]]="West", 2, EmpTable3[[#This Row],[Center]]="North", 3, EmpTable3[[#This Row],[Center]]="South", 4, EmpTable3[[#This Row],[Center]]="Main", 5)</f>
        <v>5</v>
      </c>
      <c r="K335">
        <v>1577</v>
      </c>
      <c r="L335">
        <v>18924</v>
      </c>
      <c r="M335">
        <v>4.5</v>
      </c>
      <c r="N335">
        <v>0</v>
      </c>
      <c r="O335">
        <v>0</v>
      </c>
      <c r="P335">
        <v>7</v>
      </c>
      <c r="Q335" s="2"/>
      <c r="R335">
        <v>1</v>
      </c>
      <c r="S335">
        <v>5</v>
      </c>
      <c r="T335">
        <v>1</v>
      </c>
      <c r="U335">
        <v>5</v>
      </c>
      <c r="V335">
        <v>1577</v>
      </c>
      <c r="W335">
        <v>18924</v>
      </c>
      <c r="X335">
        <v>4.5</v>
      </c>
      <c r="Y335">
        <v>0</v>
      </c>
      <c r="Z335">
        <v>0</v>
      </c>
      <c r="AA335">
        <v>7</v>
      </c>
    </row>
    <row r="336" spans="1:27" x14ac:dyDescent="0.3">
      <c r="A336">
        <v>335</v>
      </c>
      <c r="B336" t="s">
        <v>32</v>
      </c>
      <c r="C336">
        <f>_xlfn.IFS(EmpTable3[[#This Row],[Gender]]="Male", 1, EmpTable3[[#This Row],[Gender]]="Female", 2)</f>
        <v>1</v>
      </c>
      <c r="D336" s="1">
        <v>43224</v>
      </c>
      <c r="E336" s="2">
        <f ca="1">DATEDIF(EmpTable3[[#This Row],[Start Date]],TODAY(),"Y")</f>
        <v>6</v>
      </c>
      <c r="F336" t="s">
        <v>17</v>
      </c>
      <c r="G336" t="s">
        <v>29</v>
      </c>
      <c r="H336">
        <f>_xlfn.IFS(EmpTable3[[#This Row],[Country]]="Egypt", 1, EmpTable3[[#This Row],[Country]]="Saudi Arabia", 2, EmpTable3[[#This Row],[Country]]="United Arab Emirates", 3, EmpTable3[[#This Row],[Country]]="Syria", 4, EmpTable3[[#This Row],[Country]]="Lebanon", 5)</f>
        <v>3</v>
      </c>
      <c r="I336" t="s">
        <v>42</v>
      </c>
      <c r="J336">
        <f>_xlfn.IFS(EmpTable3[[#This Row],[Center]]="East", 1, EmpTable3[[#This Row],[Center]]="West", 2, EmpTable3[[#This Row],[Center]]="North", 3, EmpTable3[[#This Row],[Center]]="South", 4, EmpTable3[[#This Row],[Center]]="Main", 5)</f>
        <v>5</v>
      </c>
      <c r="K336">
        <v>3160</v>
      </c>
      <c r="L336">
        <v>37920</v>
      </c>
      <c r="M336">
        <v>5</v>
      </c>
      <c r="N336">
        <v>0</v>
      </c>
      <c r="O336">
        <v>5</v>
      </c>
      <c r="P336">
        <v>10</v>
      </c>
      <c r="Q336" s="2"/>
      <c r="R336">
        <v>1</v>
      </c>
      <c r="S336">
        <v>6</v>
      </c>
      <c r="T336">
        <v>3</v>
      </c>
      <c r="U336">
        <v>5</v>
      </c>
      <c r="V336">
        <v>3160</v>
      </c>
      <c r="W336">
        <v>37920</v>
      </c>
      <c r="X336">
        <v>5</v>
      </c>
      <c r="Y336">
        <v>0</v>
      </c>
      <c r="Z336">
        <v>5</v>
      </c>
      <c r="AA336">
        <v>10</v>
      </c>
    </row>
    <row r="337" spans="1:27" x14ac:dyDescent="0.3">
      <c r="A337">
        <v>336</v>
      </c>
      <c r="B337" t="s">
        <v>32</v>
      </c>
      <c r="C337">
        <f>_xlfn.IFS(EmpTable3[[#This Row],[Gender]]="Male", 1, EmpTable3[[#This Row],[Gender]]="Female", 2)</f>
        <v>1</v>
      </c>
      <c r="D337" s="1">
        <v>44123</v>
      </c>
      <c r="E337" s="2">
        <f ca="1">DATEDIF(EmpTable3[[#This Row],[Start Date]],TODAY(),"Y")</f>
        <v>3</v>
      </c>
      <c r="F337" t="s">
        <v>88</v>
      </c>
      <c r="G337" t="s">
        <v>22</v>
      </c>
      <c r="H337">
        <f>_xlfn.IFS(EmpTable3[[#This Row],[Country]]="Egypt", 1, EmpTable3[[#This Row],[Country]]="Saudi Arabia", 2, EmpTable3[[#This Row],[Country]]="United Arab Emirates", 3, EmpTable3[[#This Row],[Country]]="Syria", 4, EmpTable3[[#This Row],[Country]]="Lebanon", 5)</f>
        <v>2</v>
      </c>
      <c r="I337" t="s">
        <v>42</v>
      </c>
      <c r="J337">
        <f>_xlfn.IFS(EmpTable3[[#This Row],[Center]]="East", 1, EmpTable3[[#This Row],[Center]]="West", 2, EmpTable3[[#This Row],[Center]]="North", 3, EmpTable3[[#This Row],[Center]]="South", 4, EmpTable3[[#This Row],[Center]]="Main", 5)</f>
        <v>5</v>
      </c>
      <c r="K337">
        <v>2692</v>
      </c>
      <c r="L337">
        <v>32304</v>
      </c>
      <c r="M337">
        <v>1</v>
      </c>
      <c r="N337">
        <v>4</v>
      </c>
      <c r="O337">
        <v>0</v>
      </c>
      <c r="P337">
        <v>6</v>
      </c>
      <c r="Q337" s="2"/>
      <c r="R337">
        <v>1</v>
      </c>
      <c r="S337">
        <v>3</v>
      </c>
      <c r="T337">
        <v>2</v>
      </c>
      <c r="U337">
        <v>5</v>
      </c>
      <c r="V337">
        <v>2692</v>
      </c>
      <c r="W337">
        <v>32304</v>
      </c>
      <c r="X337">
        <v>1</v>
      </c>
      <c r="Y337">
        <v>4</v>
      </c>
      <c r="Z337">
        <v>0</v>
      </c>
      <c r="AA337">
        <v>6</v>
      </c>
    </row>
    <row r="338" spans="1:27" x14ac:dyDescent="0.3">
      <c r="A338">
        <v>337</v>
      </c>
      <c r="B338" t="s">
        <v>32</v>
      </c>
      <c r="C338">
        <f>_xlfn.IFS(EmpTable3[[#This Row],[Gender]]="Male", 1, EmpTable3[[#This Row],[Gender]]="Female", 2)</f>
        <v>1</v>
      </c>
      <c r="D338" s="1">
        <v>43430</v>
      </c>
      <c r="E338" s="2">
        <f ca="1">DATEDIF(EmpTable3[[#This Row],[Start Date]],TODAY(),"Y")</f>
        <v>5</v>
      </c>
      <c r="F338" t="s">
        <v>41</v>
      </c>
      <c r="G338" t="s">
        <v>29</v>
      </c>
      <c r="H338">
        <f>_xlfn.IFS(EmpTable3[[#This Row],[Country]]="Egypt", 1, EmpTable3[[#This Row],[Country]]="Saudi Arabia", 2, EmpTable3[[#This Row],[Country]]="United Arab Emirates", 3, EmpTable3[[#This Row],[Country]]="Syria", 4, EmpTable3[[#This Row],[Country]]="Lebanon", 5)</f>
        <v>3</v>
      </c>
      <c r="I338" t="s">
        <v>60</v>
      </c>
      <c r="J338">
        <f>_xlfn.IFS(EmpTable3[[#This Row],[Center]]="East", 1, EmpTable3[[#This Row],[Center]]="West", 2, EmpTable3[[#This Row],[Center]]="North", 3, EmpTable3[[#This Row],[Center]]="South", 4, EmpTable3[[#This Row],[Center]]="Main", 5)</f>
        <v>4</v>
      </c>
      <c r="K338">
        <v>1448</v>
      </c>
      <c r="L338">
        <v>17376</v>
      </c>
      <c r="M338">
        <v>4.5</v>
      </c>
      <c r="N338">
        <v>0</v>
      </c>
      <c r="O338">
        <v>0</v>
      </c>
      <c r="P338">
        <v>1</v>
      </c>
      <c r="Q338" s="2"/>
      <c r="R338">
        <v>1</v>
      </c>
      <c r="S338">
        <v>5</v>
      </c>
      <c r="T338">
        <v>3</v>
      </c>
      <c r="U338">
        <v>4</v>
      </c>
      <c r="V338">
        <v>1448</v>
      </c>
      <c r="W338">
        <v>17376</v>
      </c>
      <c r="X338">
        <v>4.5</v>
      </c>
      <c r="Y338">
        <v>0</v>
      </c>
      <c r="Z338">
        <v>0</v>
      </c>
      <c r="AA338">
        <v>1</v>
      </c>
    </row>
    <row r="339" spans="1:27" x14ac:dyDescent="0.3">
      <c r="A339">
        <v>338</v>
      </c>
      <c r="B339" t="s">
        <v>307</v>
      </c>
      <c r="C339">
        <f>_xlfn.IFS(EmpTable3[[#This Row],[Gender]]="Male", 1, EmpTable3[[#This Row],[Gender]]="Female", 2)</f>
        <v>2</v>
      </c>
      <c r="D339" s="1">
        <v>43541</v>
      </c>
      <c r="E339" s="2">
        <f ca="1">DATEDIF(EmpTable3[[#This Row],[Start Date]],TODAY(),"Y")</f>
        <v>5</v>
      </c>
      <c r="F339" t="s">
        <v>28</v>
      </c>
      <c r="G339" t="s">
        <v>18</v>
      </c>
      <c r="H339">
        <f>_xlfn.IFS(EmpTable3[[#This Row],[Country]]="Egypt", 1, EmpTable3[[#This Row],[Country]]="Saudi Arabia", 2, EmpTable3[[#This Row],[Country]]="United Arab Emirates", 3, EmpTable3[[#This Row],[Country]]="Syria", 4, EmpTable3[[#This Row],[Country]]="Lebanon", 5)</f>
        <v>1</v>
      </c>
      <c r="I339" t="s">
        <v>19</v>
      </c>
      <c r="J339">
        <f>_xlfn.IFS(EmpTable3[[#This Row],[Center]]="East", 1, EmpTable3[[#This Row],[Center]]="West", 2, EmpTable3[[#This Row],[Center]]="North", 3, EmpTable3[[#This Row],[Center]]="South", 4, EmpTable3[[#This Row],[Center]]="Main", 5)</f>
        <v>2</v>
      </c>
      <c r="K339">
        <v>1568</v>
      </c>
      <c r="L339">
        <v>18816</v>
      </c>
      <c r="M339">
        <v>3</v>
      </c>
      <c r="N339">
        <v>5</v>
      </c>
      <c r="O339">
        <v>0</v>
      </c>
      <c r="P339">
        <v>7</v>
      </c>
      <c r="Q339" s="2"/>
      <c r="R339">
        <v>2</v>
      </c>
      <c r="S339">
        <v>5</v>
      </c>
      <c r="T339">
        <v>1</v>
      </c>
      <c r="U339">
        <v>2</v>
      </c>
      <c r="V339">
        <v>1568</v>
      </c>
      <c r="W339">
        <v>18816</v>
      </c>
      <c r="X339">
        <v>3</v>
      </c>
      <c r="Y339">
        <v>5</v>
      </c>
      <c r="Z339">
        <v>0</v>
      </c>
      <c r="AA339">
        <v>7</v>
      </c>
    </row>
    <row r="340" spans="1:27" x14ac:dyDescent="0.3">
      <c r="A340">
        <v>339</v>
      </c>
      <c r="B340" t="s">
        <v>32</v>
      </c>
      <c r="C340">
        <f>_xlfn.IFS(EmpTable3[[#This Row],[Gender]]="Male", 1, EmpTable3[[#This Row],[Gender]]="Female", 2)</f>
        <v>1</v>
      </c>
      <c r="D340" s="1">
        <v>42724</v>
      </c>
      <c r="E340" s="2">
        <f ca="1">DATEDIF(EmpTable3[[#This Row],[Start Date]],TODAY(),"Y")</f>
        <v>7</v>
      </c>
      <c r="F340" t="s">
        <v>53</v>
      </c>
      <c r="G340" t="s">
        <v>18</v>
      </c>
      <c r="H340">
        <f>_xlfn.IFS(EmpTable3[[#This Row],[Country]]="Egypt", 1, EmpTable3[[#This Row],[Country]]="Saudi Arabia", 2, EmpTable3[[#This Row],[Country]]="United Arab Emirates", 3, EmpTable3[[#This Row],[Country]]="Syria", 4, EmpTable3[[#This Row],[Country]]="Lebanon", 5)</f>
        <v>1</v>
      </c>
      <c r="I340" t="s">
        <v>36</v>
      </c>
      <c r="J340">
        <f>_xlfn.IFS(EmpTable3[[#This Row],[Center]]="East", 1, EmpTable3[[#This Row],[Center]]="West", 2, EmpTable3[[#This Row],[Center]]="North", 3, EmpTable3[[#This Row],[Center]]="South", 4, EmpTable3[[#This Row],[Center]]="Main", 5)</f>
        <v>3</v>
      </c>
      <c r="K340">
        <v>1823</v>
      </c>
      <c r="L340">
        <v>21876</v>
      </c>
      <c r="M340">
        <v>4.5</v>
      </c>
      <c r="N340">
        <v>5</v>
      </c>
      <c r="O340">
        <v>0</v>
      </c>
      <c r="P340">
        <v>9</v>
      </c>
      <c r="Q340" s="2"/>
      <c r="R340">
        <v>1</v>
      </c>
      <c r="S340">
        <v>7</v>
      </c>
      <c r="T340">
        <v>1</v>
      </c>
      <c r="U340">
        <v>3</v>
      </c>
      <c r="V340">
        <v>1823</v>
      </c>
      <c r="W340">
        <v>21876</v>
      </c>
      <c r="X340">
        <v>4.5</v>
      </c>
      <c r="Y340">
        <v>5</v>
      </c>
      <c r="Z340">
        <v>0</v>
      </c>
      <c r="AA340">
        <v>9</v>
      </c>
    </row>
    <row r="341" spans="1:27" x14ac:dyDescent="0.3">
      <c r="A341">
        <v>340</v>
      </c>
      <c r="B341" t="s">
        <v>32</v>
      </c>
      <c r="C341">
        <f>_xlfn.IFS(EmpTable3[[#This Row],[Gender]]="Male", 1, EmpTable3[[#This Row],[Gender]]="Female", 2)</f>
        <v>1</v>
      </c>
      <c r="D341" s="1">
        <v>43512</v>
      </c>
      <c r="E341" s="2">
        <f ca="1">DATEDIF(EmpTable3[[#This Row],[Start Date]],TODAY(),"Y")</f>
        <v>5</v>
      </c>
      <c r="F341" t="s">
        <v>28</v>
      </c>
      <c r="G341" t="s">
        <v>18</v>
      </c>
      <c r="H341">
        <f>_xlfn.IFS(EmpTable3[[#This Row],[Country]]="Egypt", 1, EmpTable3[[#This Row],[Country]]="Saudi Arabia", 2, EmpTable3[[#This Row],[Country]]="United Arab Emirates", 3, EmpTable3[[#This Row],[Country]]="Syria", 4, EmpTable3[[#This Row],[Country]]="Lebanon", 5)</f>
        <v>1</v>
      </c>
      <c r="I341" t="s">
        <v>19</v>
      </c>
      <c r="J341">
        <f>_xlfn.IFS(EmpTable3[[#This Row],[Center]]="East", 1, EmpTable3[[#This Row],[Center]]="West", 2, EmpTable3[[#This Row],[Center]]="North", 3, EmpTable3[[#This Row],[Center]]="South", 4, EmpTable3[[#This Row],[Center]]="Main", 5)</f>
        <v>2</v>
      </c>
      <c r="K341">
        <v>1712</v>
      </c>
      <c r="L341">
        <v>20544</v>
      </c>
      <c r="M341">
        <v>4.5</v>
      </c>
      <c r="N341">
        <v>0</v>
      </c>
      <c r="O341">
        <v>4</v>
      </c>
      <c r="P341">
        <v>15</v>
      </c>
      <c r="Q341" s="2"/>
      <c r="R341">
        <v>1</v>
      </c>
      <c r="S341">
        <v>5</v>
      </c>
      <c r="T341">
        <v>1</v>
      </c>
      <c r="U341">
        <v>2</v>
      </c>
      <c r="V341">
        <v>1712</v>
      </c>
      <c r="W341">
        <v>20544</v>
      </c>
      <c r="X341">
        <v>4.5</v>
      </c>
      <c r="Y341">
        <v>0</v>
      </c>
      <c r="Z341">
        <v>4</v>
      </c>
      <c r="AA341">
        <v>15</v>
      </c>
    </row>
    <row r="342" spans="1:27" x14ac:dyDescent="0.3">
      <c r="A342">
        <v>341</v>
      </c>
      <c r="B342" t="s">
        <v>32</v>
      </c>
      <c r="C342">
        <f>_xlfn.IFS(EmpTable3[[#This Row],[Gender]]="Male", 1, EmpTable3[[#This Row],[Gender]]="Female", 2)</f>
        <v>1</v>
      </c>
      <c r="D342" s="1">
        <v>44134</v>
      </c>
      <c r="E342" s="2">
        <f ca="1">DATEDIF(EmpTable3[[#This Row],[Start Date]],TODAY(),"Y")</f>
        <v>3</v>
      </c>
      <c r="F342" t="s">
        <v>35</v>
      </c>
      <c r="G342" t="s">
        <v>29</v>
      </c>
      <c r="H342">
        <f>_xlfn.IFS(EmpTable3[[#This Row],[Country]]="Egypt", 1, EmpTable3[[#This Row],[Country]]="Saudi Arabia", 2, EmpTable3[[#This Row],[Country]]="United Arab Emirates", 3, EmpTable3[[#This Row],[Country]]="Syria", 4, EmpTable3[[#This Row],[Country]]="Lebanon", 5)</f>
        <v>3</v>
      </c>
      <c r="I342" t="s">
        <v>60</v>
      </c>
      <c r="J342">
        <f>_xlfn.IFS(EmpTable3[[#This Row],[Center]]="East", 1, EmpTable3[[#This Row],[Center]]="West", 2, EmpTable3[[#This Row],[Center]]="North", 3, EmpTable3[[#This Row],[Center]]="South", 4, EmpTable3[[#This Row],[Center]]="Main", 5)</f>
        <v>4</v>
      </c>
      <c r="K342">
        <v>744</v>
      </c>
      <c r="L342">
        <v>8928</v>
      </c>
      <c r="M342">
        <v>5</v>
      </c>
      <c r="N342">
        <v>5</v>
      </c>
      <c r="O342">
        <v>0</v>
      </c>
      <c r="P342">
        <v>8</v>
      </c>
      <c r="Q342" s="2"/>
      <c r="R342">
        <v>1</v>
      </c>
      <c r="S342">
        <v>3</v>
      </c>
      <c r="T342">
        <v>3</v>
      </c>
      <c r="U342">
        <v>4</v>
      </c>
      <c r="V342">
        <v>744</v>
      </c>
      <c r="W342">
        <v>8928</v>
      </c>
      <c r="X342">
        <v>5</v>
      </c>
      <c r="Y342">
        <v>5</v>
      </c>
      <c r="Z342">
        <v>0</v>
      </c>
      <c r="AA342">
        <v>8</v>
      </c>
    </row>
    <row r="343" spans="1:27" x14ac:dyDescent="0.3">
      <c r="A343">
        <v>342</v>
      </c>
      <c r="B343" t="s">
        <v>307</v>
      </c>
      <c r="C343">
        <f>_xlfn.IFS(EmpTable3[[#This Row],[Gender]]="Male", 1, EmpTable3[[#This Row],[Gender]]="Female", 2)</f>
        <v>2</v>
      </c>
      <c r="D343" s="1">
        <v>42945</v>
      </c>
      <c r="E343" s="2">
        <f ca="1">DATEDIF(EmpTable3[[#This Row],[Start Date]],TODAY(),"Y")</f>
        <v>7</v>
      </c>
      <c r="F343" t="s">
        <v>28</v>
      </c>
      <c r="G343" t="s">
        <v>18</v>
      </c>
      <c r="H343">
        <f>_xlfn.IFS(EmpTable3[[#This Row],[Country]]="Egypt", 1, EmpTable3[[#This Row],[Country]]="Saudi Arabia", 2, EmpTable3[[#This Row],[Country]]="United Arab Emirates", 3, EmpTable3[[#This Row],[Country]]="Syria", 4, EmpTable3[[#This Row],[Country]]="Lebanon", 5)</f>
        <v>1</v>
      </c>
      <c r="I343" t="s">
        <v>36</v>
      </c>
      <c r="J343">
        <f>_xlfn.IFS(EmpTable3[[#This Row],[Center]]="East", 1, EmpTable3[[#This Row],[Center]]="West", 2, EmpTable3[[#This Row],[Center]]="North", 3, EmpTable3[[#This Row],[Center]]="South", 4, EmpTable3[[#This Row],[Center]]="Main", 5)</f>
        <v>3</v>
      </c>
      <c r="K343">
        <v>2972</v>
      </c>
      <c r="L343">
        <v>35664</v>
      </c>
      <c r="M343">
        <v>5</v>
      </c>
      <c r="N343">
        <v>0</v>
      </c>
      <c r="O343">
        <v>4</v>
      </c>
      <c r="P343">
        <v>2</v>
      </c>
      <c r="Q343" s="2"/>
      <c r="R343">
        <v>2</v>
      </c>
      <c r="S343">
        <v>7</v>
      </c>
      <c r="T343">
        <v>1</v>
      </c>
      <c r="U343">
        <v>3</v>
      </c>
      <c r="V343">
        <v>2972</v>
      </c>
      <c r="W343">
        <v>35664</v>
      </c>
      <c r="X343">
        <v>5</v>
      </c>
      <c r="Y343">
        <v>0</v>
      </c>
      <c r="Z343">
        <v>4</v>
      </c>
      <c r="AA343">
        <v>2</v>
      </c>
    </row>
    <row r="344" spans="1:27" x14ac:dyDescent="0.3">
      <c r="A344">
        <v>343</v>
      </c>
      <c r="B344" t="s">
        <v>32</v>
      </c>
      <c r="C344">
        <f>_xlfn.IFS(EmpTable3[[#This Row],[Gender]]="Male", 1, EmpTable3[[#This Row],[Gender]]="Female", 2)</f>
        <v>1</v>
      </c>
      <c r="D344" s="1">
        <v>43785</v>
      </c>
      <c r="E344" s="2">
        <f ca="1">DATEDIF(EmpTable3[[#This Row],[Start Date]],TODAY(),"Y")</f>
        <v>4</v>
      </c>
      <c r="F344" t="s">
        <v>41</v>
      </c>
      <c r="G344" t="s">
        <v>18</v>
      </c>
      <c r="H344">
        <f>_xlfn.IFS(EmpTable3[[#This Row],[Country]]="Egypt", 1, EmpTable3[[#This Row],[Country]]="Saudi Arabia", 2, EmpTable3[[#This Row],[Country]]="United Arab Emirates", 3, EmpTable3[[#This Row],[Country]]="Syria", 4, EmpTable3[[#This Row],[Country]]="Lebanon", 5)</f>
        <v>1</v>
      </c>
      <c r="I344" t="s">
        <v>36</v>
      </c>
      <c r="J344">
        <f>_xlfn.IFS(EmpTable3[[#This Row],[Center]]="East", 1, EmpTable3[[#This Row],[Center]]="West", 2, EmpTable3[[#This Row],[Center]]="North", 3, EmpTable3[[#This Row],[Center]]="South", 4, EmpTable3[[#This Row],[Center]]="Main", 5)</f>
        <v>3</v>
      </c>
      <c r="K344">
        <v>2931</v>
      </c>
      <c r="L344">
        <v>35172</v>
      </c>
      <c r="M344">
        <v>3</v>
      </c>
      <c r="N344">
        <v>6</v>
      </c>
      <c r="O344">
        <v>0</v>
      </c>
      <c r="P344">
        <v>71</v>
      </c>
      <c r="Q344" s="2"/>
      <c r="R344">
        <v>1</v>
      </c>
      <c r="S344">
        <v>4</v>
      </c>
      <c r="T344">
        <v>1</v>
      </c>
      <c r="U344">
        <v>3</v>
      </c>
      <c r="V344">
        <v>2931</v>
      </c>
      <c r="W344">
        <v>35172</v>
      </c>
      <c r="X344">
        <v>3</v>
      </c>
      <c r="Y344">
        <v>6</v>
      </c>
      <c r="Z344">
        <v>0</v>
      </c>
      <c r="AA344">
        <v>71</v>
      </c>
    </row>
    <row r="345" spans="1:27" x14ac:dyDescent="0.3">
      <c r="A345">
        <v>344</v>
      </c>
      <c r="B345" t="s">
        <v>32</v>
      </c>
      <c r="C345">
        <f>_xlfn.IFS(EmpTable3[[#This Row],[Gender]]="Male", 1, EmpTable3[[#This Row],[Gender]]="Female", 2)</f>
        <v>1</v>
      </c>
      <c r="D345" s="1">
        <v>43301</v>
      </c>
      <c r="E345" s="2">
        <f ca="1">DATEDIF(EmpTable3[[#This Row],[Start Date]],TODAY(),"Y")</f>
        <v>6</v>
      </c>
      <c r="F345" t="s">
        <v>118</v>
      </c>
      <c r="G345" t="s">
        <v>48</v>
      </c>
      <c r="H345">
        <f>_xlfn.IFS(EmpTable3[[#This Row],[Country]]="Egypt", 1, EmpTable3[[#This Row],[Country]]="Saudi Arabia", 2, EmpTable3[[#This Row],[Country]]="United Arab Emirates", 3, EmpTable3[[#This Row],[Country]]="Syria", 4, EmpTable3[[#This Row],[Country]]="Lebanon", 5)</f>
        <v>4</v>
      </c>
      <c r="I345" t="s">
        <v>19</v>
      </c>
      <c r="J345">
        <f>_xlfn.IFS(EmpTable3[[#This Row],[Center]]="East", 1, EmpTable3[[#This Row],[Center]]="West", 2, EmpTable3[[#This Row],[Center]]="North", 3, EmpTable3[[#This Row],[Center]]="South", 4, EmpTable3[[#This Row],[Center]]="Main", 5)</f>
        <v>2</v>
      </c>
      <c r="K345">
        <v>2544</v>
      </c>
      <c r="L345">
        <v>30528</v>
      </c>
      <c r="M345">
        <v>3</v>
      </c>
      <c r="N345">
        <v>0</v>
      </c>
      <c r="O345">
        <v>0</v>
      </c>
      <c r="P345">
        <v>2</v>
      </c>
      <c r="Q345" s="2"/>
      <c r="R345">
        <v>1</v>
      </c>
      <c r="S345">
        <v>6</v>
      </c>
      <c r="T345">
        <v>4</v>
      </c>
      <c r="U345">
        <v>2</v>
      </c>
      <c r="V345">
        <v>2544</v>
      </c>
      <c r="W345">
        <v>30528</v>
      </c>
      <c r="X345">
        <v>3</v>
      </c>
      <c r="Y345">
        <v>0</v>
      </c>
      <c r="Z345">
        <v>0</v>
      </c>
      <c r="AA345">
        <v>2</v>
      </c>
    </row>
    <row r="346" spans="1:27" x14ac:dyDescent="0.3">
      <c r="A346">
        <v>345</v>
      </c>
      <c r="B346" t="s">
        <v>32</v>
      </c>
      <c r="C346">
        <f>_xlfn.IFS(EmpTable3[[#This Row],[Gender]]="Male", 1, EmpTable3[[#This Row],[Gender]]="Female", 2)</f>
        <v>1</v>
      </c>
      <c r="D346" s="1">
        <v>42605</v>
      </c>
      <c r="E346" s="2">
        <f ca="1">DATEDIF(EmpTable3[[#This Row],[Start Date]],TODAY(),"Y")</f>
        <v>7</v>
      </c>
      <c r="F346" t="s">
        <v>28</v>
      </c>
      <c r="G346" t="s">
        <v>22</v>
      </c>
      <c r="H346">
        <f>_xlfn.IFS(EmpTable3[[#This Row],[Country]]="Egypt", 1, EmpTable3[[#This Row],[Country]]="Saudi Arabia", 2, EmpTable3[[#This Row],[Country]]="United Arab Emirates", 3, EmpTable3[[#This Row],[Country]]="Syria", 4, EmpTable3[[#This Row],[Country]]="Lebanon", 5)</f>
        <v>2</v>
      </c>
      <c r="I346" t="s">
        <v>42</v>
      </c>
      <c r="J346">
        <f>_xlfn.IFS(EmpTable3[[#This Row],[Center]]="East", 1, EmpTable3[[#This Row],[Center]]="West", 2, EmpTable3[[#This Row],[Center]]="North", 3, EmpTable3[[#This Row],[Center]]="South", 4, EmpTable3[[#This Row],[Center]]="Main", 5)</f>
        <v>5</v>
      </c>
      <c r="K346">
        <v>1595</v>
      </c>
      <c r="L346">
        <v>19140</v>
      </c>
      <c r="M346">
        <v>5</v>
      </c>
      <c r="N346">
        <v>0</v>
      </c>
      <c r="O346">
        <v>0</v>
      </c>
      <c r="P346">
        <v>0</v>
      </c>
      <c r="Q346" s="2"/>
      <c r="R346">
        <v>1</v>
      </c>
      <c r="S346">
        <v>7</v>
      </c>
      <c r="T346">
        <v>2</v>
      </c>
      <c r="U346">
        <v>5</v>
      </c>
      <c r="V346">
        <v>1595</v>
      </c>
      <c r="W346">
        <v>19140</v>
      </c>
      <c r="X346">
        <v>5</v>
      </c>
      <c r="Y346">
        <v>0</v>
      </c>
      <c r="Z346">
        <v>0</v>
      </c>
      <c r="AA346">
        <v>0</v>
      </c>
    </row>
    <row r="347" spans="1:27" x14ac:dyDescent="0.3">
      <c r="A347">
        <v>346</v>
      </c>
      <c r="B347" t="s">
        <v>307</v>
      </c>
      <c r="C347">
        <f>_xlfn.IFS(EmpTable3[[#This Row],[Gender]]="Male", 1, EmpTable3[[#This Row],[Gender]]="Female", 2)</f>
        <v>2</v>
      </c>
      <c r="D347" s="1">
        <v>43439</v>
      </c>
      <c r="E347" s="2">
        <f ca="1">DATEDIF(EmpTable3[[#This Row],[Start Date]],TODAY(),"Y")</f>
        <v>5</v>
      </c>
      <c r="F347" t="s">
        <v>41</v>
      </c>
      <c r="G347" t="s">
        <v>48</v>
      </c>
      <c r="H347">
        <f>_xlfn.IFS(EmpTable3[[#This Row],[Country]]="Egypt", 1, EmpTable3[[#This Row],[Country]]="Saudi Arabia", 2, EmpTable3[[#This Row],[Country]]="United Arab Emirates", 3, EmpTable3[[#This Row],[Country]]="Syria", 4, EmpTable3[[#This Row],[Country]]="Lebanon", 5)</f>
        <v>4</v>
      </c>
      <c r="I347" t="s">
        <v>19</v>
      </c>
      <c r="J347">
        <f>_xlfn.IFS(EmpTable3[[#This Row],[Center]]="East", 1, EmpTable3[[#This Row],[Center]]="West", 2, EmpTable3[[#This Row],[Center]]="North", 3, EmpTable3[[#This Row],[Center]]="South", 4, EmpTable3[[#This Row],[Center]]="Main", 5)</f>
        <v>2</v>
      </c>
      <c r="K347">
        <v>1326</v>
      </c>
      <c r="L347">
        <v>15912</v>
      </c>
      <c r="M347">
        <v>3</v>
      </c>
      <c r="N347">
        <v>0</v>
      </c>
      <c r="O347">
        <v>3</v>
      </c>
      <c r="P347">
        <v>7</v>
      </c>
      <c r="Q347" s="2"/>
      <c r="R347">
        <v>2</v>
      </c>
      <c r="S347">
        <v>5</v>
      </c>
      <c r="T347">
        <v>4</v>
      </c>
      <c r="U347">
        <v>2</v>
      </c>
      <c r="V347">
        <v>1326</v>
      </c>
      <c r="W347">
        <v>15912</v>
      </c>
      <c r="X347">
        <v>3</v>
      </c>
      <c r="Y347">
        <v>0</v>
      </c>
      <c r="Z347">
        <v>3</v>
      </c>
      <c r="AA347">
        <v>7</v>
      </c>
    </row>
    <row r="348" spans="1:27" x14ac:dyDescent="0.3">
      <c r="A348">
        <v>347</v>
      </c>
      <c r="B348" t="s">
        <v>32</v>
      </c>
      <c r="C348">
        <f>_xlfn.IFS(EmpTable3[[#This Row],[Gender]]="Male", 1, EmpTable3[[#This Row],[Gender]]="Female", 2)</f>
        <v>1</v>
      </c>
      <c r="D348" s="1">
        <v>43492</v>
      </c>
      <c r="E348" s="2">
        <f ca="1">DATEDIF(EmpTable3[[#This Row],[Start Date]],TODAY(),"Y")</f>
        <v>5</v>
      </c>
      <c r="F348" t="s">
        <v>58</v>
      </c>
      <c r="G348" t="s">
        <v>18</v>
      </c>
      <c r="H348">
        <f>_xlfn.IFS(EmpTable3[[#This Row],[Country]]="Egypt", 1, EmpTable3[[#This Row],[Country]]="Saudi Arabia", 2, EmpTable3[[#This Row],[Country]]="United Arab Emirates", 3, EmpTable3[[#This Row],[Country]]="Syria", 4, EmpTable3[[#This Row],[Country]]="Lebanon", 5)</f>
        <v>1</v>
      </c>
      <c r="I348" t="s">
        <v>42</v>
      </c>
      <c r="J348">
        <f>_xlfn.IFS(EmpTable3[[#This Row],[Center]]="East", 1, EmpTable3[[#This Row],[Center]]="West", 2, EmpTable3[[#This Row],[Center]]="North", 3, EmpTable3[[#This Row],[Center]]="South", 4, EmpTable3[[#This Row],[Center]]="Main", 5)</f>
        <v>5</v>
      </c>
      <c r="K348">
        <v>3117</v>
      </c>
      <c r="L348">
        <v>37404</v>
      </c>
      <c r="M348">
        <v>3</v>
      </c>
      <c r="N348">
        <v>0</v>
      </c>
      <c r="O348">
        <v>4</v>
      </c>
      <c r="P348">
        <v>0</v>
      </c>
      <c r="Q348" s="2"/>
      <c r="R348">
        <v>1</v>
      </c>
      <c r="S348">
        <v>5</v>
      </c>
      <c r="T348">
        <v>1</v>
      </c>
      <c r="U348">
        <v>5</v>
      </c>
      <c r="V348">
        <v>3117</v>
      </c>
      <c r="W348">
        <v>37404</v>
      </c>
      <c r="X348">
        <v>3</v>
      </c>
      <c r="Y348">
        <v>0</v>
      </c>
      <c r="Z348">
        <v>4</v>
      </c>
      <c r="AA348">
        <v>0</v>
      </c>
    </row>
    <row r="349" spans="1:27" x14ac:dyDescent="0.3">
      <c r="A349">
        <v>348</v>
      </c>
      <c r="B349" t="s">
        <v>307</v>
      </c>
      <c r="C349">
        <f>_xlfn.IFS(EmpTable3[[#This Row],[Gender]]="Male", 1, EmpTable3[[#This Row],[Gender]]="Female", 2)</f>
        <v>2</v>
      </c>
      <c r="D349" s="1">
        <v>43507</v>
      </c>
      <c r="E349" s="2">
        <f ca="1">DATEDIF(EmpTable3[[#This Row],[Start Date]],TODAY(),"Y")</f>
        <v>5</v>
      </c>
      <c r="F349" t="s">
        <v>25</v>
      </c>
      <c r="G349" t="s">
        <v>18</v>
      </c>
      <c r="H349">
        <f>_xlfn.IFS(EmpTable3[[#This Row],[Country]]="Egypt", 1, EmpTable3[[#This Row],[Country]]="Saudi Arabia", 2, EmpTable3[[#This Row],[Country]]="United Arab Emirates", 3, EmpTable3[[#This Row],[Country]]="Syria", 4, EmpTable3[[#This Row],[Country]]="Lebanon", 5)</f>
        <v>1</v>
      </c>
      <c r="I349" t="s">
        <v>19</v>
      </c>
      <c r="J349">
        <f>_xlfn.IFS(EmpTable3[[#This Row],[Center]]="East", 1, EmpTable3[[#This Row],[Center]]="West", 2, EmpTable3[[#This Row],[Center]]="North", 3, EmpTable3[[#This Row],[Center]]="South", 4, EmpTable3[[#This Row],[Center]]="Main", 5)</f>
        <v>2</v>
      </c>
      <c r="K349">
        <v>3446</v>
      </c>
      <c r="L349">
        <v>41352</v>
      </c>
      <c r="M349">
        <v>5</v>
      </c>
      <c r="N349">
        <v>0</v>
      </c>
      <c r="O349">
        <v>0</v>
      </c>
      <c r="P349">
        <v>10</v>
      </c>
      <c r="Q349" s="2"/>
      <c r="R349">
        <v>2</v>
      </c>
      <c r="S349">
        <v>5</v>
      </c>
      <c r="T349">
        <v>1</v>
      </c>
      <c r="U349">
        <v>2</v>
      </c>
      <c r="V349">
        <v>3446</v>
      </c>
      <c r="W349">
        <v>41352</v>
      </c>
      <c r="X349">
        <v>5</v>
      </c>
      <c r="Y349">
        <v>0</v>
      </c>
      <c r="Z349">
        <v>0</v>
      </c>
      <c r="AA349">
        <v>10</v>
      </c>
    </row>
    <row r="350" spans="1:27" x14ac:dyDescent="0.3">
      <c r="A350">
        <v>349</v>
      </c>
      <c r="B350" t="s">
        <v>32</v>
      </c>
      <c r="C350">
        <f>_xlfn.IFS(EmpTable3[[#This Row],[Gender]]="Male", 1, EmpTable3[[#This Row],[Gender]]="Female", 2)</f>
        <v>1</v>
      </c>
      <c r="D350" s="1">
        <v>43476</v>
      </c>
      <c r="E350" s="2">
        <f ca="1">DATEDIF(EmpTable3[[#This Row],[Start Date]],TODAY(),"Y")</f>
        <v>5</v>
      </c>
      <c r="F350" t="s">
        <v>28</v>
      </c>
      <c r="G350" t="s">
        <v>29</v>
      </c>
      <c r="H350">
        <f>_xlfn.IFS(EmpTable3[[#This Row],[Country]]="Egypt", 1, EmpTable3[[#This Row],[Country]]="Saudi Arabia", 2, EmpTable3[[#This Row],[Country]]="United Arab Emirates", 3, EmpTable3[[#This Row],[Country]]="Syria", 4, EmpTable3[[#This Row],[Country]]="Lebanon", 5)</f>
        <v>3</v>
      </c>
      <c r="I350" t="s">
        <v>19</v>
      </c>
      <c r="J350">
        <f>_xlfn.IFS(EmpTable3[[#This Row],[Center]]="East", 1, EmpTable3[[#This Row],[Center]]="West", 2, EmpTable3[[#This Row],[Center]]="North", 3, EmpTable3[[#This Row],[Center]]="South", 4, EmpTable3[[#This Row],[Center]]="Main", 5)</f>
        <v>2</v>
      </c>
      <c r="K350">
        <v>2023</v>
      </c>
      <c r="L350">
        <v>24276</v>
      </c>
      <c r="M350">
        <v>4.5</v>
      </c>
      <c r="N350">
        <v>6</v>
      </c>
      <c r="O350">
        <v>0</v>
      </c>
      <c r="P350">
        <v>6</v>
      </c>
      <c r="Q350" s="2"/>
      <c r="R350">
        <v>1</v>
      </c>
      <c r="S350">
        <v>5</v>
      </c>
      <c r="T350">
        <v>3</v>
      </c>
      <c r="U350">
        <v>2</v>
      </c>
      <c r="V350">
        <v>2023</v>
      </c>
      <c r="W350">
        <v>24276</v>
      </c>
      <c r="X350">
        <v>4.5</v>
      </c>
      <c r="Y350">
        <v>6</v>
      </c>
      <c r="Z350">
        <v>0</v>
      </c>
      <c r="AA350">
        <v>6</v>
      </c>
    </row>
    <row r="351" spans="1:27" x14ac:dyDescent="0.3">
      <c r="A351">
        <v>350</v>
      </c>
      <c r="B351" t="s">
        <v>32</v>
      </c>
      <c r="C351">
        <f>_xlfn.IFS(EmpTable3[[#This Row],[Gender]]="Male", 1, EmpTable3[[#This Row],[Gender]]="Female", 2)</f>
        <v>1</v>
      </c>
      <c r="D351" s="1">
        <v>44044</v>
      </c>
      <c r="E351" s="2">
        <f ca="1">DATEDIF(EmpTable3[[#This Row],[Start Date]],TODAY(),"Y")</f>
        <v>4</v>
      </c>
      <c r="F351" t="s">
        <v>77</v>
      </c>
      <c r="G351" t="s">
        <v>18</v>
      </c>
      <c r="H351">
        <f>_xlfn.IFS(EmpTable3[[#This Row],[Country]]="Egypt", 1, EmpTable3[[#This Row],[Country]]="Saudi Arabia", 2, EmpTable3[[#This Row],[Country]]="United Arab Emirates", 3, EmpTable3[[#This Row],[Country]]="Syria", 4, EmpTable3[[#This Row],[Country]]="Lebanon", 5)</f>
        <v>1</v>
      </c>
      <c r="I351" t="s">
        <v>36</v>
      </c>
      <c r="J351">
        <f>_xlfn.IFS(EmpTable3[[#This Row],[Center]]="East", 1, EmpTable3[[#This Row],[Center]]="West", 2, EmpTable3[[#This Row],[Center]]="North", 3, EmpTable3[[#This Row],[Center]]="South", 4, EmpTable3[[#This Row],[Center]]="Main", 5)</f>
        <v>3</v>
      </c>
      <c r="K351">
        <v>979</v>
      </c>
      <c r="L351">
        <v>11748</v>
      </c>
      <c r="M351">
        <v>3</v>
      </c>
      <c r="N351">
        <v>6</v>
      </c>
      <c r="O351">
        <v>0</v>
      </c>
      <c r="P351">
        <v>4</v>
      </c>
      <c r="Q351" s="2"/>
      <c r="R351">
        <v>1</v>
      </c>
      <c r="S351">
        <v>4</v>
      </c>
      <c r="T351">
        <v>1</v>
      </c>
      <c r="U351">
        <v>3</v>
      </c>
      <c r="V351">
        <v>979</v>
      </c>
      <c r="W351">
        <v>11748</v>
      </c>
      <c r="X351">
        <v>3</v>
      </c>
      <c r="Y351">
        <v>6</v>
      </c>
      <c r="Z351">
        <v>0</v>
      </c>
      <c r="AA351">
        <v>4</v>
      </c>
    </row>
    <row r="352" spans="1:27" x14ac:dyDescent="0.3">
      <c r="A352">
        <v>351</v>
      </c>
      <c r="B352" t="s">
        <v>32</v>
      </c>
      <c r="C352">
        <f>_xlfn.IFS(EmpTable3[[#This Row],[Gender]]="Male", 1, EmpTable3[[#This Row],[Gender]]="Female", 2)</f>
        <v>1</v>
      </c>
      <c r="D352" s="1">
        <v>44064</v>
      </c>
      <c r="E352" s="2">
        <f ca="1">DATEDIF(EmpTable3[[#This Row],[Start Date]],TODAY(),"Y")</f>
        <v>3</v>
      </c>
      <c r="F352" t="s">
        <v>163</v>
      </c>
      <c r="G352" t="s">
        <v>18</v>
      </c>
      <c r="H352">
        <f>_xlfn.IFS(EmpTable3[[#This Row],[Country]]="Egypt", 1, EmpTable3[[#This Row],[Country]]="Saudi Arabia", 2, EmpTable3[[#This Row],[Country]]="United Arab Emirates", 3, EmpTable3[[#This Row],[Country]]="Syria", 4, EmpTable3[[#This Row],[Country]]="Lebanon", 5)</f>
        <v>1</v>
      </c>
      <c r="I352" t="s">
        <v>42</v>
      </c>
      <c r="J352">
        <f>_xlfn.IFS(EmpTable3[[#This Row],[Center]]="East", 1, EmpTable3[[#This Row],[Center]]="West", 2, EmpTable3[[#This Row],[Center]]="North", 3, EmpTable3[[#This Row],[Center]]="South", 4, EmpTable3[[#This Row],[Center]]="Main", 5)</f>
        <v>5</v>
      </c>
      <c r="K352">
        <v>1676</v>
      </c>
      <c r="L352">
        <v>20112</v>
      </c>
      <c r="M352">
        <v>4.5</v>
      </c>
      <c r="N352">
        <v>0</v>
      </c>
      <c r="O352">
        <v>0</v>
      </c>
      <c r="P352">
        <v>8</v>
      </c>
      <c r="Q352" s="2"/>
      <c r="R352">
        <v>1</v>
      </c>
      <c r="S352">
        <v>3</v>
      </c>
      <c r="T352">
        <v>1</v>
      </c>
      <c r="U352">
        <v>5</v>
      </c>
      <c r="V352">
        <v>1676</v>
      </c>
      <c r="W352">
        <v>20112</v>
      </c>
      <c r="X352">
        <v>4.5</v>
      </c>
      <c r="Y352">
        <v>0</v>
      </c>
      <c r="Z352">
        <v>0</v>
      </c>
      <c r="AA352">
        <v>8</v>
      </c>
    </row>
    <row r="353" spans="1:27" x14ac:dyDescent="0.3">
      <c r="A353">
        <v>352</v>
      </c>
      <c r="B353" t="s">
        <v>307</v>
      </c>
      <c r="C353">
        <f>_xlfn.IFS(EmpTable3[[#This Row],[Gender]]="Male", 1, EmpTable3[[#This Row],[Gender]]="Female", 2)</f>
        <v>2</v>
      </c>
      <c r="D353" s="1">
        <v>42747</v>
      </c>
      <c r="E353" s="2">
        <f ca="1">DATEDIF(EmpTable3[[#This Row],[Start Date]],TODAY(),"Y")</f>
        <v>7</v>
      </c>
      <c r="F353" t="s">
        <v>39</v>
      </c>
      <c r="G353" t="s">
        <v>18</v>
      </c>
      <c r="H353">
        <f>_xlfn.IFS(EmpTable3[[#This Row],[Country]]="Egypt", 1, EmpTable3[[#This Row],[Country]]="Saudi Arabia", 2, EmpTable3[[#This Row],[Country]]="United Arab Emirates", 3, EmpTable3[[#This Row],[Country]]="Syria", 4, EmpTable3[[#This Row],[Country]]="Lebanon", 5)</f>
        <v>1</v>
      </c>
      <c r="I353" t="s">
        <v>36</v>
      </c>
      <c r="J353">
        <f>_xlfn.IFS(EmpTable3[[#This Row],[Center]]="East", 1, EmpTable3[[#This Row],[Center]]="West", 2, EmpTable3[[#This Row],[Center]]="North", 3, EmpTable3[[#This Row],[Center]]="South", 4, EmpTable3[[#This Row],[Center]]="Main", 5)</f>
        <v>3</v>
      </c>
      <c r="K353">
        <v>3079</v>
      </c>
      <c r="L353">
        <v>36948</v>
      </c>
      <c r="M353">
        <v>3</v>
      </c>
      <c r="N353">
        <v>0</v>
      </c>
      <c r="O353">
        <v>0</v>
      </c>
      <c r="P353">
        <v>2</v>
      </c>
      <c r="Q353" s="2"/>
      <c r="R353">
        <v>2</v>
      </c>
      <c r="S353">
        <v>7</v>
      </c>
      <c r="T353">
        <v>1</v>
      </c>
      <c r="U353">
        <v>3</v>
      </c>
      <c r="V353">
        <v>3079</v>
      </c>
      <c r="W353">
        <v>36948</v>
      </c>
      <c r="X353">
        <v>3</v>
      </c>
      <c r="Y353">
        <v>0</v>
      </c>
      <c r="Z353">
        <v>0</v>
      </c>
      <c r="AA353">
        <v>2</v>
      </c>
    </row>
    <row r="354" spans="1:27" x14ac:dyDescent="0.3">
      <c r="A354">
        <v>353</v>
      </c>
      <c r="B354" t="s">
        <v>307</v>
      </c>
      <c r="C354">
        <f>_xlfn.IFS(EmpTable3[[#This Row],[Gender]]="Male", 1, EmpTable3[[#This Row],[Gender]]="Female", 2)</f>
        <v>2</v>
      </c>
      <c r="D354" s="1">
        <v>43675</v>
      </c>
      <c r="E354" s="2">
        <f ca="1">DATEDIF(EmpTable3[[#This Row],[Start Date]],TODAY(),"Y")</f>
        <v>5</v>
      </c>
      <c r="F354" t="s">
        <v>50</v>
      </c>
      <c r="G354" t="s">
        <v>18</v>
      </c>
      <c r="H354">
        <f>_xlfn.IFS(EmpTable3[[#This Row],[Country]]="Egypt", 1, EmpTable3[[#This Row],[Country]]="Saudi Arabia", 2, EmpTable3[[#This Row],[Country]]="United Arab Emirates", 3, EmpTable3[[#This Row],[Country]]="Syria", 4, EmpTable3[[#This Row],[Country]]="Lebanon", 5)</f>
        <v>1</v>
      </c>
      <c r="I354" t="s">
        <v>42</v>
      </c>
      <c r="J354">
        <f>_xlfn.IFS(EmpTable3[[#This Row],[Center]]="East", 1, EmpTable3[[#This Row],[Center]]="West", 2, EmpTable3[[#This Row],[Center]]="North", 3, EmpTable3[[#This Row],[Center]]="South", 4, EmpTable3[[#This Row],[Center]]="Main", 5)</f>
        <v>5</v>
      </c>
      <c r="K354">
        <v>2164</v>
      </c>
      <c r="L354">
        <v>25968</v>
      </c>
      <c r="M354">
        <v>3</v>
      </c>
      <c r="N354">
        <v>0</v>
      </c>
      <c r="O354">
        <v>2</v>
      </c>
      <c r="P354">
        <v>0</v>
      </c>
      <c r="Q354" s="2"/>
      <c r="R354">
        <v>2</v>
      </c>
      <c r="S354">
        <v>5</v>
      </c>
      <c r="T354">
        <v>1</v>
      </c>
      <c r="U354">
        <v>5</v>
      </c>
      <c r="V354">
        <v>2164</v>
      </c>
      <c r="W354">
        <v>25968</v>
      </c>
      <c r="X354">
        <v>3</v>
      </c>
      <c r="Y354">
        <v>0</v>
      </c>
      <c r="Z354">
        <v>2</v>
      </c>
      <c r="AA354">
        <v>0</v>
      </c>
    </row>
    <row r="355" spans="1:27" x14ac:dyDescent="0.3">
      <c r="A355">
        <v>354</v>
      </c>
      <c r="B355" t="s">
        <v>32</v>
      </c>
      <c r="C355">
        <f>_xlfn.IFS(EmpTable3[[#This Row],[Gender]]="Male", 1, EmpTable3[[#This Row],[Gender]]="Female", 2)</f>
        <v>1</v>
      </c>
      <c r="D355" s="1">
        <v>44146</v>
      </c>
      <c r="E355" s="2">
        <f ca="1">DATEDIF(EmpTable3[[#This Row],[Start Date]],TODAY(),"Y")</f>
        <v>3</v>
      </c>
      <c r="F355" t="s">
        <v>28</v>
      </c>
      <c r="G355" t="s">
        <v>18</v>
      </c>
      <c r="H355">
        <f>_xlfn.IFS(EmpTable3[[#This Row],[Country]]="Egypt", 1, EmpTable3[[#This Row],[Country]]="Saudi Arabia", 2, EmpTable3[[#This Row],[Country]]="United Arab Emirates", 3, EmpTable3[[#This Row],[Country]]="Syria", 4, EmpTable3[[#This Row],[Country]]="Lebanon", 5)</f>
        <v>1</v>
      </c>
      <c r="I355" t="s">
        <v>42</v>
      </c>
      <c r="J355">
        <f>_xlfn.IFS(EmpTable3[[#This Row],[Center]]="East", 1, EmpTable3[[#This Row],[Center]]="West", 2, EmpTable3[[#This Row],[Center]]="North", 3, EmpTable3[[#This Row],[Center]]="South", 4, EmpTable3[[#This Row],[Center]]="Main", 5)</f>
        <v>5</v>
      </c>
      <c r="K355">
        <v>2312</v>
      </c>
      <c r="L355">
        <v>27744</v>
      </c>
      <c r="M355">
        <v>3</v>
      </c>
      <c r="N355">
        <v>0</v>
      </c>
      <c r="O355">
        <v>0</v>
      </c>
      <c r="P355">
        <v>31</v>
      </c>
      <c r="Q355" s="2"/>
      <c r="R355">
        <v>1</v>
      </c>
      <c r="S355">
        <v>3</v>
      </c>
      <c r="T355">
        <v>1</v>
      </c>
      <c r="U355">
        <v>5</v>
      </c>
      <c r="V355">
        <v>2312</v>
      </c>
      <c r="W355">
        <v>27744</v>
      </c>
      <c r="X355">
        <v>3</v>
      </c>
      <c r="Y355">
        <v>0</v>
      </c>
      <c r="Z355">
        <v>0</v>
      </c>
      <c r="AA355">
        <v>31</v>
      </c>
    </row>
    <row r="356" spans="1:27" x14ac:dyDescent="0.3">
      <c r="A356">
        <v>355</v>
      </c>
      <c r="B356" t="s">
        <v>32</v>
      </c>
      <c r="C356">
        <f>_xlfn.IFS(EmpTable3[[#This Row],[Gender]]="Male", 1, EmpTable3[[#This Row],[Gender]]="Female", 2)</f>
        <v>1</v>
      </c>
      <c r="D356" s="1">
        <v>42974</v>
      </c>
      <c r="E356" s="2">
        <f ca="1">DATEDIF(EmpTable3[[#This Row],[Start Date]],TODAY(),"Y")</f>
        <v>6</v>
      </c>
      <c r="F356" t="s">
        <v>41</v>
      </c>
      <c r="G356" t="s">
        <v>18</v>
      </c>
      <c r="H356">
        <f>_xlfn.IFS(EmpTable3[[#This Row],[Country]]="Egypt", 1, EmpTable3[[#This Row],[Country]]="Saudi Arabia", 2, EmpTable3[[#This Row],[Country]]="United Arab Emirates", 3, EmpTable3[[#This Row],[Country]]="Syria", 4, EmpTable3[[#This Row],[Country]]="Lebanon", 5)</f>
        <v>1</v>
      </c>
      <c r="I356" t="s">
        <v>19</v>
      </c>
      <c r="J356">
        <f>_xlfn.IFS(EmpTable3[[#This Row],[Center]]="East", 1, EmpTable3[[#This Row],[Center]]="West", 2, EmpTable3[[#This Row],[Center]]="North", 3, EmpTable3[[#This Row],[Center]]="South", 4, EmpTable3[[#This Row],[Center]]="Main", 5)</f>
        <v>2</v>
      </c>
      <c r="K356">
        <v>834</v>
      </c>
      <c r="L356">
        <v>10008</v>
      </c>
      <c r="M356">
        <v>2</v>
      </c>
      <c r="N356">
        <v>6</v>
      </c>
      <c r="O356">
        <v>0</v>
      </c>
      <c r="P356">
        <v>13</v>
      </c>
      <c r="Q356" s="2"/>
      <c r="R356">
        <v>1</v>
      </c>
      <c r="S356">
        <v>6</v>
      </c>
      <c r="T356">
        <v>1</v>
      </c>
      <c r="U356">
        <v>2</v>
      </c>
      <c r="V356">
        <v>834</v>
      </c>
      <c r="W356">
        <v>10008</v>
      </c>
      <c r="X356">
        <v>2</v>
      </c>
      <c r="Y356">
        <v>6</v>
      </c>
      <c r="Z356">
        <v>0</v>
      </c>
      <c r="AA356">
        <v>13</v>
      </c>
    </row>
    <row r="357" spans="1:27" x14ac:dyDescent="0.3">
      <c r="A357">
        <v>356</v>
      </c>
      <c r="B357" t="s">
        <v>307</v>
      </c>
      <c r="C357">
        <f>_xlfn.IFS(EmpTable3[[#This Row],[Gender]]="Male", 1, EmpTable3[[#This Row],[Gender]]="Female", 2)</f>
        <v>2</v>
      </c>
      <c r="D357" s="1">
        <v>43480</v>
      </c>
      <c r="E357" s="2">
        <f ca="1">DATEDIF(EmpTable3[[#This Row],[Start Date]],TODAY(),"Y")</f>
        <v>5</v>
      </c>
      <c r="F357" t="s">
        <v>17</v>
      </c>
      <c r="G357" t="s">
        <v>18</v>
      </c>
      <c r="H357">
        <f>_xlfn.IFS(EmpTable3[[#This Row],[Country]]="Egypt", 1, EmpTable3[[#This Row],[Country]]="Saudi Arabia", 2, EmpTable3[[#This Row],[Country]]="United Arab Emirates", 3, EmpTable3[[#This Row],[Country]]="Syria", 4, EmpTable3[[#This Row],[Country]]="Lebanon", 5)</f>
        <v>1</v>
      </c>
      <c r="I357" t="s">
        <v>42</v>
      </c>
      <c r="J357">
        <f>_xlfn.IFS(EmpTable3[[#This Row],[Center]]="East", 1, EmpTable3[[#This Row],[Center]]="West", 2, EmpTable3[[#This Row],[Center]]="North", 3, EmpTable3[[#This Row],[Center]]="South", 4, EmpTable3[[#This Row],[Center]]="Main", 5)</f>
        <v>5</v>
      </c>
      <c r="K357">
        <v>723</v>
      </c>
      <c r="L357">
        <v>8676</v>
      </c>
      <c r="M357">
        <v>3</v>
      </c>
      <c r="N357">
        <v>0</v>
      </c>
      <c r="O357">
        <v>0</v>
      </c>
      <c r="P357">
        <v>10</v>
      </c>
      <c r="Q357" s="2"/>
      <c r="R357">
        <v>2</v>
      </c>
      <c r="S357">
        <v>5</v>
      </c>
      <c r="T357">
        <v>1</v>
      </c>
      <c r="U357">
        <v>5</v>
      </c>
      <c r="V357">
        <v>723</v>
      </c>
      <c r="W357">
        <v>8676</v>
      </c>
      <c r="X357">
        <v>3</v>
      </c>
      <c r="Y357">
        <v>0</v>
      </c>
      <c r="Z357">
        <v>0</v>
      </c>
      <c r="AA357">
        <v>10</v>
      </c>
    </row>
    <row r="358" spans="1:27" x14ac:dyDescent="0.3">
      <c r="A358">
        <v>357</v>
      </c>
      <c r="B358" t="s">
        <v>32</v>
      </c>
      <c r="C358">
        <f>_xlfn.IFS(EmpTable3[[#This Row],[Gender]]="Male", 1, EmpTable3[[#This Row],[Gender]]="Female", 2)</f>
        <v>1</v>
      </c>
      <c r="D358" s="1">
        <v>42504</v>
      </c>
      <c r="E358" s="2">
        <f ca="1">DATEDIF(EmpTable3[[#This Row],[Start Date]],TODAY(),"Y")</f>
        <v>8</v>
      </c>
      <c r="F358" t="s">
        <v>77</v>
      </c>
      <c r="G358" t="s">
        <v>18</v>
      </c>
      <c r="H358">
        <f>_xlfn.IFS(EmpTable3[[#This Row],[Country]]="Egypt", 1, EmpTable3[[#This Row],[Country]]="Saudi Arabia", 2, EmpTable3[[#This Row],[Country]]="United Arab Emirates", 3, EmpTable3[[#This Row],[Country]]="Syria", 4, EmpTable3[[#This Row],[Country]]="Lebanon", 5)</f>
        <v>1</v>
      </c>
      <c r="I358" t="s">
        <v>19</v>
      </c>
      <c r="J358">
        <f>_xlfn.IFS(EmpTable3[[#This Row],[Center]]="East", 1, EmpTable3[[#This Row],[Center]]="West", 2, EmpTable3[[#This Row],[Center]]="North", 3, EmpTable3[[#This Row],[Center]]="South", 4, EmpTable3[[#This Row],[Center]]="Main", 5)</f>
        <v>2</v>
      </c>
      <c r="K358">
        <v>2807</v>
      </c>
      <c r="L358">
        <v>33684</v>
      </c>
      <c r="M358">
        <v>3</v>
      </c>
      <c r="N358">
        <v>5</v>
      </c>
      <c r="O358">
        <v>1</v>
      </c>
      <c r="P358">
        <v>2</v>
      </c>
      <c r="Q358" s="2"/>
      <c r="R358">
        <v>1</v>
      </c>
      <c r="S358">
        <v>8</v>
      </c>
      <c r="T358">
        <v>1</v>
      </c>
      <c r="U358">
        <v>2</v>
      </c>
      <c r="V358">
        <v>2807</v>
      </c>
      <c r="W358">
        <v>33684</v>
      </c>
      <c r="X358">
        <v>3</v>
      </c>
      <c r="Y358">
        <v>5</v>
      </c>
      <c r="Z358">
        <v>1</v>
      </c>
      <c r="AA358">
        <v>2</v>
      </c>
    </row>
    <row r="359" spans="1:27" x14ac:dyDescent="0.3">
      <c r="A359">
        <v>358</v>
      </c>
      <c r="B359" t="s">
        <v>307</v>
      </c>
      <c r="C359">
        <f>_xlfn.IFS(EmpTable3[[#This Row],[Gender]]="Male", 1, EmpTable3[[#This Row],[Gender]]="Female", 2)</f>
        <v>2</v>
      </c>
      <c r="D359" s="1">
        <v>42904</v>
      </c>
      <c r="E359" s="2">
        <f ca="1">DATEDIF(EmpTable3[[#This Row],[Start Date]],TODAY(),"Y")</f>
        <v>7</v>
      </c>
      <c r="F359" t="s">
        <v>58</v>
      </c>
      <c r="G359" t="s">
        <v>22</v>
      </c>
      <c r="H359">
        <f>_xlfn.IFS(EmpTable3[[#This Row],[Country]]="Egypt", 1, EmpTable3[[#This Row],[Country]]="Saudi Arabia", 2, EmpTable3[[#This Row],[Country]]="United Arab Emirates", 3, EmpTable3[[#This Row],[Country]]="Syria", 4, EmpTable3[[#This Row],[Country]]="Lebanon", 5)</f>
        <v>2</v>
      </c>
      <c r="I359" t="s">
        <v>36</v>
      </c>
      <c r="J359">
        <f>_xlfn.IFS(EmpTable3[[#This Row],[Center]]="East", 1, EmpTable3[[#This Row],[Center]]="West", 2, EmpTable3[[#This Row],[Center]]="North", 3, EmpTable3[[#This Row],[Center]]="South", 4, EmpTable3[[#This Row],[Center]]="Main", 5)</f>
        <v>3</v>
      </c>
      <c r="K359">
        <v>1002</v>
      </c>
      <c r="L359">
        <v>12024</v>
      </c>
      <c r="M359">
        <v>5</v>
      </c>
      <c r="N359">
        <v>1</v>
      </c>
      <c r="O359">
        <v>0</v>
      </c>
      <c r="P359">
        <v>3</v>
      </c>
      <c r="Q359" s="2"/>
      <c r="R359">
        <v>2</v>
      </c>
      <c r="S359">
        <v>7</v>
      </c>
      <c r="T359">
        <v>2</v>
      </c>
      <c r="U359">
        <v>3</v>
      </c>
      <c r="V359">
        <v>1002</v>
      </c>
      <c r="W359">
        <v>12024</v>
      </c>
      <c r="X359">
        <v>5</v>
      </c>
      <c r="Y359">
        <v>1</v>
      </c>
      <c r="Z359">
        <v>0</v>
      </c>
      <c r="AA359">
        <v>3</v>
      </c>
    </row>
    <row r="360" spans="1:27" x14ac:dyDescent="0.3">
      <c r="A360">
        <v>359</v>
      </c>
      <c r="B360" t="s">
        <v>32</v>
      </c>
      <c r="C360">
        <f>_xlfn.IFS(EmpTable3[[#This Row],[Gender]]="Male", 1, EmpTable3[[#This Row],[Gender]]="Female", 2)</f>
        <v>1</v>
      </c>
      <c r="D360" s="1">
        <v>44023</v>
      </c>
      <c r="E360" s="2">
        <f ca="1">DATEDIF(EmpTable3[[#This Row],[Start Date]],TODAY(),"Y")</f>
        <v>4</v>
      </c>
      <c r="F360" t="s">
        <v>118</v>
      </c>
      <c r="G360" t="s">
        <v>18</v>
      </c>
      <c r="H360">
        <f>_xlfn.IFS(EmpTable3[[#This Row],[Country]]="Egypt", 1, EmpTable3[[#This Row],[Country]]="Saudi Arabia", 2, EmpTable3[[#This Row],[Country]]="United Arab Emirates", 3, EmpTable3[[#This Row],[Country]]="Syria", 4, EmpTable3[[#This Row],[Country]]="Lebanon", 5)</f>
        <v>1</v>
      </c>
      <c r="I360" t="s">
        <v>19</v>
      </c>
      <c r="J360">
        <f>_xlfn.IFS(EmpTable3[[#This Row],[Center]]="East", 1, EmpTable3[[#This Row],[Center]]="West", 2, EmpTable3[[#This Row],[Center]]="North", 3, EmpTable3[[#This Row],[Center]]="South", 4, EmpTable3[[#This Row],[Center]]="Main", 5)</f>
        <v>2</v>
      </c>
      <c r="K360">
        <v>2265</v>
      </c>
      <c r="L360">
        <v>27180</v>
      </c>
      <c r="M360">
        <v>5</v>
      </c>
      <c r="N360">
        <v>1</v>
      </c>
      <c r="O360">
        <v>0</v>
      </c>
      <c r="P360">
        <v>9</v>
      </c>
      <c r="Q360" s="2"/>
      <c r="R360">
        <v>1</v>
      </c>
      <c r="S360">
        <v>4</v>
      </c>
      <c r="T360">
        <v>1</v>
      </c>
      <c r="U360">
        <v>2</v>
      </c>
      <c r="V360">
        <v>2265</v>
      </c>
      <c r="W360">
        <v>27180</v>
      </c>
      <c r="X360">
        <v>5</v>
      </c>
      <c r="Y360">
        <v>1</v>
      </c>
      <c r="Z360">
        <v>0</v>
      </c>
      <c r="AA360">
        <v>9</v>
      </c>
    </row>
    <row r="361" spans="1:27" x14ac:dyDescent="0.3">
      <c r="A361">
        <v>360</v>
      </c>
      <c r="B361" t="s">
        <v>32</v>
      </c>
      <c r="C361">
        <f>_xlfn.IFS(EmpTable3[[#This Row],[Gender]]="Male", 1, EmpTable3[[#This Row],[Gender]]="Female", 2)</f>
        <v>1</v>
      </c>
      <c r="D361" s="1">
        <v>43753</v>
      </c>
      <c r="E361" s="2">
        <f ca="1">DATEDIF(EmpTable3[[#This Row],[Start Date]],TODAY(),"Y")</f>
        <v>4</v>
      </c>
      <c r="F361" t="s">
        <v>17</v>
      </c>
      <c r="G361" t="s">
        <v>18</v>
      </c>
      <c r="H361">
        <f>_xlfn.IFS(EmpTable3[[#This Row],[Country]]="Egypt", 1, EmpTable3[[#This Row],[Country]]="Saudi Arabia", 2, EmpTable3[[#This Row],[Country]]="United Arab Emirates", 3, EmpTable3[[#This Row],[Country]]="Syria", 4, EmpTable3[[#This Row],[Country]]="Lebanon", 5)</f>
        <v>1</v>
      </c>
      <c r="I361" t="s">
        <v>36</v>
      </c>
      <c r="J361">
        <f>_xlfn.IFS(EmpTable3[[#This Row],[Center]]="East", 1, EmpTable3[[#This Row],[Center]]="West", 2, EmpTable3[[#This Row],[Center]]="North", 3, EmpTable3[[#This Row],[Center]]="South", 4, EmpTable3[[#This Row],[Center]]="Main", 5)</f>
        <v>3</v>
      </c>
      <c r="K361">
        <v>3283</v>
      </c>
      <c r="L361">
        <v>39396</v>
      </c>
      <c r="M361">
        <v>5</v>
      </c>
      <c r="N361">
        <v>0</v>
      </c>
      <c r="O361">
        <v>0</v>
      </c>
      <c r="P361">
        <v>3</v>
      </c>
      <c r="Q361" s="2"/>
      <c r="R361">
        <v>1</v>
      </c>
      <c r="S361">
        <v>4</v>
      </c>
      <c r="T361">
        <v>1</v>
      </c>
      <c r="U361">
        <v>3</v>
      </c>
      <c r="V361">
        <v>3283</v>
      </c>
      <c r="W361">
        <v>39396</v>
      </c>
      <c r="X361">
        <v>5</v>
      </c>
      <c r="Y361">
        <v>0</v>
      </c>
      <c r="Z361">
        <v>0</v>
      </c>
      <c r="AA361">
        <v>3</v>
      </c>
    </row>
    <row r="362" spans="1:27" x14ac:dyDescent="0.3">
      <c r="A362">
        <v>361</v>
      </c>
      <c r="B362" t="s">
        <v>307</v>
      </c>
      <c r="C362">
        <f>_xlfn.IFS(EmpTable3[[#This Row],[Gender]]="Male", 1, EmpTable3[[#This Row],[Gender]]="Female", 2)</f>
        <v>2</v>
      </c>
      <c r="D362" s="1">
        <v>43204</v>
      </c>
      <c r="E362" s="2">
        <f ca="1">DATEDIF(EmpTable3[[#This Row],[Start Date]],TODAY(),"Y")</f>
        <v>6</v>
      </c>
      <c r="F362" t="s">
        <v>77</v>
      </c>
      <c r="G362" t="s">
        <v>18</v>
      </c>
      <c r="H362">
        <f>_xlfn.IFS(EmpTable3[[#This Row],[Country]]="Egypt", 1, EmpTable3[[#This Row],[Country]]="Saudi Arabia", 2, EmpTable3[[#This Row],[Country]]="United Arab Emirates", 3, EmpTable3[[#This Row],[Country]]="Syria", 4, EmpTable3[[#This Row],[Country]]="Lebanon", 5)</f>
        <v>1</v>
      </c>
      <c r="I362" t="s">
        <v>36</v>
      </c>
      <c r="J362">
        <f>_xlfn.IFS(EmpTable3[[#This Row],[Center]]="East", 1, EmpTable3[[#This Row],[Center]]="West", 2, EmpTable3[[#This Row],[Center]]="North", 3, EmpTable3[[#This Row],[Center]]="South", 4, EmpTable3[[#This Row],[Center]]="Main", 5)</f>
        <v>3</v>
      </c>
      <c r="K362">
        <v>2675</v>
      </c>
      <c r="L362">
        <v>32100</v>
      </c>
      <c r="M362">
        <v>3</v>
      </c>
      <c r="N362">
        <v>1</v>
      </c>
      <c r="O362">
        <v>6</v>
      </c>
      <c r="P362">
        <v>4</v>
      </c>
      <c r="Q362" s="2"/>
      <c r="R362">
        <v>2</v>
      </c>
      <c r="S362">
        <v>6</v>
      </c>
      <c r="T362">
        <v>1</v>
      </c>
      <c r="U362">
        <v>3</v>
      </c>
      <c r="V362">
        <v>2675</v>
      </c>
      <c r="W362">
        <v>32100</v>
      </c>
      <c r="X362">
        <v>3</v>
      </c>
      <c r="Y362">
        <v>1</v>
      </c>
      <c r="Z362">
        <v>6</v>
      </c>
      <c r="AA362">
        <v>4</v>
      </c>
    </row>
    <row r="363" spans="1:27" x14ac:dyDescent="0.3">
      <c r="A363">
        <v>362</v>
      </c>
      <c r="B363" t="s">
        <v>32</v>
      </c>
      <c r="C363">
        <f>_xlfn.IFS(EmpTable3[[#This Row],[Gender]]="Male", 1, EmpTable3[[#This Row],[Gender]]="Female", 2)</f>
        <v>1</v>
      </c>
      <c r="D363" s="1">
        <v>43481</v>
      </c>
      <c r="E363" s="2">
        <f ca="1">DATEDIF(EmpTable3[[#This Row],[Start Date]],TODAY(),"Y")</f>
        <v>5</v>
      </c>
      <c r="F363" t="s">
        <v>58</v>
      </c>
      <c r="G363" t="s">
        <v>29</v>
      </c>
      <c r="H363">
        <f>_xlfn.IFS(EmpTable3[[#This Row],[Country]]="Egypt", 1, EmpTable3[[#This Row],[Country]]="Saudi Arabia", 2, EmpTable3[[#This Row],[Country]]="United Arab Emirates", 3, EmpTable3[[#This Row],[Country]]="Syria", 4, EmpTable3[[#This Row],[Country]]="Lebanon", 5)</f>
        <v>3</v>
      </c>
      <c r="I363" t="s">
        <v>42</v>
      </c>
      <c r="J363">
        <f>_xlfn.IFS(EmpTable3[[#This Row],[Center]]="East", 1, EmpTable3[[#This Row],[Center]]="West", 2, EmpTable3[[#This Row],[Center]]="North", 3, EmpTable3[[#This Row],[Center]]="South", 4, EmpTable3[[#This Row],[Center]]="Main", 5)</f>
        <v>5</v>
      </c>
      <c r="K363">
        <v>3056</v>
      </c>
      <c r="L363">
        <v>36672</v>
      </c>
      <c r="M363">
        <v>4.5</v>
      </c>
      <c r="N363">
        <v>0</v>
      </c>
      <c r="O363">
        <v>0</v>
      </c>
      <c r="P363">
        <v>9</v>
      </c>
      <c r="Q363" s="2"/>
      <c r="R363">
        <v>1</v>
      </c>
      <c r="S363">
        <v>5</v>
      </c>
      <c r="T363">
        <v>3</v>
      </c>
      <c r="U363">
        <v>5</v>
      </c>
      <c r="V363">
        <v>3056</v>
      </c>
      <c r="W363">
        <v>36672</v>
      </c>
      <c r="X363">
        <v>4.5</v>
      </c>
      <c r="Y363">
        <v>0</v>
      </c>
      <c r="Z363">
        <v>0</v>
      </c>
      <c r="AA363">
        <v>9</v>
      </c>
    </row>
    <row r="364" spans="1:27" x14ac:dyDescent="0.3">
      <c r="A364">
        <v>363</v>
      </c>
      <c r="B364" t="s">
        <v>32</v>
      </c>
      <c r="C364">
        <f>_xlfn.IFS(EmpTable3[[#This Row],[Gender]]="Male", 1, EmpTable3[[#This Row],[Gender]]="Female", 2)</f>
        <v>1</v>
      </c>
      <c r="D364" s="1">
        <v>43752</v>
      </c>
      <c r="E364" s="2">
        <f ca="1">DATEDIF(EmpTable3[[#This Row],[Start Date]],TODAY(),"Y")</f>
        <v>4</v>
      </c>
      <c r="F364" t="s">
        <v>28</v>
      </c>
      <c r="G364" t="s">
        <v>18</v>
      </c>
      <c r="H364">
        <f>_xlfn.IFS(EmpTable3[[#This Row],[Country]]="Egypt", 1, EmpTable3[[#This Row],[Country]]="Saudi Arabia", 2, EmpTable3[[#This Row],[Country]]="United Arab Emirates", 3, EmpTable3[[#This Row],[Country]]="Syria", 4, EmpTable3[[#This Row],[Country]]="Lebanon", 5)</f>
        <v>1</v>
      </c>
      <c r="I364" t="s">
        <v>19</v>
      </c>
      <c r="J364">
        <f>_xlfn.IFS(EmpTable3[[#This Row],[Center]]="East", 1, EmpTable3[[#This Row],[Center]]="West", 2, EmpTable3[[#This Row],[Center]]="North", 3, EmpTable3[[#This Row],[Center]]="South", 4, EmpTable3[[#This Row],[Center]]="Main", 5)</f>
        <v>2</v>
      </c>
      <c r="K364">
        <v>1579</v>
      </c>
      <c r="L364">
        <v>18948</v>
      </c>
      <c r="M364">
        <v>3</v>
      </c>
      <c r="N364">
        <v>0</v>
      </c>
      <c r="O364">
        <v>0</v>
      </c>
      <c r="P364">
        <v>14</v>
      </c>
      <c r="Q364" s="2"/>
      <c r="R364">
        <v>1</v>
      </c>
      <c r="S364">
        <v>4</v>
      </c>
      <c r="T364">
        <v>1</v>
      </c>
      <c r="U364">
        <v>2</v>
      </c>
      <c r="V364">
        <v>1579</v>
      </c>
      <c r="W364">
        <v>18948</v>
      </c>
      <c r="X364">
        <v>3</v>
      </c>
      <c r="Y364">
        <v>0</v>
      </c>
      <c r="Z364">
        <v>0</v>
      </c>
      <c r="AA364">
        <v>14</v>
      </c>
    </row>
    <row r="365" spans="1:27" x14ac:dyDescent="0.3">
      <c r="A365">
        <v>364</v>
      </c>
      <c r="B365" t="s">
        <v>32</v>
      </c>
      <c r="C365">
        <f>_xlfn.IFS(EmpTable3[[#This Row],[Gender]]="Male", 1, EmpTable3[[#This Row],[Gender]]="Female", 2)</f>
        <v>1</v>
      </c>
      <c r="D365" s="1">
        <v>43622</v>
      </c>
      <c r="E365" s="2">
        <f ca="1">DATEDIF(EmpTable3[[#This Row],[Start Date]],TODAY(),"Y")</f>
        <v>5</v>
      </c>
      <c r="F365" t="s">
        <v>58</v>
      </c>
      <c r="G365" t="s">
        <v>22</v>
      </c>
      <c r="H365">
        <f>_xlfn.IFS(EmpTable3[[#This Row],[Country]]="Egypt", 1, EmpTable3[[#This Row],[Country]]="Saudi Arabia", 2, EmpTable3[[#This Row],[Country]]="United Arab Emirates", 3, EmpTable3[[#This Row],[Country]]="Syria", 4, EmpTable3[[#This Row],[Country]]="Lebanon", 5)</f>
        <v>2</v>
      </c>
      <c r="I365" t="s">
        <v>898</v>
      </c>
      <c r="J365">
        <f>_xlfn.IFS(EmpTable3[[#This Row],[Center]]="East", 1, EmpTable3[[#This Row],[Center]]="West", 2, EmpTable3[[#This Row],[Center]]="North", 3, EmpTable3[[#This Row],[Center]]="South", 4, EmpTable3[[#This Row],[Center]]="Main", 5)</f>
        <v>1</v>
      </c>
      <c r="K365">
        <v>1255</v>
      </c>
      <c r="L365">
        <v>15060</v>
      </c>
      <c r="M365">
        <v>3</v>
      </c>
      <c r="N365">
        <v>6</v>
      </c>
      <c r="O365">
        <v>0</v>
      </c>
      <c r="P365">
        <v>0</v>
      </c>
      <c r="Q365" s="2"/>
      <c r="R365">
        <v>1</v>
      </c>
      <c r="S365">
        <v>5</v>
      </c>
      <c r="T365">
        <v>2</v>
      </c>
      <c r="U365">
        <v>1</v>
      </c>
      <c r="V365">
        <v>1255</v>
      </c>
      <c r="W365">
        <v>15060</v>
      </c>
      <c r="X365">
        <v>3</v>
      </c>
      <c r="Y365">
        <v>6</v>
      </c>
      <c r="Z365">
        <v>0</v>
      </c>
      <c r="AA365">
        <v>0</v>
      </c>
    </row>
    <row r="366" spans="1:27" x14ac:dyDescent="0.3">
      <c r="A366">
        <v>365</v>
      </c>
      <c r="B366" t="s">
        <v>32</v>
      </c>
      <c r="C366">
        <f>_xlfn.IFS(EmpTable3[[#This Row],[Gender]]="Male", 1, EmpTable3[[#This Row],[Gender]]="Female", 2)</f>
        <v>1</v>
      </c>
      <c r="D366" s="1">
        <v>43496</v>
      </c>
      <c r="E366" s="2">
        <f ca="1">DATEDIF(EmpTable3[[#This Row],[Start Date]],TODAY(),"Y")</f>
        <v>5</v>
      </c>
      <c r="F366" t="s">
        <v>17</v>
      </c>
      <c r="G366" t="s">
        <v>18</v>
      </c>
      <c r="H366">
        <f>_xlfn.IFS(EmpTable3[[#This Row],[Country]]="Egypt", 1, EmpTable3[[#This Row],[Country]]="Saudi Arabia", 2, EmpTable3[[#This Row],[Country]]="United Arab Emirates", 3, EmpTable3[[#This Row],[Country]]="Syria", 4, EmpTable3[[#This Row],[Country]]="Lebanon", 5)</f>
        <v>1</v>
      </c>
      <c r="I366" t="s">
        <v>898</v>
      </c>
      <c r="J366">
        <f>_xlfn.IFS(EmpTable3[[#This Row],[Center]]="East", 1, EmpTable3[[#This Row],[Center]]="West", 2, EmpTable3[[#This Row],[Center]]="North", 3, EmpTable3[[#This Row],[Center]]="South", 4, EmpTable3[[#This Row],[Center]]="Main", 5)</f>
        <v>1</v>
      </c>
      <c r="K366">
        <v>3418</v>
      </c>
      <c r="L366">
        <v>41016</v>
      </c>
      <c r="M366">
        <v>3</v>
      </c>
      <c r="N366">
        <v>4</v>
      </c>
      <c r="O366">
        <v>0</v>
      </c>
      <c r="P366">
        <v>1</v>
      </c>
      <c r="Q366" s="2"/>
      <c r="R366">
        <v>1</v>
      </c>
      <c r="S366">
        <v>5</v>
      </c>
      <c r="T366">
        <v>1</v>
      </c>
      <c r="U366">
        <v>1</v>
      </c>
      <c r="V366">
        <v>3418</v>
      </c>
      <c r="W366">
        <v>41016</v>
      </c>
      <c r="X366">
        <v>3</v>
      </c>
      <c r="Y366">
        <v>4</v>
      </c>
      <c r="Z366">
        <v>0</v>
      </c>
      <c r="AA366">
        <v>1</v>
      </c>
    </row>
    <row r="367" spans="1:27" x14ac:dyDescent="0.3">
      <c r="A367">
        <v>366</v>
      </c>
      <c r="B367" t="s">
        <v>32</v>
      </c>
      <c r="C367">
        <f>_xlfn.IFS(EmpTable3[[#This Row],[Gender]]="Male", 1, EmpTable3[[#This Row],[Gender]]="Female", 2)</f>
        <v>1</v>
      </c>
      <c r="D367" s="1">
        <v>44165</v>
      </c>
      <c r="E367" s="2">
        <f ca="1">DATEDIF(EmpTable3[[#This Row],[Start Date]],TODAY(),"Y")</f>
        <v>3</v>
      </c>
      <c r="F367" t="s">
        <v>58</v>
      </c>
      <c r="G367" t="s">
        <v>18</v>
      </c>
      <c r="H367">
        <f>_xlfn.IFS(EmpTable3[[#This Row],[Country]]="Egypt", 1, EmpTable3[[#This Row],[Country]]="Saudi Arabia", 2, EmpTable3[[#This Row],[Country]]="United Arab Emirates", 3, EmpTable3[[#This Row],[Country]]="Syria", 4, EmpTable3[[#This Row],[Country]]="Lebanon", 5)</f>
        <v>1</v>
      </c>
      <c r="I367" t="s">
        <v>898</v>
      </c>
      <c r="J367">
        <f>_xlfn.IFS(EmpTable3[[#This Row],[Center]]="East", 1, EmpTable3[[#This Row],[Center]]="West", 2, EmpTable3[[#This Row],[Center]]="North", 3, EmpTable3[[#This Row],[Center]]="South", 4, EmpTable3[[#This Row],[Center]]="Main", 5)</f>
        <v>1</v>
      </c>
      <c r="K367">
        <v>3368</v>
      </c>
      <c r="L367">
        <v>40416</v>
      </c>
      <c r="M367">
        <v>3</v>
      </c>
      <c r="N367">
        <v>0</v>
      </c>
      <c r="O367">
        <v>0</v>
      </c>
      <c r="P367">
        <v>8</v>
      </c>
      <c r="Q367" s="2"/>
      <c r="R367">
        <v>1</v>
      </c>
      <c r="S367">
        <v>3</v>
      </c>
      <c r="T367">
        <v>1</v>
      </c>
      <c r="U367">
        <v>1</v>
      </c>
      <c r="V367">
        <v>3368</v>
      </c>
      <c r="W367">
        <v>40416</v>
      </c>
      <c r="X367">
        <v>3</v>
      </c>
      <c r="Y367">
        <v>0</v>
      </c>
      <c r="Z367">
        <v>0</v>
      </c>
      <c r="AA367">
        <v>8</v>
      </c>
    </row>
    <row r="368" spans="1:27" x14ac:dyDescent="0.3">
      <c r="A368">
        <v>367</v>
      </c>
      <c r="B368" t="s">
        <v>307</v>
      </c>
      <c r="C368">
        <f>_xlfn.IFS(EmpTable3[[#This Row],[Gender]]="Male", 1, EmpTable3[[#This Row],[Gender]]="Female", 2)</f>
        <v>2</v>
      </c>
      <c r="D368" s="1">
        <v>43784</v>
      </c>
      <c r="E368" s="2">
        <f ca="1">DATEDIF(EmpTable3[[#This Row],[Start Date]],TODAY(),"Y")</f>
        <v>4</v>
      </c>
      <c r="F368" t="s">
        <v>45</v>
      </c>
      <c r="G368" t="s">
        <v>29</v>
      </c>
      <c r="H368">
        <f>_xlfn.IFS(EmpTable3[[#This Row],[Country]]="Egypt", 1, EmpTable3[[#This Row],[Country]]="Saudi Arabia", 2, EmpTable3[[#This Row],[Country]]="United Arab Emirates", 3, EmpTable3[[#This Row],[Country]]="Syria", 4, EmpTable3[[#This Row],[Country]]="Lebanon", 5)</f>
        <v>3</v>
      </c>
      <c r="I368" t="s">
        <v>36</v>
      </c>
      <c r="J368">
        <f>_xlfn.IFS(EmpTable3[[#This Row],[Center]]="East", 1, EmpTable3[[#This Row],[Center]]="West", 2, EmpTable3[[#This Row],[Center]]="North", 3, EmpTable3[[#This Row],[Center]]="South", 4, EmpTable3[[#This Row],[Center]]="Main", 5)</f>
        <v>3</v>
      </c>
      <c r="K368">
        <v>3275</v>
      </c>
      <c r="L368">
        <v>39300</v>
      </c>
      <c r="M368">
        <v>3</v>
      </c>
      <c r="N368">
        <v>1</v>
      </c>
      <c r="O368">
        <v>2</v>
      </c>
      <c r="P368">
        <v>12</v>
      </c>
      <c r="Q368" s="2"/>
      <c r="R368">
        <v>2</v>
      </c>
      <c r="S368">
        <v>4</v>
      </c>
      <c r="T368">
        <v>3</v>
      </c>
      <c r="U368">
        <v>3</v>
      </c>
      <c r="V368">
        <v>3275</v>
      </c>
      <c r="W368">
        <v>39300</v>
      </c>
      <c r="X368">
        <v>3</v>
      </c>
      <c r="Y368">
        <v>1</v>
      </c>
      <c r="Z368">
        <v>2</v>
      </c>
      <c r="AA368">
        <v>12</v>
      </c>
    </row>
    <row r="369" spans="1:27" x14ac:dyDescent="0.3">
      <c r="A369">
        <v>368</v>
      </c>
      <c r="B369" t="s">
        <v>307</v>
      </c>
      <c r="C369">
        <f>_xlfn.IFS(EmpTable3[[#This Row],[Gender]]="Male", 1, EmpTable3[[#This Row],[Gender]]="Female", 2)</f>
        <v>2</v>
      </c>
      <c r="D369" s="1">
        <v>44192</v>
      </c>
      <c r="E369" s="2">
        <f ca="1">DATEDIF(EmpTable3[[#This Row],[Start Date]],TODAY(),"Y")</f>
        <v>3</v>
      </c>
      <c r="F369" t="s">
        <v>50</v>
      </c>
      <c r="G369" t="s">
        <v>29</v>
      </c>
      <c r="H369">
        <f>_xlfn.IFS(EmpTable3[[#This Row],[Country]]="Egypt", 1, EmpTable3[[#This Row],[Country]]="Saudi Arabia", 2, EmpTable3[[#This Row],[Country]]="United Arab Emirates", 3, EmpTable3[[#This Row],[Country]]="Syria", 4, EmpTable3[[#This Row],[Country]]="Lebanon", 5)</f>
        <v>3</v>
      </c>
      <c r="I369" t="s">
        <v>19</v>
      </c>
      <c r="J369">
        <f>_xlfn.IFS(EmpTable3[[#This Row],[Center]]="East", 1, EmpTable3[[#This Row],[Center]]="West", 2, EmpTable3[[#This Row],[Center]]="North", 3, EmpTable3[[#This Row],[Center]]="South", 4, EmpTable3[[#This Row],[Center]]="Main", 5)</f>
        <v>2</v>
      </c>
      <c r="K369">
        <v>3043</v>
      </c>
      <c r="L369">
        <v>36516</v>
      </c>
      <c r="M369">
        <v>2</v>
      </c>
      <c r="N369">
        <v>0</v>
      </c>
      <c r="O369">
        <v>0</v>
      </c>
      <c r="P369">
        <v>8</v>
      </c>
      <c r="Q369" s="2"/>
      <c r="R369">
        <v>2</v>
      </c>
      <c r="S369">
        <v>3</v>
      </c>
      <c r="T369">
        <v>3</v>
      </c>
      <c r="U369">
        <v>2</v>
      </c>
      <c r="V369">
        <v>3043</v>
      </c>
      <c r="W369">
        <v>36516</v>
      </c>
      <c r="X369">
        <v>2</v>
      </c>
      <c r="Y369">
        <v>0</v>
      </c>
      <c r="Z369">
        <v>0</v>
      </c>
      <c r="AA369">
        <v>8</v>
      </c>
    </row>
    <row r="370" spans="1:27" x14ac:dyDescent="0.3">
      <c r="A370">
        <v>369</v>
      </c>
      <c r="B370" t="s">
        <v>307</v>
      </c>
      <c r="C370">
        <f>_xlfn.IFS(EmpTable3[[#This Row],[Gender]]="Male", 1, EmpTable3[[#This Row],[Gender]]="Female", 2)</f>
        <v>2</v>
      </c>
      <c r="D370" s="1">
        <v>43803</v>
      </c>
      <c r="E370" s="2">
        <f ca="1">DATEDIF(EmpTable3[[#This Row],[Start Date]],TODAY(),"Y")</f>
        <v>4</v>
      </c>
      <c r="F370" t="s">
        <v>118</v>
      </c>
      <c r="G370" t="s">
        <v>294</v>
      </c>
      <c r="H370">
        <f>_xlfn.IFS(EmpTable3[[#This Row],[Country]]="Egypt", 1, EmpTable3[[#This Row],[Country]]="Saudi Arabia", 2, EmpTable3[[#This Row],[Country]]="United Arab Emirates", 3, EmpTable3[[#This Row],[Country]]="Syria", 4, EmpTable3[[#This Row],[Country]]="Lebanon", 5)</f>
        <v>5</v>
      </c>
      <c r="I370" t="s">
        <v>36</v>
      </c>
      <c r="J370">
        <f>_xlfn.IFS(EmpTable3[[#This Row],[Center]]="East", 1, EmpTable3[[#This Row],[Center]]="West", 2, EmpTable3[[#This Row],[Center]]="North", 3, EmpTable3[[#This Row],[Center]]="South", 4, EmpTable3[[#This Row],[Center]]="Main", 5)</f>
        <v>3</v>
      </c>
      <c r="K370">
        <v>1122</v>
      </c>
      <c r="L370">
        <v>13464</v>
      </c>
      <c r="M370">
        <v>4.5</v>
      </c>
      <c r="N370">
        <v>2</v>
      </c>
      <c r="O370">
        <v>4</v>
      </c>
      <c r="P370">
        <v>7</v>
      </c>
      <c r="Q370" s="2"/>
      <c r="R370">
        <v>2</v>
      </c>
      <c r="S370">
        <v>4</v>
      </c>
      <c r="T370">
        <v>5</v>
      </c>
      <c r="U370">
        <v>3</v>
      </c>
      <c r="V370">
        <v>1122</v>
      </c>
      <c r="W370">
        <v>13464</v>
      </c>
      <c r="X370">
        <v>4.5</v>
      </c>
      <c r="Y370">
        <v>2</v>
      </c>
      <c r="Z370">
        <v>4</v>
      </c>
      <c r="AA370">
        <v>7</v>
      </c>
    </row>
    <row r="371" spans="1:27" x14ac:dyDescent="0.3">
      <c r="A371">
        <v>370</v>
      </c>
      <c r="B371" t="s">
        <v>307</v>
      </c>
      <c r="C371">
        <f>_xlfn.IFS(EmpTable3[[#This Row],[Gender]]="Male", 1, EmpTable3[[#This Row],[Gender]]="Female", 2)</f>
        <v>2</v>
      </c>
      <c r="D371" s="1">
        <v>43183</v>
      </c>
      <c r="E371" s="2">
        <f ca="1">DATEDIF(EmpTable3[[#This Row],[Start Date]],TODAY(),"Y")</f>
        <v>6</v>
      </c>
      <c r="F371" t="s">
        <v>28</v>
      </c>
      <c r="G371" t="s">
        <v>18</v>
      </c>
      <c r="H371">
        <f>_xlfn.IFS(EmpTable3[[#This Row],[Country]]="Egypt", 1, EmpTable3[[#This Row],[Country]]="Saudi Arabia", 2, EmpTable3[[#This Row],[Country]]="United Arab Emirates", 3, EmpTable3[[#This Row],[Country]]="Syria", 4, EmpTable3[[#This Row],[Country]]="Lebanon", 5)</f>
        <v>1</v>
      </c>
      <c r="I371" t="s">
        <v>42</v>
      </c>
      <c r="J371">
        <f>_xlfn.IFS(EmpTable3[[#This Row],[Center]]="East", 1, EmpTable3[[#This Row],[Center]]="West", 2, EmpTable3[[#This Row],[Center]]="North", 3, EmpTable3[[#This Row],[Center]]="South", 4, EmpTable3[[#This Row],[Center]]="Main", 5)</f>
        <v>5</v>
      </c>
      <c r="K371">
        <v>764</v>
      </c>
      <c r="L371">
        <v>9168</v>
      </c>
      <c r="M371">
        <v>5</v>
      </c>
      <c r="N371">
        <v>4</v>
      </c>
      <c r="O371">
        <v>1</v>
      </c>
      <c r="P371">
        <v>13</v>
      </c>
      <c r="Q371" s="2"/>
      <c r="R371">
        <v>2</v>
      </c>
      <c r="S371">
        <v>6</v>
      </c>
      <c r="T371">
        <v>1</v>
      </c>
      <c r="U371">
        <v>5</v>
      </c>
      <c r="V371">
        <v>764</v>
      </c>
      <c r="W371">
        <v>9168</v>
      </c>
      <c r="X371">
        <v>5</v>
      </c>
      <c r="Y371">
        <v>4</v>
      </c>
      <c r="Z371">
        <v>1</v>
      </c>
      <c r="AA371">
        <v>13</v>
      </c>
    </row>
    <row r="372" spans="1:27" x14ac:dyDescent="0.3">
      <c r="A372">
        <v>371</v>
      </c>
      <c r="B372" t="s">
        <v>307</v>
      </c>
      <c r="C372">
        <f>_xlfn.IFS(EmpTable3[[#This Row],[Gender]]="Male", 1, EmpTable3[[#This Row],[Gender]]="Female", 2)</f>
        <v>2</v>
      </c>
      <c r="D372" s="1">
        <v>43498</v>
      </c>
      <c r="E372" s="2">
        <f ca="1">DATEDIF(EmpTable3[[#This Row],[Start Date]],TODAY(),"Y")</f>
        <v>5</v>
      </c>
      <c r="F372" t="s">
        <v>41</v>
      </c>
      <c r="G372" t="s">
        <v>22</v>
      </c>
      <c r="H372">
        <f>_xlfn.IFS(EmpTable3[[#This Row],[Country]]="Egypt", 1, EmpTable3[[#This Row],[Country]]="Saudi Arabia", 2, EmpTable3[[#This Row],[Country]]="United Arab Emirates", 3, EmpTable3[[#This Row],[Country]]="Syria", 4, EmpTable3[[#This Row],[Country]]="Lebanon", 5)</f>
        <v>2</v>
      </c>
      <c r="I372" t="s">
        <v>36</v>
      </c>
      <c r="J372">
        <f>_xlfn.IFS(EmpTable3[[#This Row],[Center]]="East", 1, EmpTable3[[#This Row],[Center]]="West", 2, EmpTable3[[#This Row],[Center]]="North", 3, EmpTable3[[#This Row],[Center]]="South", 4, EmpTable3[[#This Row],[Center]]="Main", 5)</f>
        <v>3</v>
      </c>
      <c r="K372">
        <v>2879</v>
      </c>
      <c r="L372">
        <v>34548</v>
      </c>
      <c r="M372">
        <v>2</v>
      </c>
      <c r="N372">
        <v>0</v>
      </c>
      <c r="O372">
        <v>0</v>
      </c>
      <c r="P372">
        <v>8</v>
      </c>
      <c r="Q372" s="2"/>
      <c r="R372">
        <v>2</v>
      </c>
      <c r="S372">
        <v>5</v>
      </c>
      <c r="T372">
        <v>2</v>
      </c>
      <c r="U372">
        <v>3</v>
      </c>
      <c r="V372">
        <v>2879</v>
      </c>
      <c r="W372">
        <v>34548</v>
      </c>
      <c r="X372">
        <v>2</v>
      </c>
      <c r="Y372">
        <v>0</v>
      </c>
      <c r="Z372">
        <v>0</v>
      </c>
      <c r="AA372">
        <v>8</v>
      </c>
    </row>
    <row r="373" spans="1:27" x14ac:dyDescent="0.3">
      <c r="A373">
        <v>372</v>
      </c>
      <c r="B373" t="s">
        <v>32</v>
      </c>
      <c r="C373">
        <f>_xlfn.IFS(EmpTable3[[#This Row],[Gender]]="Male", 1, EmpTable3[[#This Row],[Gender]]="Female", 2)</f>
        <v>1</v>
      </c>
      <c r="D373" s="1">
        <v>43886</v>
      </c>
      <c r="E373" s="2">
        <f ca="1">DATEDIF(EmpTable3[[#This Row],[Start Date]],TODAY(),"Y")</f>
        <v>4</v>
      </c>
      <c r="F373" t="s">
        <v>28</v>
      </c>
      <c r="G373" t="s">
        <v>29</v>
      </c>
      <c r="H373">
        <f>_xlfn.IFS(EmpTable3[[#This Row],[Country]]="Egypt", 1, EmpTable3[[#This Row],[Country]]="Saudi Arabia", 2, EmpTable3[[#This Row],[Country]]="United Arab Emirates", 3, EmpTable3[[#This Row],[Country]]="Syria", 4, EmpTable3[[#This Row],[Country]]="Lebanon", 5)</f>
        <v>3</v>
      </c>
      <c r="I373" t="s">
        <v>19</v>
      </c>
      <c r="J373">
        <f>_xlfn.IFS(EmpTable3[[#This Row],[Center]]="East", 1, EmpTable3[[#This Row],[Center]]="West", 2, EmpTable3[[#This Row],[Center]]="North", 3, EmpTable3[[#This Row],[Center]]="South", 4, EmpTable3[[#This Row],[Center]]="Main", 5)</f>
        <v>2</v>
      </c>
      <c r="K373">
        <v>2252</v>
      </c>
      <c r="L373">
        <v>27024</v>
      </c>
      <c r="M373">
        <v>3</v>
      </c>
      <c r="N373">
        <v>1</v>
      </c>
      <c r="O373">
        <v>0</v>
      </c>
      <c r="P373">
        <v>50</v>
      </c>
      <c r="Q373" s="2"/>
      <c r="R373">
        <v>1</v>
      </c>
      <c r="S373">
        <v>4</v>
      </c>
      <c r="T373">
        <v>3</v>
      </c>
      <c r="U373">
        <v>2</v>
      </c>
      <c r="V373">
        <v>2252</v>
      </c>
      <c r="W373">
        <v>27024</v>
      </c>
      <c r="X373">
        <v>3</v>
      </c>
      <c r="Y373">
        <v>1</v>
      </c>
      <c r="Z373">
        <v>0</v>
      </c>
      <c r="AA373">
        <v>50</v>
      </c>
    </row>
    <row r="374" spans="1:27" x14ac:dyDescent="0.3">
      <c r="A374">
        <v>373</v>
      </c>
      <c r="B374" t="s">
        <v>32</v>
      </c>
      <c r="C374">
        <f>_xlfn.IFS(EmpTable3[[#This Row],[Gender]]="Male", 1, EmpTable3[[#This Row],[Gender]]="Female", 2)</f>
        <v>1</v>
      </c>
      <c r="D374" s="1">
        <v>43413</v>
      </c>
      <c r="E374" s="2">
        <f ca="1">DATEDIF(EmpTable3[[#This Row],[Start Date]],TODAY(),"Y")</f>
        <v>5</v>
      </c>
      <c r="F374" t="s">
        <v>35</v>
      </c>
      <c r="G374" t="s">
        <v>29</v>
      </c>
      <c r="H374">
        <f>_xlfn.IFS(EmpTable3[[#This Row],[Country]]="Egypt", 1, EmpTable3[[#This Row],[Country]]="Saudi Arabia", 2, EmpTable3[[#This Row],[Country]]="United Arab Emirates", 3, EmpTable3[[#This Row],[Country]]="Syria", 4, EmpTable3[[#This Row],[Country]]="Lebanon", 5)</f>
        <v>3</v>
      </c>
      <c r="I374" t="s">
        <v>60</v>
      </c>
      <c r="J374">
        <f>_xlfn.IFS(EmpTable3[[#This Row],[Center]]="East", 1, EmpTable3[[#This Row],[Center]]="West", 2, EmpTable3[[#This Row],[Center]]="North", 3, EmpTable3[[#This Row],[Center]]="South", 4, EmpTable3[[#This Row],[Center]]="Main", 5)</f>
        <v>4</v>
      </c>
      <c r="K374">
        <v>2149</v>
      </c>
      <c r="L374">
        <v>25788</v>
      </c>
      <c r="M374">
        <v>3</v>
      </c>
      <c r="N374">
        <v>0</v>
      </c>
      <c r="O374">
        <v>0</v>
      </c>
      <c r="P374">
        <v>1</v>
      </c>
      <c r="Q374" s="2"/>
      <c r="R374">
        <v>1</v>
      </c>
      <c r="S374">
        <v>5</v>
      </c>
      <c r="T374">
        <v>3</v>
      </c>
      <c r="U374">
        <v>4</v>
      </c>
      <c r="V374">
        <v>2149</v>
      </c>
      <c r="W374">
        <v>25788</v>
      </c>
      <c r="X374">
        <v>3</v>
      </c>
      <c r="Y374">
        <v>0</v>
      </c>
      <c r="Z374">
        <v>0</v>
      </c>
      <c r="AA374">
        <v>1</v>
      </c>
    </row>
    <row r="375" spans="1:27" x14ac:dyDescent="0.3">
      <c r="A375">
        <v>374</v>
      </c>
      <c r="B375" t="s">
        <v>32</v>
      </c>
      <c r="C375">
        <f>_xlfn.IFS(EmpTable3[[#This Row],[Gender]]="Male", 1, EmpTable3[[#This Row],[Gender]]="Female", 2)</f>
        <v>1</v>
      </c>
      <c r="D375" s="1">
        <v>43777</v>
      </c>
      <c r="E375" s="2">
        <f ca="1">DATEDIF(EmpTable3[[#This Row],[Start Date]],TODAY(),"Y")</f>
        <v>4</v>
      </c>
      <c r="F375" t="s">
        <v>200</v>
      </c>
      <c r="G375" t="s">
        <v>29</v>
      </c>
      <c r="H375">
        <f>_xlfn.IFS(EmpTable3[[#This Row],[Country]]="Egypt", 1, EmpTable3[[#This Row],[Country]]="Saudi Arabia", 2, EmpTable3[[#This Row],[Country]]="United Arab Emirates", 3, EmpTable3[[#This Row],[Country]]="Syria", 4, EmpTable3[[#This Row],[Country]]="Lebanon", 5)</f>
        <v>3</v>
      </c>
      <c r="I375" t="s">
        <v>42</v>
      </c>
      <c r="J375">
        <f>_xlfn.IFS(EmpTable3[[#This Row],[Center]]="East", 1, EmpTable3[[#This Row],[Center]]="West", 2, EmpTable3[[#This Row],[Center]]="North", 3, EmpTable3[[#This Row],[Center]]="South", 4, EmpTable3[[#This Row],[Center]]="Main", 5)</f>
        <v>5</v>
      </c>
      <c r="K375">
        <v>2428</v>
      </c>
      <c r="L375">
        <v>29136</v>
      </c>
      <c r="M375">
        <v>5</v>
      </c>
      <c r="N375">
        <v>0</v>
      </c>
      <c r="O375">
        <v>0</v>
      </c>
      <c r="P375">
        <v>35</v>
      </c>
      <c r="Q375" s="2"/>
      <c r="R375">
        <v>1</v>
      </c>
      <c r="S375">
        <v>4</v>
      </c>
      <c r="T375">
        <v>3</v>
      </c>
      <c r="U375">
        <v>5</v>
      </c>
      <c r="V375">
        <v>2428</v>
      </c>
      <c r="W375">
        <v>29136</v>
      </c>
      <c r="X375">
        <v>5</v>
      </c>
      <c r="Y375">
        <v>0</v>
      </c>
      <c r="Z375">
        <v>0</v>
      </c>
      <c r="AA375">
        <v>35</v>
      </c>
    </row>
    <row r="376" spans="1:27" x14ac:dyDescent="0.3">
      <c r="A376">
        <v>375</v>
      </c>
      <c r="B376" t="s">
        <v>32</v>
      </c>
      <c r="C376">
        <f>_xlfn.IFS(EmpTable3[[#This Row],[Gender]]="Male", 1, EmpTable3[[#This Row],[Gender]]="Female", 2)</f>
        <v>1</v>
      </c>
      <c r="D376" s="1">
        <v>43750</v>
      </c>
      <c r="E376" s="2">
        <f ca="1">DATEDIF(EmpTable3[[#This Row],[Start Date]],TODAY(),"Y")</f>
        <v>4</v>
      </c>
      <c r="F376" t="s">
        <v>28</v>
      </c>
      <c r="G376" t="s">
        <v>18</v>
      </c>
      <c r="H376">
        <f>_xlfn.IFS(EmpTable3[[#This Row],[Country]]="Egypt", 1, EmpTable3[[#This Row],[Country]]="Saudi Arabia", 2, EmpTable3[[#This Row],[Country]]="United Arab Emirates", 3, EmpTable3[[#This Row],[Country]]="Syria", 4, EmpTable3[[#This Row],[Country]]="Lebanon", 5)</f>
        <v>1</v>
      </c>
      <c r="I376" t="s">
        <v>42</v>
      </c>
      <c r="J376">
        <f>_xlfn.IFS(EmpTable3[[#This Row],[Center]]="East", 1, EmpTable3[[#This Row],[Center]]="West", 2, EmpTable3[[#This Row],[Center]]="North", 3, EmpTable3[[#This Row],[Center]]="South", 4, EmpTable3[[#This Row],[Center]]="Main", 5)</f>
        <v>5</v>
      </c>
      <c r="K376">
        <v>3240</v>
      </c>
      <c r="L376">
        <v>38880</v>
      </c>
      <c r="M376">
        <v>5</v>
      </c>
      <c r="N376">
        <v>0</v>
      </c>
      <c r="O376">
        <v>0</v>
      </c>
      <c r="P376">
        <v>6</v>
      </c>
      <c r="Q376" s="2"/>
      <c r="R376">
        <v>1</v>
      </c>
      <c r="S376">
        <v>4</v>
      </c>
      <c r="T376">
        <v>1</v>
      </c>
      <c r="U376">
        <v>5</v>
      </c>
      <c r="V376">
        <v>3240</v>
      </c>
      <c r="W376">
        <v>38880</v>
      </c>
      <c r="X376">
        <v>5</v>
      </c>
      <c r="Y376">
        <v>0</v>
      </c>
      <c r="Z376">
        <v>0</v>
      </c>
      <c r="AA376">
        <v>6</v>
      </c>
    </row>
    <row r="377" spans="1:27" x14ac:dyDescent="0.3">
      <c r="A377">
        <v>376</v>
      </c>
      <c r="B377" t="s">
        <v>307</v>
      </c>
      <c r="C377">
        <f>_xlfn.IFS(EmpTable3[[#This Row],[Gender]]="Male", 1, EmpTable3[[#This Row],[Gender]]="Female", 2)</f>
        <v>2</v>
      </c>
      <c r="D377" s="1">
        <v>43170</v>
      </c>
      <c r="E377" s="2">
        <f ca="1">DATEDIF(EmpTable3[[#This Row],[Start Date]],TODAY(),"Y")</f>
        <v>6</v>
      </c>
      <c r="F377" t="s">
        <v>41</v>
      </c>
      <c r="G377" t="s">
        <v>18</v>
      </c>
      <c r="H377">
        <f>_xlfn.IFS(EmpTable3[[#This Row],[Country]]="Egypt", 1, EmpTable3[[#This Row],[Country]]="Saudi Arabia", 2, EmpTable3[[#This Row],[Country]]="United Arab Emirates", 3, EmpTable3[[#This Row],[Country]]="Syria", 4, EmpTable3[[#This Row],[Country]]="Lebanon", 5)</f>
        <v>1</v>
      </c>
      <c r="I377" t="s">
        <v>898</v>
      </c>
      <c r="J377">
        <f>_xlfn.IFS(EmpTable3[[#This Row],[Center]]="East", 1, EmpTable3[[#This Row],[Center]]="West", 2, EmpTable3[[#This Row],[Center]]="North", 3, EmpTable3[[#This Row],[Center]]="South", 4, EmpTable3[[#This Row],[Center]]="Main", 5)</f>
        <v>1</v>
      </c>
      <c r="K377">
        <v>1448</v>
      </c>
      <c r="L377">
        <v>17376</v>
      </c>
      <c r="M377">
        <v>3</v>
      </c>
      <c r="N377">
        <v>4</v>
      </c>
      <c r="O377">
        <v>0</v>
      </c>
      <c r="P377">
        <v>10</v>
      </c>
      <c r="Q377" s="2"/>
      <c r="R377">
        <v>2</v>
      </c>
      <c r="S377">
        <v>6</v>
      </c>
      <c r="T377">
        <v>1</v>
      </c>
      <c r="U377">
        <v>1</v>
      </c>
      <c r="V377">
        <v>1448</v>
      </c>
      <c r="W377">
        <v>17376</v>
      </c>
      <c r="X377">
        <v>3</v>
      </c>
      <c r="Y377">
        <v>4</v>
      </c>
      <c r="Z377">
        <v>0</v>
      </c>
      <c r="AA377">
        <v>10</v>
      </c>
    </row>
    <row r="378" spans="1:27" x14ac:dyDescent="0.3">
      <c r="A378">
        <v>377</v>
      </c>
      <c r="B378" t="s">
        <v>32</v>
      </c>
      <c r="C378">
        <f>_xlfn.IFS(EmpTable3[[#This Row],[Gender]]="Male", 1, EmpTable3[[#This Row],[Gender]]="Female", 2)</f>
        <v>1</v>
      </c>
      <c r="D378" s="1">
        <v>44044</v>
      </c>
      <c r="E378" s="2">
        <f ca="1">DATEDIF(EmpTable3[[#This Row],[Start Date]],TODAY(),"Y")</f>
        <v>4</v>
      </c>
      <c r="F378" t="s">
        <v>28</v>
      </c>
      <c r="G378" t="s">
        <v>18</v>
      </c>
      <c r="H378">
        <f>_xlfn.IFS(EmpTable3[[#This Row],[Country]]="Egypt", 1, EmpTable3[[#This Row],[Country]]="Saudi Arabia", 2, EmpTable3[[#This Row],[Country]]="United Arab Emirates", 3, EmpTable3[[#This Row],[Country]]="Syria", 4, EmpTable3[[#This Row],[Country]]="Lebanon", 5)</f>
        <v>1</v>
      </c>
      <c r="I378" t="s">
        <v>898</v>
      </c>
      <c r="J378">
        <f>_xlfn.IFS(EmpTable3[[#This Row],[Center]]="East", 1, EmpTable3[[#This Row],[Center]]="West", 2, EmpTable3[[#This Row],[Center]]="North", 3, EmpTable3[[#This Row],[Center]]="South", 4, EmpTable3[[#This Row],[Center]]="Main", 5)</f>
        <v>1</v>
      </c>
      <c r="K378">
        <v>2409</v>
      </c>
      <c r="L378">
        <v>28908</v>
      </c>
      <c r="M378">
        <v>3</v>
      </c>
      <c r="N378">
        <v>3</v>
      </c>
      <c r="O378">
        <v>3</v>
      </c>
      <c r="P378">
        <v>3</v>
      </c>
      <c r="Q378" s="2"/>
      <c r="R378">
        <v>1</v>
      </c>
      <c r="S378">
        <v>4</v>
      </c>
      <c r="T378">
        <v>1</v>
      </c>
      <c r="U378">
        <v>1</v>
      </c>
      <c r="V378">
        <v>2409</v>
      </c>
      <c r="W378">
        <v>28908</v>
      </c>
      <c r="X378">
        <v>3</v>
      </c>
      <c r="Y378">
        <v>3</v>
      </c>
      <c r="Z378">
        <v>3</v>
      </c>
      <c r="AA378">
        <v>3</v>
      </c>
    </row>
    <row r="379" spans="1:27" x14ac:dyDescent="0.3">
      <c r="A379">
        <v>378</v>
      </c>
      <c r="B379" t="s">
        <v>32</v>
      </c>
      <c r="C379">
        <f>_xlfn.IFS(EmpTable3[[#This Row],[Gender]]="Male", 1, EmpTable3[[#This Row],[Gender]]="Female", 2)</f>
        <v>1</v>
      </c>
      <c r="D379" s="1">
        <v>43741</v>
      </c>
      <c r="E379" s="2">
        <f ca="1">DATEDIF(EmpTable3[[#This Row],[Start Date]],TODAY(),"Y")</f>
        <v>4</v>
      </c>
      <c r="F379" t="s">
        <v>88</v>
      </c>
      <c r="G379" t="s">
        <v>29</v>
      </c>
      <c r="H379">
        <f>_xlfn.IFS(EmpTable3[[#This Row],[Country]]="Egypt", 1, EmpTable3[[#This Row],[Country]]="Saudi Arabia", 2, EmpTable3[[#This Row],[Country]]="United Arab Emirates", 3, EmpTable3[[#This Row],[Country]]="Syria", 4, EmpTable3[[#This Row],[Country]]="Lebanon", 5)</f>
        <v>3</v>
      </c>
      <c r="I379" t="s">
        <v>60</v>
      </c>
      <c r="J379">
        <f>_xlfn.IFS(EmpTable3[[#This Row],[Center]]="East", 1, EmpTable3[[#This Row],[Center]]="West", 2, EmpTable3[[#This Row],[Center]]="North", 3, EmpTable3[[#This Row],[Center]]="South", 4, EmpTable3[[#This Row],[Center]]="Main", 5)</f>
        <v>4</v>
      </c>
      <c r="K379">
        <v>3030</v>
      </c>
      <c r="L379">
        <v>36360</v>
      </c>
      <c r="M379">
        <v>2</v>
      </c>
      <c r="N379">
        <v>6</v>
      </c>
      <c r="O379">
        <v>0</v>
      </c>
      <c r="P379">
        <v>5</v>
      </c>
      <c r="Q379" s="2"/>
      <c r="R379">
        <v>1</v>
      </c>
      <c r="S379">
        <v>4</v>
      </c>
      <c r="T379">
        <v>3</v>
      </c>
      <c r="U379">
        <v>4</v>
      </c>
      <c r="V379">
        <v>3030</v>
      </c>
      <c r="W379">
        <v>36360</v>
      </c>
      <c r="X379">
        <v>2</v>
      </c>
      <c r="Y379">
        <v>6</v>
      </c>
      <c r="Z379">
        <v>0</v>
      </c>
      <c r="AA379">
        <v>5</v>
      </c>
    </row>
    <row r="380" spans="1:27" x14ac:dyDescent="0.3">
      <c r="A380">
        <v>379</v>
      </c>
      <c r="B380" t="s">
        <v>32</v>
      </c>
      <c r="C380">
        <f>_xlfn.IFS(EmpTable3[[#This Row],[Gender]]="Male", 1, EmpTable3[[#This Row],[Gender]]="Female", 2)</f>
        <v>1</v>
      </c>
      <c r="D380" s="1">
        <v>44092</v>
      </c>
      <c r="E380" s="2">
        <f ca="1">DATEDIF(EmpTable3[[#This Row],[Start Date]],TODAY(),"Y")</f>
        <v>3</v>
      </c>
      <c r="F380" t="s">
        <v>28</v>
      </c>
      <c r="G380" t="s">
        <v>29</v>
      </c>
      <c r="H380">
        <f>_xlfn.IFS(EmpTable3[[#This Row],[Country]]="Egypt", 1, EmpTable3[[#This Row],[Country]]="Saudi Arabia", 2, EmpTable3[[#This Row],[Country]]="United Arab Emirates", 3, EmpTable3[[#This Row],[Country]]="Syria", 4, EmpTable3[[#This Row],[Country]]="Lebanon", 5)</f>
        <v>3</v>
      </c>
      <c r="I380" t="s">
        <v>36</v>
      </c>
      <c r="J380">
        <f>_xlfn.IFS(EmpTable3[[#This Row],[Center]]="East", 1, EmpTable3[[#This Row],[Center]]="West", 2, EmpTable3[[#This Row],[Center]]="North", 3, EmpTable3[[#This Row],[Center]]="South", 4, EmpTable3[[#This Row],[Center]]="Main", 5)</f>
        <v>3</v>
      </c>
      <c r="K380">
        <v>2544</v>
      </c>
      <c r="L380">
        <v>30528</v>
      </c>
      <c r="M380">
        <v>5</v>
      </c>
      <c r="N380">
        <v>0</v>
      </c>
      <c r="O380">
        <v>0</v>
      </c>
      <c r="P380">
        <v>11</v>
      </c>
      <c r="Q380" s="2"/>
      <c r="R380">
        <v>1</v>
      </c>
      <c r="S380">
        <v>3</v>
      </c>
      <c r="T380">
        <v>3</v>
      </c>
      <c r="U380">
        <v>3</v>
      </c>
      <c r="V380">
        <v>2544</v>
      </c>
      <c r="W380">
        <v>30528</v>
      </c>
      <c r="X380">
        <v>5</v>
      </c>
      <c r="Y380">
        <v>0</v>
      </c>
      <c r="Z380">
        <v>0</v>
      </c>
      <c r="AA380">
        <v>11</v>
      </c>
    </row>
    <row r="381" spans="1:27" x14ac:dyDescent="0.3">
      <c r="A381">
        <v>380</v>
      </c>
      <c r="B381" t="s">
        <v>32</v>
      </c>
      <c r="C381">
        <f>_xlfn.IFS(EmpTable3[[#This Row],[Gender]]="Male", 1, EmpTable3[[#This Row],[Gender]]="Female", 2)</f>
        <v>1</v>
      </c>
      <c r="D381" s="1">
        <v>42778</v>
      </c>
      <c r="E381" s="2">
        <f ca="1">DATEDIF(EmpTable3[[#This Row],[Start Date]],TODAY(),"Y")</f>
        <v>7</v>
      </c>
      <c r="F381" t="s">
        <v>53</v>
      </c>
      <c r="G381" t="s">
        <v>18</v>
      </c>
      <c r="H381">
        <f>_xlfn.IFS(EmpTable3[[#This Row],[Country]]="Egypt", 1, EmpTable3[[#This Row],[Country]]="Saudi Arabia", 2, EmpTable3[[#This Row],[Country]]="United Arab Emirates", 3, EmpTable3[[#This Row],[Country]]="Syria", 4, EmpTable3[[#This Row],[Country]]="Lebanon", 5)</f>
        <v>1</v>
      </c>
      <c r="I381" t="s">
        <v>19</v>
      </c>
      <c r="J381">
        <f>_xlfn.IFS(EmpTable3[[#This Row],[Center]]="East", 1, EmpTable3[[#This Row],[Center]]="West", 2, EmpTable3[[#This Row],[Center]]="North", 3, EmpTable3[[#This Row],[Center]]="South", 4, EmpTable3[[#This Row],[Center]]="Main", 5)</f>
        <v>2</v>
      </c>
      <c r="K381">
        <v>2872</v>
      </c>
      <c r="L381">
        <v>34464</v>
      </c>
      <c r="M381">
        <v>4.5</v>
      </c>
      <c r="N381">
        <v>5</v>
      </c>
      <c r="O381">
        <v>0</v>
      </c>
      <c r="P381">
        <v>7</v>
      </c>
      <c r="Q381" s="2"/>
      <c r="R381">
        <v>1</v>
      </c>
      <c r="S381">
        <v>7</v>
      </c>
      <c r="T381">
        <v>1</v>
      </c>
      <c r="U381">
        <v>2</v>
      </c>
      <c r="V381">
        <v>2872</v>
      </c>
      <c r="W381">
        <v>34464</v>
      </c>
      <c r="X381">
        <v>4.5</v>
      </c>
      <c r="Y381">
        <v>5</v>
      </c>
      <c r="Z381">
        <v>0</v>
      </c>
      <c r="AA381">
        <v>7</v>
      </c>
    </row>
    <row r="382" spans="1:27" x14ac:dyDescent="0.3">
      <c r="A382">
        <v>381</v>
      </c>
      <c r="B382" t="s">
        <v>32</v>
      </c>
      <c r="C382">
        <f>_xlfn.IFS(EmpTable3[[#This Row],[Gender]]="Male", 1, EmpTable3[[#This Row],[Gender]]="Female", 2)</f>
        <v>1</v>
      </c>
      <c r="D382" s="1">
        <v>43468</v>
      </c>
      <c r="E382" s="2">
        <f ca="1">DATEDIF(EmpTable3[[#This Row],[Start Date]],TODAY(),"Y")</f>
        <v>5</v>
      </c>
      <c r="F382" t="s">
        <v>35</v>
      </c>
      <c r="G382" t="s">
        <v>18</v>
      </c>
      <c r="H382">
        <f>_xlfn.IFS(EmpTable3[[#This Row],[Country]]="Egypt", 1, EmpTable3[[#This Row],[Country]]="Saudi Arabia", 2, EmpTable3[[#This Row],[Country]]="United Arab Emirates", 3, EmpTable3[[#This Row],[Country]]="Syria", 4, EmpTable3[[#This Row],[Country]]="Lebanon", 5)</f>
        <v>1</v>
      </c>
      <c r="I382" t="s">
        <v>60</v>
      </c>
      <c r="J382">
        <f>_xlfn.IFS(EmpTable3[[#This Row],[Center]]="East", 1, EmpTable3[[#This Row],[Center]]="West", 2, EmpTable3[[#This Row],[Center]]="North", 3, EmpTable3[[#This Row],[Center]]="South", 4, EmpTable3[[#This Row],[Center]]="Main", 5)</f>
        <v>4</v>
      </c>
      <c r="K382">
        <v>2263</v>
      </c>
      <c r="L382">
        <v>27156</v>
      </c>
      <c r="M382">
        <v>4.5</v>
      </c>
      <c r="N382">
        <v>0</v>
      </c>
      <c r="O382">
        <v>0</v>
      </c>
      <c r="P382">
        <v>8</v>
      </c>
      <c r="Q382" s="2"/>
      <c r="R382">
        <v>1</v>
      </c>
      <c r="S382">
        <v>5</v>
      </c>
      <c r="T382">
        <v>1</v>
      </c>
      <c r="U382">
        <v>4</v>
      </c>
      <c r="V382">
        <v>2263</v>
      </c>
      <c r="W382">
        <v>27156</v>
      </c>
      <c r="X382">
        <v>4.5</v>
      </c>
      <c r="Y382">
        <v>0</v>
      </c>
      <c r="Z382">
        <v>0</v>
      </c>
      <c r="AA382">
        <v>8</v>
      </c>
    </row>
    <row r="383" spans="1:27" x14ac:dyDescent="0.3">
      <c r="A383">
        <v>382</v>
      </c>
      <c r="B383" t="s">
        <v>307</v>
      </c>
      <c r="C383">
        <f>_xlfn.IFS(EmpTable3[[#This Row],[Gender]]="Male", 1, EmpTable3[[#This Row],[Gender]]="Female", 2)</f>
        <v>2</v>
      </c>
      <c r="D383" s="1">
        <v>43704</v>
      </c>
      <c r="E383" s="2">
        <f ca="1">DATEDIF(EmpTable3[[#This Row],[Start Date]],TODAY(),"Y")</f>
        <v>4</v>
      </c>
      <c r="F383" t="s">
        <v>17</v>
      </c>
      <c r="G383" t="s">
        <v>29</v>
      </c>
      <c r="H383">
        <f>_xlfn.IFS(EmpTable3[[#This Row],[Country]]="Egypt", 1, EmpTable3[[#This Row],[Country]]="Saudi Arabia", 2, EmpTable3[[#This Row],[Country]]="United Arab Emirates", 3, EmpTable3[[#This Row],[Country]]="Syria", 4, EmpTable3[[#This Row],[Country]]="Lebanon", 5)</f>
        <v>3</v>
      </c>
      <c r="I383" t="s">
        <v>898</v>
      </c>
      <c r="J383">
        <f>_xlfn.IFS(EmpTable3[[#This Row],[Center]]="East", 1, EmpTable3[[#This Row],[Center]]="West", 2, EmpTable3[[#This Row],[Center]]="North", 3, EmpTable3[[#This Row],[Center]]="South", 4, EmpTable3[[#This Row],[Center]]="Main", 5)</f>
        <v>1</v>
      </c>
      <c r="K383">
        <v>2136</v>
      </c>
      <c r="L383">
        <v>25632</v>
      </c>
      <c r="M383">
        <v>5</v>
      </c>
      <c r="N383">
        <v>4</v>
      </c>
      <c r="O383">
        <v>0</v>
      </c>
      <c r="P383">
        <v>12</v>
      </c>
      <c r="Q383" s="2"/>
      <c r="R383">
        <v>2</v>
      </c>
      <c r="S383">
        <v>4</v>
      </c>
      <c r="T383">
        <v>3</v>
      </c>
      <c r="U383">
        <v>1</v>
      </c>
      <c r="V383">
        <v>2136</v>
      </c>
      <c r="W383">
        <v>25632</v>
      </c>
      <c r="X383">
        <v>5</v>
      </c>
      <c r="Y383">
        <v>4</v>
      </c>
      <c r="Z383">
        <v>0</v>
      </c>
      <c r="AA383">
        <v>12</v>
      </c>
    </row>
    <row r="384" spans="1:27" x14ac:dyDescent="0.3">
      <c r="A384">
        <v>383</v>
      </c>
      <c r="B384" t="s">
        <v>32</v>
      </c>
      <c r="C384">
        <f>_xlfn.IFS(EmpTable3[[#This Row],[Gender]]="Male", 1, EmpTable3[[#This Row],[Gender]]="Female", 2)</f>
        <v>1</v>
      </c>
      <c r="D384" s="1">
        <v>42940</v>
      </c>
      <c r="E384" s="2">
        <f ca="1">DATEDIF(EmpTable3[[#This Row],[Start Date]],TODAY(),"Y")</f>
        <v>7</v>
      </c>
      <c r="F384" t="s">
        <v>28</v>
      </c>
      <c r="G384" t="s">
        <v>18</v>
      </c>
      <c r="H384">
        <f>_xlfn.IFS(EmpTable3[[#This Row],[Country]]="Egypt", 1, EmpTable3[[#This Row],[Country]]="Saudi Arabia", 2, EmpTable3[[#This Row],[Country]]="United Arab Emirates", 3, EmpTable3[[#This Row],[Country]]="Syria", 4, EmpTable3[[#This Row],[Country]]="Lebanon", 5)</f>
        <v>1</v>
      </c>
      <c r="I384" t="s">
        <v>42</v>
      </c>
      <c r="J384">
        <f>_xlfn.IFS(EmpTable3[[#This Row],[Center]]="East", 1, EmpTable3[[#This Row],[Center]]="West", 2, EmpTable3[[#This Row],[Center]]="North", 3, EmpTable3[[#This Row],[Center]]="South", 4, EmpTable3[[#This Row],[Center]]="Main", 5)</f>
        <v>5</v>
      </c>
      <c r="K384">
        <v>2379</v>
      </c>
      <c r="L384">
        <v>28548</v>
      </c>
      <c r="M384">
        <v>4.5</v>
      </c>
      <c r="N384">
        <v>1</v>
      </c>
      <c r="O384">
        <v>0</v>
      </c>
      <c r="P384">
        <v>10</v>
      </c>
      <c r="Q384" s="2"/>
      <c r="R384">
        <v>1</v>
      </c>
      <c r="S384">
        <v>7</v>
      </c>
      <c r="T384">
        <v>1</v>
      </c>
      <c r="U384">
        <v>5</v>
      </c>
      <c r="V384">
        <v>2379</v>
      </c>
      <c r="W384">
        <v>28548</v>
      </c>
      <c r="X384">
        <v>4.5</v>
      </c>
      <c r="Y384">
        <v>1</v>
      </c>
      <c r="Z384">
        <v>0</v>
      </c>
      <c r="AA384">
        <v>10</v>
      </c>
    </row>
    <row r="385" spans="1:27" x14ac:dyDescent="0.3">
      <c r="A385">
        <v>384</v>
      </c>
      <c r="B385" t="s">
        <v>307</v>
      </c>
      <c r="C385">
        <f>_xlfn.IFS(EmpTable3[[#This Row],[Gender]]="Male", 1, EmpTable3[[#This Row],[Gender]]="Female", 2)</f>
        <v>2</v>
      </c>
      <c r="D385" s="1">
        <v>44036</v>
      </c>
      <c r="E385" s="2">
        <f ca="1">DATEDIF(EmpTable3[[#This Row],[Start Date]],TODAY(),"Y")</f>
        <v>4</v>
      </c>
      <c r="F385" t="s">
        <v>41</v>
      </c>
      <c r="G385" t="s">
        <v>18</v>
      </c>
      <c r="H385">
        <f>_xlfn.IFS(EmpTable3[[#This Row],[Country]]="Egypt", 1, EmpTable3[[#This Row],[Country]]="Saudi Arabia", 2, EmpTable3[[#This Row],[Country]]="United Arab Emirates", 3, EmpTable3[[#This Row],[Country]]="Syria", 4, EmpTable3[[#This Row],[Country]]="Lebanon", 5)</f>
        <v>1</v>
      </c>
      <c r="I385" t="s">
        <v>36</v>
      </c>
      <c r="J385">
        <f>_xlfn.IFS(EmpTable3[[#This Row],[Center]]="East", 1, EmpTable3[[#This Row],[Center]]="West", 2, EmpTable3[[#This Row],[Center]]="North", 3, EmpTable3[[#This Row],[Center]]="South", 4, EmpTable3[[#This Row],[Center]]="Main", 5)</f>
        <v>3</v>
      </c>
      <c r="K385">
        <v>1940</v>
      </c>
      <c r="L385">
        <v>23280</v>
      </c>
      <c r="M385">
        <v>3</v>
      </c>
      <c r="N385">
        <v>4</v>
      </c>
      <c r="O385">
        <v>6</v>
      </c>
      <c r="P385">
        <v>5</v>
      </c>
      <c r="Q385" s="2"/>
      <c r="R385">
        <v>2</v>
      </c>
      <c r="S385">
        <v>4</v>
      </c>
      <c r="T385">
        <v>1</v>
      </c>
      <c r="U385">
        <v>3</v>
      </c>
      <c r="V385">
        <v>1940</v>
      </c>
      <c r="W385">
        <v>23280</v>
      </c>
      <c r="X385">
        <v>3</v>
      </c>
      <c r="Y385">
        <v>4</v>
      </c>
      <c r="Z385">
        <v>6</v>
      </c>
      <c r="AA385">
        <v>5</v>
      </c>
    </row>
    <row r="386" spans="1:27" x14ac:dyDescent="0.3">
      <c r="A386">
        <v>385</v>
      </c>
      <c r="B386" t="s">
        <v>32</v>
      </c>
      <c r="C386">
        <f>_xlfn.IFS(EmpTable3[[#This Row],[Gender]]="Male", 1, EmpTable3[[#This Row],[Gender]]="Female", 2)</f>
        <v>1</v>
      </c>
      <c r="D386" s="1">
        <v>43603</v>
      </c>
      <c r="E386" s="2">
        <f ca="1">DATEDIF(EmpTable3[[#This Row],[Start Date]],TODAY(),"Y")</f>
        <v>5</v>
      </c>
      <c r="F386" t="s">
        <v>53</v>
      </c>
      <c r="G386" t="s">
        <v>18</v>
      </c>
      <c r="H386">
        <f>_xlfn.IFS(EmpTable3[[#This Row],[Country]]="Egypt", 1, EmpTable3[[#This Row],[Country]]="Saudi Arabia", 2, EmpTable3[[#This Row],[Country]]="United Arab Emirates", 3, EmpTable3[[#This Row],[Country]]="Syria", 4, EmpTable3[[#This Row],[Country]]="Lebanon", 5)</f>
        <v>1</v>
      </c>
      <c r="I386" t="s">
        <v>42</v>
      </c>
      <c r="J386">
        <f>_xlfn.IFS(EmpTable3[[#This Row],[Center]]="East", 1, EmpTable3[[#This Row],[Center]]="West", 2, EmpTable3[[#This Row],[Center]]="North", 3, EmpTable3[[#This Row],[Center]]="South", 4, EmpTable3[[#This Row],[Center]]="Main", 5)</f>
        <v>5</v>
      </c>
      <c r="K386">
        <v>1558</v>
      </c>
      <c r="L386">
        <v>18696</v>
      </c>
      <c r="M386">
        <v>2</v>
      </c>
      <c r="N386">
        <v>0</v>
      </c>
      <c r="O386">
        <v>6</v>
      </c>
      <c r="P386">
        <v>9</v>
      </c>
      <c r="Q386" s="2"/>
      <c r="R386">
        <v>1</v>
      </c>
      <c r="S386">
        <v>5</v>
      </c>
      <c r="T386">
        <v>1</v>
      </c>
      <c r="U386">
        <v>5</v>
      </c>
      <c r="V386">
        <v>1558</v>
      </c>
      <c r="W386">
        <v>18696</v>
      </c>
      <c r="X386">
        <v>2</v>
      </c>
      <c r="Y386">
        <v>0</v>
      </c>
      <c r="Z386">
        <v>6</v>
      </c>
      <c r="AA386">
        <v>9</v>
      </c>
    </row>
    <row r="387" spans="1:27" x14ac:dyDescent="0.3">
      <c r="A387">
        <v>386</v>
      </c>
      <c r="B387" t="s">
        <v>32</v>
      </c>
      <c r="C387">
        <f>_xlfn.IFS(EmpTable3[[#This Row],[Gender]]="Male", 1, EmpTable3[[#This Row],[Gender]]="Female", 2)</f>
        <v>1</v>
      </c>
      <c r="D387" s="1">
        <v>43563</v>
      </c>
      <c r="E387" s="2">
        <f ca="1">DATEDIF(EmpTable3[[#This Row],[Start Date]],TODAY(),"Y")</f>
        <v>5</v>
      </c>
      <c r="F387" t="s">
        <v>50</v>
      </c>
      <c r="G387" t="s">
        <v>18</v>
      </c>
      <c r="H387">
        <f>_xlfn.IFS(EmpTable3[[#This Row],[Country]]="Egypt", 1, EmpTable3[[#This Row],[Country]]="Saudi Arabia", 2, EmpTable3[[#This Row],[Country]]="United Arab Emirates", 3, EmpTable3[[#This Row],[Country]]="Syria", 4, EmpTable3[[#This Row],[Country]]="Lebanon", 5)</f>
        <v>1</v>
      </c>
      <c r="I387" t="s">
        <v>36</v>
      </c>
      <c r="J387">
        <f>_xlfn.IFS(EmpTable3[[#This Row],[Center]]="East", 1, EmpTable3[[#This Row],[Center]]="West", 2, EmpTable3[[#This Row],[Center]]="North", 3, EmpTable3[[#This Row],[Center]]="South", 4, EmpTable3[[#This Row],[Center]]="Main", 5)</f>
        <v>3</v>
      </c>
      <c r="K387">
        <v>1341</v>
      </c>
      <c r="L387">
        <v>16092</v>
      </c>
      <c r="M387">
        <v>5</v>
      </c>
      <c r="N387">
        <v>3</v>
      </c>
      <c r="O387">
        <v>0</v>
      </c>
      <c r="P387">
        <v>8</v>
      </c>
      <c r="Q387" s="2"/>
      <c r="R387">
        <v>1</v>
      </c>
      <c r="S387">
        <v>5</v>
      </c>
      <c r="T387">
        <v>1</v>
      </c>
      <c r="U387">
        <v>3</v>
      </c>
      <c r="V387">
        <v>1341</v>
      </c>
      <c r="W387">
        <v>16092</v>
      </c>
      <c r="X387">
        <v>5</v>
      </c>
      <c r="Y387">
        <v>3</v>
      </c>
      <c r="Z387">
        <v>0</v>
      </c>
      <c r="AA387">
        <v>8</v>
      </c>
    </row>
    <row r="388" spans="1:27" x14ac:dyDescent="0.3">
      <c r="A388">
        <v>387</v>
      </c>
      <c r="B388" t="s">
        <v>32</v>
      </c>
      <c r="C388">
        <f>_xlfn.IFS(EmpTable3[[#This Row],[Gender]]="Male", 1, EmpTable3[[#This Row],[Gender]]="Female", 2)</f>
        <v>1</v>
      </c>
      <c r="D388" s="1">
        <v>43566</v>
      </c>
      <c r="E388" s="2">
        <f ca="1">DATEDIF(EmpTable3[[#This Row],[Start Date]],TODAY(),"Y")</f>
        <v>5</v>
      </c>
      <c r="F388" t="s">
        <v>28</v>
      </c>
      <c r="G388" t="s">
        <v>18</v>
      </c>
      <c r="H388">
        <f>_xlfn.IFS(EmpTable3[[#This Row],[Country]]="Egypt", 1, EmpTable3[[#This Row],[Country]]="Saudi Arabia", 2, EmpTable3[[#This Row],[Country]]="United Arab Emirates", 3, EmpTable3[[#This Row],[Country]]="Syria", 4, EmpTable3[[#This Row],[Country]]="Lebanon", 5)</f>
        <v>1</v>
      </c>
      <c r="I388" t="s">
        <v>42</v>
      </c>
      <c r="J388">
        <f>_xlfn.IFS(EmpTable3[[#This Row],[Center]]="East", 1, EmpTable3[[#This Row],[Center]]="West", 2, EmpTable3[[#This Row],[Center]]="North", 3, EmpTable3[[#This Row],[Center]]="South", 4, EmpTable3[[#This Row],[Center]]="Main", 5)</f>
        <v>5</v>
      </c>
      <c r="K388">
        <v>1703</v>
      </c>
      <c r="L388">
        <v>20436</v>
      </c>
      <c r="M388">
        <v>5</v>
      </c>
      <c r="N388">
        <v>2</v>
      </c>
      <c r="O388">
        <v>0</v>
      </c>
      <c r="P388">
        <v>10</v>
      </c>
      <c r="Q388" s="2"/>
      <c r="R388">
        <v>1</v>
      </c>
      <c r="S388">
        <v>5</v>
      </c>
      <c r="T388">
        <v>1</v>
      </c>
      <c r="U388">
        <v>5</v>
      </c>
      <c r="V388">
        <v>1703</v>
      </c>
      <c r="W388">
        <v>20436</v>
      </c>
      <c r="X388">
        <v>5</v>
      </c>
      <c r="Y388">
        <v>2</v>
      </c>
      <c r="Z388">
        <v>0</v>
      </c>
      <c r="AA388">
        <v>10</v>
      </c>
    </row>
    <row r="389" spans="1:27" x14ac:dyDescent="0.3">
      <c r="A389">
        <v>388</v>
      </c>
      <c r="B389" t="s">
        <v>32</v>
      </c>
      <c r="C389">
        <f>_xlfn.IFS(EmpTable3[[#This Row],[Gender]]="Male", 1, EmpTable3[[#This Row],[Gender]]="Female", 2)</f>
        <v>1</v>
      </c>
      <c r="D389" s="1">
        <v>44032</v>
      </c>
      <c r="E389" s="2">
        <f ca="1">DATEDIF(EmpTable3[[#This Row],[Start Date]],TODAY(),"Y")</f>
        <v>4</v>
      </c>
      <c r="F389" t="s">
        <v>88</v>
      </c>
      <c r="G389" t="s">
        <v>18</v>
      </c>
      <c r="H389">
        <f>_xlfn.IFS(EmpTable3[[#This Row],[Country]]="Egypt", 1, EmpTable3[[#This Row],[Country]]="Saudi Arabia", 2, EmpTable3[[#This Row],[Country]]="United Arab Emirates", 3, EmpTable3[[#This Row],[Country]]="Syria", 4, EmpTable3[[#This Row],[Country]]="Lebanon", 5)</f>
        <v>1</v>
      </c>
      <c r="I389" t="s">
        <v>36</v>
      </c>
      <c r="J389">
        <f>_xlfn.IFS(EmpTable3[[#This Row],[Center]]="East", 1, EmpTable3[[#This Row],[Center]]="West", 2, EmpTable3[[#This Row],[Center]]="North", 3, EmpTable3[[#This Row],[Center]]="South", 4, EmpTable3[[#This Row],[Center]]="Main", 5)</f>
        <v>3</v>
      </c>
      <c r="K389">
        <v>3282</v>
      </c>
      <c r="L389">
        <v>39384</v>
      </c>
      <c r="M389">
        <v>1</v>
      </c>
      <c r="N389">
        <v>0</v>
      </c>
      <c r="O389">
        <v>0</v>
      </c>
      <c r="P389">
        <v>2</v>
      </c>
      <c r="Q389" s="2"/>
      <c r="R389">
        <v>1</v>
      </c>
      <c r="S389">
        <v>4</v>
      </c>
      <c r="T389">
        <v>1</v>
      </c>
      <c r="U389">
        <v>3</v>
      </c>
      <c r="V389">
        <v>3282</v>
      </c>
      <c r="W389">
        <v>39384</v>
      </c>
      <c r="X389">
        <v>1</v>
      </c>
      <c r="Y389">
        <v>0</v>
      </c>
      <c r="Z389">
        <v>0</v>
      </c>
      <c r="AA389">
        <v>2</v>
      </c>
    </row>
    <row r="390" spans="1:27" x14ac:dyDescent="0.3">
      <c r="A390">
        <v>389</v>
      </c>
      <c r="B390" t="s">
        <v>32</v>
      </c>
      <c r="C390">
        <f>_xlfn.IFS(EmpTable3[[#This Row],[Gender]]="Male", 1, EmpTable3[[#This Row],[Gender]]="Female", 2)</f>
        <v>1</v>
      </c>
      <c r="D390" s="1">
        <v>43895</v>
      </c>
      <c r="E390" s="2">
        <f ca="1">DATEDIF(EmpTable3[[#This Row],[Start Date]],TODAY(),"Y")</f>
        <v>4</v>
      </c>
      <c r="F390" t="s">
        <v>39</v>
      </c>
      <c r="G390" t="s">
        <v>18</v>
      </c>
      <c r="H390">
        <f>_xlfn.IFS(EmpTable3[[#This Row],[Country]]="Egypt", 1, EmpTable3[[#This Row],[Country]]="Saudi Arabia", 2, EmpTable3[[#This Row],[Country]]="United Arab Emirates", 3, EmpTable3[[#This Row],[Country]]="Syria", 4, EmpTable3[[#This Row],[Country]]="Lebanon", 5)</f>
        <v>1</v>
      </c>
      <c r="I390" t="s">
        <v>19</v>
      </c>
      <c r="J390">
        <f>_xlfn.IFS(EmpTable3[[#This Row],[Center]]="East", 1, EmpTable3[[#This Row],[Center]]="West", 2, EmpTable3[[#This Row],[Center]]="North", 3, EmpTable3[[#This Row],[Center]]="South", 4, EmpTable3[[#This Row],[Center]]="Main", 5)</f>
        <v>2</v>
      </c>
      <c r="K390">
        <v>3125</v>
      </c>
      <c r="L390">
        <v>37500</v>
      </c>
      <c r="M390">
        <v>2</v>
      </c>
      <c r="N390">
        <v>6</v>
      </c>
      <c r="O390">
        <v>3</v>
      </c>
      <c r="P390">
        <v>0</v>
      </c>
      <c r="Q390" s="2"/>
      <c r="R390">
        <v>1</v>
      </c>
      <c r="S390">
        <v>4</v>
      </c>
      <c r="T390">
        <v>1</v>
      </c>
      <c r="U390">
        <v>2</v>
      </c>
      <c r="V390">
        <v>3125</v>
      </c>
      <c r="W390">
        <v>37500</v>
      </c>
      <c r="X390">
        <v>2</v>
      </c>
      <c r="Y390">
        <v>6</v>
      </c>
      <c r="Z390">
        <v>3</v>
      </c>
      <c r="AA390">
        <v>0</v>
      </c>
    </row>
    <row r="391" spans="1:27" x14ac:dyDescent="0.3">
      <c r="A391">
        <v>390</v>
      </c>
      <c r="B391" t="s">
        <v>307</v>
      </c>
      <c r="C391">
        <f>_xlfn.IFS(EmpTable3[[#This Row],[Gender]]="Male", 1, EmpTable3[[#This Row],[Gender]]="Female", 2)</f>
        <v>2</v>
      </c>
      <c r="D391" s="1">
        <v>43958</v>
      </c>
      <c r="E391" s="2">
        <f ca="1">DATEDIF(EmpTable3[[#This Row],[Start Date]],TODAY(),"Y")</f>
        <v>4</v>
      </c>
      <c r="F391" t="s">
        <v>41</v>
      </c>
      <c r="G391" t="s">
        <v>29</v>
      </c>
      <c r="H391">
        <f>_xlfn.IFS(EmpTable3[[#This Row],[Country]]="Egypt", 1, EmpTable3[[#This Row],[Country]]="Saudi Arabia", 2, EmpTable3[[#This Row],[Country]]="United Arab Emirates", 3, EmpTable3[[#This Row],[Country]]="Syria", 4, EmpTable3[[#This Row],[Country]]="Lebanon", 5)</f>
        <v>3</v>
      </c>
      <c r="I391" t="s">
        <v>19</v>
      </c>
      <c r="J391">
        <f>_xlfn.IFS(EmpTable3[[#This Row],[Center]]="East", 1, EmpTable3[[#This Row],[Center]]="West", 2, EmpTable3[[#This Row],[Center]]="North", 3, EmpTable3[[#This Row],[Center]]="South", 4, EmpTable3[[#This Row],[Center]]="Main", 5)</f>
        <v>2</v>
      </c>
      <c r="K391">
        <v>2232</v>
      </c>
      <c r="L391">
        <v>26784</v>
      </c>
      <c r="M391">
        <v>4.5</v>
      </c>
      <c r="N391">
        <v>0</v>
      </c>
      <c r="O391">
        <v>0</v>
      </c>
      <c r="P391">
        <v>7</v>
      </c>
      <c r="Q391" s="2"/>
      <c r="R391">
        <v>2</v>
      </c>
      <c r="S391">
        <v>4</v>
      </c>
      <c r="T391">
        <v>3</v>
      </c>
      <c r="U391">
        <v>2</v>
      </c>
      <c r="V391">
        <v>2232</v>
      </c>
      <c r="W391">
        <v>26784</v>
      </c>
      <c r="X391">
        <v>4.5</v>
      </c>
      <c r="Y391">
        <v>0</v>
      </c>
      <c r="Z391">
        <v>0</v>
      </c>
      <c r="AA391">
        <v>7</v>
      </c>
    </row>
    <row r="392" spans="1:27" x14ac:dyDescent="0.3">
      <c r="A392">
        <v>391</v>
      </c>
      <c r="B392" t="s">
        <v>32</v>
      </c>
      <c r="C392">
        <f>_xlfn.IFS(EmpTable3[[#This Row],[Gender]]="Male", 1, EmpTable3[[#This Row],[Gender]]="Female", 2)</f>
        <v>1</v>
      </c>
      <c r="D392" s="1">
        <v>42823</v>
      </c>
      <c r="E392" s="2">
        <f ca="1">DATEDIF(EmpTable3[[#This Row],[Start Date]],TODAY(),"Y")</f>
        <v>7</v>
      </c>
      <c r="F392" t="s">
        <v>77</v>
      </c>
      <c r="G392" t="s">
        <v>48</v>
      </c>
      <c r="H392">
        <f>_xlfn.IFS(EmpTable3[[#This Row],[Country]]="Egypt", 1, EmpTable3[[#This Row],[Country]]="Saudi Arabia", 2, EmpTable3[[#This Row],[Country]]="United Arab Emirates", 3, EmpTable3[[#This Row],[Country]]="Syria", 4, EmpTable3[[#This Row],[Country]]="Lebanon", 5)</f>
        <v>4</v>
      </c>
      <c r="I392" t="s">
        <v>42</v>
      </c>
      <c r="J392">
        <f>_xlfn.IFS(EmpTable3[[#This Row],[Center]]="East", 1, EmpTable3[[#This Row],[Center]]="West", 2, EmpTable3[[#This Row],[Center]]="North", 3, EmpTable3[[#This Row],[Center]]="South", 4, EmpTable3[[#This Row],[Center]]="Main", 5)</f>
        <v>5</v>
      </c>
      <c r="K392">
        <v>2513</v>
      </c>
      <c r="L392">
        <v>30156</v>
      </c>
      <c r="M392">
        <v>4.5</v>
      </c>
      <c r="N392">
        <v>2</v>
      </c>
      <c r="O392">
        <v>0</v>
      </c>
      <c r="P392">
        <v>8</v>
      </c>
      <c r="Q392" s="2"/>
      <c r="R392">
        <v>1</v>
      </c>
      <c r="S392">
        <v>7</v>
      </c>
      <c r="T392">
        <v>4</v>
      </c>
      <c r="U392">
        <v>5</v>
      </c>
      <c r="V392">
        <v>2513</v>
      </c>
      <c r="W392">
        <v>30156</v>
      </c>
      <c r="X392">
        <v>4.5</v>
      </c>
      <c r="Y392">
        <v>2</v>
      </c>
      <c r="Z392">
        <v>0</v>
      </c>
      <c r="AA392">
        <v>8</v>
      </c>
    </row>
    <row r="393" spans="1:27" x14ac:dyDescent="0.3">
      <c r="A393">
        <v>392</v>
      </c>
      <c r="B393" t="s">
        <v>32</v>
      </c>
      <c r="C393">
        <f>_xlfn.IFS(EmpTable3[[#This Row],[Gender]]="Male", 1, EmpTable3[[#This Row],[Gender]]="Female", 2)</f>
        <v>1</v>
      </c>
      <c r="D393" s="1">
        <v>42788</v>
      </c>
      <c r="E393" s="2">
        <f ca="1">DATEDIF(EmpTable3[[#This Row],[Start Date]],TODAY(),"Y")</f>
        <v>7</v>
      </c>
      <c r="F393" t="s">
        <v>53</v>
      </c>
      <c r="G393" t="s">
        <v>48</v>
      </c>
      <c r="H393">
        <f>_xlfn.IFS(EmpTable3[[#This Row],[Country]]="Egypt", 1, EmpTable3[[#This Row],[Country]]="Saudi Arabia", 2, EmpTable3[[#This Row],[Country]]="United Arab Emirates", 3, EmpTable3[[#This Row],[Country]]="Syria", 4, EmpTable3[[#This Row],[Country]]="Lebanon", 5)</f>
        <v>4</v>
      </c>
      <c r="I393" t="s">
        <v>60</v>
      </c>
      <c r="J393">
        <f>_xlfn.IFS(EmpTable3[[#This Row],[Center]]="East", 1, EmpTable3[[#This Row],[Center]]="West", 2, EmpTable3[[#This Row],[Center]]="North", 3, EmpTable3[[#This Row],[Center]]="South", 4, EmpTable3[[#This Row],[Center]]="Main", 5)</f>
        <v>4</v>
      </c>
      <c r="K393">
        <v>2818</v>
      </c>
      <c r="L393">
        <v>33816</v>
      </c>
      <c r="M393">
        <v>2</v>
      </c>
      <c r="N393">
        <v>4</v>
      </c>
      <c r="O393">
        <v>0</v>
      </c>
      <c r="P393">
        <v>8</v>
      </c>
      <c r="Q393" s="2"/>
      <c r="R393">
        <v>1</v>
      </c>
      <c r="S393">
        <v>7</v>
      </c>
      <c r="T393">
        <v>4</v>
      </c>
      <c r="U393">
        <v>4</v>
      </c>
      <c r="V393">
        <v>2818</v>
      </c>
      <c r="W393">
        <v>33816</v>
      </c>
      <c r="X393">
        <v>2</v>
      </c>
      <c r="Y393">
        <v>4</v>
      </c>
      <c r="Z393">
        <v>0</v>
      </c>
      <c r="AA393">
        <v>8</v>
      </c>
    </row>
    <row r="394" spans="1:27" x14ac:dyDescent="0.3">
      <c r="A394">
        <v>393</v>
      </c>
      <c r="B394" t="s">
        <v>32</v>
      </c>
      <c r="C394">
        <f>_xlfn.IFS(EmpTable3[[#This Row],[Gender]]="Male", 1, EmpTable3[[#This Row],[Gender]]="Female", 2)</f>
        <v>1</v>
      </c>
      <c r="D394" s="1">
        <v>43240</v>
      </c>
      <c r="E394" s="2">
        <f ca="1">DATEDIF(EmpTable3[[#This Row],[Start Date]],TODAY(),"Y")</f>
        <v>6</v>
      </c>
      <c r="F394" t="s">
        <v>77</v>
      </c>
      <c r="G394" t="s">
        <v>18</v>
      </c>
      <c r="H394">
        <f>_xlfn.IFS(EmpTable3[[#This Row],[Country]]="Egypt", 1, EmpTable3[[#This Row],[Country]]="Saudi Arabia", 2, EmpTable3[[#This Row],[Country]]="United Arab Emirates", 3, EmpTable3[[#This Row],[Country]]="Syria", 4, EmpTable3[[#This Row],[Country]]="Lebanon", 5)</f>
        <v>1</v>
      </c>
      <c r="I394" t="s">
        <v>36</v>
      </c>
      <c r="J394">
        <f>_xlfn.IFS(EmpTable3[[#This Row],[Center]]="East", 1, EmpTable3[[#This Row],[Center]]="West", 2, EmpTable3[[#This Row],[Center]]="North", 3, EmpTable3[[#This Row],[Center]]="South", 4, EmpTable3[[#This Row],[Center]]="Main", 5)</f>
        <v>3</v>
      </c>
      <c r="K394">
        <v>2257</v>
      </c>
      <c r="L394">
        <v>27084</v>
      </c>
      <c r="M394">
        <v>3</v>
      </c>
      <c r="N394">
        <v>0</v>
      </c>
      <c r="O394">
        <v>0</v>
      </c>
      <c r="P394">
        <v>6</v>
      </c>
      <c r="Q394" s="2"/>
      <c r="R394">
        <v>1</v>
      </c>
      <c r="S394">
        <v>6</v>
      </c>
      <c r="T394">
        <v>1</v>
      </c>
      <c r="U394">
        <v>3</v>
      </c>
      <c r="V394">
        <v>2257</v>
      </c>
      <c r="W394">
        <v>27084</v>
      </c>
      <c r="X394">
        <v>3</v>
      </c>
      <c r="Y394">
        <v>0</v>
      </c>
      <c r="Z394">
        <v>0</v>
      </c>
      <c r="AA394">
        <v>6</v>
      </c>
    </row>
    <row r="395" spans="1:27" x14ac:dyDescent="0.3">
      <c r="A395">
        <v>394</v>
      </c>
      <c r="B395" t="s">
        <v>32</v>
      </c>
      <c r="C395">
        <f>_xlfn.IFS(EmpTable3[[#This Row],[Gender]]="Male", 1, EmpTable3[[#This Row],[Gender]]="Female", 2)</f>
        <v>1</v>
      </c>
      <c r="D395" s="1">
        <v>43944</v>
      </c>
      <c r="E395" s="2">
        <f ca="1">DATEDIF(EmpTable3[[#This Row],[Start Date]],TODAY(),"Y")</f>
        <v>4</v>
      </c>
      <c r="F395" t="s">
        <v>41</v>
      </c>
      <c r="G395" t="s">
        <v>18</v>
      </c>
      <c r="H395">
        <f>_xlfn.IFS(EmpTable3[[#This Row],[Country]]="Egypt", 1, EmpTable3[[#This Row],[Country]]="Saudi Arabia", 2, EmpTable3[[#This Row],[Country]]="United Arab Emirates", 3, EmpTable3[[#This Row],[Country]]="Syria", 4, EmpTable3[[#This Row],[Country]]="Lebanon", 5)</f>
        <v>1</v>
      </c>
      <c r="I395" t="s">
        <v>42</v>
      </c>
      <c r="J395">
        <f>_xlfn.IFS(EmpTable3[[#This Row],[Center]]="East", 1, EmpTable3[[#This Row],[Center]]="West", 2, EmpTable3[[#This Row],[Center]]="North", 3, EmpTable3[[#This Row],[Center]]="South", 4, EmpTable3[[#This Row],[Center]]="Main", 5)</f>
        <v>5</v>
      </c>
      <c r="K395">
        <v>1265</v>
      </c>
      <c r="L395">
        <v>15180</v>
      </c>
      <c r="M395">
        <v>3</v>
      </c>
      <c r="N395">
        <v>0</v>
      </c>
      <c r="O395">
        <v>0</v>
      </c>
      <c r="P395">
        <v>5</v>
      </c>
      <c r="Q395" s="2"/>
      <c r="R395">
        <v>1</v>
      </c>
      <c r="S395">
        <v>4</v>
      </c>
      <c r="T395">
        <v>1</v>
      </c>
      <c r="U395">
        <v>5</v>
      </c>
      <c r="V395">
        <v>1265</v>
      </c>
      <c r="W395">
        <v>15180</v>
      </c>
      <c r="X395">
        <v>3</v>
      </c>
      <c r="Y395">
        <v>0</v>
      </c>
      <c r="Z395">
        <v>0</v>
      </c>
      <c r="AA395">
        <v>5</v>
      </c>
    </row>
    <row r="396" spans="1:27" x14ac:dyDescent="0.3">
      <c r="A396">
        <v>395</v>
      </c>
      <c r="B396" t="s">
        <v>32</v>
      </c>
      <c r="C396">
        <f>_xlfn.IFS(EmpTable3[[#This Row],[Gender]]="Male", 1, EmpTable3[[#This Row],[Gender]]="Female", 2)</f>
        <v>1</v>
      </c>
      <c r="D396" s="1">
        <v>44130</v>
      </c>
      <c r="E396" s="2">
        <f ca="1">DATEDIF(EmpTable3[[#This Row],[Start Date]],TODAY(),"Y")</f>
        <v>3</v>
      </c>
      <c r="F396" t="s">
        <v>73</v>
      </c>
      <c r="G396" t="s">
        <v>29</v>
      </c>
      <c r="H396">
        <f>_xlfn.IFS(EmpTable3[[#This Row],[Country]]="Egypt", 1, EmpTable3[[#This Row],[Country]]="Saudi Arabia", 2, EmpTable3[[#This Row],[Country]]="United Arab Emirates", 3, EmpTable3[[#This Row],[Country]]="Syria", 4, EmpTable3[[#This Row],[Country]]="Lebanon", 5)</f>
        <v>3</v>
      </c>
      <c r="I396" t="s">
        <v>42</v>
      </c>
      <c r="J396">
        <f>_xlfn.IFS(EmpTable3[[#This Row],[Center]]="East", 1, EmpTable3[[#This Row],[Center]]="West", 2, EmpTable3[[#This Row],[Center]]="North", 3, EmpTable3[[#This Row],[Center]]="South", 4, EmpTable3[[#This Row],[Center]]="Main", 5)</f>
        <v>5</v>
      </c>
      <c r="K396">
        <v>2207</v>
      </c>
      <c r="L396">
        <v>26484</v>
      </c>
      <c r="M396">
        <v>3</v>
      </c>
      <c r="N396">
        <v>2</v>
      </c>
      <c r="O396">
        <v>0</v>
      </c>
      <c r="P396">
        <v>0</v>
      </c>
      <c r="Q396" s="2"/>
      <c r="R396">
        <v>1</v>
      </c>
      <c r="S396">
        <v>3</v>
      </c>
      <c r="T396">
        <v>3</v>
      </c>
      <c r="U396">
        <v>5</v>
      </c>
      <c r="V396">
        <v>2207</v>
      </c>
      <c r="W396">
        <v>26484</v>
      </c>
      <c r="X396">
        <v>3</v>
      </c>
      <c r="Y396">
        <v>2</v>
      </c>
      <c r="Z396">
        <v>0</v>
      </c>
      <c r="AA396">
        <v>0</v>
      </c>
    </row>
    <row r="397" spans="1:27" x14ac:dyDescent="0.3">
      <c r="A397">
        <v>396</v>
      </c>
      <c r="B397" t="s">
        <v>32</v>
      </c>
      <c r="C397">
        <f>_xlfn.IFS(EmpTable3[[#This Row],[Gender]]="Male", 1, EmpTable3[[#This Row],[Gender]]="Female", 2)</f>
        <v>1</v>
      </c>
      <c r="D397" s="1">
        <v>43500</v>
      </c>
      <c r="E397" s="2">
        <f ca="1">DATEDIF(EmpTable3[[#This Row],[Start Date]],TODAY(),"Y")</f>
        <v>5</v>
      </c>
      <c r="F397" t="s">
        <v>58</v>
      </c>
      <c r="G397" t="s">
        <v>18</v>
      </c>
      <c r="H397">
        <f>_xlfn.IFS(EmpTable3[[#This Row],[Country]]="Egypt", 1, EmpTable3[[#This Row],[Country]]="Saudi Arabia", 2, EmpTable3[[#This Row],[Country]]="United Arab Emirates", 3, EmpTable3[[#This Row],[Country]]="Syria", 4, EmpTable3[[#This Row],[Country]]="Lebanon", 5)</f>
        <v>1</v>
      </c>
      <c r="I397" t="s">
        <v>36</v>
      </c>
      <c r="J397">
        <f>_xlfn.IFS(EmpTable3[[#This Row],[Center]]="East", 1, EmpTable3[[#This Row],[Center]]="West", 2, EmpTable3[[#This Row],[Center]]="North", 3, EmpTable3[[#This Row],[Center]]="South", 4, EmpTable3[[#This Row],[Center]]="Main", 5)</f>
        <v>3</v>
      </c>
      <c r="K397">
        <v>2806</v>
      </c>
      <c r="L397">
        <v>33672</v>
      </c>
      <c r="M397">
        <v>3</v>
      </c>
      <c r="N397">
        <v>0</v>
      </c>
      <c r="O397">
        <v>0</v>
      </c>
      <c r="P397">
        <v>4</v>
      </c>
      <c r="Q397" s="2"/>
      <c r="R397">
        <v>1</v>
      </c>
      <c r="S397">
        <v>5</v>
      </c>
      <c r="T397">
        <v>1</v>
      </c>
      <c r="U397">
        <v>3</v>
      </c>
      <c r="V397">
        <v>2806</v>
      </c>
      <c r="W397">
        <v>33672</v>
      </c>
      <c r="X397">
        <v>3</v>
      </c>
      <c r="Y397">
        <v>0</v>
      </c>
      <c r="Z397">
        <v>0</v>
      </c>
      <c r="AA397">
        <v>4</v>
      </c>
    </row>
    <row r="398" spans="1:27" x14ac:dyDescent="0.3">
      <c r="A398">
        <v>397</v>
      </c>
      <c r="B398" t="s">
        <v>32</v>
      </c>
      <c r="C398">
        <f>_xlfn.IFS(EmpTable3[[#This Row],[Gender]]="Male", 1, EmpTable3[[#This Row],[Gender]]="Female", 2)</f>
        <v>1</v>
      </c>
      <c r="D398" s="1">
        <v>42781</v>
      </c>
      <c r="E398" s="2">
        <f ca="1">DATEDIF(EmpTable3[[#This Row],[Start Date]],TODAY(),"Y")</f>
        <v>7</v>
      </c>
      <c r="F398" t="s">
        <v>163</v>
      </c>
      <c r="G398" t="s">
        <v>29</v>
      </c>
      <c r="H398">
        <f>_xlfn.IFS(EmpTable3[[#This Row],[Country]]="Egypt", 1, EmpTable3[[#This Row],[Country]]="Saudi Arabia", 2, EmpTable3[[#This Row],[Country]]="United Arab Emirates", 3, EmpTable3[[#This Row],[Country]]="Syria", 4, EmpTable3[[#This Row],[Country]]="Lebanon", 5)</f>
        <v>3</v>
      </c>
      <c r="I398" t="s">
        <v>60</v>
      </c>
      <c r="J398">
        <f>_xlfn.IFS(EmpTable3[[#This Row],[Center]]="East", 1, EmpTable3[[#This Row],[Center]]="West", 2, EmpTable3[[#This Row],[Center]]="North", 3, EmpTable3[[#This Row],[Center]]="South", 4, EmpTable3[[#This Row],[Center]]="Main", 5)</f>
        <v>4</v>
      </c>
      <c r="K398">
        <v>1521</v>
      </c>
      <c r="L398">
        <v>18252</v>
      </c>
      <c r="M398">
        <v>5</v>
      </c>
      <c r="N398">
        <v>6</v>
      </c>
      <c r="O398">
        <v>0</v>
      </c>
      <c r="P398">
        <v>3</v>
      </c>
      <c r="Q398" s="2"/>
      <c r="R398">
        <v>1</v>
      </c>
      <c r="S398">
        <v>7</v>
      </c>
      <c r="T398">
        <v>3</v>
      </c>
      <c r="U398">
        <v>4</v>
      </c>
      <c r="V398">
        <v>1521</v>
      </c>
      <c r="W398">
        <v>18252</v>
      </c>
      <c r="X398">
        <v>5</v>
      </c>
      <c r="Y398">
        <v>6</v>
      </c>
      <c r="Z398">
        <v>0</v>
      </c>
      <c r="AA398">
        <v>3</v>
      </c>
    </row>
    <row r="399" spans="1:27" x14ac:dyDescent="0.3">
      <c r="A399">
        <v>398</v>
      </c>
      <c r="B399" t="s">
        <v>32</v>
      </c>
      <c r="C399">
        <f>_xlfn.IFS(EmpTable3[[#This Row],[Gender]]="Male", 1, EmpTable3[[#This Row],[Gender]]="Female", 2)</f>
        <v>1</v>
      </c>
      <c r="D399" s="1">
        <v>43197</v>
      </c>
      <c r="E399" s="2">
        <f ca="1">DATEDIF(EmpTable3[[#This Row],[Start Date]],TODAY(),"Y")</f>
        <v>6</v>
      </c>
      <c r="F399" t="s">
        <v>53</v>
      </c>
      <c r="G399" t="s">
        <v>18</v>
      </c>
      <c r="H399">
        <f>_xlfn.IFS(EmpTable3[[#This Row],[Country]]="Egypt", 1, EmpTable3[[#This Row],[Country]]="Saudi Arabia", 2, EmpTable3[[#This Row],[Country]]="United Arab Emirates", 3, EmpTable3[[#This Row],[Country]]="Syria", 4, EmpTable3[[#This Row],[Country]]="Lebanon", 5)</f>
        <v>1</v>
      </c>
      <c r="I399" t="s">
        <v>60</v>
      </c>
      <c r="J399">
        <f>_xlfn.IFS(EmpTable3[[#This Row],[Center]]="East", 1, EmpTable3[[#This Row],[Center]]="West", 2, EmpTable3[[#This Row],[Center]]="North", 3, EmpTable3[[#This Row],[Center]]="South", 4, EmpTable3[[#This Row],[Center]]="Main", 5)</f>
        <v>4</v>
      </c>
      <c r="K399">
        <v>1867</v>
      </c>
      <c r="L399">
        <v>22404</v>
      </c>
      <c r="M399">
        <v>3</v>
      </c>
      <c r="N399">
        <v>0</v>
      </c>
      <c r="O399">
        <v>0</v>
      </c>
      <c r="P399">
        <v>0</v>
      </c>
      <c r="Q399" s="2"/>
      <c r="R399">
        <v>1</v>
      </c>
      <c r="S399">
        <v>6</v>
      </c>
      <c r="T399">
        <v>1</v>
      </c>
      <c r="U399">
        <v>4</v>
      </c>
      <c r="V399">
        <v>1867</v>
      </c>
      <c r="W399">
        <v>22404</v>
      </c>
      <c r="X399">
        <v>3</v>
      </c>
      <c r="Y399">
        <v>0</v>
      </c>
      <c r="Z399">
        <v>0</v>
      </c>
      <c r="AA399">
        <v>0</v>
      </c>
    </row>
    <row r="400" spans="1:27" x14ac:dyDescent="0.3">
      <c r="A400">
        <v>399</v>
      </c>
      <c r="B400" t="s">
        <v>307</v>
      </c>
      <c r="C400">
        <f>_xlfn.IFS(EmpTable3[[#This Row],[Gender]]="Male", 1, EmpTable3[[#This Row],[Gender]]="Female", 2)</f>
        <v>2</v>
      </c>
      <c r="D400" s="1">
        <v>43444</v>
      </c>
      <c r="E400" s="2">
        <f ca="1">DATEDIF(EmpTable3[[#This Row],[Start Date]],TODAY(),"Y")</f>
        <v>5</v>
      </c>
      <c r="F400" t="s">
        <v>17</v>
      </c>
      <c r="G400" t="s">
        <v>22</v>
      </c>
      <c r="H400">
        <f>_xlfn.IFS(EmpTable3[[#This Row],[Country]]="Egypt", 1, EmpTable3[[#This Row],[Country]]="Saudi Arabia", 2, EmpTable3[[#This Row],[Country]]="United Arab Emirates", 3, EmpTable3[[#This Row],[Country]]="Syria", 4, EmpTable3[[#This Row],[Country]]="Lebanon", 5)</f>
        <v>2</v>
      </c>
      <c r="I400" t="s">
        <v>36</v>
      </c>
      <c r="J400">
        <f>_xlfn.IFS(EmpTable3[[#This Row],[Center]]="East", 1, EmpTable3[[#This Row],[Center]]="West", 2, EmpTable3[[#This Row],[Center]]="North", 3, EmpTable3[[#This Row],[Center]]="South", 4, EmpTable3[[#This Row],[Center]]="Main", 5)</f>
        <v>3</v>
      </c>
      <c r="K400">
        <v>2425</v>
      </c>
      <c r="L400">
        <v>29100</v>
      </c>
      <c r="M400">
        <v>5</v>
      </c>
      <c r="N400">
        <v>0</v>
      </c>
      <c r="O400">
        <v>0</v>
      </c>
      <c r="P400">
        <v>10</v>
      </c>
      <c r="Q400" s="2"/>
      <c r="R400">
        <v>2</v>
      </c>
      <c r="S400">
        <v>5</v>
      </c>
      <c r="T400">
        <v>2</v>
      </c>
      <c r="U400">
        <v>3</v>
      </c>
      <c r="V400">
        <v>2425</v>
      </c>
      <c r="W400">
        <v>29100</v>
      </c>
      <c r="X400">
        <v>5</v>
      </c>
      <c r="Y400">
        <v>0</v>
      </c>
      <c r="Z400">
        <v>0</v>
      </c>
      <c r="AA400">
        <v>10</v>
      </c>
    </row>
    <row r="401" spans="1:27" x14ac:dyDescent="0.3">
      <c r="A401">
        <v>400</v>
      </c>
      <c r="B401" t="s">
        <v>32</v>
      </c>
      <c r="C401">
        <f>_xlfn.IFS(EmpTable3[[#This Row],[Gender]]="Male", 1, EmpTable3[[#This Row],[Gender]]="Female", 2)</f>
        <v>1</v>
      </c>
      <c r="D401" s="1">
        <v>44179</v>
      </c>
      <c r="E401" s="2">
        <f ca="1">DATEDIF(EmpTable3[[#This Row],[Start Date]],TODAY(),"Y")</f>
        <v>3</v>
      </c>
      <c r="F401" t="s">
        <v>58</v>
      </c>
      <c r="G401" t="s">
        <v>22</v>
      </c>
      <c r="H401">
        <f>_xlfn.IFS(EmpTable3[[#This Row],[Country]]="Egypt", 1, EmpTable3[[#This Row],[Country]]="Saudi Arabia", 2, EmpTable3[[#This Row],[Country]]="United Arab Emirates", 3, EmpTable3[[#This Row],[Country]]="Syria", 4, EmpTable3[[#This Row],[Country]]="Lebanon", 5)</f>
        <v>2</v>
      </c>
      <c r="I401" t="s">
        <v>42</v>
      </c>
      <c r="J401">
        <f>_xlfn.IFS(EmpTable3[[#This Row],[Center]]="East", 1, EmpTable3[[#This Row],[Center]]="West", 2, EmpTable3[[#This Row],[Center]]="North", 3, EmpTable3[[#This Row],[Center]]="South", 4, EmpTable3[[#This Row],[Center]]="Main", 5)</f>
        <v>5</v>
      </c>
      <c r="K401">
        <v>1758</v>
      </c>
      <c r="L401">
        <v>21096</v>
      </c>
      <c r="M401">
        <v>5</v>
      </c>
      <c r="N401">
        <v>0</v>
      </c>
      <c r="O401">
        <v>0</v>
      </c>
      <c r="P401">
        <v>0</v>
      </c>
      <c r="Q401" s="2"/>
      <c r="R401">
        <v>1</v>
      </c>
      <c r="S401">
        <v>3</v>
      </c>
      <c r="T401">
        <v>2</v>
      </c>
      <c r="U401">
        <v>5</v>
      </c>
      <c r="V401">
        <v>1758</v>
      </c>
      <c r="W401">
        <v>21096</v>
      </c>
      <c r="X401">
        <v>5</v>
      </c>
      <c r="Y401">
        <v>0</v>
      </c>
      <c r="Z401">
        <v>0</v>
      </c>
      <c r="AA401">
        <v>0</v>
      </c>
    </row>
    <row r="402" spans="1:27" x14ac:dyDescent="0.3">
      <c r="A402">
        <v>401</v>
      </c>
      <c r="B402" t="s">
        <v>32</v>
      </c>
      <c r="C402">
        <f>_xlfn.IFS(EmpTable3[[#This Row],[Gender]]="Male", 1, EmpTable3[[#This Row],[Gender]]="Female", 2)</f>
        <v>1</v>
      </c>
      <c r="D402" s="1">
        <v>44191</v>
      </c>
      <c r="E402" s="2">
        <f ca="1">DATEDIF(EmpTable3[[#This Row],[Start Date]],TODAY(),"Y")</f>
        <v>3</v>
      </c>
      <c r="F402" t="s">
        <v>28</v>
      </c>
      <c r="G402" t="s">
        <v>48</v>
      </c>
      <c r="H402">
        <f>_xlfn.IFS(EmpTable3[[#This Row],[Country]]="Egypt", 1, EmpTable3[[#This Row],[Country]]="Saudi Arabia", 2, EmpTable3[[#This Row],[Country]]="United Arab Emirates", 3, EmpTable3[[#This Row],[Country]]="Syria", 4, EmpTable3[[#This Row],[Country]]="Lebanon", 5)</f>
        <v>4</v>
      </c>
      <c r="I402" t="s">
        <v>898</v>
      </c>
      <c r="J402">
        <f>_xlfn.IFS(EmpTable3[[#This Row],[Center]]="East", 1, EmpTable3[[#This Row],[Center]]="West", 2, EmpTable3[[#This Row],[Center]]="North", 3, EmpTable3[[#This Row],[Center]]="South", 4, EmpTable3[[#This Row],[Center]]="Main", 5)</f>
        <v>1</v>
      </c>
      <c r="K402">
        <v>2832</v>
      </c>
      <c r="L402">
        <v>33984</v>
      </c>
      <c r="M402">
        <v>3</v>
      </c>
      <c r="N402">
        <v>0</v>
      </c>
      <c r="O402">
        <v>0</v>
      </c>
      <c r="P402">
        <v>1</v>
      </c>
      <c r="Q402" s="2"/>
      <c r="R402">
        <v>1</v>
      </c>
      <c r="S402">
        <v>3</v>
      </c>
      <c r="T402">
        <v>4</v>
      </c>
      <c r="U402">
        <v>1</v>
      </c>
      <c r="V402">
        <v>2832</v>
      </c>
      <c r="W402">
        <v>33984</v>
      </c>
      <c r="X402">
        <v>3</v>
      </c>
      <c r="Y402">
        <v>0</v>
      </c>
      <c r="Z402">
        <v>0</v>
      </c>
      <c r="AA402">
        <v>1</v>
      </c>
    </row>
    <row r="403" spans="1:27" x14ac:dyDescent="0.3">
      <c r="A403">
        <v>402</v>
      </c>
      <c r="B403" t="s">
        <v>307</v>
      </c>
      <c r="C403">
        <f>_xlfn.IFS(EmpTable3[[#This Row],[Gender]]="Male", 1, EmpTable3[[#This Row],[Gender]]="Female", 2)</f>
        <v>2</v>
      </c>
      <c r="D403" s="1">
        <v>42879</v>
      </c>
      <c r="E403" s="2">
        <f ca="1">DATEDIF(EmpTable3[[#This Row],[Start Date]],TODAY(),"Y")</f>
        <v>7</v>
      </c>
      <c r="F403" t="s">
        <v>58</v>
      </c>
      <c r="G403" t="s">
        <v>18</v>
      </c>
      <c r="H403">
        <f>_xlfn.IFS(EmpTable3[[#This Row],[Country]]="Egypt", 1, EmpTable3[[#This Row],[Country]]="Saudi Arabia", 2, EmpTable3[[#This Row],[Country]]="United Arab Emirates", 3, EmpTable3[[#This Row],[Country]]="Syria", 4, EmpTable3[[#This Row],[Country]]="Lebanon", 5)</f>
        <v>1</v>
      </c>
      <c r="I403" t="s">
        <v>36</v>
      </c>
      <c r="J403">
        <f>_xlfn.IFS(EmpTable3[[#This Row],[Center]]="East", 1, EmpTable3[[#This Row],[Center]]="West", 2, EmpTable3[[#This Row],[Center]]="North", 3, EmpTable3[[#This Row],[Center]]="South", 4, EmpTable3[[#This Row],[Center]]="Main", 5)</f>
        <v>3</v>
      </c>
      <c r="K403">
        <v>1371</v>
      </c>
      <c r="L403">
        <v>16452</v>
      </c>
      <c r="M403">
        <v>1</v>
      </c>
      <c r="N403">
        <v>1</v>
      </c>
      <c r="O403">
        <v>0</v>
      </c>
      <c r="P403">
        <v>8</v>
      </c>
      <c r="Q403" s="2"/>
      <c r="R403">
        <v>2</v>
      </c>
      <c r="S403">
        <v>7</v>
      </c>
      <c r="T403">
        <v>1</v>
      </c>
      <c r="U403">
        <v>3</v>
      </c>
      <c r="V403">
        <v>1371</v>
      </c>
      <c r="W403">
        <v>16452</v>
      </c>
      <c r="X403">
        <v>1</v>
      </c>
      <c r="Y403">
        <v>1</v>
      </c>
      <c r="Z403">
        <v>0</v>
      </c>
      <c r="AA403">
        <v>8</v>
      </c>
    </row>
    <row r="404" spans="1:27" x14ac:dyDescent="0.3">
      <c r="A404">
        <v>403</v>
      </c>
      <c r="B404" t="s">
        <v>32</v>
      </c>
      <c r="C404">
        <f>_xlfn.IFS(EmpTable3[[#This Row],[Gender]]="Male", 1, EmpTable3[[#This Row],[Gender]]="Female", 2)</f>
        <v>1</v>
      </c>
      <c r="D404" s="1">
        <v>43461</v>
      </c>
      <c r="E404" s="2">
        <f ca="1">DATEDIF(EmpTable3[[#This Row],[Start Date]],TODAY(),"Y")</f>
        <v>5</v>
      </c>
      <c r="F404" t="s">
        <v>58</v>
      </c>
      <c r="G404" t="s">
        <v>18</v>
      </c>
      <c r="H404">
        <f>_xlfn.IFS(EmpTable3[[#This Row],[Country]]="Egypt", 1, EmpTable3[[#This Row],[Country]]="Saudi Arabia", 2, EmpTable3[[#This Row],[Country]]="United Arab Emirates", 3, EmpTable3[[#This Row],[Country]]="Syria", 4, EmpTable3[[#This Row],[Country]]="Lebanon", 5)</f>
        <v>1</v>
      </c>
      <c r="I404" t="s">
        <v>898</v>
      </c>
      <c r="J404">
        <f>_xlfn.IFS(EmpTable3[[#This Row],[Center]]="East", 1, EmpTable3[[#This Row],[Center]]="West", 2, EmpTable3[[#This Row],[Center]]="North", 3, EmpTable3[[#This Row],[Center]]="South", 4, EmpTable3[[#This Row],[Center]]="Main", 5)</f>
        <v>1</v>
      </c>
      <c r="K404">
        <v>2904</v>
      </c>
      <c r="L404">
        <v>34848</v>
      </c>
      <c r="M404">
        <v>5</v>
      </c>
      <c r="N404">
        <v>6</v>
      </c>
      <c r="O404">
        <v>0</v>
      </c>
      <c r="P404">
        <v>3</v>
      </c>
      <c r="Q404" s="2"/>
      <c r="R404">
        <v>1</v>
      </c>
      <c r="S404">
        <v>5</v>
      </c>
      <c r="T404">
        <v>1</v>
      </c>
      <c r="U404">
        <v>1</v>
      </c>
      <c r="V404">
        <v>2904</v>
      </c>
      <c r="W404">
        <v>34848</v>
      </c>
      <c r="X404">
        <v>5</v>
      </c>
      <c r="Y404">
        <v>6</v>
      </c>
      <c r="Z404">
        <v>0</v>
      </c>
      <c r="AA404">
        <v>3</v>
      </c>
    </row>
    <row r="405" spans="1:27" x14ac:dyDescent="0.3">
      <c r="A405">
        <v>404</v>
      </c>
      <c r="B405" t="s">
        <v>307</v>
      </c>
      <c r="C405">
        <f>_xlfn.IFS(EmpTable3[[#This Row],[Gender]]="Male", 1, EmpTable3[[#This Row],[Gender]]="Female", 2)</f>
        <v>2</v>
      </c>
      <c r="D405" s="1">
        <v>43512</v>
      </c>
      <c r="E405" s="2">
        <f ca="1">DATEDIF(EmpTable3[[#This Row],[Start Date]],TODAY(),"Y")</f>
        <v>5</v>
      </c>
      <c r="F405" t="s">
        <v>35</v>
      </c>
      <c r="G405" t="s">
        <v>294</v>
      </c>
      <c r="H405">
        <f>_xlfn.IFS(EmpTable3[[#This Row],[Country]]="Egypt", 1, EmpTable3[[#This Row],[Country]]="Saudi Arabia", 2, EmpTable3[[#This Row],[Country]]="United Arab Emirates", 3, EmpTable3[[#This Row],[Country]]="Syria", 4, EmpTable3[[#This Row],[Country]]="Lebanon", 5)</f>
        <v>5</v>
      </c>
      <c r="I405" t="s">
        <v>42</v>
      </c>
      <c r="J405">
        <f>_xlfn.IFS(EmpTable3[[#This Row],[Center]]="East", 1, EmpTable3[[#This Row],[Center]]="West", 2, EmpTable3[[#This Row],[Center]]="North", 3, EmpTable3[[#This Row],[Center]]="South", 4, EmpTable3[[#This Row],[Center]]="Main", 5)</f>
        <v>5</v>
      </c>
      <c r="K405">
        <v>3285</v>
      </c>
      <c r="L405">
        <v>39420</v>
      </c>
      <c r="M405">
        <v>3</v>
      </c>
      <c r="N405">
        <v>2</v>
      </c>
      <c r="O405">
        <v>0</v>
      </c>
      <c r="P405">
        <v>0</v>
      </c>
      <c r="Q405" s="2"/>
      <c r="R405">
        <v>2</v>
      </c>
      <c r="S405">
        <v>5</v>
      </c>
      <c r="T405">
        <v>5</v>
      </c>
      <c r="U405">
        <v>5</v>
      </c>
      <c r="V405">
        <v>3285</v>
      </c>
      <c r="W405">
        <v>39420</v>
      </c>
      <c r="X405">
        <v>3</v>
      </c>
      <c r="Y405">
        <v>2</v>
      </c>
      <c r="Z405">
        <v>0</v>
      </c>
      <c r="AA405">
        <v>0</v>
      </c>
    </row>
    <row r="406" spans="1:27" x14ac:dyDescent="0.3">
      <c r="A406">
        <v>405</v>
      </c>
      <c r="B406" t="s">
        <v>32</v>
      </c>
      <c r="C406">
        <f>_xlfn.IFS(EmpTable3[[#This Row],[Gender]]="Male", 1, EmpTable3[[#This Row],[Gender]]="Female", 2)</f>
        <v>1</v>
      </c>
      <c r="D406" s="1">
        <v>43290</v>
      </c>
      <c r="E406" s="2">
        <f ca="1">DATEDIF(EmpTable3[[#This Row],[Start Date]],TODAY(),"Y")</f>
        <v>6</v>
      </c>
      <c r="F406" t="s">
        <v>53</v>
      </c>
      <c r="G406" t="s">
        <v>18</v>
      </c>
      <c r="H406">
        <f>_xlfn.IFS(EmpTable3[[#This Row],[Country]]="Egypt", 1, EmpTable3[[#This Row],[Country]]="Saudi Arabia", 2, EmpTable3[[#This Row],[Country]]="United Arab Emirates", 3, EmpTable3[[#This Row],[Country]]="Syria", 4, EmpTable3[[#This Row],[Country]]="Lebanon", 5)</f>
        <v>1</v>
      </c>
      <c r="I406" t="s">
        <v>19</v>
      </c>
      <c r="J406">
        <f>_xlfn.IFS(EmpTable3[[#This Row],[Center]]="East", 1, EmpTable3[[#This Row],[Center]]="West", 2, EmpTable3[[#This Row],[Center]]="North", 3, EmpTable3[[#This Row],[Center]]="South", 4, EmpTable3[[#This Row],[Center]]="Main", 5)</f>
        <v>2</v>
      </c>
      <c r="K406">
        <v>2964</v>
      </c>
      <c r="L406">
        <v>35568</v>
      </c>
      <c r="M406">
        <v>5</v>
      </c>
      <c r="N406">
        <v>2</v>
      </c>
      <c r="O406">
        <v>0</v>
      </c>
      <c r="P406">
        <v>45</v>
      </c>
      <c r="Q406" s="2"/>
      <c r="R406">
        <v>1</v>
      </c>
      <c r="S406">
        <v>6</v>
      </c>
      <c r="T406">
        <v>1</v>
      </c>
      <c r="U406">
        <v>2</v>
      </c>
      <c r="V406">
        <v>2964</v>
      </c>
      <c r="W406">
        <v>35568</v>
      </c>
      <c r="X406">
        <v>5</v>
      </c>
      <c r="Y406">
        <v>2</v>
      </c>
      <c r="Z406">
        <v>0</v>
      </c>
      <c r="AA406">
        <v>45</v>
      </c>
    </row>
    <row r="407" spans="1:27" x14ac:dyDescent="0.3">
      <c r="A407">
        <v>406</v>
      </c>
      <c r="B407" t="s">
        <v>307</v>
      </c>
      <c r="C407">
        <f>_xlfn.IFS(EmpTable3[[#This Row],[Gender]]="Male", 1, EmpTable3[[#This Row],[Gender]]="Female", 2)</f>
        <v>2</v>
      </c>
      <c r="D407" s="1">
        <v>43195</v>
      </c>
      <c r="E407" s="2">
        <f ca="1">DATEDIF(EmpTable3[[#This Row],[Start Date]],TODAY(),"Y")</f>
        <v>6</v>
      </c>
      <c r="F407" t="s">
        <v>41</v>
      </c>
      <c r="G407" t="s">
        <v>29</v>
      </c>
      <c r="H407">
        <f>_xlfn.IFS(EmpTable3[[#This Row],[Country]]="Egypt", 1, EmpTable3[[#This Row],[Country]]="Saudi Arabia", 2, EmpTable3[[#This Row],[Country]]="United Arab Emirates", 3, EmpTable3[[#This Row],[Country]]="Syria", 4, EmpTable3[[#This Row],[Country]]="Lebanon", 5)</f>
        <v>3</v>
      </c>
      <c r="I407" t="s">
        <v>36</v>
      </c>
      <c r="J407">
        <f>_xlfn.IFS(EmpTable3[[#This Row],[Center]]="East", 1, EmpTable3[[#This Row],[Center]]="West", 2, EmpTable3[[#This Row],[Center]]="North", 3, EmpTable3[[#This Row],[Center]]="South", 4, EmpTable3[[#This Row],[Center]]="Main", 5)</f>
        <v>3</v>
      </c>
      <c r="K407">
        <v>974</v>
      </c>
      <c r="L407">
        <v>11688</v>
      </c>
      <c r="M407">
        <v>2</v>
      </c>
      <c r="N407">
        <v>5</v>
      </c>
      <c r="O407">
        <v>0</v>
      </c>
      <c r="P407">
        <v>5</v>
      </c>
      <c r="Q407" s="2"/>
      <c r="R407">
        <v>2</v>
      </c>
      <c r="S407">
        <v>6</v>
      </c>
      <c r="T407">
        <v>3</v>
      </c>
      <c r="U407">
        <v>3</v>
      </c>
      <c r="V407">
        <v>974</v>
      </c>
      <c r="W407">
        <v>11688</v>
      </c>
      <c r="X407">
        <v>2</v>
      </c>
      <c r="Y407">
        <v>5</v>
      </c>
      <c r="Z407">
        <v>0</v>
      </c>
      <c r="AA407">
        <v>5</v>
      </c>
    </row>
    <row r="408" spans="1:27" x14ac:dyDescent="0.3">
      <c r="A408">
        <v>407</v>
      </c>
      <c r="B408" t="s">
        <v>307</v>
      </c>
      <c r="C408">
        <f>_xlfn.IFS(EmpTable3[[#This Row],[Gender]]="Male", 1, EmpTable3[[#This Row],[Gender]]="Female", 2)</f>
        <v>2</v>
      </c>
      <c r="D408" s="1">
        <v>43579</v>
      </c>
      <c r="E408" s="2">
        <f ca="1">DATEDIF(EmpTable3[[#This Row],[Start Date]],TODAY(),"Y")</f>
        <v>5</v>
      </c>
      <c r="F408" t="s">
        <v>41</v>
      </c>
      <c r="G408" t="s">
        <v>22</v>
      </c>
      <c r="H408">
        <f>_xlfn.IFS(EmpTable3[[#This Row],[Country]]="Egypt", 1, EmpTable3[[#This Row],[Country]]="Saudi Arabia", 2, EmpTable3[[#This Row],[Country]]="United Arab Emirates", 3, EmpTable3[[#This Row],[Country]]="Syria", 4, EmpTable3[[#This Row],[Country]]="Lebanon", 5)</f>
        <v>2</v>
      </c>
      <c r="I408" t="s">
        <v>898</v>
      </c>
      <c r="J408">
        <f>_xlfn.IFS(EmpTable3[[#This Row],[Center]]="East", 1, EmpTable3[[#This Row],[Center]]="West", 2, EmpTable3[[#This Row],[Center]]="North", 3, EmpTable3[[#This Row],[Center]]="South", 4, EmpTable3[[#This Row],[Center]]="Main", 5)</f>
        <v>1</v>
      </c>
      <c r="K408">
        <v>2607</v>
      </c>
      <c r="L408">
        <v>31284</v>
      </c>
      <c r="M408">
        <v>4.5</v>
      </c>
      <c r="N408">
        <v>0</v>
      </c>
      <c r="O408">
        <v>0</v>
      </c>
      <c r="P408">
        <v>9</v>
      </c>
      <c r="Q408" s="2"/>
      <c r="R408">
        <v>2</v>
      </c>
      <c r="S408">
        <v>5</v>
      </c>
      <c r="T408">
        <v>2</v>
      </c>
      <c r="U408">
        <v>1</v>
      </c>
      <c r="V408">
        <v>2607</v>
      </c>
      <c r="W408">
        <v>31284</v>
      </c>
      <c r="X408">
        <v>4.5</v>
      </c>
      <c r="Y408">
        <v>0</v>
      </c>
      <c r="Z408">
        <v>0</v>
      </c>
      <c r="AA408">
        <v>9</v>
      </c>
    </row>
    <row r="409" spans="1:27" x14ac:dyDescent="0.3">
      <c r="A409">
        <v>408</v>
      </c>
      <c r="B409" t="s">
        <v>307</v>
      </c>
      <c r="C409">
        <f>_xlfn.IFS(EmpTable3[[#This Row],[Gender]]="Male", 1, EmpTable3[[#This Row],[Gender]]="Female", 2)</f>
        <v>2</v>
      </c>
      <c r="D409" s="1">
        <v>42998</v>
      </c>
      <c r="E409" s="2">
        <f ca="1">DATEDIF(EmpTable3[[#This Row],[Start Date]],TODAY(),"Y")</f>
        <v>6</v>
      </c>
      <c r="F409" t="s">
        <v>17</v>
      </c>
      <c r="G409" t="s">
        <v>18</v>
      </c>
      <c r="H409">
        <f>_xlfn.IFS(EmpTable3[[#This Row],[Country]]="Egypt", 1, EmpTable3[[#This Row],[Country]]="Saudi Arabia", 2, EmpTable3[[#This Row],[Country]]="United Arab Emirates", 3, EmpTable3[[#This Row],[Country]]="Syria", 4, EmpTable3[[#This Row],[Country]]="Lebanon", 5)</f>
        <v>1</v>
      </c>
      <c r="I409" t="s">
        <v>42</v>
      </c>
      <c r="J409">
        <f>_xlfn.IFS(EmpTable3[[#This Row],[Center]]="East", 1, EmpTable3[[#This Row],[Center]]="West", 2, EmpTable3[[#This Row],[Center]]="North", 3, EmpTable3[[#This Row],[Center]]="South", 4, EmpTable3[[#This Row],[Center]]="Main", 5)</f>
        <v>5</v>
      </c>
      <c r="K409">
        <v>1550</v>
      </c>
      <c r="L409">
        <v>18600</v>
      </c>
      <c r="M409">
        <v>1</v>
      </c>
      <c r="N409">
        <v>0</v>
      </c>
      <c r="O409">
        <v>0</v>
      </c>
      <c r="P409">
        <v>3</v>
      </c>
      <c r="Q409" s="2"/>
      <c r="R409">
        <v>2</v>
      </c>
      <c r="S409">
        <v>6</v>
      </c>
      <c r="T409">
        <v>1</v>
      </c>
      <c r="U409">
        <v>5</v>
      </c>
      <c r="V409">
        <v>1550</v>
      </c>
      <c r="W409">
        <v>18600</v>
      </c>
      <c r="X409">
        <v>1</v>
      </c>
      <c r="Y409">
        <v>0</v>
      </c>
      <c r="Z409">
        <v>0</v>
      </c>
      <c r="AA409">
        <v>3</v>
      </c>
    </row>
    <row r="410" spans="1:27" x14ac:dyDescent="0.3">
      <c r="A410">
        <v>409</v>
      </c>
      <c r="B410" t="s">
        <v>307</v>
      </c>
      <c r="C410">
        <f>_xlfn.IFS(EmpTable3[[#This Row],[Gender]]="Male", 1, EmpTable3[[#This Row],[Gender]]="Female", 2)</f>
        <v>2</v>
      </c>
      <c r="D410" s="1">
        <v>42574</v>
      </c>
      <c r="E410" s="2">
        <f ca="1">DATEDIF(EmpTable3[[#This Row],[Start Date]],TODAY(),"Y")</f>
        <v>8</v>
      </c>
      <c r="F410" t="s">
        <v>39</v>
      </c>
      <c r="G410" t="s">
        <v>18</v>
      </c>
      <c r="H410">
        <f>_xlfn.IFS(EmpTable3[[#This Row],[Country]]="Egypt", 1, EmpTable3[[#This Row],[Country]]="Saudi Arabia", 2, EmpTable3[[#This Row],[Country]]="United Arab Emirates", 3, EmpTable3[[#This Row],[Country]]="Syria", 4, EmpTable3[[#This Row],[Country]]="Lebanon", 5)</f>
        <v>1</v>
      </c>
      <c r="I410" t="s">
        <v>42</v>
      </c>
      <c r="J410">
        <f>_xlfn.IFS(EmpTable3[[#This Row],[Center]]="East", 1, EmpTable3[[#This Row],[Center]]="West", 2, EmpTable3[[#This Row],[Center]]="North", 3, EmpTable3[[#This Row],[Center]]="South", 4, EmpTable3[[#This Row],[Center]]="Main", 5)</f>
        <v>5</v>
      </c>
      <c r="K410">
        <v>1631</v>
      </c>
      <c r="L410">
        <v>19572</v>
      </c>
      <c r="M410">
        <v>4.5</v>
      </c>
      <c r="N410">
        <v>0</v>
      </c>
      <c r="O410">
        <v>0</v>
      </c>
      <c r="P410">
        <v>4</v>
      </c>
      <c r="Q410" s="2"/>
      <c r="R410">
        <v>2</v>
      </c>
      <c r="S410">
        <v>8</v>
      </c>
      <c r="T410">
        <v>1</v>
      </c>
      <c r="U410">
        <v>5</v>
      </c>
      <c r="V410">
        <v>1631</v>
      </c>
      <c r="W410">
        <v>19572</v>
      </c>
      <c r="X410">
        <v>4.5</v>
      </c>
      <c r="Y410">
        <v>0</v>
      </c>
      <c r="Z410">
        <v>0</v>
      </c>
      <c r="AA410">
        <v>4</v>
      </c>
    </row>
    <row r="411" spans="1:27" x14ac:dyDescent="0.3">
      <c r="A411">
        <v>410</v>
      </c>
      <c r="B411" t="s">
        <v>32</v>
      </c>
      <c r="C411">
        <f>_xlfn.IFS(EmpTable3[[#This Row],[Gender]]="Male", 1, EmpTable3[[#This Row],[Gender]]="Female", 2)</f>
        <v>1</v>
      </c>
      <c r="D411" s="1">
        <v>43506</v>
      </c>
      <c r="E411" s="2">
        <f ca="1">DATEDIF(EmpTable3[[#This Row],[Start Date]],TODAY(),"Y")</f>
        <v>5</v>
      </c>
      <c r="F411" t="s">
        <v>58</v>
      </c>
      <c r="G411" t="s">
        <v>18</v>
      </c>
      <c r="H411">
        <f>_xlfn.IFS(EmpTable3[[#This Row],[Country]]="Egypt", 1, EmpTable3[[#This Row],[Country]]="Saudi Arabia", 2, EmpTable3[[#This Row],[Country]]="United Arab Emirates", 3, EmpTable3[[#This Row],[Country]]="Syria", 4, EmpTable3[[#This Row],[Country]]="Lebanon", 5)</f>
        <v>1</v>
      </c>
      <c r="I411" t="s">
        <v>898</v>
      </c>
      <c r="J411">
        <f>_xlfn.IFS(EmpTable3[[#This Row],[Center]]="East", 1, EmpTable3[[#This Row],[Center]]="West", 2, EmpTable3[[#This Row],[Center]]="North", 3, EmpTable3[[#This Row],[Center]]="South", 4, EmpTable3[[#This Row],[Center]]="Main", 5)</f>
        <v>1</v>
      </c>
      <c r="K411">
        <v>3003</v>
      </c>
      <c r="L411">
        <v>36036</v>
      </c>
      <c r="M411">
        <v>1</v>
      </c>
      <c r="N411">
        <v>6</v>
      </c>
      <c r="O411">
        <v>1</v>
      </c>
      <c r="P411">
        <v>6</v>
      </c>
      <c r="Q411" s="2"/>
      <c r="R411">
        <v>1</v>
      </c>
      <c r="S411">
        <v>5</v>
      </c>
      <c r="T411">
        <v>1</v>
      </c>
      <c r="U411">
        <v>1</v>
      </c>
      <c r="V411">
        <v>3003</v>
      </c>
      <c r="W411">
        <v>36036</v>
      </c>
      <c r="X411">
        <v>1</v>
      </c>
      <c r="Y411">
        <v>6</v>
      </c>
      <c r="Z411">
        <v>1</v>
      </c>
      <c r="AA411">
        <v>6</v>
      </c>
    </row>
    <row r="412" spans="1:27" x14ac:dyDescent="0.3">
      <c r="A412">
        <v>411</v>
      </c>
      <c r="B412" t="s">
        <v>32</v>
      </c>
      <c r="C412">
        <f>_xlfn.IFS(EmpTable3[[#This Row],[Gender]]="Male", 1, EmpTable3[[#This Row],[Gender]]="Female", 2)</f>
        <v>1</v>
      </c>
      <c r="D412" s="1">
        <v>43800</v>
      </c>
      <c r="E412" s="2">
        <f ca="1">DATEDIF(EmpTable3[[#This Row],[Start Date]],TODAY(),"Y")</f>
        <v>4</v>
      </c>
      <c r="F412" t="s">
        <v>28</v>
      </c>
      <c r="G412" t="s">
        <v>18</v>
      </c>
      <c r="H412">
        <f>_xlfn.IFS(EmpTable3[[#This Row],[Country]]="Egypt", 1, EmpTable3[[#This Row],[Country]]="Saudi Arabia", 2, EmpTable3[[#This Row],[Country]]="United Arab Emirates", 3, EmpTable3[[#This Row],[Country]]="Syria", 4, EmpTable3[[#This Row],[Country]]="Lebanon", 5)</f>
        <v>1</v>
      </c>
      <c r="I412" t="s">
        <v>19</v>
      </c>
      <c r="J412">
        <f>_xlfn.IFS(EmpTable3[[#This Row],[Center]]="East", 1, EmpTable3[[#This Row],[Center]]="West", 2, EmpTable3[[#This Row],[Center]]="North", 3, EmpTable3[[#This Row],[Center]]="South", 4, EmpTable3[[#This Row],[Center]]="Main", 5)</f>
        <v>2</v>
      </c>
      <c r="K412">
        <v>913</v>
      </c>
      <c r="L412">
        <v>10956</v>
      </c>
      <c r="M412">
        <v>5</v>
      </c>
      <c r="N412">
        <v>0</v>
      </c>
      <c r="O412">
        <v>0</v>
      </c>
      <c r="P412">
        <v>12</v>
      </c>
      <c r="Q412" s="2"/>
      <c r="R412">
        <v>1</v>
      </c>
      <c r="S412">
        <v>4</v>
      </c>
      <c r="T412">
        <v>1</v>
      </c>
      <c r="U412">
        <v>2</v>
      </c>
      <c r="V412">
        <v>913</v>
      </c>
      <c r="W412">
        <v>10956</v>
      </c>
      <c r="X412">
        <v>5</v>
      </c>
      <c r="Y412">
        <v>0</v>
      </c>
      <c r="Z412">
        <v>0</v>
      </c>
      <c r="AA412">
        <v>12</v>
      </c>
    </row>
    <row r="413" spans="1:27" x14ac:dyDescent="0.3">
      <c r="A413">
        <v>412</v>
      </c>
      <c r="B413" t="s">
        <v>32</v>
      </c>
      <c r="C413">
        <f>_xlfn.IFS(EmpTable3[[#This Row],[Gender]]="Male", 1, EmpTable3[[#This Row],[Gender]]="Female", 2)</f>
        <v>1</v>
      </c>
      <c r="D413" s="1">
        <v>42934</v>
      </c>
      <c r="E413" s="2">
        <f ca="1">DATEDIF(EmpTable3[[#This Row],[Start Date]],TODAY(),"Y")</f>
        <v>7</v>
      </c>
      <c r="F413" t="s">
        <v>53</v>
      </c>
      <c r="G413" t="s">
        <v>18</v>
      </c>
      <c r="H413">
        <f>_xlfn.IFS(EmpTable3[[#This Row],[Country]]="Egypt", 1, EmpTable3[[#This Row],[Country]]="Saudi Arabia", 2, EmpTable3[[#This Row],[Country]]="United Arab Emirates", 3, EmpTable3[[#This Row],[Country]]="Syria", 4, EmpTable3[[#This Row],[Country]]="Lebanon", 5)</f>
        <v>1</v>
      </c>
      <c r="I413" t="s">
        <v>60</v>
      </c>
      <c r="J413">
        <f>_xlfn.IFS(EmpTable3[[#This Row],[Center]]="East", 1, EmpTable3[[#This Row],[Center]]="West", 2, EmpTable3[[#This Row],[Center]]="North", 3, EmpTable3[[#This Row],[Center]]="South", 4, EmpTable3[[#This Row],[Center]]="Main", 5)</f>
        <v>4</v>
      </c>
      <c r="K413">
        <v>2076</v>
      </c>
      <c r="L413">
        <v>24912</v>
      </c>
      <c r="M413">
        <v>3</v>
      </c>
      <c r="N413">
        <v>0</v>
      </c>
      <c r="O413">
        <v>0</v>
      </c>
      <c r="P413">
        <v>4</v>
      </c>
      <c r="Q413" s="2"/>
      <c r="R413">
        <v>1</v>
      </c>
      <c r="S413">
        <v>7</v>
      </c>
      <c r="T413">
        <v>1</v>
      </c>
      <c r="U413">
        <v>4</v>
      </c>
      <c r="V413">
        <v>2076</v>
      </c>
      <c r="W413">
        <v>24912</v>
      </c>
      <c r="X413">
        <v>3</v>
      </c>
      <c r="Y413">
        <v>0</v>
      </c>
      <c r="Z413">
        <v>0</v>
      </c>
      <c r="AA413">
        <v>4</v>
      </c>
    </row>
    <row r="414" spans="1:27" x14ac:dyDescent="0.3">
      <c r="A414">
        <v>413</v>
      </c>
      <c r="B414" t="s">
        <v>307</v>
      </c>
      <c r="C414">
        <f>_xlfn.IFS(EmpTable3[[#This Row],[Gender]]="Male", 1, EmpTable3[[#This Row],[Gender]]="Female", 2)</f>
        <v>2</v>
      </c>
      <c r="D414" s="1">
        <v>44008</v>
      </c>
      <c r="E414" s="2">
        <f ca="1">DATEDIF(EmpTable3[[#This Row],[Start Date]],TODAY(),"Y")</f>
        <v>4</v>
      </c>
      <c r="F414" t="s">
        <v>53</v>
      </c>
      <c r="G414" t="s">
        <v>18</v>
      </c>
      <c r="H414">
        <f>_xlfn.IFS(EmpTable3[[#This Row],[Country]]="Egypt", 1, EmpTable3[[#This Row],[Country]]="Saudi Arabia", 2, EmpTable3[[#This Row],[Country]]="United Arab Emirates", 3, EmpTable3[[#This Row],[Country]]="Syria", 4, EmpTable3[[#This Row],[Country]]="Lebanon", 5)</f>
        <v>1</v>
      </c>
      <c r="I414" t="s">
        <v>19</v>
      </c>
      <c r="J414">
        <f>_xlfn.IFS(EmpTable3[[#This Row],[Center]]="East", 1, EmpTable3[[#This Row],[Center]]="West", 2, EmpTable3[[#This Row],[Center]]="North", 3, EmpTable3[[#This Row],[Center]]="South", 4, EmpTable3[[#This Row],[Center]]="Main", 5)</f>
        <v>2</v>
      </c>
      <c r="K414">
        <v>2749</v>
      </c>
      <c r="L414">
        <v>32988</v>
      </c>
      <c r="M414">
        <v>3</v>
      </c>
      <c r="N414">
        <v>5</v>
      </c>
      <c r="O414">
        <v>4</v>
      </c>
      <c r="P414">
        <v>0</v>
      </c>
      <c r="Q414" s="2"/>
      <c r="R414">
        <v>2</v>
      </c>
      <c r="S414">
        <v>4</v>
      </c>
      <c r="T414">
        <v>1</v>
      </c>
      <c r="U414">
        <v>2</v>
      </c>
      <c r="V414">
        <v>2749</v>
      </c>
      <c r="W414">
        <v>32988</v>
      </c>
      <c r="X414">
        <v>3</v>
      </c>
      <c r="Y414">
        <v>5</v>
      </c>
      <c r="Z414">
        <v>4</v>
      </c>
      <c r="AA414">
        <v>0</v>
      </c>
    </row>
    <row r="415" spans="1:27" x14ac:dyDescent="0.3">
      <c r="A415">
        <v>414</v>
      </c>
      <c r="B415" t="s">
        <v>307</v>
      </c>
      <c r="C415">
        <f>_xlfn.IFS(EmpTable3[[#This Row],[Gender]]="Male", 1, EmpTable3[[#This Row],[Gender]]="Female", 2)</f>
        <v>2</v>
      </c>
      <c r="D415" s="1">
        <v>43490</v>
      </c>
      <c r="E415" s="2">
        <f ca="1">DATEDIF(EmpTable3[[#This Row],[Start Date]],TODAY(),"Y")</f>
        <v>5</v>
      </c>
      <c r="F415" t="s">
        <v>50</v>
      </c>
      <c r="G415" t="s">
        <v>22</v>
      </c>
      <c r="H415">
        <f>_xlfn.IFS(EmpTable3[[#This Row],[Country]]="Egypt", 1, EmpTable3[[#This Row],[Country]]="Saudi Arabia", 2, EmpTable3[[#This Row],[Country]]="United Arab Emirates", 3, EmpTable3[[#This Row],[Country]]="Syria", 4, EmpTable3[[#This Row],[Country]]="Lebanon", 5)</f>
        <v>2</v>
      </c>
      <c r="I415" t="s">
        <v>19</v>
      </c>
      <c r="J415">
        <f>_xlfn.IFS(EmpTable3[[#This Row],[Center]]="East", 1, EmpTable3[[#This Row],[Center]]="West", 2, EmpTable3[[#This Row],[Center]]="North", 3, EmpTable3[[#This Row],[Center]]="South", 4, EmpTable3[[#This Row],[Center]]="Main", 5)</f>
        <v>2</v>
      </c>
      <c r="K415">
        <v>2617</v>
      </c>
      <c r="L415">
        <v>31404</v>
      </c>
      <c r="M415">
        <v>4.5</v>
      </c>
      <c r="N415">
        <v>1</v>
      </c>
      <c r="O415">
        <v>0</v>
      </c>
      <c r="P415">
        <v>5</v>
      </c>
      <c r="Q415" s="2"/>
      <c r="R415">
        <v>2</v>
      </c>
      <c r="S415">
        <v>5</v>
      </c>
      <c r="T415">
        <v>2</v>
      </c>
      <c r="U415">
        <v>2</v>
      </c>
      <c r="V415">
        <v>2617</v>
      </c>
      <c r="W415">
        <v>31404</v>
      </c>
      <c r="X415">
        <v>4.5</v>
      </c>
      <c r="Y415">
        <v>1</v>
      </c>
      <c r="Z415">
        <v>0</v>
      </c>
      <c r="AA415">
        <v>5</v>
      </c>
    </row>
    <row r="416" spans="1:27" x14ac:dyDescent="0.3">
      <c r="A416">
        <v>415</v>
      </c>
      <c r="B416" t="s">
        <v>32</v>
      </c>
      <c r="C416">
        <f>_xlfn.IFS(EmpTable3[[#This Row],[Gender]]="Male", 1, EmpTable3[[#This Row],[Gender]]="Female", 2)</f>
        <v>1</v>
      </c>
      <c r="D416" s="1">
        <v>43697</v>
      </c>
      <c r="E416" s="2">
        <f ca="1">DATEDIF(EmpTable3[[#This Row],[Start Date]],TODAY(),"Y")</f>
        <v>4</v>
      </c>
      <c r="F416" t="s">
        <v>50</v>
      </c>
      <c r="G416" t="s">
        <v>29</v>
      </c>
      <c r="H416">
        <f>_xlfn.IFS(EmpTable3[[#This Row],[Country]]="Egypt", 1, EmpTable3[[#This Row],[Country]]="Saudi Arabia", 2, EmpTable3[[#This Row],[Country]]="United Arab Emirates", 3, EmpTable3[[#This Row],[Country]]="Syria", 4, EmpTable3[[#This Row],[Country]]="Lebanon", 5)</f>
        <v>3</v>
      </c>
      <c r="I416" t="s">
        <v>36</v>
      </c>
      <c r="J416">
        <f>_xlfn.IFS(EmpTable3[[#This Row],[Center]]="East", 1, EmpTable3[[#This Row],[Center]]="West", 2, EmpTable3[[#This Row],[Center]]="North", 3, EmpTable3[[#This Row],[Center]]="South", 4, EmpTable3[[#This Row],[Center]]="Main", 5)</f>
        <v>3</v>
      </c>
      <c r="K416">
        <v>1680</v>
      </c>
      <c r="L416">
        <v>20160</v>
      </c>
      <c r="M416">
        <v>5</v>
      </c>
      <c r="N416">
        <v>1</v>
      </c>
      <c r="O416">
        <v>0</v>
      </c>
      <c r="P416">
        <v>35</v>
      </c>
      <c r="Q416" s="2"/>
      <c r="R416">
        <v>1</v>
      </c>
      <c r="S416">
        <v>4</v>
      </c>
      <c r="T416">
        <v>3</v>
      </c>
      <c r="U416">
        <v>3</v>
      </c>
      <c r="V416">
        <v>1680</v>
      </c>
      <c r="W416">
        <v>20160</v>
      </c>
      <c r="X416">
        <v>5</v>
      </c>
      <c r="Y416">
        <v>1</v>
      </c>
      <c r="Z416">
        <v>0</v>
      </c>
      <c r="AA416">
        <v>35</v>
      </c>
    </row>
    <row r="417" spans="1:27" x14ac:dyDescent="0.3">
      <c r="A417">
        <v>416</v>
      </c>
      <c r="B417" t="s">
        <v>32</v>
      </c>
      <c r="C417">
        <f>_xlfn.IFS(EmpTable3[[#This Row],[Gender]]="Male", 1, EmpTable3[[#This Row],[Gender]]="Female", 2)</f>
        <v>1</v>
      </c>
      <c r="D417" s="1">
        <v>43899</v>
      </c>
      <c r="E417" s="2">
        <f ca="1">DATEDIF(EmpTable3[[#This Row],[Start Date]],TODAY(),"Y")</f>
        <v>4</v>
      </c>
      <c r="F417" t="s">
        <v>45</v>
      </c>
      <c r="G417" t="s">
        <v>18</v>
      </c>
      <c r="H417">
        <f>_xlfn.IFS(EmpTable3[[#This Row],[Country]]="Egypt", 1, EmpTable3[[#This Row],[Country]]="Saudi Arabia", 2, EmpTable3[[#This Row],[Country]]="United Arab Emirates", 3, EmpTable3[[#This Row],[Country]]="Syria", 4, EmpTable3[[#This Row],[Country]]="Lebanon", 5)</f>
        <v>1</v>
      </c>
      <c r="I417" t="s">
        <v>42</v>
      </c>
      <c r="J417">
        <f>_xlfn.IFS(EmpTable3[[#This Row],[Center]]="East", 1, EmpTable3[[#This Row],[Center]]="West", 2, EmpTable3[[#This Row],[Center]]="North", 3, EmpTable3[[#This Row],[Center]]="South", 4, EmpTable3[[#This Row],[Center]]="Main", 5)</f>
        <v>5</v>
      </c>
      <c r="K417">
        <v>2824</v>
      </c>
      <c r="L417">
        <v>33888</v>
      </c>
      <c r="M417">
        <v>3</v>
      </c>
      <c r="N417">
        <v>3</v>
      </c>
      <c r="O417">
        <v>0</v>
      </c>
      <c r="P417">
        <v>3</v>
      </c>
      <c r="Q417" s="2"/>
      <c r="R417">
        <v>1</v>
      </c>
      <c r="S417">
        <v>4</v>
      </c>
      <c r="T417">
        <v>1</v>
      </c>
      <c r="U417">
        <v>5</v>
      </c>
      <c r="V417">
        <v>2824</v>
      </c>
      <c r="W417">
        <v>33888</v>
      </c>
      <c r="X417">
        <v>3</v>
      </c>
      <c r="Y417">
        <v>3</v>
      </c>
      <c r="Z417">
        <v>0</v>
      </c>
      <c r="AA417">
        <v>3</v>
      </c>
    </row>
    <row r="418" spans="1:27" x14ac:dyDescent="0.3">
      <c r="A418">
        <v>417</v>
      </c>
      <c r="B418" t="s">
        <v>307</v>
      </c>
      <c r="C418">
        <f>_xlfn.IFS(EmpTable3[[#This Row],[Gender]]="Male", 1, EmpTable3[[#This Row],[Gender]]="Female", 2)</f>
        <v>2</v>
      </c>
      <c r="D418" s="1">
        <v>43004</v>
      </c>
      <c r="E418" s="2">
        <f ca="1">DATEDIF(EmpTable3[[#This Row],[Start Date]],TODAY(),"Y")</f>
        <v>6</v>
      </c>
      <c r="F418" t="s">
        <v>35</v>
      </c>
      <c r="G418" t="s">
        <v>18</v>
      </c>
      <c r="H418">
        <f>_xlfn.IFS(EmpTable3[[#This Row],[Country]]="Egypt", 1, EmpTable3[[#This Row],[Country]]="Saudi Arabia", 2, EmpTable3[[#This Row],[Country]]="United Arab Emirates", 3, EmpTable3[[#This Row],[Country]]="Syria", 4, EmpTable3[[#This Row],[Country]]="Lebanon", 5)</f>
        <v>1</v>
      </c>
      <c r="I418" t="s">
        <v>19</v>
      </c>
      <c r="J418">
        <f>_xlfn.IFS(EmpTable3[[#This Row],[Center]]="East", 1, EmpTable3[[#This Row],[Center]]="West", 2, EmpTable3[[#This Row],[Center]]="North", 3, EmpTable3[[#This Row],[Center]]="South", 4, EmpTable3[[#This Row],[Center]]="Main", 5)</f>
        <v>2</v>
      </c>
      <c r="K418">
        <v>1646</v>
      </c>
      <c r="L418">
        <v>19752</v>
      </c>
      <c r="M418">
        <v>5</v>
      </c>
      <c r="N418">
        <v>0</v>
      </c>
      <c r="O418">
        <v>0</v>
      </c>
      <c r="P418">
        <v>7</v>
      </c>
      <c r="Q418" s="2"/>
      <c r="R418">
        <v>2</v>
      </c>
      <c r="S418">
        <v>6</v>
      </c>
      <c r="T418">
        <v>1</v>
      </c>
      <c r="U418">
        <v>2</v>
      </c>
      <c r="V418">
        <v>1646</v>
      </c>
      <c r="W418">
        <v>19752</v>
      </c>
      <c r="X418">
        <v>5</v>
      </c>
      <c r="Y418">
        <v>0</v>
      </c>
      <c r="Z418">
        <v>0</v>
      </c>
      <c r="AA418">
        <v>7</v>
      </c>
    </row>
    <row r="419" spans="1:27" x14ac:dyDescent="0.3">
      <c r="A419">
        <v>418</v>
      </c>
      <c r="B419" t="s">
        <v>307</v>
      </c>
      <c r="C419">
        <f>_xlfn.IFS(EmpTable3[[#This Row],[Gender]]="Male", 1, EmpTable3[[#This Row],[Gender]]="Female", 2)</f>
        <v>2</v>
      </c>
      <c r="D419" s="1">
        <v>43438</v>
      </c>
      <c r="E419" s="2">
        <f ca="1">DATEDIF(EmpTable3[[#This Row],[Start Date]],TODAY(),"Y")</f>
        <v>5</v>
      </c>
      <c r="F419" t="s">
        <v>17</v>
      </c>
      <c r="G419" t="s">
        <v>18</v>
      </c>
      <c r="H419">
        <f>_xlfn.IFS(EmpTable3[[#This Row],[Country]]="Egypt", 1, EmpTable3[[#This Row],[Country]]="Saudi Arabia", 2, EmpTable3[[#This Row],[Country]]="United Arab Emirates", 3, EmpTable3[[#This Row],[Country]]="Syria", 4, EmpTable3[[#This Row],[Country]]="Lebanon", 5)</f>
        <v>1</v>
      </c>
      <c r="I419" t="s">
        <v>60</v>
      </c>
      <c r="J419">
        <f>_xlfn.IFS(EmpTable3[[#This Row],[Center]]="East", 1, EmpTable3[[#This Row],[Center]]="West", 2, EmpTable3[[#This Row],[Center]]="North", 3, EmpTable3[[#This Row],[Center]]="South", 4, EmpTable3[[#This Row],[Center]]="Main", 5)</f>
        <v>4</v>
      </c>
      <c r="K419">
        <v>979</v>
      </c>
      <c r="L419">
        <v>11748</v>
      </c>
      <c r="M419">
        <v>5</v>
      </c>
      <c r="N419">
        <v>5</v>
      </c>
      <c r="O419">
        <v>0</v>
      </c>
      <c r="P419">
        <v>8</v>
      </c>
      <c r="Q419" s="2"/>
      <c r="R419">
        <v>2</v>
      </c>
      <c r="S419">
        <v>5</v>
      </c>
      <c r="T419">
        <v>1</v>
      </c>
      <c r="U419">
        <v>4</v>
      </c>
      <c r="V419">
        <v>979</v>
      </c>
      <c r="W419">
        <v>11748</v>
      </c>
      <c r="X419">
        <v>5</v>
      </c>
      <c r="Y419">
        <v>5</v>
      </c>
      <c r="Z419">
        <v>0</v>
      </c>
      <c r="AA419">
        <v>8</v>
      </c>
    </row>
    <row r="420" spans="1:27" x14ac:dyDescent="0.3">
      <c r="A420">
        <v>419</v>
      </c>
      <c r="B420" t="s">
        <v>307</v>
      </c>
      <c r="C420">
        <f>_xlfn.IFS(EmpTable3[[#This Row],[Gender]]="Male", 1, EmpTable3[[#This Row],[Gender]]="Female", 2)</f>
        <v>2</v>
      </c>
      <c r="D420" s="1">
        <v>43467</v>
      </c>
      <c r="E420" s="2">
        <f ca="1">DATEDIF(EmpTable3[[#This Row],[Start Date]],TODAY(),"Y")</f>
        <v>5</v>
      </c>
      <c r="F420" t="s">
        <v>77</v>
      </c>
      <c r="G420" t="s">
        <v>48</v>
      </c>
      <c r="H420">
        <f>_xlfn.IFS(EmpTable3[[#This Row],[Country]]="Egypt", 1, EmpTable3[[#This Row],[Country]]="Saudi Arabia", 2, EmpTable3[[#This Row],[Country]]="United Arab Emirates", 3, EmpTable3[[#This Row],[Country]]="Syria", 4, EmpTable3[[#This Row],[Country]]="Lebanon", 5)</f>
        <v>4</v>
      </c>
      <c r="I420" t="s">
        <v>19</v>
      </c>
      <c r="J420">
        <f>_xlfn.IFS(EmpTable3[[#This Row],[Center]]="East", 1, EmpTable3[[#This Row],[Center]]="West", 2, EmpTable3[[#This Row],[Center]]="North", 3, EmpTable3[[#This Row],[Center]]="South", 4, EmpTable3[[#This Row],[Center]]="Main", 5)</f>
        <v>2</v>
      </c>
      <c r="K420">
        <v>1274</v>
      </c>
      <c r="L420">
        <v>15288</v>
      </c>
      <c r="M420">
        <v>3</v>
      </c>
      <c r="N420">
        <v>0</v>
      </c>
      <c r="O420">
        <v>0</v>
      </c>
      <c r="P420">
        <v>7</v>
      </c>
      <c r="Q420" s="2"/>
      <c r="R420">
        <v>2</v>
      </c>
      <c r="S420">
        <v>5</v>
      </c>
      <c r="T420">
        <v>4</v>
      </c>
      <c r="U420">
        <v>2</v>
      </c>
      <c r="V420">
        <v>1274</v>
      </c>
      <c r="W420">
        <v>15288</v>
      </c>
      <c r="X420">
        <v>3</v>
      </c>
      <c r="Y420">
        <v>0</v>
      </c>
      <c r="Z420">
        <v>0</v>
      </c>
      <c r="AA420">
        <v>7</v>
      </c>
    </row>
    <row r="421" spans="1:27" x14ac:dyDescent="0.3">
      <c r="A421">
        <v>420</v>
      </c>
      <c r="B421" t="s">
        <v>307</v>
      </c>
      <c r="C421">
        <f>_xlfn.IFS(EmpTable3[[#This Row],[Gender]]="Male", 1, EmpTable3[[#This Row],[Gender]]="Female", 2)</f>
        <v>2</v>
      </c>
      <c r="D421" s="1">
        <v>43765</v>
      </c>
      <c r="E421" s="2">
        <f ca="1">DATEDIF(EmpTable3[[#This Row],[Start Date]],TODAY(),"Y")</f>
        <v>4</v>
      </c>
      <c r="F421" t="s">
        <v>53</v>
      </c>
      <c r="G421" t="s">
        <v>18</v>
      </c>
      <c r="H421">
        <f>_xlfn.IFS(EmpTable3[[#This Row],[Country]]="Egypt", 1, EmpTable3[[#This Row],[Country]]="Saudi Arabia", 2, EmpTable3[[#This Row],[Country]]="United Arab Emirates", 3, EmpTable3[[#This Row],[Country]]="Syria", 4, EmpTable3[[#This Row],[Country]]="Lebanon", 5)</f>
        <v>1</v>
      </c>
      <c r="I421" t="s">
        <v>36</v>
      </c>
      <c r="J421">
        <f>_xlfn.IFS(EmpTable3[[#This Row],[Center]]="East", 1, EmpTable3[[#This Row],[Center]]="West", 2, EmpTable3[[#This Row],[Center]]="North", 3, EmpTable3[[#This Row],[Center]]="South", 4, EmpTable3[[#This Row],[Center]]="Main", 5)</f>
        <v>3</v>
      </c>
      <c r="K421">
        <v>2715</v>
      </c>
      <c r="L421">
        <v>32580</v>
      </c>
      <c r="M421">
        <v>2</v>
      </c>
      <c r="N421">
        <v>0</v>
      </c>
      <c r="O421">
        <v>0</v>
      </c>
      <c r="P421">
        <v>3</v>
      </c>
      <c r="Q421" s="2"/>
      <c r="R421">
        <v>2</v>
      </c>
      <c r="S421">
        <v>4</v>
      </c>
      <c r="T421">
        <v>1</v>
      </c>
      <c r="U421">
        <v>3</v>
      </c>
      <c r="V421">
        <v>2715</v>
      </c>
      <c r="W421">
        <v>32580</v>
      </c>
      <c r="X421">
        <v>2</v>
      </c>
      <c r="Y421">
        <v>0</v>
      </c>
      <c r="Z421">
        <v>0</v>
      </c>
      <c r="AA421">
        <v>3</v>
      </c>
    </row>
    <row r="422" spans="1:27" x14ac:dyDescent="0.3">
      <c r="A422">
        <v>421</v>
      </c>
      <c r="B422" t="s">
        <v>32</v>
      </c>
      <c r="C422">
        <f>_xlfn.IFS(EmpTable3[[#This Row],[Gender]]="Male", 1, EmpTable3[[#This Row],[Gender]]="Female", 2)</f>
        <v>1</v>
      </c>
      <c r="D422" s="1">
        <v>43781</v>
      </c>
      <c r="E422" s="2">
        <f ca="1">DATEDIF(EmpTable3[[#This Row],[Start Date]],TODAY(),"Y")</f>
        <v>4</v>
      </c>
      <c r="F422" t="s">
        <v>28</v>
      </c>
      <c r="G422" t="s">
        <v>48</v>
      </c>
      <c r="H422">
        <f>_xlfn.IFS(EmpTable3[[#This Row],[Country]]="Egypt", 1, EmpTable3[[#This Row],[Country]]="Saudi Arabia", 2, EmpTable3[[#This Row],[Country]]="United Arab Emirates", 3, EmpTable3[[#This Row],[Country]]="Syria", 4, EmpTable3[[#This Row],[Country]]="Lebanon", 5)</f>
        <v>4</v>
      </c>
      <c r="I422" t="s">
        <v>36</v>
      </c>
      <c r="J422">
        <f>_xlfn.IFS(EmpTable3[[#This Row],[Center]]="East", 1, EmpTable3[[#This Row],[Center]]="West", 2, EmpTable3[[#This Row],[Center]]="North", 3, EmpTable3[[#This Row],[Center]]="South", 4, EmpTable3[[#This Row],[Center]]="Main", 5)</f>
        <v>3</v>
      </c>
      <c r="K422">
        <v>1158</v>
      </c>
      <c r="L422">
        <v>13896</v>
      </c>
      <c r="M422">
        <v>5</v>
      </c>
      <c r="N422">
        <v>0</v>
      </c>
      <c r="O422">
        <v>0</v>
      </c>
      <c r="P422">
        <v>0</v>
      </c>
      <c r="Q422" s="2"/>
      <c r="R422">
        <v>1</v>
      </c>
      <c r="S422">
        <v>4</v>
      </c>
      <c r="T422">
        <v>4</v>
      </c>
      <c r="U422">
        <v>3</v>
      </c>
      <c r="V422">
        <v>1158</v>
      </c>
      <c r="W422">
        <v>13896</v>
      </c>
      <c r="X422">
        <v>5</v>
      </c>
      <c r="Y422">
        <v>0</v>
      </c>
      <c r="Z422">
        <v>0</v>
      </c>
      <c r="AA422">
        <v>0</v>
      </c>
    </row>
    <row r="423" spans="1:27" x14ac:dyDescent="0.3">
      <c r="A423">
        <v>422</v>
      </c>
      <c r="B423" t="s">
        <v>32</v>
      </c>
      <c r="C423">
        <f>_xlfn.IFS(EmpTable3[[#This Row],[Gender]]="Male", 1, EmpTable3[[#This Row],[Gender]]="Female", 2)</f>
        <v>1</v>
      </c>
      <c r="D423" s="1">
        <v>43314</v>
      </c>
      <c r="E423" s="2">
        <f ca="1">DATEDIF(EmpTable3[[#This Row],[Start Date]],TODAY(),"Y")</f>
        <v>6</v>
      </c>
      <c r="F423" t="s">
        <v>58</v>
      </c>
      <c r="G423" t="s">
        <v>18</v>
      </c>
      <c r="H423">
        <f>_xlfn.IFS(EmpTable3[[#This Row],[Country]]="Egypt", 1, EmpTable3[[#This Row],[Country]]="Saudi Arabia", 2, EmpTable3[[#This Row],[Country]]="United Arab Emirates", 3, EmpTable3[[#This Row],[Country]]="Syria", 4, EmpTable3[[#This Row],[Country]]="Lebanon", 5)</f>
        <v>1</v>
      </c>
      <c r="I423" t="s">
        <v>898</v>
      </c>
      <c r="J423">
        <f>_xlfn.IFS(EmpTable3[[#This Row],[Center]]="East", 1, EmpTable3[[#This Row],[Center]]="West", 2, EmpTable3[[#This Row],[Center]]="North", 3, EmpTable3[[#This Row],[Center]]="South", 4, EmpTable3[[#This Row],[Center]]="Main", 5)</f>
        <v>1</v>
      </c>
      <c r="K423">
        <v>1986</v>
      </c>
      <c r="L423">
        <v>23832</v>
      </c>
      <c r="M423">
        <v>3</v>
      </c>
      <c r="N423">
        <v>1</v>
      </c>
      <c r="O423">
        <v>0</v>
      </c>
      <c r="P423">
        <v>14</v>
      </c>
      <c r="Q423" s="2"/>
      <c r="R423">
        <v>1</v>
      </c>
      <c r="S423">
        <v>6</v>
      </c>
      <c r="T423">
        <v>1</v>
      </c>
      <c r="U423">
        <v>1</v>
      </c>
      <c r="V423">
        <v>1986</v>
      </c>
      <c r="W423">
        <v>23832</v>
      </c>
      <c r="X423">
        <v>3</v>
      </c>
      <c r="Y423">
        <v>1</v>
      </c>
      <c r="Z423">
        <v>0</v>
      </c>
      <c r="AA423">
        <v>14</v>
      </c>
    </row>
    <row r="424" spans="1:27" x14ac:dyDescent="0.3">
      <c r="A424">
        <v>423</v>
      </c>
      <c r="B424" t="s">
        <v>32</v>
      </c>
      <c r="C424">
        <f>_xlfn.IFS(EmpTable3[[#This Row],[Gender]]="Male", 1, EmpTable3[[#This Row],[Gender]]="Female", 2)</f>
        <v>1</v>
      </c>
      <c r="D424" s="1">
        <v>43826</v>
      </c>
      <c r="E424" s="2">
        <f ca="1">DATEDIF(EmpTable3[[#This Row],[Start Date]],TODAY(),"Y")</f>
        <v>4</v>
      </c>
      <c r="F424" t="s">
        <v>28</v>
      </c>
      <c r="G424" t="s">
        <v>22</v>
      </c>
      <c r="H424">
        <f>_xlfn.IFS(EmpTable3[[#This Row],[Country]]="Egypt", 1, EmpTable3[[#This Row],[Country]]="Saudi Arabia", 2, EmpTable3[[#This Row],[Country]]="United Arab Emirates", 3, EmpTable3[[#This Row],[Country]]="Syria", 4, EmpTable3[[#This Row],[Country]]="Lebanon", 5)</f>
        <v>2</v>
      </c>
      <c r="I424" t="s">
        <v>60</v>
      </c>
      <c r="J424">
        <f>_xlfn.IFS(EmpTable3[[#This Row],[Center]]="East", 1, EmpTable3[[#This Row],[Center]]="West", 2, EmpTable3[[#This Row],[Center]]="North", 3, EmpTable3[[#This Row],[Center]]="South", 4, EmpTable3[[#This Row],[Center]]="Main", 5)</f>
        <v>4</v>
      </c>
      <c r="K424">
        <v>3299</v>
      </c>
      <c r="L424">
        <v>39588</v>
      </c>
      <c r="M424">
        <v>5</v>
      </c>
      <c r="N424">
        <v>1</v>
      </c>
      <c r="O424">
        <v>0</v>
      </c>
      <c r="P424">
        <v>0</v>
      </c>
      <c r="Q424" s="2"/>
      <c r="R424">
        <v>1</v>
      </c>
      <c r="S424">
        <v>4</v>
      </c>
      <c r="T424">
        <v>2</v>
      </c>
      <c r="U424">
        <v>4</v>
      </c>
      <c r="V424">
        <v>3299</v>
      </c>
      <c r="W424">
        <v>39588</v>
      </c>
      <c r="X424">
        <v>5</v>
      </c>
      <c r="Y424">
        <v>1</v>
      </c>
      <c r="Z424">
        <v>0</v>
      </c>
      <c r="AA424">
        <v>0</v>
      </c>
    </row>
    <row r="425" spans="1:27" x14ac:dyDescent="0.3">
      <c r="A425">
        <v>424</v>
      </c>
      <c r="B425" t="s">
        <v>32</v>
      </c>
      <c r="C425">
        <f>_xlfn.IFS(EmpTable3[[#This Row],[Gender]]="Male", 1, EmpTable3[[#This Row],[Gender]]="Female", 2)</f>
        <v>1</v>
      </c>
      <c r="D425" s="1">
        <v>43062</v>
      </c>
      <c r="E425" s="2">
        <f ca="1">DATEDIF(EmpTable3[[#This Row],[Start Date]],TODAY(),"Y")</f>
        <v>6</v>
      </c>
      <c r="F425" t="s">
        <v>17</v>
      </c>
      <c r="G425" t="s">
        <v>18</v>
      </c>
      <c r="H425">
        <f>_xlfn.IFS(EmpTable3[[#This Row],[Country]]="Egypt", 1, EmpTable3[[#This Row],[Country]]="Saudi Arabia", 2, EmpTable3[[#This Row],[Country]]="United Arab Emirates", 3, EmpTable3[[#This Row],[Country]]="Syria", 4, EmpTable3[[#This Row],[Country]]="Lebanon", 5)</f>
        <v>1</v>
      </c>
      <c r="I425" t="s">
        <v>42</v>
      </c>
      <c r="J425">
        <f>_xlfn.IFS(EmpTable3[[#This Row],[Center]]="East", 1, EmpTable3[[#This Row],[Center]]="West", 2, EmpTable3[[#This Row],[Center]]="North", 3, EmpTable3[[#This Row],[Center]]="South", 4, EmpTable3[[#This Row],[Center]]="Main", 5)</f>
        <v>5</v>
      </c>
      <c r="K425">
        <v>2405</v>
      </c>
      <c r="L425">
        <v>28860</v>
      </c>
      <c r="M425">
        <v>5</v>
      </c>
      <c r="N425">
        <v>0</v>
      </c>
      <c r="O425">
        <v>0</v>
      </c>
      <c r="P425">
        <v>97</v>
      </c>
      <c r="Q425" s="2"/>
      <c r="R425">
        <v>1</v>
      </c>
      <c r="S425">
        <v>6</v>
      </c>
      <c r="T425">
        <v>1</v>
      </c>
      <c r="U425">
        <v>5</v>
      </c>
      <c r="V425">
        <v>2405</v>
      </c>
      <c r="W425">
        <v>28860</v>
      </c>
      <c r="X425">
        <v>5</v>
      </c>
      <c r="Y425">
        <v>0</v>
      </c>
      <c r="Z425">
        <v>0</v>
      </c>
      <c r="AA425">
        <v>97</v>
      </c>
    </row>
    <row r="426" spans="1:27" x14ac:dyDescent="0.3">
      <c r="A426">
        <v>425</v>
      </c>
      <c r="B426" t="s">
        <v>32</v>
      </c>
      <c r="C426">
        <f>_xlfn.IFS(EmpTable3[[#This Row],[Gender]]="Male", 1, EmpTable3[[#This Row],[Gender]]="Female", 2)</f>
        <v>1</v>
      </c>
      <c r="D426" s="1">
        <v>44027</v>
      </c>
      <c r="E426" s="2">
        <f ca="1">DATEDIF(EmpTable3[[#This Row],[Start Date]],TODAY(),"Y")</f>
        <v>4</v>
      </c>
      <c r="F426" t="s">
        <v>53</v>
      </c>
      <c r="G426" t="s">
        <v>18</v>
      </c>
      <c r="H426">
        <f>_xlfn.IFS(EmpTable3[[#This Row],[Country]]="Egypt", 1, EmpTable3[[#This Row],[Country]]="Saudi Arabia", 2, EmpTable3[[#This Row],[Country]]="United Arab Emirates", 3, EmpTable3[[#This Row],[Country]]="Syria", 4, EmpTable3[[#This Row],[Country]]="Lebanon", 5)</f>
        <v>1</v>
      </c>
      <c r="I426" t="s">
        <v>36</v>
      </c>
      <c r="J426">
        <f>_xlfn.IFS(EmpTable3[[#This Row],[Center]]="East", 1, EmpTable3[[#This Row],[Center]]="West", 2, EmpTable3[[#This Row],[Center]]="North", 3, EmpTable3[[#This Row],[Center]]="South", 4, EmpTable3[[#This Row],[Center]]="Main", 5)</f>
        <v>3</v>
      </c>
      <c r="K426">
        <v>2205</v>
      </c>
      <c r="L426">
        <v>26460</v>
      </c>
      <c r="M426">
        <v>3</v>
      </c>
      <c r="N426">
        <v>0</v>
      </c>
      <c r="O426">
        <v>0</v>
      </c>
      <c r="P426">
        <v>4</v>
      </c>
      <c r="Q426" s="2"/>
      <c r="R426">
        <v>1</v>
      </c>
      <c r="S426">
        <v>4</v>
      </c>
      <c r="T426">
        <v>1</v>
      </c>
      <c r="U426">
        <v>3</v>
      </c>
      <c r="V426">
        <v>2205</v>
      </c>
      <c r="W426">
        <v>26460</v>
      </c>
      <c r="X426">
        <v>3</v>
      </c>
      <c r="Y426">
        <v>0</v>
      </c>
      <c r="Z426">
        <v>0</v>
      </c>
      <c r="AA426">
        <v>4</v>
      </c>
    </row>
    <row r="427" spans="1:27" x14ac:dyDescent="0.3">
      <c r="A427">
        <v>426</v>
      </c>
      <c r="B427" t="s">
        <v>32</v>
      </c>
      <c r="C427">
        <f>_xlfn.IFS(EmpTable3[[#This Row],[Gender]]="Male", 1, EmpTable3[[#This Row],[Gender]]="Female", 2)</f>
        <v>1</v>
      </c>
      <c r="D427" s="1">
        <v>42562</v>
      </c>
      <c r="E427" s="2">
        <f ca="1">DATEDIF(EmpTable3[[#This Row],[Start Date]],TODAY(),"Y")</f>
        <v>8</v>
      </c>
      <c r="F427" t="s">
        <v>28</v>
      </c>
      <c r="G427" t="s">
        <v>18</v>
      </c>
      <c r="H427">
        <f>_xlfn.IFS(EmpTable3[[#This Row],[Country]]="Egypt", 1, EmpTable3[[#This Row],[Country]]="Saudi Arabia", 2, EmpTable3[[#This Row],[Country]]="United Arab Emirates", 3, EmpTable3[[#This Row],[Country]]="Syria", 4, EmpTable3[[#This Row],[Country]]="Lebanon", 5)</f>
        <v>1</v>
      </c>
      <c r="I427" t="s">
        <v>898</v>
      </c>
      <c r="J427">
        <f>_xlfn.IFS(EmpTable3[[#This Row],[Center]]="East", 1, EmpTable3[[#This Row],[Center]]="West", 2, EmpTable3[[#This Row],[Center]]="North", 3, EmpTable3[[#This Row],[Center]]="South", 4, EmpTable3[[#This Row],[Center]]="Main", 5)</f>
        <v>1</v>
      </c>
      <c r="K427">
        <v>2651</v>
      </c>
      <c r="L427">
        <v>31812</v>
      </c>
      <c r="M427">
        <v>3</v>
      </c>
      <c r="N427">
        <v>0</v>
      </c>
      <c r="O427">
        <v>0</v>
      </c>
      <c r="P427">
        <v>6</v>
      </c>
      <c r="Q427" s="2"/>
      <c r="R427">
        <v>1</v>
      </c>
      <c r="S427">
        <v>8</v>
      </c>
      <c r="T427">
        <v>1</v>
      </c>
      <c r="U427">
        <v>1</v>
      </c>
      <c r="V427">
        <v>2651</v>
      </c>
      <c r="W427">
        <v>31812</v>
      </c>
      <c r="X427">
        <v>3</v>
      </c>
      <c r="Y427">
        <v>0</v>
      </c>
      <c r="Z427">
        <v>0</v>
      </c>
      <c r="AA427">
        <v>6</v>
      </c>
    </row>
    <row r="428" spans="1:27" x14ac:dyDescent="0.3">
      <c r="A428">
        <v>427</v>
      </c>
      <c r="B428" t="s">
        <v>32</v>
      </c>
      <c r="C428">
        <f>_xlfn.IFS(EmpTable3[[#This Row],[Gender]]="Male", 1, EmpTable3[[#This Row],[Gender]]="Female", 2)</f>
        <v>1</v>
      </c>
      <c r="D428" s="1">
        <v>43615</v>
      </c>
      <c r="E428" s="2">
        <f ca="1">DATEDIF(EmpTable3[[#This Row],[Start Date]],TODAY(),"Y")</f>
        <v>5</v>
      </c>
      <c r="F428" t="s">
        <v>41</v>
      </c>
      <c r="G428" t="s">
        <v>18</v>
      </c>
      <c r="H428">
        <f>_xlfn.IFS(EmpTable3[[#This Row],[Country]]="Egypt", 1, EmpTable3[[#This Row],[Country]]="Saudi Arabia", 2, EmpTable3[[#This Row],[Country]]="United Arab Emirates", 3, EmpTable3[[#This Row],[Country]]="Syria", 4, EmpTable3[[#This Row],[Country]]="Lebanon", 5)</f>
        <v>1</v>
      </c>
      <c r="I428" t="s">
        <v>36</v>
      </c>
      <c r="J428">
        <f>_xlfn.IFS(EmpTable3[[#This Row],[Center]]="East", 1, EmpTable3[[#This Row],[Center]]="West", 2, EmpTable3[[#This Row],[Center]]="North", 3, EmpTable3[[#This Row],[Center]]="South", 4, EmpTable3[[#This Row],[Center]]="Main", 5)</f>
        <v>3</v>
      </c>
      <c r="K428">
        <v>1693</v>
      </c>
      <c r="L428">
        <v>20316</v>
      </c>
      <c r="M428">
        <v>4.5</v>
      </c>
      <c r="N428">
        <v>2</v>
      </c>
      <c r="O428">
        <v>5</v>
      </c>
      <c r="P428">
        <v>6</v>
      </c>
      <c r="Q428" s="2"/>
      <c r="R428">
        <v>1</v>
      </c>
      <c r="S428">
        <v>5</v>
      </c>
      <c r="T428">
        <v>1</v>
      </c>
      <c r="U428">
        <v>3</v>
      </c>
      <c r="V428">
        <v>1693</v>
      </c>
      <c r="W428">
        <v>20316</v>
      </c>
      <c r="X428">
        <v>4.5</v>
      </c>
      <c r="Y428">
        <v>2</v>
      </c>
      <c r="Z428">
        <v>5</v>
      </c>
      <c r="AA428">
        <v>6</v>
      </c>
    </row>
    <row r="429" spans="1:27" x14ac:dyDescent="0.3">
      <c r="A429">
        <v>428</v>
      </c>
      <c r="B429" t="s">
        <v>307</v>
      </c>
      <c r="C429">
        <f>_xlfn.IFS(EmpTable3[[#This Row],[Gender]]="Male", 1, EmpTable3[[#This Row],[Gender]]="Female", 2)</f>
        <v>2</v>
      </c>
      <c r="D429" s="1">
        <v>43821</v>
      </c>
      <c r="E429" s="2">
        <f ca="1">DATEDIF(EmpTable3[[#This Row],[Start Date]],TODAY(),"Y")</f>
        <v>4</v>
      </c>
      <c r="F429" t="s">
        <v>39</v>
      </c>
      <c r="G429" t="s">
        <v>18</v>
      </c>
      <c r="H429">
        <f>_xlfn.IFS(EmpTable3[[#This Row],[Country]]="Egypt", 1, EmpTable3[[#This Row],[Country]]="Saudi Arabia", 2, EmpTable3[[#This Row],[Country]]="United Arab Emirates", 3, EmpTable3[[#This Row],[Country]]="Syria", 4, EmpTable3[[#This Row],[Country]]="Lebanon", 5)</f>
        <v>1</v>
      </c>
      <c r="I429" t="s">
        <v>42</v>
      </c>
      <c r="J429">
        <f>_xlfn.IFS(EmpTable3[[#This Row],[Center]]="East", 1, EmpTable3[[#This Row],[Center]]="West", 2, EmpTable3[[#This Row],[Center]]="North", 3, EmpTable3[[#This Row],[Center]]="South", 4, EmpTable3[[#This Row],[Center]]="Main", 5)</f>
        <v>5</v>
      </c>
      <c r="K429">
        <v>1690</v>
      </c>
      <c r="L429">
        <v>20280</v>
      </c>
      <c r="M429">
        <v>1</v>
      </c>
      <c r="N429">
        <v>0</v>
      </c>
      <c r="O429">
        <v>0</v>
      </c>
      <c r="P429">
        <v>6</v>
      </c>
      <c r="Q429" s="2"/>
      <c r="R429">
        <v>2</v>
      </c>
      <c r="S429">
        <v>4</v>
      </c>
      <c r="T429">
        <v>1</v>
      </c>
      <c r="U429">
        <v>5</v>
      </c>
      <c r="V429">
        <v>1690</v>
      </c>
      <c r="W429">
        <v>20280</v>
      </c>
      <c r="X429">
        <v>1</v>
      </c>
      <c r="Y429">
        <v>0</v>
      </c>
      <c r="Z429">
        <v>0</v>
      </c>
      <c r="AA429">
        <v>6</v>
      </c>
    </row>
    <row r="430" spans="1:27" x14ac:dyDescent="0.3">
      <c r="A430">
        <v>429</v>
      </c>
      <c r="B430" t="s">
        <v>32</v>
      </c>
      <c r="C430">
        <f>_xlfn.IFS(EmpTable3[[#This Row],[Gender]]="Male", 1, EmpTable3[[#This Row],[Gender]]="Female", 2)</f>
        <v>1</v>
      </c>
      <c r="D430" s="1">
        <v>43499</v>
      </c>
      <c r="E430" s="2">
        <f ca="1">DATEDIF(EmpTable3[[#This Row],[Start Date]],TODAY(),"Y")</f>
        <v>5</v>
      </c>
      <c r="F430" t="s">
        <v>41</v>
      </c>
      <c r="G430" t="s">
        <v>18</v>
      </c>
      <c r="H430">
        <f>_xlfn.IFS(EmpTable3[[#This Row],[Country]]="Egypt", 1, EmpTable3[[#This Row],[Country]]="Saudi Arabia", 2, EmpTable3[[#This Row],[Country]]="United Arab Emirates", 3, EmpTable3[[#This Row],[Country]]="Syria", 4, EmpTable3[[#This Row],[Country]]="Lebanon", 5)</f>
        <v>1</v>
      </c>
      <c r="I430" t="s">
        <v>42</v>
      </c>
      <c r="J430">
        <f>_xlfn.IFS(EmpTable3[[#This Row],[Center]]="East", 1, EmpTable3[[#This Row],[Center]]="West", 2, EmpTable3[[#This Row],[Center]]="North", 3, EmpTable3[[#This Row],[Center]]="South", 4, EmpTable3[[#This Row],[Center]]="Main", 5)</f>
        <v>5</v>
      </c>
      <c r="K430">
        <v>766</v>
      </c>
      <c r="L430">
        <v>9192</v>
      </c>
      <c r="M430">
        <v>3</v>
      </c>
      <c r="N430">
        <v>0</v>
      </c>
      <c r="O430">
        <v>0</v>
      </c>
      <c r="P430">
        <v>5</v>
      </c>
      <c r="Q430" s="2"/>
      <c r="R430">
        <v>1</v>
      </c>
      <c r="S430">
        <v>5</v>
      </c>
      <c r="T430">
        <v>1</v>
      </c>
      <c r="U430">
        <v>5</v>
      </c>
      <c r="V430">
        <v>766</v>
      </c>
      <c r="W430">
        <v>9192</v>
      </c>
      <c r="X430">
        <v>3</v>
      </c>
      <c r="Y430">
        <v>0</v>
      </c>
      <c r="Z430">
        <v>0</v>
      </c>
      <c r="AA430">
        <v>5</v>
      </c>
    </row>
    <row r="431" spans="1:27" x14ac:dyDescent="0.3">
      <c r="A431">
        <v>430</v>
      </c>
      <c r="B431" t="s">
        <v>32</v>
      </c>
      <c r="C431">
        <f>_xlfn.IFS(EmpTable3[[#This Row],[Gender]]="Male", 1, EmpTable3[[#This Row],[Gender]]="Female", 2)</f>
        <v>1</v>
      </c>
      <c r="D431" s="1">
        <v>43661</v>
      </c>
      <c r="E431" s="2">
        <f ca="1">DATEDIF(EmpTable3[[#This Row],[Start Date]],TODAY(),"Y")</f>
        <v>5</v>
      </c>
      <c r="F431" t="s">
        <v>144</v>
      </c>
      <c r="G431" t="s">
        <v>18</v>
      </c>
      <c r="H431">
        <f>_xlfn.IFS(EmpTable3[[#This Row],[Country]]="Egypt", 1, EmpTable3[[#This Row],[Country]]="Saudi Arabia", 2, EmpTable3[[#This Row],[Country]]="United Arab Emirates", 3, EmpTable3[[#This Row],[Country]]="Syria", 4, EmpTable3[[#This Row],[Country]]="Lebanon", 5)</f>
        <v>1</v>
      </c>
      <c r="I431" t="s">
        <v>60</v>
      </c>
      <c r="J431">
        <f>_xlfn.IFS(EmpTable3[[#This Row],[Center]]="East", 1, EmpTable3[[#This Row],[Center]]="West", 2, EmpTable3[[#This Row],[Center]]="North", 3, EmpTable3[[#This Row],[Center]]="South", 4, EmpTable3[[#This Row],[Center]]="Main", 5)</f>
        <v>4</v>
      </c>
      <c r="K431">
        <v>2542</v>
      </c>
      <c r="L431">
        <v>30504</v>
      </c>
      <c r="M431">
        <v>3</v>
      </c>
      <c r="N431">
        <v>1</v>
      </c>
      <c r="O431">
        <v>0</v>
      </c>
      <c r="P431">
        <v>3</v>
      </c>
      <c r="Q431" s="2"/>
      <c r="R431">
        <v>1</v>
      </c>
      <c r="S431">
        <v>5</v>
      </c>
      <c r="T431">
        <v>1</v>
      </c>
      <c r="U431">
        <v>4</v>
      </c>
      <c r="V431">
        <v>2542</v>
      </c>
      <c r="W431">
        <v>30504</v>
      </c>
      <c r="X431">
        <v>3</v>
      </c>
      <c r="Y431">
        <v>1</v>
      </c>
      <c r="Z431">
        <v>0</v>
      </c>
      <c r="AA431">
        <v>3</v>
      </c>
    </row>
    <row r="432" spans="1:27" x14ac:dyDescent="0.3">
      <c r="A432">
        <v>431</v>
      </c>
      <c r="B432" t="s">
        <v>307</v>
      </c>
      <c r="C432">
        <f>_xlfn.IFS(EmpTable3[[#This Row],[Gender]]="Male", 1, EmpTable3[[#This Row],[Gender]]="Female", 2)</f>
        <v>2</v>
      </c>
      <c r="D432" s="1">
        <v>42654</v>
      </c>
      <c r="E432" s="2">
        <f ca="1">DATEDIF(EmpTable3[[#This Row],[Start Date]],TODAY(),"Y")</f>
        <v>7</v>
      </c>
      <c r="F432" t="s">
        <v>88</v>
      </c>
      <c r="G432" t="s">
        <v>29</v>
      </c>
      <c r="H432">
        <f>_xlfn.IFS(EmpTable3[[#This Row],[Country]]="Egypt", 1, EmpTable3[[#This Row],[Country]]="Saudi Arabia", 2, EmpTable3[[#This Row],[Country]]="United Arab Emirates", 3, EmpTable3[[#This Row],[Country]]="Syria", 4, EmpTable3[[#This Row],[Country]]="Lebanon", 5)</f>
        <v>3</v>
      </c>
      <c r="I432" t="s">
        <v>898</v>
      </c>
      <c r="J432">
        <f>_xlfn.IFS(EmpTable3[[#This Row],[Center]]="East", 1, EmpTable3[[#This Row],[Center]]="West", 2, EmpTable3[[#This Row],[Center]]="North", 3, EmpTable3[[#This Row],[Center]]="South", 4, EmpTable3[[#This Row],[Center]]="Main", 5)</f>
        <v>1</v>
      </c>
      <c r="K432">
        <v>1966</v>
      </c>
      <c r="L432">
        <v>23592</v>
      </c>
      <c r="M432">
        <v>4.5</v>
      </c>
      <c r="N432">
        <v>0</v>
      </c>
      <c r="O432">
        <v>0</v>
      </c>
      <c r="P432">
        <v>8</v>
      </c>
      <c r="Q432" s="2"/>
      <c r="R432">
        <v>2</v>
      </c>
      <c r="S432">
        <v>7</v>
      </c>
      <c r="T432">
        <v>3</v>
      </c>
      <c r="U432">
        <v>1</v>
      </c>
      <c r="V432">
        <v>1966</v>
      </c>
      <c r="W432">
        <v>23592</v>
      </c>
      <c r="X432">
        <v>4.5</v>
      </c>
      <c r="Y432">
        <v>0</v>
      </c>
      <c r="Z432">
        <v>0</v>
      </c>
      <c r="AA432">
        <v>8</v>
      </c>
    </row>
    <row r="433" spans="1:27" x14ac:dyDescent="0.3">
      <c r="A433">
        <v>432</v>
      </c>
      <c r="B433" t="s">
        <v>32</v>
      </c>
      <c r="C433">
        <f>_xlfn.IFS(EmpTable3[[#This Row],[Gender]]="Male", 1, EmpTable3[[#This Row],[Gender]]="Female", 2)</f>
        <v>1</v>
      </c>
      <c r="D433" s="1">
        <v>43652</v>
      </c>
      <c r="E433" s="2">
        <f ca="1">DATEDIF(EmpTable3[[#This Row],[Start Date]],TODAY(),"Y")</f>
        <v>5</v>
      </c>
      <c r="F433" t="s">
        <v>28</v>
      </c>
      <c r="G433" t="s">
        <v>18</v>
      </c>
      <c r="H433">
        <f>_xlfn.IFS(EmpTable3[[#This Row],[Country]]="Egypt", 1, EmpTable3[[#This Row],[Country]]="Saudi Arabia", 2, EmpTable3[[#This Row],[Country]]="United Arab Emirates", 3, EmpTable3[[#This Row],[Country]]="Syria", 4, EmpTable3[[#This Row],[Country]]="Lebanon", 5)</f>
        <v>1</v>
      </c>
      <c r="I433" t="s">
        <v>42</v>
      </c>
      <c r="J433">
        <f>_xlfn.IFS(EmpTable3[[#This Row],[Center]]="East", 1, EmpTable3[[#This Row],[Center]]="West", 2, EmpTable3[[#This Row],[Center]]="North", 3, EmpTable3[[#This Row],[Center]]="South", 4, EmpTable3[[#This Row],[Center]]="Main", 5)</f>
        <v>5</v>
      </c>
      <c r="K433">
        <v>2977</v>
      </c>
      <c r="L433">
        <v>35724</v>
      </c>
      <c r="M433">
        <v>4.5</v>
      </c>
      <c r="N433">
        <v>0</v>
      </c>
      <c r="O433">
        <v>0</v>
      </c>
      <c r="P433">
        <v>8</v>
      </c>
      <c r="Q433" s="2"/>
      <c r="R433">
        <v>1</v>
      </c>
      <c r="S433">
        <v>5</v>
      </c>
      <c r="T433">
        <v>1</v>
      </c>
      <c r="U433">
        <v>5</v>
      </c>
      <c r="V433">
        <v>2977</v>
      </c>
      <c r="W433">
        <v>35724</v>
      </c>
      <c r="X433">
        <v>4.5</v>
      </c>
      <c r="Y433">
        <v>0</v>
      </c>
      <c r="Z433">
        <v>0</v>
      </c>
      <c r="AA433">
        <v>8</v>
      </c>
    </row>
    <row r="434" spans="1:27" x14ac:dyDescent="0.3">
      <c r="A434">
        <v>433</v>
      </c>
      <c r="B434" t="s">
        <v>32</v>
      </c>
      <c r="C434">
        <f>_xlfn.IFS(EmpTable3[[#This Row],[Gender]]="Male", 1, EmpTable3[[#This Row],[Gender]]="Female", 2)</f>
        <v>1</v>
      </c>
      <c r="D434" s="1">
        <v>43043</v>
      </c>
      <c r="E434" s="2">
        <f ca="1">DATEDIF(EmpTable3[[#This Row],[Start Date]],TODAY(),"Y")</f>
        <v>6</v>
      </c>
      <c r="F434" t="s">
        <v>77</v>
      </c>
      <c r="G434" t="s">
        <v>29</v>
      </c>
      <c r="H434">
        <f>_xlfn.IFS(EmpTable3[[#This Row],[Country]]="Egypt", 1, EmpTable3[[#This Row],[Country]]="Saudi Arabia", 2, EmpTable3[[#This Row],[Country]]="United Arab Emirates", 3, EmpTable3[[#This Row],[Country]]="Syria", 4, EmpTable3[[#This Row],[Country]]="Lebanon", 5)</f>
        <v>3</v>
      </c>
      <c r="I434" t="s">
        <v>42</v>
      </c>
      <c r="J434">
        <f>_xlfn.IFS(EmpTable3[[#This Row],[Center]]="East", 1, EmpTable3[[#This Row],[Center]]="West", 2, EmpTable3[[#This Row],[Center]]="North", 3, EmpTable3[[#This Row],[Center]]="South", 4, EmpTable3[[#This Row],[Center]]="Main", 5)</f>
        <v>5</v>
      </c>
      <c r="K434">
        <v>1404</v>
      </c>
      <c r="L434">
        <v>16848</v>
      </c>
      <c r="M434">
        <v>1</v>
      </c>
      <c r="N434">
        <v>5</v>
      </c>
      <c r="O434">
        <v>0</v>
      </c>
      <c r="P434">
        <v>10</v>
      </c>
      <c r="Q434" s="2"/>
      <c r="R434">
        <v>1</v>
      </c>
      <c r="S434">
        <v>6</v>
      </c>
      <c r="T434">
        <v>3</v>
      </c>
      <c r="U434">
        <v>5</v>
      </c>
      <c r="V434">
        <v>1404</v>
      </c>
      <c r="W434">
        <v>16848</v>
      </c>
      <c r="X434">
        <v>1</v>
      </c>
      <c r="Y434">
        <v>5</v>
      </c>
      <c r="Z434">
        <v>0</v>
      </c>
      <c r="AA434">
        <v>10</v>
      </c>
    </row>
    <row r="435" spans="1:27" x14ac:dyDescent="0.3">
      <c r="A435">
        <v>434</v>
      </c>
      <c r="B435" t="s">
        <v>307</v>
      </c>
      <c r="C435">
        <f>_xlfn.IFS(EmpTable3[[#This Row],[Gender]]="Male", 1, EmpTable3[[#This Row],[Gender]]="Female", 2)</f>
        <v>2</v>
      </c>
      <c r="D435" s="1">
        <v>43136</v>
      </c>
      <c r="E435" s="2">
        <f ca="1">DATEDIF(EmpTable3[[#This Row],[Start Date]],TODAY(),"Y")</f>
        <v>6</v>
      </c>
      <c r="F435" t="s">
        <v>17</v>
      </c>
      <c r="G435" t="s">
        <v>48</v>
      </c>
      <c r="H435">
        <f>_xlfn.IFS(EmpTable3[[#This Row],[Country]]="Egypt", 1, EmpTable3[[#This Row],[Country]]="Saudi Arabia", 2, EmpTable3[[#This Row],[Country]]="United Arab Emirates", 3, EmpTable3[[#This Row],[Country]]="Syria", 4, EmpTable3[[#This Row],[Country]]="Lebanon", 5)</f>
        <v>4</v>
      </c>
      <c r="I435" t="s">
        <v>36</v>
      </c>
      <c r="J435">
        <f>_xlfn.IFS(EmpTable3[[#This Row],[Center]]="East", 1, EmpTable3[[#This Row],[Center]]="West", 2, EmpTable3[[#This Row],[Center]]="North", 3, EmpTable3[[#This Row],[Center]]="South", 4, EmpTable3[[#This Row],[Center]]="Main", 5)</f>
        <v>3</v>
      </c>
      <c r="K435">
        <v>1848</v>
      </c>
      <c r="L435">
        <v>22176</v>
      </c>
      <c r="M435">
        <v>3</v>
      </c>
      <c r="N435">
        <v>0</v>
      </c>
      <c r="O435">
        <v>0</v>
      </c>
      <c r="P435">
        <v>2</v>
      </c>
      <c r="Q435" s="2"/>
      <c r="R435">
        <v>2</v>
      </c>
      <c r="S435">
        <v>6</v>
      </c>
      <c r="T435">
        <v>4</v>
      </c>
      <c r="U435">
        <v>3</v>
      </c>
      <c r="V435">
        <v>1848</v>
      </c>
      <c r="W435">
        <v>22176</v>
      </c>
      <c r="X435">
        <v>3</v>
      </c>
      <c r="Y435">
        <v>0</v>
      </c>
      <c r="Z435">
        <v>0</v>
      </c>
      <c r="AA435">
        <v>2</v>
      </c>
    </row>
    <row r="436" spans="1:27" x14ac:dyDescent="0.3">
      <c r="A436">
        <v>435</v>
      </c>
      <c r="B436" t="s">
        <v>307</v>
      </c>
      <c r="C436">
        <f>_xlfn.IFS(EmpTable3[[#This Row],[Gender]]="Male", 1, EmpTable3[[#This Row],[Gender]]="Female", 2)</f>
        <v>2</v>
      </c>
      <c r="D436" s="1">
        <v>44082</v>
      </c>
      <c r="E436" s="2">
        <f ca="1">DATEDIF(EmpTable3[[#This Row],[Start Date]],TODAY(),"Y")</f>
        <v>3</v>
      </c>
      <c r="F436" t="s">
        <v>28</v>
      </c>
      <c r="G436" t="s">
        <v>18</v>
      </c>
      <c r="H436">
        <f>_xlfn.IFS(EmpTable3[[#This Row],[Country]]="Egypt", 1, EmpTable3[[#This Row],[Country]]="Saudi Arabia", 2, EmpTable3[[#This Row],[Country]]="United Arab Emirates", 3, EmpTable3[[#This Row],[Country]]="Syria", 4, EmpTable3[[#This Row],[Country]]="Lebanon", 5)</f>
        <v>1</v>
      </c>
      <c r="I436" t="s">
        <v>36</v>
      </c>
      <c r="J436">
        <f>_xlfn.IFS(EmpTable3[[#This Row],[Center]]="East", 1, EmpTable3[[#This Row],[Center]]="West", 2, EmpTable3[[#This Row],[Center]]="North", 3, EmpTable3[[#This Row],[Center]]="South", 4, EmpTable3[[#This Row],[Center]]="Main", 5)</f>
        <v>3</v>
      </c>
      <c r="K436">
        <v>2069</v>
      </c>
      <c r="L436">
        <v>24828</v>
      </c>
      <c r="M436">
        <v>3</v>
      </c>
      <c r="N436">
        <v>2</v>
      </c>
      <c r="O436">
        <v>5</v>
      </c>
      <c r="P436">
        <v>6</v>
      </c>
      <c r="Q436" s="2"/>
      <c r="R436">
        <v>2</v>
      </c>
      <c r="S436">
        <v>3</v>
      </c>
      <c r="T436">
        <v>1</v>
      </c>
      <c r="U436">
        <v>3</v>
      </c>
      <c r="V436">
        <v>2069</v>
      </c>
      <c r="W436">
        <v>24828</v>
      </c>
      <c r="X436">
        <v>3</v>
      </c>
      <c r="Y436">
        <v>2</v>
      </c>
      <c r="Z436">
        <v>5</v>
      </c>
      <c r="AA436">
        <v>6</v>
      </c>
    </row>
    <row r="437" spans="1:27" x14ac:dyDescent="0.3">
      <c r="A437">
        <v>436</v>
      </c>
      <c r="B437" t="s">
        <v>32</v>
      </c>
      <c r="C437">
        <f>_xlfn.IFS(EmpTable3[[#This Row],[Gender]]="Male", 1, EmpTable3[[#This Row],[Gender]]="Female", 2)</f>
        <v>1</v>
      </c>
      <c r="D437" s="1">
        <v>44122</v>
      </c>
      <c r="E437" s="2">
        <f ca="1">DATEDIF(EmpTable3[[#This Row],[Start Date]],TODAY(),"Y")</f>
        <v>3</v>
      </c>
      <c r="F437" t="s">
        <v>77</v>
      </c>
      <c r="G437" t="s">
        <v>22</v>
      </c>
      <c r="H437">
        <f>_xlfn.IFS(EmpTable3[[#This Row],[Country]]="Egypt", 1, EmpTable3[[#This Row],[Country]]="Saudi Arabia", 2, EmpTable3[[#This Row],[Country]]="United Arab Emirates", 3, EmpTable3[[#This Row],[Country]]="Syria", 4, EmpTable3[[#This Row],[Country]]="Lebanon", 5)</f>
        <v>2</v>
      </c>
      <c r="I437" t="s">
        <v>36</v>
      </c>
      <c r="J437">
        <f>_xlfn.IFS(EmpTable3[[#This Row],[Center]]="East", 1, EmpTable3[[#This Row],[Center]]="West", 2, EmpTable3[[#This Row],[Center]]="North", 3, EmpTable3[[#This Row],[Center]]="South", 4, EmpTable3[[#This Row],[Center]]="Main", 5)</f>
        <v>3</v>
      </c>
      <c r="K437">
        <v>1072</v>
      </c>
      <c r="L437">
        <v>12864</v>
      </c>
      <c r="M437">
        <v>4.5</v>
      </c>
      <c r="N437">
        <v>0</v>
      </c>
      <c r="O437">
        <v>0</v>
      </c>
      <c r="P437">
        <v>6</v>
      </c>
      <c r="Q437" s="2"/>
      <c r="R437">
        <v>1</v>
      </c>
      <c r="S437">
        <v>3</v>
      </c>
      <c r="T437">
        <v>2</v>
      </c>
      <c r="U437">
        <v>3</v>
      </c>
      <c r="V437">
        <v>1072</v>
      </c>
      <c r="W437">
        <v>12864</v>
      </c>
      <c r="X437">
        <v>4.5</v>
      </c>
      <c r="Y437">
        <v>0</v>
      </c>
      <c r="Z437">
        <v>0</v>
      </c>
      <c r="AA437">
        <v>6</v>
      </c>
    </row>
    <row r="438" spans="1:27" x14ac:dyDescent="0.3">
      <c r="A438">
        <v>437</v>
      </c>
      <c r="B438" t="s">
        <v>307</v>
      </c>
      <c r="C438">
        <f>_xlfn.IFS(EmpTable3[[#This Row],[Gender]]="Male", 1, EmpTable3[[#This Row],[Gender]]="Female", 2)</f>
        <v>2</v>
      </c>
      <c r="D438" s="1">
        <v>43813</v>
      </c>
      <c r="E438" s="2">
        <f ca="1">DATEDIF(EmpTable3[[#This Row],[Start Date]],TODAY(),"Y")</f>
        <v>4</v>
      </c>
      <c r="F438" t="s">
        <v>35</v>
      </c>
      <c r="G438" t="s">
        <v>18</v>
      </c>
      <c r="H438">
        <f>_xlfn.IFS(EmpTable3[[#This Row],[Country]]="Egypt", 1, EmpTable3[[#This Row],[Country]]="Saudi Arabia", 2, EmpTable3[[#This Row],[Country]]="United Arab Emirates", 3, EmpTable3[[#This Row],[Country]]="Syria", 4, EmpTable3[[#This Row],[Country]]="Lebanon", 5)</f>
        <v>1</v>
      </c>
      <c r="I438" t="s">
        <v>42</v>
      </c>
      <c r="J438">
        <f>_xlfn.IFS(EmpTable3[[#This Row],[Center]]="East", 1, EmpTable3[[#This Row],[Center]]="West", 2, EmpTable3[[#This Row],[Center]]="North", 3, EmpTable3[[#This Row],[Center]]="South", 4, EmpTable3[[#This Row],[Center]]="Main", 5)</f>
        <v>5</v>
      </c>
      <c r="K438">
        <v>1984</v>
      </c>
      <c r="L438">
        <v>23808</v>
      </c>
      <c r="M438">
        <v>1</v>
      </c>
      <c r="N438">
        <v>1</v>
      </c>
      <c r="O438">
        <v>0</v>
      </c>
      <c r="P438">
        <v>8</v>
      </c>
      <c r="Q438" s="2"/>
      <c r="R438">
        <v>2</v>
      </c>
      <c r="S438">
        <v>4</v>
      </c>
      <c r="T438">
        <v>1</v>
      </c>
      <c r="U438">
        <v>5</v>
      </c>
      <c r="V438">
        <v>1984</v>
      </c>
      <c r="W438">
        <v>23808</v>
      </c>
      <c r="X438">
        <v>1</v>
      </c>
      <c r="Y438">
        <v>1</v>
      </c>
      <c r="Z438">
        <v>0</v>
      </c>
      <c r="AA438">
        <v>8</v>
      </c>
    </row>
    <row r="439" spans="1:27" x14ac:dyDescent="0.3">
      <c r="A439">
        <v>438</v>
      </c>
      <c r="B439" t="s">
        <v>307</v>
      </c>
      <c r="C439">
        <f>_xlfn.IFS(EmpTable3[[#This Row],[Gender]]="Male", 1, EmpTable3[[#This Row],[Gender]]="Female", 2)</f>
        <v>2</v>
      </c>
      <c r="D439" s="1">
        <v>44064</v>
      </c>
      <c r="E439" s="2">
        <f ca="1">DATEDIF(EmpTable3[[#This Row],[Start Date]],TODAY(),"Y")</f>
        <v>3</v>
      </c>
      <c r="F439" t="s">
        <v>41</v>
      </c>
      <c r="G439" t="s">
        <v>18</v>
      </c>
      <c r="H439">
        <f>_xlfn.IFS(EmpTable3[[#This Row],[Country]]="Egypt", 1, EmpTable3[[#This Row],[Country]]="Saudi Arabia", 2, EmpTable3[[#This Row],[Country]]="United Arab Emirates", 3, EmpTable3[[#This Row],[Country]]="Syria", 4, EmpTable3[[#This Row],[Country]]="Lebanon", 5)</f>
        <v>1</v>
      </c>
      <c r="I439" t="s">
        <v>36</v>
      </c>
      <c r="J439">
        <f>_xlfn.IFS(EmpTable3[[#This Row],[Center]]="East", 1, EmpTable3[[#This Row],[Center]]="West", 2, EmpTable3[[#This Row],[Center]]="North", 3, EmpTable3[[#This Row],[Center]]="South", 4, EmpTable3[[#This Row],[Center]]="Main", 5)</f>
        <v>3</v>
      </c>
      <c r="K439">
        <v>999</v>
      </c>
      <c r="L439">
        <v>11988</v>
      </c>
      <c r="M439">
        <v>1</v>
      </c>
      <c r="N439">
        <v>5</v>
      </c>
      <c r="O439">
        <v>0</v>
      </c>
      <c r="P439">
        <v>61</v>
      </c>
      <c r="Q439" s="2"/>
      <c r="R439">
        <v>2</v>
      </c>
      <c r="S439">
        <v>3</v>
      </c>
      <c r="T439">
        <v>1</v>
      </c>
      <c r="U439">
        <v>3</v>
      </c>
      <c r="V439">
        <v>999</v>
      </c>
      <c r="W439">
        <v>11988</v>
      </c>
      <c r="X439">
        <v>1</v>
      </c>
      <c r="Y439">
        <v>5</v>
      </c>
      <c r="Z439">
        <v>0</v>
      </c>
      <c r="AA439">
        <v>61</v>
      </c>
    </row>
    <row r="440" spans="1:27" x14ac:dyDescent="0.3">
      <c r="A440">
        <v>439</v>
      </c>
      <c r="B440" t="s">
        <v>32</v>
      </c>
      <c r="C440">
        <f>_xlfn.IFS(EmpTable3[[#This Row],[Gender]]="Male", 1, EmpTable3[[#This Row],[Gender]]="Female", 2)</f>
        <v>1</v>
      </c>
      <c r="D440" s="1">
        <v>43966</v>
      </c>
      <c r="E440" s="2">
        <f ca="1">DATEDIF(EmpTable3[[#This Row],[Start Date]],TODAY(),"Y")</f>
        <v>4</v>
      </c>
      <c r="F440" t="s">
        <v>17</v>
      </c>
      <c r="G440" t="s">
        <v>48</v>
      </c>
      <c r="H440">
        <f>_xlfn.IFS(EmpTable3[[#This Row],[Country]]="Egypt", 1, EmpTable3[[#This Row],[Country]]="Saudi Arabia", 2, EmpTable3[[#This Row],[Country]]="United Arab Emirates", 3, EmpTable3[[#This Row],[Country]]="Syria", 4, EmpTable3[[#This Row],[Country]]="Lebanon", 5)</f>
        <v>4</v>
      </c>
      <c r="I440" t="s">
        <v>19</v>
      </c>
      <c r="J440">
        <f>_xlfn.IFS(EmpTable3[[#This Row],[Center]]="East", 1, EmpTable3[[#This Row],[Center]]="West", 2, EmpTable3[[#This Row],[Center]]="North", 3, EmpTable3[[#This Row],[Center]]="South", 4, EmpTable3[[#This Row],[Center]]="Main", 5)</f>
        <v>2</v>
      </c>
      <c r="K440">
        <v>2915</v>
      </c>
      <c r="L440">
        <v>34980</v>
      </c>
      <c r="M440">
        <v>3</v>
      </c>
      <c r="N440">
        <v>0</v>
      </c>
      <c r="O440">
        <v>0</v>
      </c>
      <c r="P440">
        <v>5</v>
      </c>
      <c r="Q440" s="2"/>
      <c r="R440">
        <v>1</v>
      </c>
      <c r="S440">
        <v>4</v>
      </c>
      <c r="T440">
        <v>4</v>
      </c>
      <c r="U440">
        <v>2</v>
      </c>
      <c r="V440">
        <v>2915</v>
      </c>
      <c r="W440">
        <v>34980</v>
      </c>
      <c r="X440">
        <v>3</v>
      </c>
      <c r="Y440">
        <v>0</v>
      </c>
      <c r="Z440">
        <v>0</v>
      </c>
      <c r="AA440">
        <v>5</v>
      </c>
    </row>
    <row r="441" spans="1:27" x14ac:dyDescent="0.3">
      <c r="A441">
        <v>440</v>
      </c>
      <c r="B441" t="s">
        <v>32</v>
      </c>
      <c r="C441">
        <f>_xlfn.IFS(EmpTable3[[#This Row],[Gender]]="Male", 1, EmpTable3[[#This Row],[Gender]]="Female", 2)</f>
        <v>1</v>
      </c>
      <c r="D441" s="1">
        <v>43770</v>
      </c>
      <c r="E441" s="2">
        <f ca="1">DATEDIF(EmpTable3[[#This Row],[Start Date]],TODAY(),"Y")</f>
        <v>4</v>
      </c>
      <c r="F441" t="s">
        <v>53</v>
      </c>
      <c r="G441" t="s">
        <v>18</v>
      </c>
      <c r="H441">
        <f>_xlfn.IFS(EmpTable3[[#This Row],[Country]]="Egypt", 1, EmpTable3[[#This Row],[Country]]="Saudi Arabia", 2, EmpTable3[[#This Row],[Country]]="United Arab Emirates", 3, EmpTable3[[#This Row],[Country]]="Syria", 4, EmpTable3[[#This Row],[Country]]="Lebanon", 5)</f>
        <v>1</v>
      </c>
      <c r="I441" t="s">
        <v>898</v>
      </c>
      <c r="J441">
        <f>_xlfn.IFS(EmpTable3[[#This Row],[Center]]="East", 1, EmpTable3[[#This Row],[Center]]="West", 2, EmpTable3[[#This Row],[Center]]="North", 3, EmpTable3[[#This Row],[Center]]="South", 4, EmpTable3[[#This Row],[Center]]="Main", 5)</f>
        <v>1</v>
      </c>
      <c r="K441">
        <v>3158</v>
      </c>
      <c r="L441">
        <v>37896</v>
      </c>
      <c r="M441">
        <v>4.5</v>
      </c>
      <c r="N441">
        <v>3</v>
      </c>
      <c r="O441">
        <v>0</v>
      </c>
      <c r="P441">
        <v>7</v>
      </c>
      <c r="Q441" s="2"/>
      <c r="R441">
        <v>1</v>
      </c>
      <c r="S441">
        <v>4</v>
      </c>
      <c r="T441">
        <v>1</v>
      </c>
      <c r="U441">
        <v>1</v>
      </c>
      <c r="V441">
        <v>3158</v>
      </c>
      <c r="W441">
        <v>37896</v>
      </c>
      <c r="X441">
        <v>4.5</v>
      </c>
      <c r="Y441">
        <v>3</v>
      </c>
      <c r="Z441">
        <v>0</v>
      </c>
      <c r="AA441">
        <v>7</v>
      </c>
    </row>
    <row r="442" spans="1:27" x14ac:dyDescent="0.3">
      <c r="A442">
        <v>441</v>
      </c>
      <c r="B442" t="s">
        <v>307</v>
      </c>
      <c r="C442">
        <f>_xlfn.IFS(EmpTable3[[#This Row],[Gender]]="Male", 1, EmpTable3[[#This Row],[Gender]]="Female", 2)</f>
        <v>2</v>
      </c>
      <c r="D442" s="1">
        <v>42977</v>
      </c>
      <c r="E442" s="2">
        <f ca="1">DATEDIF(EmpTable3[[#This Row],[Start Date]],TODAY(),"Y")</f>
        <v>6</v>
      </c>
      <c r="F442" t="s">
        <v>50</v>
      </c>
      <c r="G442" t="s">
        <v>18</v>
      </c>
      <c r="H442">
        <f>_xlfn.IFS(EmpTable3[[#This Row],[Country]]="Egypt", 1, EmpTable3[[#This Row],[Country]]="Saudi Arabia", 2, EmpTable3[[#This Row],[Country]]="United Arab Emirates", 3, EmpTable3[[#This Row],[Country]]="Syria", 4, EmpTable3[[#This Row],[Country]]="Lebanon", 5)</f>
        <v>1</v>
      </c>
      <c r="I442" t="s">
        <v>36</v>
      </c>
      <c r="J442">
        <f>_xlfn.IFS(EmpTable3[[#This Row],[Center]]="East", 1, EmpTable3[[#This Row],[Center]]="West", 2, EmpTable3[[#This Row],[Center]]="North", 3, EmpTable3[[#This Row],[Center]]="South", 4, EmpTable3[[#This Row],[Center]]="Main", 5)</f>
        <v>3</v>
      </c>
      <c r="K442">
        <v>711</v>
      </c>
      <c r="L442">
        <v>8532</v>
      </c>
      <c r="M442">
        <v>5</v>
      </c>
      <c r="N442">
        <v>0</v>
      </c>
      <c r="O442">
        <v>0</v>
      </c>
      <c r="P442">
        <v>10</v>
      </c>
      <c r="Q442" s="2"/>
      <c r="R442">
        <v>2</v>
      </c>
      <c r="S442">
        <v>6</v>
      </c>
      <c r="T442">
        <v>1</v>
      </c>
      <c r="U442">
        <v>3</v>
      </c>
      <c r="V442">
        <v>711</v>
      </c>
      <c r="W442">
        <v>8532</v>
      </c>
      <c r="X442">
        <v>5</v>
      </c>
      <c r="Y442">
        <v>0</v>
      </c>
      <c r="Z442">
        <v>0</v>
      </c>
      <c r="AA442">
        <v>10</v>
      </c>
    </row>
    <row r="443" spans="1:27" x14ac:dyDescent="0.3">
      <c r="A443">
        <v>442</v>
      </c>
      <c r="B443" t="s">
        <v>32</v>
      </c>
      <c r="C443">
        <f>_xlfn.IFS(EmpTable3[[#This Row],[Gender]]="Male", 1, EmpTable3[[#This Row],[Gender]]="Female", 2)</f>
        <v>1</v>
      </c>
      <c r="D443" s="1">
        <v>43195</v>
      </c>
      <c r="E443" s="2">
        <f ca="1">DATEDIF(EmpTable3[[#This Row],[Start Date]],TODAY(),"Y")</f>
        <v>6</v>
      </c>
      <c r="F443" t="s">
        <v>17</v>
      </c>
      <c r="G443" t="s">
        <v>22</v>
      </c>
      <c r="H443">
        <f>_xlfn.IFS(EmpTable3[[#This Row],[Country]]="Egypt", 1, EmpTable3[[#This Row],[Country]]="Saudi Arabia", 2, EmpTable3[[#This Row],[Country]]="United Arab Emirates", 3, EmpTable3[[#This Row],[Country]]="Syria", 4, EmpTable3[[#This Row],[Country]]="Lebanon", 5)</f>
        <v>2</v>
      </c>
      <c r="I443" t="s">
        <v>19</v>
      </c>
      <c r="J443">
        <f>_xlfn.IFS(EmpTable3[[#This Row],[Center]]="East", 1, EmpTable3[[#This Row],[Center]]="West", 2, EmpTable3[[#This Row],[Center]]="North", 3, EmpTable3[[#This Row],[Center]]="South", 4, EmpTable3[[#This Row],[Center]]="Main", 5)</f>
        <v>2</v>
      </c>
      <c r="K443">
        <v>899</v>
      </c>
      <c r="L443">
        <v>10788</v>
      </c>
      <c r="M443">
        <v>5</v>
      </c>
      <c r="N443">
        <v>6</v>
      </c>
      <c r="O443">
        <v>0</v>
      </c>
      <c r="P443">
        <v>38</v>
      </c>
      <c r="Q443" s="2"/>
      <c r="R443">
        <v>1</v>
      </c>
      <c r="S443">
        <v>6</v>
      </c>
      <c r="T443">
        <v>2</v>
      </c>
      <c r="U443">
        <v>2</v>
      </c>
      <c r="V443">
        <v>899</v>
      </c>
      <c r="W443">
        <v>10788</v>
      </c>
      <c r="X443">
        <v>5</v>
      </c>
      <c r="Y443">
        <v>6</v>
      </c>
      <c r="Z443">
        <v>0</v>
      </c>
      <c r="AA443">
        <v>38</v>
      </c>
    </row>
    <row r="444" spans="1:27" x14ac:dyDescent="0.3">
      <c r="A444">
        <v>443</v>
      </c>
      <c r="B444" t="s">
        <v>32</v>
      </c>
      <c r="C444">
        <f>_xlfn.IFS(EmpTable3[[#This Row],[Gender]]="Male", 1, EmpTable3[[#This Row],[Gender]]="Female", 2)</f>
        <v>1</v>
      </c>
      <c r="D444" s="1">
        <v>43900</v>
      </c>
      <c r="E444" s="2">
        <f ca="1">DATEDIF(EmpTable3[[#This Row],[Start Date]],TODAY(),"Y")</f>
        <v>4</v>
      </c>
      <c r="F444" t="s">
        <v>41</v>
      </c>
      <c r="G444" t="s">
        <v>18</v>
      </c>
      <c r="H444">
        <f>_xlfn.IFS(EmpTable3[[#This Row],[Country]]="Egypt", 1, EmpTable3[[#This Row],[Country]]="Saudi Arabia", 2, EmpTable3[[#This Row],[Country]]="United Arab Emirates", 3, EmpTable3[[#This Row],[Country]]="Syria", 4, EmpTable3[[#This Row],[Country]]="Lebanon", 5)</f>
        <v>1</v>
      </c>
      <c r="I444" t="s">
        <v>42</v>
      </c>
      <c r="J444">
        <f>_xlfn.IFS(EmpTable3[[#This Row],[Center]]="East", 1, EmpTable3[[#This Row],[Center]]="West", 2, EmpTable3[[#This Row],[Center]]="North", 3, EmpTable3[[#This Row],[Center]]="South", 4, EmpTable3[[#This Row],[Center]]="Main", 5)</f>
        <v>5</v>
      </c>
      <c r="K444">
        <v>2571</v>
      </c>
      <c r="L444">
        <v>30852</v>
      </c>
      <c r="M444">
        <v>3</v>
      </c>
      <c r="N444">
        <v>1</v>
      </c>
      <c r="O444">
        <v>0</v>
      </c>
      <c r="P444">
        <v>6</v>
      </c>
      <c r="Q444" s="2"/>
      <c r="R444">
        <v>1</v>
      </c>
      <c r="S444">
        <v>4</v>
      </c>
      <c r="T444">
        <v>1</v>
      </c>
      <c r="U444">
        <v>5</v>
      </c>
      <c r="V444">
        <v>2571</v>
      </c>
      <c r="W444">
        <v>30852</v>
      </c>
      <c r="X444">
        <v>3</v>
      </c>
      <c r="Y444">
        <v>1</v>
      </c>
      <c r="Z444">
        <v>0</v>
      </c>
      <c r="AA444">
        <v>6</v>
      </c>
    </row>
    <row r="445" spans="1:27" x14ac:dyDescent="0.3">
      <c r="A445">
        <v>444</v>
      </c>
      <c r="B445" t="s">
        <v>32</v>
      </c>
      <c r="C445">
        <f>_xlfn.IFS(EmpTable3[[#This Row],[Gender]]="Male", 1, EmpTable3[[#This Row],[Gender]]="Female", 2)</f>
        <v>1</v>
      </c>
      <c r="D445" s="1">
        <v>43265</v>
      </c>
      <c r="E445" s="2">
        <f ca="1">DATEDIF(EmpTable3[[#This Row],[Start Date]],TODAY(),"Y")</f>
        <v>6</v>
      </c>
      <c r="F445" t="s">
        <v>17</v>
      </c>
      <c r="G445" t="s">
        <v>18</v>
      </c>
      <c r="H445">
        <f>_xlfn.IFS(EmpTable3[[#This Row],[Country]]="Egypt", 1, EmpTable3[[#This Row],[Country]]="Saudi Arabia", 2, EmpTable3[[#This Row],[Country]]="United Arab Emirates", 3, EmpTable3[[#This Row],[Country]]="Syria", 4, EmpTable3[[#This Row],[Country]]="Lebanon", 5)</f>
        <v>1</v>
      </c>
      <c r="I445" t="s">
        <v>898</v>
      </c>
      <c r="J445">
        <f>_xlfn.IFS(EmpTable3[[#This Row],[Center]]="East", 1, EmpTable3[[#This Row],[Center]]="West", 2, EmpTable3[[#This Row],[Center]]="North", 3, EmpTable3[[#This Row],[Center]]="South", 4, EmpTable3[[#This Row],[Center]]="Main", 5)</f>
        <v>1</v>
      </c>
      <c r="K445">
        <v>2437</v>
      </c>
      <c r="L445">
        <v>29244</v>
      </c>
      <c r="M445">
        <v>5</v>
      </c>
      <c r="N445">
        <v>0</v>
      </c>
      <c r="O445">
        <v>4</v>
      </c>
      <c r="P445">
        <v>8</v>
      </c>
      <c r="Q445" s="2"/>
      <c r="R445">
        <v>1</v>
      </c>
      <c r="S445">
        <v>6</v>
      </c>
      <c r="T445">
        <v>1</v>
      </c>
      <c r="U445">
        <v>1</v>
      </c>
      <c r="V445">
        <v>2437</v>
      </c>
      <c r="W445">
        <v>29244</v>
      </c>
      <c r="X445">
        <v>5</v>
      </c>
      <c r="Y445">
        <v>0</v>
      </c>
      <c r="Z445">
        <v>4</v>
      </c>
      <c r="AA445">
        <v>8</v>
      </c>
    </row>
    <row r="446" spans="1:27" x14ac:dyDescent="0.3">
      <c r="A446">
        <v>445</v>
      </c>
      <c r="B446" t="s">
        <v>307</v>
      </c>
      <c r="C446">
        <f>_xlfn.IFS(EmpTable3[[#This Row],[Gender]]="Male", 1, EmpTable3[[#This Row],[Gender]]="Female", 2)</f>
        <v>2</v>
      </c>
      <c r="D446" s="1">
        <v>43542</v>
      </c>
      <c r="E446" s="2">
        <f ca="1">DATEDIF(EmpTable3[[#This Row],[Start Date]],TODAY(),"Y")</f>
        <v>5</v>
      </c>
      <c r="F446" t="s">
        <v>28</v>
      </c>
      <c r="G446" t="s">
        <v>18</v>
      </c>
      <c r="H446">
        <f>_xlfn.IFS(EmpTable3[[#This Row],[Country]]="Egypt", 1, EmpTable3[[#This Row],[Country]]="Saudi Arabia", 2, EmpTable3[[#This Row],[Country]]="United Arab Emirates", 3, EmpTable3[[#This Row],[Country]]="Syria", 4, EmpTable3[[#This Row],[Country]]="Lebanon", 5)</f>
        <v>1</v>
      </c>
      <c r="I446" t="s">
        <v>898</v>
      </c>
      <c r="J446">
        <f>_xlfn.IFS(EmpTable3[[#This Row],[Center]]="East", 1, EmpTable3[[#This Row],[Center]]="West", 2, EmpTable3[[#This Row],[Center]]="North", 3, EmpTable3[[#This Row],[Center]]="South", 4, EmpTable3[[#This Row],[Center]]="Main", 5)</f>
        <v>1</v>
      </c>
      <c r="K446">
        <v>2453</v>
      </c>
      <c r="L446">
        <v>29436</v>
      </c>
      <c r="M446">
        <v>5</v>
      </c>
      <c r="N446">
        <v>1</v>
      </c>
      <c r="O446">
        <v>0</v>
      </c>
      <c r="P446">
        <v>6</v>
      </c>
      <c r="Q446" s="2"/>
      <c r="R446">
        <v>2</v>
      </c>
      <c r="S446">
        <v>5</v>
      </c>
      <c r="T446">
        <v>1</v>
      </c>
      <c r="U446">
        <v>1</v>
      </c>
      <c r="V446">
        <v>2453</v>
      </c>
      <c r="W446">
        <v>29436</v>
      </c>
      <c r="X446">
        <v>5</v>
      </c>
      <c r="Y446">
        <v>1</v>
      </c>
      <c r="Z446">
        <v>0</v>
      </c>
      <c r="AA446">
        <v>6</v>
      </c>
    </row>
    <row r="447" spans="1:27" x14ac:dyDescent="0.3">
      <c r="A447">
        <v>446</v>
      </c>
      <c r="B447" t="s">
        <v>307</v>
      </c>
      <c r="C447">
        <f>_xlfn.IFS(EmpTable3[[#This Row],[Gender]]="Male", 1, EmpTable3[[#This Row],[Gender]]="Female", 2)</f>
        <v>2</v>
      </c>
      <c r="D447" s="1">
        <v>43279</v>
      </c>
      <c r="E447" s="2">
        <f ca="1">DATEDIF(EmpTable3[[#This Row],[Start Date]],TODAY(),"Y")</f>
        <v>6</v>
      </c>
      <c r="F447" t="s">
        <v>28</v>
      </c>
      <c r="G447" t="s">
        <v>18</v>
      </c>
      <c r="H447">
        <f>_xlfn.IFS(EmpTable3[[#This Row],[Country]]="Egypt", 1, EmpTable3[[#This Row],[Country]]="Saudi Arabia", 2, EmpTable3[[#This Row],[Country]]="United Arab Emirates", 3, EmpTable3[[#This Row],[Country]]="Syria", 4, EmpTable3[[#This Row],[Country]]="Lebanon", 5)</f>
        <v>1</v>
      </c>
      <c r="I447" t="s">
        <v>898</v>
      </c>
      <c r="J447">
        <f>_xlfn.IFS(EmpTable3[[#This Row],[Center]]="East", 1, EmpTable3[[#This Row],[Center]]="West", 2, EmpTable3[[#This Row],[Center]]="North", 3, EmpTable3[[#This Row],[Center]]="South", 4, EmpTable3[[#This Row],[Center]]="Main", 5)</f>
        <v>1</v>
      </c>
      <c r="K447">
        <v>1839</v>
      </c>
      <c r="L447">
        <v>22068</v>
      </c>
      <c r="M447">
        <v>5</v>
      </c>
      <c r="N447">
        <v>1</v>
      </c>
      <c r="O447">
        <v>0</v>
      </c>
      <c r="P447">
        <v>9</v>
      </c>
      <c r="Q447" s="2"/>
      <c r="R447">
        <v>2</v>
      </c>
      <c r="S447">
        <v>6</v>
      </c>
      <c r="T447">
        <v>1</v>
      </c>
      <c r="U447">
        <v>1</v>
      </c>
      <c r="V447">
        <v>1839</v>
      </c>
      <c r="W447">
        <v>22068</v>
      </c>
      <c r="X447">
        <v>5</v>
      </c>
      <c r="Y447">
        <v>1</v>
      </c>
      <c r="Z447">
        <v>0</v>
      </c>
      <c r="AA447">
        <v>9</v>
      </c>
    </row>
    <row r="448" spans="1:27" x14ac:dyDescent="0.3">
      <c r="A448">
        <v>447</v>
      </c>
      <c r="B448" t="s">
        <v>32</v>
      </c>
      <c r="C448">
        <f>_xlfn.IFS(EmpTable3[[#This Row],[Gender]]="Male", 1, EmpTable3[[#This Row],[Gender]]="Female", 2)</f>
        <v>1</v>
      </c>
      <c r="D448" s="1">
        <v>42787</v>
      </c>
      <c r="E448" s="2">
        <f ca="1">DATEDIF(EmpTable3[[#This Row],[Start Date]],TODAY(),"Y")</f>
        <v>7</v>
      </c>
      <c r="F448" t="s">
        <v>17</v>
      </c>
      <c r="G448" t="s">
        <v>29</v>
      </c>
      <c r="H448">
        <f>_xlfn.IFS(EmpTable3[[#This Row],[Country]]="Egypt", 1, EmpTable3[[#This Row],[Country]]="Saudi Arabia", 2, EmpTable3[[#This Row],[Country]]="United Arab Emirates", 3, EmpTable3[[#This Row],[Country]]="Syria", 4, EmpTable3[[#This Row],[Country]]="Lebanon", 5)</f>
        <v>3</v>
      </c>
      <c r="I448" t="s">
        <v>19</v>
      </c>
      <c r="J448">
        <f>_xlfn.IFS(EmpTable3[[#This Row],[Center]]="East", 1, EmpTable3[[#This Row],[Center]]="West", 2, EmpTable3[[#This Row],[Center]]="North", 3, EmpTable3[[#This Row],[Center]]="South", 4, EmpTable3[[#This Row],[Center]]="Main", 5)</f>
        <v>2</v>
      </c>
      <c r="K448">
        <v>2306</v>
      </c>
      <c r="L448">
        <v>27672</v>
      </c>
      <c r="M448">
        <v>1</v>
      </c>
      <c r="N448">
        <v>6</v>
      </c>
      <c r="O448">
        <v>0</v>
      </c>
      <c r="P448">
        <v>7</v>
      </c>
      <c r="Q448" s="2"/>
      <c r="R448">
        <v>1</v>
      </c>
      <c r="S448">
        <v>7</v>
      </c>
      <c r="T448">
        <v>3</v>
      </c>
      <c r="U448">
        <v>2</v>
      </c>
      <c r="V448">
        <v>2306</v>
      </c>
      <c r="W448">
        <v>27672</v>
      </c>
      <c r="X448">
        <v>1</v>
      </c>
      <c r="Y448">
        <v>6</v>
      </c>
      <c r="Z448">
        <v>0</v>
      </c>
      <c r="AA448">
        <v>7</v>
      </c>
    </row>
    <row r="449" spans="1:27" x14ac:dyDescent="0.3">
      <c r="A449">
        <v>448</v>
      </c>
      <c r="B449" t="s">
        <v>32</v>
      </c>
      <c r="C449">
        <f>_xlfn.IFS(EmpTable3[[#This Row],[Gender]]="Male", 1, EmpTable3[[#This Row],[Gender]]="Female", 2)</f>
        <v>1</v>
      </c>
      <c r="D449" s="1">
        <v>43269</v>
      </c>
      <c r="E449" s="2">
        <f ca="1">DATEDIF(EmpTable3[[#This Row],[Start Date]],TODAY(),"Y")</f>
        <v>6</v>
      </c>
      <c r="F449" t="s">
        <v>35</v>
      </c>
      <c r="G449" t="s">
        <v>48</v>
      </c>
      <c r="H449">
        <f>_xlfn.IFS(EmpTable3[[#This Row],[Country]]="Egypt", 1, EmpTable3[[#This Row],[Country]]="Saudi Arabia", 2, EmpTable3[[#This Row],[Country]]="United Arab Emirates", 3, EmpTable3[[#This Row],[Country]]="Syria", 4, EmpTable3[[#This Row],[Country]]="Lebanon", 5)</f>
        <v>4</v>
      </c>
      <c r="I449" t="s">
        <v>42</v>
      </c>
      <c r="J449">
        <f>_xlfn.IFS(EmpTable3[[#This Row],[Center]]="East", 1, EmpTable3[[#This Row],[Center]]="West", 2, EmpTable3[[#This Row],[Center]]="North", 3, EmpTable3[[#This Row],[Center]]="South", 4, EmpTable3[[#This Row],[Center]]="Main", 5)</f>
        <v>5</v>
      </c>
      <c r="K449">
        <v>970</v>
      </c>
      <c r="L449">
        <v>11640</v>
      </c>
      <c r="M449">
        <v>1</v>
      </c>
      <c r="N449">
        <v>0</v>
      </c>
      <c r="O449">
        <v>0</v>
      </c>
      <c r="P449">
        <v>5</v>
      </c>
      <c r="Q449" s="2"/>
      <c r="R449">
        <v>1</v>
      </c>
      <c r="S449">
        <v>6</v>
      </c>
      <c r="T449">
        <v>4</v>
      </c>
      <c r="U449">
        <v>5</v>
      </c>
      <c r="V449">
        <v>970</v>
      </c>
      <c r="W449">
        <v>11640</v>
      </c>
      <c r="X449">
        <v>1</v>
      </c>
      <c r="Y449">
        <v>0</v>
      </c>
      <c r="Z449">
        <v>0</v>
      </c>
      <c r="AA449">
        <v>5</v>
      </c>
    </row>
    <row r="450" spans="1:27" x14ac:dyDescent="0.3">
      <c r="A450">
        <v>449</v>
      </c>
      <c r="B450" t="s">
        <v>32</v>
      </c>
      <c r="C450">
        <f>_xlfn.IFS(EmpTable3[[#This Row],[Gender]]="Male", 1, EmpTable3[[#This Row],[Gender]]="Female", 2)</f>
        <v>1</v>
      </c>
      <c r="D450" s="1">
        <v>43224</v>
      </c>
      <c r="E450" s="2">
        <f ca="1">DATEDIF(EmpTable3[[#This Row],[Start Date]],TODAY(),"Y")</f>
        <v>6</v>
      </c>
      <c r="F450" t="s">
        <v>77</v>
      </c>
      <c r="G450" t="s">
        <v>18</v>
      </c>
      <c r="H450">
        <f>_xlfn.IFS(EmpTable3[[#This Row],[Country]]="Egypt", 1, EmpTable3[[#This Row],[Country]]="Saudi Arabia", 2, EmpTable3[[#This Row],[Country]]="United Arab Emirates", 3, EmpTable3[[#This Row],[Country]]="Syria", 4, EmpTable3[[#This Row],[Country]]="Lebanon", 5)</f>
        <v>1</v>
      </c>
      <c r="I450" t="s">
        <v>36</v>
      </c>
      <c r="J450">
        <f>_xlfn.IFS(EmpTable3[[#This Row],[Center]]="East", 1, EmpTable3[[#This Row],[Center]]="West", 2, EmpTable3[[#This Row],[Center]]="North", 3, EmpTable3[[#This Row],[Center]]="South", 4, EmpTable3[[#This Row],[Center]]="Main", 5)</f>
        <v>3</v>
      </c>
      <c r="K450">
        <v>3140</v>
      </c>
      <c r="L450">
        <v>37680</v>
      </c>
      <c r="M450">
        <v>3</v>
      </c>
      <c r="N450">
        <v>6</v>
      </c>
      <c r="O450">
        <v>1</v>
      </c>
      <c r="P450">
        <v>5</v>
      </c>
      <c r="Q450" s="2"/>
      <c r="R450">
        <v>1</v>
      </c>
      <c r="S450">
        <v>6</v>
      </c>
      <c r="T450">
        <v>1</v>
      </c>
      <c r="U450">
        <v>3</v>
      </c>
      <c r="V450">
        <v>3140</v>
      </c>
      <c r="W450">
        <v>37680</v>
      </c>
      <c r="X450">
        <v>3</v>
      </c>
      <c r="Y450">
        <v>6</v>
      </c>
      <c r="Z450">
        <v>1</v>
      </c>
      <c r="AA450">
        <v>5</v>
      </c>
    </row>
    <row r="451" spans="1:27" x14ac:dyDescent="0.3">
      <c r="A451">
        <v>450</v>
      </c>
      <c r="B451" t="s">
        <v>307</v>
      </c>
      <c r="C451">
        <f>_xlfn.IFS(EmpTable3[[#This Row],[Gender]]="Male", 1, EmpTable3[[#This Row],[Gender]]="Female", 2)</f>
        <v>2</v>
      </c>
      <c r="D451" s="1">
        <v>42835</v>
      </c>
      <c r="E451" s="2">
        <f ca="1">DATEDIF(EmpTable3[[#This Row],[Start Date]],TODAY(),"Y")</f>
        <v>7</v>
      </c>
      <c r="F451" t="s">
        <v>88</v>
      </c>
      <c r="G451" t="s">
        <v>18</v>
      </c>
      <c r="H451">
        <f>_xlfn.IFS(EmpTable3[[#This Row],[Country]]="Egypt", 1, EmpTable3[[#This Row],[Country]]="Saudi Arabia", 2, EmpTable3[[#This Row],[Country]]="United Arab Emirates", 3, EmpTable3[[#This Row],[Country]]="Syria", 4, EmpTable3[[#This Row],[Country]]="Lebanon", 5)</f>
        <v>1</v>
      </c>
      <c r="I451" t="s">
        <v>42</v>
      </c>
      <c r="J451">
        <f>_xlfn.IFS(EmpTable3[[#This Row],[Center]]="East", 1, EmpTable3[[#This Row],[Center]]="West", 2, EmpTable3[[#This Row],[Center]]="North", 3, EmpTable3[[#This Row],[Center]]="South", 4, EmpTable3[[#This Row],[Center]]="Main", 5)</f>
        <v>5</v>
      </c>
      <c r="K451">
        <v>1176</v>
      </c>
      <c r="L451">
        <v>14112</v>
      </c>
      <c r="M451">
        <v>5</v>
      </c>
      <c r="N451">
        <v>2</v>
      </c>
      <c r="O451">
        <v>0</v>
      </c>
      <c r="P451">
        <v>6</v>
      </c>
      <c r="Q451" s="2"/>
      <c r="R451">
        <v>2</v>
      </c>
      <c r="S451">
        <v>7</v>
      </c>
      <c r="T451">
        <v>1</v>
      </c>
      <c r="U451">
        <v>5</v>
      </c>
      <c r="V451">
        <v>1176</v>
      </c>
      <c r="W451">
        <v>14112</v>
      </c>
      <c r="X451">
        <v>5</v>
      </c>
      <c r="Y451">
        <v>2</v>
      </c>
      <c r="Z451">
        <v>0</v>
      </c>
      <c r="AA451">
        <v>6</v>
      </c>
    </row>
    <row r="452" spans="1:27" x14ac:dyDescent="0.3">
      <c r="A452">
        <v>451</v>
      </c>
      <c r="B452" t="s">
        <v>32</v>
      </c>
      <c r="C452">
        <f>_xlfn.IFS(EmpTable3[[#This Row],[Gender]]="Male", 1, EmpTable3[[#This Row],[Gender]]="Female", 2)</f>
        <v>1</v>
      </c>
      <c r="D452" s="1">
        <v>43698</v>
      </c>
      <c r="E452" s="2">
        <f ca="1">DATEDIF(EmpTable3[[#This Row],[Start Date]],TODAY(),"Y")</f>
        <v>4</v>
      </c>
      <c r="F452" t="s">
        <v>53</v>
      </c>
      <c r="G452" t="s">
        <v>29</v>
      </c>
      <c r="H452">
        <f>_xlfn.IFS(EmpTable3[[#This Row],[Country]]="Egypt", 1, EmpTable3[[#This Row],[Country]]="Saudi Arabia", 2, EmpTable3[[#This Row],[Country]]="United Arab Emirates", 3, EmpTable3[[#This Row],[Country]]="Syria", 4, EmpTable3[[#This Row],[Country]]="Lebanon", 5)</f>
        <v>3</v>
      </c>
      <c r="I452" t="s">
        <v>898</v>
      </c>
      <c r="J452">
        <f>_xlfn.IFS(EmpTable3[[#This Row],[Center]]="East", 1, EmpTable3[[#This Row],[Center]]="West", 2, EmpTable3[[#This Row],[Center]]="North", 3, EmpTable3[[#This Row],[Center]]="South", 4, EmpTable3[[#This Row],[Center]]="Main", 5)</f>
        <v>1</v>
      </c>
      <c r="K452">
        <v>2742</v>
      </c>
      <c r="L452">
        <v>32904</v>
      </c>
      <c r="M452">
        <v>5</v>
      </c>
      <c r="N452">
        <v>0</v>
      </c>
      <c r="O452">
        <v>0</v>
      </c>
      <c r="P452">
        <v>9</v>
      </c>
      <c r="Q452" s="2"/>
      <c r="R452">
        <v>1</v>
      </c>
      <c r="S452">
        <v>4</v>
      </c>
      <c r="T452">
        <v>3</v>
      </c>
      <c r="U452">
        <v>1</v>
      </c>
      <c r="V452">
        <v>2742</v>
      </c>
      <c r="W452">
        <v>32904</v>
      </c>
      <c r="X452">
        <v>5</v>
      </c>
      <c r="Y452">
        <v>0</v>
      </c>
      <c r="Z452">
        <v>0</v>
      </c>
      <c r="AA452">
        <v>9</v>
      </c>
    </row>
    <row r="453" spans="1:27" x14ac:dyDescent="0.3">
      <c r="A453">
        <v>452</v>
      </c>
      <c r="B453" t="s">
        <v>32</v>
      </c>
      <c r="C453">
        <f>_xlfn.IFS(EmpTable3[[#This Row],[Gender]]="Male", 1, EmpTable3[[#This Row],[Gender]]="Female", 2)</f>
        <v>1</v>
      </c>
      <c r="D453" s="1">
        <v>42996</v>
      </c>
      <c r="E453" s="2">
        <f ca="1">DATEDIF(EmpTable3[[#This Row],[Start Date]],TODAY(),"Y")</f>
        <v>6</v>
      </c>
      <c r="F453" t="s">
        <v>17</v>
      </c>
      <c r="G453" t="s">
        <v>18</v>
      </c>
      <c r="H453">
        <f>_xlfn.IFS(EmpTable3[[#This Row],[Country]]="Egypt", 1, EmpTable3[[#This Row],[Country]]="Saudi Arabia", 2, EmpTable3[[#This Row],[Country]]="United Arab Emirates", 3, EmpTable3[[#This Row],[Country]]="Syria", 4, EmpTable3[[#This Row],[Country]]="Lebanon", 5)</f>
        <v>1</v>
      </c>
      <c r="I453" t="s">
        <v>19</v>
      </c>
      <c r="J453">
        <f>_xlfn.IFS(EmpTable3[[#This Row],[Center]]="East", 1, EmpTable3[[#This Row],[Center]]="West", 2, EmpTable3[[#This Row],[Center]]="North", 3, EmpTable3[[#This Row],[Center]]="South", 4, EmpTable3[[#This Row],[Center]]="Main", 5)</f>
        <v>2</v>
      </c>
      <c r="K453">
        <v>734</v>
      </c>
      <c r="L453">
        <v>8808</v>
      </c>
      <c r="M453">
        <v>3</v>
      </c>
      <c r="N453">
        <v>0</v>
      </c>
      <c r="O453">
        <v>0</v>
      </c>
      <c r="P453">
        <v>0</v>
      </c>
      <c r="Q453" s="2"/>
      <c r="R453">
        <v>1</v>
      </c>
      <c r="S453">
        <v>6</v>
      </c>
      <c r="T453">
        <v>1</v>
      </c>
      <c r="U453">
        <v>2</v>
      </c>
      <c r="V453">
        <v>734</v>
      </c>
      <c r="W453">
        <v>8808</v>
      </c>
      <c r="X453">
        <v>3</v>
      </c>
      <c r="Y453">
        <v>0</v>
      </c>
      <c r="Z453">
        <v>0</v>
      </c>
      <c r="AA453">
        <v>0</v>
      </c>
    </row>
    <row r="454" spans="1:27" x14ac:dyDescent="0.3">
      <c r="A454">
        <v>453</v>
      </c>
      <c r="B454" t="s">
        <v>32</v>
      </c>
      <c r="C454">
        <f>_xlfn.IFS(EmpTable3[[#This Row],[Gender]]="Male", 1, EmpTable3[[#This Row],[Gender]]="Female", 2)</f>
        <v>1</v>
      </c>
      <c r="D454" s="1">
        <v>43133</v>
      </c>
      <c r="E454" s="2">
        <f ca="1">DATEDIF(EmpTable3[[#This Row],[Start Date]],TODAY(),"Y")</f>
        <v>6</v>
      </c>
      <c r="F454" t="s">
        <v>28</v>
      </c>
      <c r="G454" t="s">
        <v>48</v>
      </c>
      <c r="H454">
        <f>_xlfn.IFS(EmpTable3[[#This Row],[Country]]="Egypt", 1, EmpTable3[[#This Row],[Country]]="Saudi Arabia", 2, EmpTable3[[#This Row],[Country]]="United Arab Emirates", 3, EmpTable3[[#This Row],[Country]]="Syria", 4, EmpTable3[[#This Row],[Country]]="Lebanon", 5)</f>
        <v>4</v>
      </c>
      <c r="I454" t="s">
        <v>42</v>
      </c>
      <c r="J454">
        <f>_xlfn.IFS(EmpTable3[[#This Row],[Center]]="East", 1, EmpTable3[[#This Row],[Center]]="West", 2, EmpTable3[[#This Row],[Center]]="North", 3, EmpTable3[[#This Row],[Center]]="South", 4, EmpTable3[[#This Row],[Center]]="Main", 5)</f>
        <v>5</v>
      </c>
      <c r="K454">
        <v>894</v>
      </c>
      <c r="L454">
        <v>10728</v>
      </c>
      <c r="M454">
        <v>3</v>
      </c>
      <c r="N454">
        <v>6</v>
      </c>
      <c r="O454">
        <v>0</v>
      </c>
      <c r="P454">
        <v>93</v>
      </c>
      <c r="Q454" s="2"/>
      <c r="R454">
        <v>1</v>
      </c>
      <c r="S454">
        <v>6</v>
      </c>
      <c r="T454">
        <v>4</v>
      </c>
      <c r="U454">
        <v>5</v>
      </c>
      <c r="V454">
        <v>894</v>
      </c>
      <c r="W454">
        <v>10728</v>
      </c>
      <c r="X454">
        <v>3</v>
      </c>
      <c r="Y454">
        <v>6</v>
      </c>
      <c r="Z454">
        <v>0</v>
      </c>
      <c r="AA454">
        <v>93</v>
      </c>
    </row>
    <row r="455" spans="1:27" x14ac:dyDescent="0.3">
      <c r="A455">
        <v>454</v>
      </c>
      <c r="B455" t="s">
        <v>307</v>
      </c>
      <c r="C455">
        <f>_xlfn.IFS(EmpTable3[[#This Row],[Gender]]="Male", 1, EmpTable3[[#This Row],[Gender]]="Female", 2)</f>
        <v>2</v>
      </c>
      <c r="D455" s="1">
        <v>44144</v>
      </c>
      <c r="E455" s="2">
        <f ca="1">DATEDIF(EmpTable3[[#This Row],[Start Date]],TODAY(),"Y")</f>
        <v>3</v>
      </c>
      <c r="F455" t="s">
        <v>41</v>
      </c>
      <c r="G455" t="s">
        <v>22</v>
      </c>
      <c r="H455">
        <f>_xlfn.IFS(EmpTable3[[#This Row],[Country]]="Egypt", 1, EmpTable3[[#This Row],[Country]]="Saudi Arabia", 2, EmpTable3[[#This Row],[Country]]="United Arab Emirates", 3, EmpTable3[[#This Row],[Country]]="Syria", 4, EmpTable3[[#This Row],[Country]]="Lebanon", 5)</f>
        <v>2</v>
      </c>
      <c r="I455" t="s">
        <v>898</v>
      </c>
      <c r="J455">
        <f>_xlfn.IFS(EmpTable3[[#This Row],[Center]]="East", 1, EmpTable3[[#This Row],[Center]]="West", 2, EmpTable3[[#This Row],[Center]]="North", 3, EmpTable3[[#This Row],[Center]]="South", 4, EmpTable3[[#This Row],[Center]]="Main", 5)</f>
        <v>1</v>
      </c>
      <c r="K455">
        <v>2640</v>
      </c>
      <c r="L455">
        <v>31680</v>
      </c>
      <c r="M455">
        <v>4.5</v>
      </c>
      <c r="N455">
        <v>1</v>
      </c>
      <c r="O455">
        <v>5</v>
      </c>
      <c r="P455">
        <v>4</v>
      </c>
      <c r="Q455" s="2"/>
      <c r="R455">
        <v>2</v>
      </c>
      <c r="S455">
        <v>3</v>
      </c>
      <c r="T455">
        <v>2</v>
      </c>
      <c r="U455">
        <v>1</v>
      </c>
      <c r="V455">
        <v>2640</v>
      </c>
      <c r="W455">
        <v>31680</v>
      </c>
      <c r="X455">
        <v>4.5</v>
      </c>
      <c r="Y455">
        <v>1</v>
      </c>
      <c r="Z455">
        <v>5</v>
      </c>
      <c r="AA455">
        <v>4</v>
      </c>
    </row>
    <row r="456" spans="1:27" x14ac:dyDescent="0.3">
      <c r="A456">
        <v>455</v>
      </c>
      <c r="B456" t="s">
        <v>307</v>
      </c>
      <c r="C456">
        <f>_xlfn.IFS(EmpTable3[[#This Row],[Gender]]="Male", 1, EmpTable3[[#This Row],[Gender]]="Female", 2)</f>
        <v>2</v>
      </c>
      <c r="D456" s="1">
        <v>43497</v>
      </c>
      <c r="E456" s="2">
        <f ca="1">DATEDIF(EmpTable3[[#This Row],[Start Date]],TODAY(),"Y")</f>
        <v>5</v>
      </c>
      <c r="F456" t="s">
        <v>28</v>
      </c>
      <c r="G456" t="s">
        <v>18</v>
      </c>
      <c r="H456">
        <f>_xlfn.IFS(EmpTable3[[#This Row],[Country]]="Egypt", 1, EmpTable3[[#This Row],[Country]]="Saudi Arabia", 2, EmpTable3[[#This Row],[Country]]="United Arab Emirates", 3, EmpTable3[[#This Row],[Country]]="Syria", 4, EmpTable3[[#This Row],[Country]]="Lebanon", 5)</f>
        <v>1</v>
      </c>
      <c r="I456" t="s">
        <v>36</v>
      </c>
      <c r="J456">
        <f>_xlfn.IFS(EmpTable3[[#This Row],[Center]]="East", 1, EmpTable3[[#This Row],[Center]]="West", 2, EmpTable3[[#This Row],[Center]]="North", 3, EmpTable3[[#This Row],[Center]]="South", 4, EmpTable3[[#This Row],[Center]]="Main", 5)</f>
        <v>3</v>
      </c>
      <c r="K456">
        <v>1059</v>
      </c>
      <c r="L456">
        <v>12708</v>
      </c>
      <c r="M456">
        <v>2</v>
      </c>
      <c r="N456">
        <v>0</v>
      </c>
      <c r="O456">
        <v>0</v>
      </c>
      <c r="P456">
        <v>14</v>
      </c>
      <c r="Q456" s="2"/>
      <c r="R456">
        <v>2</v>
      </c>
      <c r="S456">
        <v>5</v>
      </c>
      <c r="T456">
        <v>1</v>
      </c>
      <c r="U456">
        <v>3</v>
      </c>
      <c r="V456">
        <v>1059</v>
      </c>
      <c r="W456">
        <v>12708</v>
      </c>
      <c r="X456">
        <v>2</v>
      </c>
      <c r="Y456">
        <v>0</v>
      </c>
      <c r="Z456">
        <v>0</v>
      </c>
      <c r="AA456">
        <v>14</v>
      </c>
    </row>
    <row r="457" spans="1:27" x14ac:dyDescent="0.3">
      <c r="A457">
        <v>456</v>
      </c>
      <c r="B457" t="s">
        <v>307</v>
      </c>
      <c r="C457">
        <f>_xlfn.IFS(EmpTable3[[#This Row],[Gender]]="Male", 1, EmpTable3[[#This Row],[Gender]]="Female", 2)</f>
        <v>2</v>
      </c>
      <c r="D457" s="1">
        <v>43260</v>
      </c>
      <c r="E457" s="2">
        <f ca="1">DATEDIF(EmpTable3[[#This Row],[Start Date]],TODAY(),"Y")</f>
        <v>6</v>
      </c>
      <c r="F457" t="s">
        <v>35</v>
      </c>
      <c r="G457" t="s">
        <v>294</v>
      </c>
      <c r="H457">
        <f>_xlfn.IFS(EmpTable3[[#This Row],[Country]]="Egypt", 1, EmpTable3[[#This Row],[Country]]="Saudi Arabia", 2, EmpTable3[[#This Row],[Country]]="United Arab Emirates", 3, EmpTable3[[#This Row],[Country]]="Syria", 4, EmpTable3[[#This Row],[Country]]="Lebanon", 5)</f>
        <v>5</v>
      </c>
      <c r="I457" t="s">
        <v>36</v>
      </c>
      <c r="J457">
        <f>_xlfn.IFS(EmpTable3[[#This Row],[Center]]="East", 1, EmpTable3[[#This Row],[Center]]="West", 2, EmpTable3[[#This Row],[Center]]="North", 3, EmpTable3[[#This Row],[Center]]="South", 4, EmpTable3[[#This Row],[Center]]="Main", 5)</f>
        <v>3</v>
      </c>
      <c r="K457">
        <v>3337</v>
      </c>
      <c r="L457">
        <v>40044</v>
      </c>
      <c r="M457">
        <v>3</v>
      </c>
      <c r="N457">
        <v>0</v>
      </c>
      <c r="O457">
        <v>2</v>
      </c>
      <c r="P457">
        <v>6</v>
      </c>
      <c r="Q457" s="2"/>
      <c r="R457">
        <v>2</v>
      </c>
      <c r="S457">
        <v>6</v>
      </c>
      <c r="T457">
        <v>5</v>
      </c>
      <c r="U457">
        <v>3</v>
      </c>
      <c r="V457">
        <v>3337</v>
      </c>
      <c r="W457">
        <v>40044</v>
      </c>
      <c r="X457">
        <v>3</v>
      </c>
      <c r="Y457">
        <v>0</v>
      </c>
      <c r="Z457">
        <v>2</v>
      </c>
      <c r="AA457">
        <v>6</v>
      </c>
    </row>
    <row r="458" spans="1:27" x14ac:dyDescent="0.3">
      <c r="A458">
        <v>457</v>
      </c>
      <c r="B458" t="s">
        <v>32</v>
      </c>
      <c r="C458">
        <f>_xlfn.IFS(EmpTable3[[#This Row],[Gender]]="Male", 1, EmpTable3[[#This Row],[Gender]]="Female", 2)</f>
        <v>1</v>
      </c>
      <c r="D458" s="1">
        <v>44063</v>
      </c>
      <c r="E458" s="2">
        <f ca="1">DATEDIF(EmpTable3[[#This Row],[Start Date]],TODAY(),"Y")</f>
        <v>3</v>
      </c>
      <c r="F458" t="s">
        <v>77</v>
      </c>
      <c r="G458" t="s">
        <v>18</v>
      </c>
      <c r="H458">
        <f>_xlfn.IFS(EmpTable3[[#This Row],[Country]]="Egypt", 1, EmpTable3[[#This Row],[Country]]="Saudi Arabia", 2, EmpTable3[[#This Row],[Country]]="United Arab Emirates", 3, EmpTable3[[#This Row],[Country]]="Syria", 4, EmpTable3[[#This Row],[Country]]="Lebanon", 5)</f>
        <v>1</v>
      </c>
      <c r="I458" t="s">
        <v>36</v>
      </c>
      <c r="J458">
        <f>_xlfn.IFS(EmpTable3[[#This Row],[Center]]="East", 1, EmpTable3[[#This Row],[Center]]="West", 2, EmpTable3[[#This Row],[Center]]="North", 3, EmpTable3[[#This Row],[Center]]="South", 4, EmpTable3[[#This Row],[Center]]="Main", 5)</f>
        <v>3</v>
      </c>
      <c r="K458">
        <v>3154</v>
      </c>
      <c r="L458">
        <v>37848</v>
      </c>
      <c r="M458">
        <v>3</v>
      </c>
      <c r="N458">
        <v>0</v>
      </c>
      <c r="O458">
        <v>0</v>
      </c>
      <c r="P458">
        <v>6</v>
      </c>
      <c r="Q458" s="2"/>
      <c r="R458">
        <v>1</v>
      </c>
      <c r="S458">
        <v>3</v>
      </c>
      <c r="T458">
        <v>1</v>
      </c>
      <c r="U458">
        <v>3</v>
      </c>
      <c r="V458">
        <v>3154</v>
      </c>
      <c r="W458">
        <v>37848</v>
      </c>
      <c r="X458">
        <v>3</v>
      </c>
      <c r="Y458">
        <v>0</v>
      </c>
      <c r="Z458">
        <v>0</v>
      </c>
      <c r="AA458">
        <v>6</v>
      </c>
    </row>
    <row r="459" spans="1:27" x14ac:dyDescent="0.3">
      <c r="A459">
        <v>458</v>
      </c>
      <c r="B459" t="s">
        <v>32</v>
      </c>
      <c r="C459">
        <f>_xlfn.IFS(EmpTable3[[#This Row],[Gender]]="Male", 1, EmpTable3[[#This Row],[Gender]]="Female", 2)</f>
        <v>1</v>
      </c>
      <c r="D459" s="1">
        <v>43508</v>
      </c>
      <c r="E459" s="2">
        <f ca="1">DATEDIF(EmpTable3[[#This Row],[Start Date]],TODAY(),"Y")</f>
        <v>5</v>
      </c>
      <c r="F459" t="s">
        <v>53</v>
      </c>
      <c r="G459" t="s">
        <v>18</v>
      </c>
      <c r="H459">
        <f>_xlfn.IFS(EmpTable3[[#This Row],[Country]]="Egypt", 1, EmpTable3[[#This Row],[Country]]="Saudi Arabia", 2, EmpTable3[[#This Row],[Country]]="United Arab Emirates", 3, EmpTable3[[#This Row],[Country]]="Syria", 4, EmpTable3[[#This Row],[Country]]="Lebanon", 5)</f>
        <v>1</v>
      </c>
      <c r="I459" t="s">
        <v>42</v>
      </c>
      <c r="J459">
        <f>_xlfn.IFS(EmpTable3[[#This Row],[Center]]="East", 1, EmpTable3[[#This Row],[Center]]="West", 2, EmpTable3[[#This Row],[Center]]="North", 3, EmpTable3[[#This Row],[Center]]="South", 4, EmpTable3[[#This Row],[Center]]="Main", 5)</f>
        <v>5</v>
      </c>
      <c r="K459">
        <v>1618</v>
      </c>
      <c r="L459">
        <v>19416</v>
      </c>
      <c r="M459">
        <v>3</v>
      </c>
      <c r="N459">
        <v>1</v>
      </c>
      <c r="O459">
        <v>0</v>
      </c>
      <c r="P459">
        <v>1</v>
      </c>
      <c r="Q459" s="2"/>
      <c r="R459">
        <v>1</v>
      </c>
      <c r="S459">
        <v>5</v>
      </c>
      <c r="T459">
        <v>1</v>
      </c>
      <c r="U459">
        <v>5</v>
      </c>
      <c r="V459">
        <v>1618</v>
      </c>
      <c r="W459">
        <v>19416</v>
      </c>
      <c r="X459">
        <v>3</v>
      </c>
      <c r="Y459">
        <v>1</v>
      </c>
      <c r="Z459">
        <v>0</v>
      </c>
      <c r="AA459">
        <v>1</v>
      </c>
    </row>
    <row r="460" spans="1:27" x14ac:dyDescent="0.3">
      <c r="A460">
        <v>459</v>
      </c>
      <c r="B460" t="s">
        <v>32</v>
      </c>
      <c r="C460">
        <f>_xlfn.IFS(EmpTable3[[#This Row],[Gender]]="Male", 1, EmpTable3[[#This Row],[Gender]]="Female", 2)</f>
        <v>1</v>
      </c>
      <c r="D460" s="1">
        <v>42786</v>
      </c>
      <c r="E460" s="2">
        <f ca="1">DATEDIF(EmpTable3[[#This Row],[Start Date]],TODAY(),"Y")</f>
        <v>7</v>
      </c>
      <c r="F460" t="s">
        <v>77</v>
      </c>
      <c r="G460" t="s">
        <v>29</v>
      </c>
      <c r="H460">
        <f>_xlfn.IFS(EmpTable3[[#This Row],[Country]]="Egypt", 1, EmpTable3[[#This Row],[Country]]="Saudi Arabia", 2, EmpTable3[[#This Row],[Country]]="United Arab Emirates", 3, EmpTable3[[#This Row],[Country]]="Syria", 4, EmpTable3[[#This Row],[Country]]="Lebanon", 5)</f>
        <v>3</v>
      </c>
      <c r="I460" t="s">
        <v>42</v>
      </c>
      <c r="J460">
        <f>_xlfn.IFS(EmpTable3[[#This Row],[Center]]="East", 1, EmpTable3[[#This Row],[Center]]="West", 2, EmpTable3[[#This Row],[Center]]="North", 3, EmpTable3[[#This Row],[Center]]="South", 4, EmpTable3[[#This Row],[Center]]="Main", 5)</f>
        <v>5</v>
      </c>
      <c r="K460">
        <v>1248</v>
      </c>
      <c r="L460">
        <v>14976</v>
      </c>
      <c r="M460">
        <v>5</v>
      </c>
      <c r="N460">
        <v>0</v>
      </c>
      <c r="O460">
        <v>6</v>
      </c>
      <c r="P460">
        <v>7</v>
      </c>
      <c r="Q460" s="2"/>
      <c r="R460">
        <v>1</v>
      </c>
      <c r="S460">
        <v>7</v>
      </c>
      <c r="T460">
        <v>3</v>
      </c>
      <c r="U460">
        <v>5</v>
      </c>
      <c r="V460">
        <v>1248</v>
      </c>
      <c r="W460">
        <v>14976</v>
      </c>
      <c r="X460">
        <v>5</v>
      </c>
      <c r="Y460">
        <v>0</v>
      </c>
      <c r="Z460">
        <v>6</v>
      </c>
      <c r="AA460">
        <v>7</v>
      </c>
    </row>
    <row r="461" spans="1:27" x14ac:dyDescent="0.3">
      <c r="A461">
        <v>460</v>
      </c>
      <c r="B461" t="s">
        <v>307</v>
      </c>
      <c r="C461">
        <f>_xlfn.IFS(EmpTable3[[#This Row],[Gender]]="Male", 1, EmpTable3[[#This Row],[Gender]]="Female", 2)</f>
        <v>2</v>
      </c>
      <c r="D461" s="1">
        <v>42978</v>
      </c>
      <c r="E461" s="2">
        <f ca="1">DATEDIF(EmpTable3[[#This Row],[Start Date]],TODAY(),"Y")</f>
        <v>6</v>
      </c>
      <c r="F461" t="s">
        <v>77</v>
      </c>
      <c r="G461" t="s">
        <v>18</v>
      </c>
      <c r="H461">
        <f>_xlfn.IFS(EmpTable3[[#This Row],[Country]]="Egypt", 1, EmpTable3[[#This Row],[Country]]="Saudi Arabia", 2, EmpTable3[[#This Row],[Country]]="United Arab Emirates", 3, EmpTable3[[#This Row],[Country]]="Syria", 4, EmpTable3[[#This Row],[Country]]="Lebanon", 5)</f>
        <v>1</v>
      </c>
      <c r="I461" t="s">
        <v>60</v>
      </c>
      <c r="J461">
        <f>_xlfn.IFS(EmpTable3[[#This Row],[Center]]="East", 1, EmpTable3[[#This Row],[Center]]="West", 2, EmpTable3[[#This Row],[Center]]="North", 3, EmpTable3[[#This Row],[Center]]="South", 4, EmpTable3[[#This Row],[Center]]="Main", 5)</f>
        <v>4</v>
      </c>
      <c r="K461">
        <v>1523</v>
      </c>
      <c r="L461">
        <v>18276</v>
      </c>
      <c r="M461">
        <v>3</v>
      </c>
      <c r="N461">
        <v>6</v>
      </c>
      <c r="O461">
        <v>5</v>
      </c>
      <c r="P461">
        <v>4</v>
      </c>
      <c r="Q461" s="2"/>
      <c r="R461">
        <v>2</v>
      </c>
      <c r="S461">
        <v>6</v>
      </c>
      <c r="T461">
        <v>1</v>
      </c>
      <c r="U461">
        <v>4</v>
      </c>
      <c r="V461">
        <v>1523</v>
      </c>
      <c r="W461">
        <v>18276</v>
      </c>
      <c r="X461">
        <v>3</v>
      </c>
      <c r="Y461">
        <v>6</v>
      </c>
      <c r="Z461">
        <v>5</v>
      </c>
      <c r="AA461">
        <v>4</v>
      </c>
    </row>
    <row r="462" spans="1:27" x14ac:dyDescent="0.3">
      <c r="A462">
        <v>461</v>
      </c>
      <c r="B462" t="s">
        <v>307</v>
      </c>
      <c r="C462">
        <f>_xlfn.IFS(EmpTable3[[#This Row],[Gender]]="Male", 1, EmpTable3[[#This Row],[Gender]]="Female", 2)</f>
        <v>2</v>
      </c>
      <c r="D462" s="1">
        <v>43475</v>
      </c>
      <c r="E462" s="2">
        <f ca="1">DATEDIF(EmpTable3[[#This Row],[Start Date]],TODAY(),"Y")</f>
        <v>5</v>
      </c>
      <c r="F462" t="s">
        <v>28</v>
      </c>
      <c r="G462" t="s">
        <v>18</v>
      </c>
      <c r="H462">
        <f>_xlfn.IFS(EmpTable3[[#This Row],[Country]]="Egypt", 1, EmpTable3[[#This Row],[Country]]="Saudi Arabia", 2, EmpTable3[[#This Row],[Country]]="United Arab Emirates", 3, EmpTable3[[#This Row],[Country]]="Syria", 4, EmpTable3[[#This Row],[Country]]="Lebanon", 5)</f>
        <v>1</v>
      </c>
      <c r="I462" t="s">
        <v>36</v>
      </c>
      <c r="J462">
        <f>_xlfn.IFS(EmpTable3[[#This Row],[Center]]="East", 1, EmpTable3[[#This Row],[Center]]="West", 2, EmpTable3[[#This Row],[Center]]="North", 3, EmpTable3[[#This Row],[Center]]="South", 4, EmpTable3[[#This Row],[Center]]="Main", 5)</f>
        <v>3</v>
      </c>
      <c r="K462">
        <v>1275</v>
      </c>
      <c r="L462">
        <v>15300</v>
      </c>
      <c r="M462">
        <v>4.5</v>
      </c>
      <c r="N462">
        <v>3</v>
      </c>
      <c r="O462">
        <v>0</v>
      </c>
      <c r="P462">
        <v>9</v>
      </c>
      <c r="Q462" s="2"/>
      <c r="R462">
        <v>2</v>
      </c>
      <c r="S462">
        <v>5</v>
      </c>
      <c r="T462">
        <v>1</v>
      </c>
      <c r="U462">
        <v>3</v>
      </c>
      <c r="V462">
        <v>1275</v>
      </c>
      <c r="W462">
        <v>15300</v>
      </c>
      <c r="X462">
        <v>4.5</v>
      </c>
      <c r="Y462">
        <v>3</v>
      </c>
      <c r="Z462">
        <v>0</v>
      </c>
      <c r="AA462">
        <v>9</v>
      </c>
    </row>
    <row r="463" spans="1:27" x14ac:dyDescent="0.3">
      <c r="A463">
        <v>462</v>
      </c>
      <c r="B463" t="s">
        <v>32</v>
      </c>
      <c r="C463">
        <f>_xlfn.IFS(EmpTable3[[#This Row],[Gender]]="Male", 1, EmpTable3[[#This Row],[Gender]]="Female", 2)</f>
        <v>1</v>
      </c>
      <c r="D463" s="1">
        <v>43472</v>
      </c>
      <c r="E463" s="2">
        <f ca="1">DATEDIF(EmpTable3[[#This Row],[Start Date]],TODAY(),"Y")</f>
        <v>5</v>
      </c>
      <c r="F463" t="s">
        <v>41</v>
      </c>
      <c r="G463" t="s">
        <v>48</v>
      </c>
      <c r="H463">
        <f>_xlfn.IFS(EmpTable3[[#This Row],[Country]]="Egypt", 1, EmpTable3[[#This Row],[Country]]="Saudi Arabia", 2, EmpTable3[[#This Row],[Country]]="United Arab Emirates", 3, EmpTable3[[#This Row],[Country]]="Syria", 4, EmpTable3[[#This Row],[Country]]="Lebanon", 5)</f>
        <v>4</v>
      </c>
      <c r="I463" t="s">
        <v>36</v>
      </c>
      <c r="J463">
        <f>_xlfn.IFS(EmpTable3[[#This Row],[Center]]="East", 1, EmpTable3[[#This Row],[Center]]="West", 2, EmpTable3[[#This Row],[Center]]="North", 3, EmpTable3[[#This Row],[Center]]="South", 4, EmpTable3[[#This Row],[Center]]="Main", 5)</f>
        <v>3</v>
      </c>
      <c r="K463">
        <v>1549</v>
      </c>
      <c r="L463">
        <v>18588</v>
      </c>
      <c r="M463">
        <v>3</v>
      </c>
      <c r="N463">
        <v>2</v>
      </c>
      <c r="O463">
        <v>0</v>
      </c>
      <c r="P463">
        <v>5</v>
      </c>
      <c r="Q463" s="2"/>
      <c r="R463">
        <v>1</v>
      </c>
      <c r="S463">
        <v>5</v>
      </c>
      <c r="T463">
        <v>4</v>
      </c>
      <c r="U463">
        <v>3</v>
      </c>
      <c r="V463">
        <v>1549</v>
      </c>
      <c r="W463">
        <v>18588</v>
      </c>
      <c r="X463">
        <v>3</v>
      </c>
      <c r="Y463">
        <v>2</v>
      </c>
      <c r="Z463">
        <v>0</v>
      </c>
      <c r="AA463">
        <v>5</v>
      </c>
    </row>
    <row r="464" spans="1:27" x14ac:dyDescent="0.3">
      <c r="A464">
        <v>463</v>
      </c>
      <c r="B464" t="s">
        <v>32</v>
      </c>
      <c r="C464">
        <f>_xlfn.IFS(EmpTable3[[#This Row],[Gender]]="Male", 1, EmpTable3[[#This Row],[Gender]]="Female", 2)</f>
        <v>1</v>
      </c>
      <c r="D464" s="1">
        <v>43618</v>
      </c>
      <c r="E464" s="2">
        <f ca="1">DATEDIF(EmpTable3[[#This Row],[Start Date]],TODAY(),"Y")</f>
        <v>5</v>
      </c>
      <c r="F464" t="s">
        <v>88</v>
      </c>
      <c r="G464" t="s">
        <v>22</v>
      </c>
      <c r="H464">
        <f>_xlfn.IFS(EmpTable3[[#This Row],[Country]]="Egypt", 1, EmpTable3[[#This Row],[Country]]="Saudi Arabia", 2, EmpTable3[[#This Row],[Country]]="United Arab Emirates", 3, EmpTable3[[#This Row],[Country]]="Syria", 4, EmpTable3[[#This Row],[Country]]="Lebanon", 5)</f>
        <v>2</v>
      </c>
      <c r="I464" t="s">
        <v>898</v>
      </c>
      <c r="J464">
        <f>_xlfn.IFS(EmpTable3[[#This Row],[Center]]="East", 1, EmpTable3[[#This Row],[Center]]="West", 2, EmpTable3[[#This Row],[Center]]="North", 3, EmpTable3[[#This Row],[Center]]="South", 4, EmpTable3[[#This Row],[Center]]="Main", 5)</f>
        <v>1</v>
      </c>
      <c r="K464">
        <v>1786</v>
      </c>
      <c r="L464">
        <v>21432</v>
      </c>
      <c r="M464">
        <v>3</v>
      </c>
      <c r="N464">
        <v>4</v>
      </c>
      <c r="O464">
        <v>4</v>
      </c>
      <c r="P464">
        <v>1</v>
      </c>
      <c r="Q464" s="2"/>
      <c r="R464">
        <v>1</v>
      </c>
      <c r="S464">
        <v>5</v>
      </c>
      <c r="T464">
        <v>2</v>
      </c>
      <c r="U464">
        <v>1</v>
      </c>
      <c r="V464">
        <v>1786</v>
      </c>
      <c r="W464">
        <v>21432</v>
      </c>
      <c r="X464">
        <v>3</v>
      </c>
      <c r="Y464">
        <v>4</v>
      </c>
      <c r="Z464">
        <v>4</v>
      </c>
      <c r="AA464">
        <v>1</v>
      </c>
    </row>
    <row r="465" spans="1:27" x14ac:dyDescent="0.3">
      <c r="A465">
        <v>464</v>
      </c>
      <c r="B465" t="s">
        <v>32</v>
      </c>
      <c r="C465">
        <f>_xlfn.IFS(EmpTable3[[#This Row],[Gender]]="Male", 1, EmpTable3[[#This Row],[Gender]]="Female", 2)</f>
        <v>1</v>
      </c>
      <c r="D465" s="1">
        <v>43557</v>
      </c>
      <c r="E465" s="2">
        <f ca="1">DATEDIF(EmpTable3[[#This Row],[Start Date]],TODAY(),"Y")</f>
        <v>5</v>
      </c>
      <c r="F465" t="s">
        <v>77</v>
      </c>
      <c r="G465" t="s">
        <v>22</v>
      </c>
      <c r="H465">
        <f>_xlfn.IFS(EmpTable3[[#This Row],[Country]]="Egypt", 1, EmpTable3[[#This Row],[Country]]="Saudi Arabia", 2, EmpTable3[[#This Row],[Country]]="United Arab Emirates", 3, EmpTable3[[#This Row],[Country]]="Syria", 4, EmpTable3[[#This Row],[Country]]="Lebanon", 5)</f>
        <v>2</v>
      </c>
      <c r="I465" t="s">
        <v>42</v>
      </c>
      <c r="J465">
        <f>_xlfn.IFS(EmpTable3[[#This Row],[Center]]="East", 1, EmpTable3[[#This Row],[Center]]="West", 2, EmpTable3[[#This Row],[Center]]="North", 3, EmpTable3[[#This Row],[Center]]="South", 4, EmpTable3[[#This Row],[Center]]="Main", 5)</f>
        <v>5</v>
      </c>
      <c r="K465">
        <v>1908</v>
      </c>
      <c r="L465">
        <v>22896</v>
      </c>
      <c r="M465">
        <v>1</v>
      </c>
      <c r="N465">
        <v>0</v>
      </c>
      <c r="O465">
        <v>5</v>
      </c>
      <c r="P465">
        <v>7</v>
      </c>
      <c r="Q465" s="2"/>
      <c r="R465">
        <v>1</v>
      </c>
      <c r="S465">
        <v>5</v>
      </c>
      <c r="T465">
        <v>2</v>
      </c>
      <c r="U465">
        <v>5</v>
      </c>
      <c r="V465">
        <v>1908</v>
      </c>
      <c r="W465">
        <v>22896</v>
      </c>
      <c r="X465">
        <v>1</v>
      </c>
      <c r="Y465">
        <v>0</v>
      </c>
      <c r="Z465">
        <v>5</v>
      </c>
      <c r="AA465">
        <v>7</v>
      </c>
    </row>
    <row r="466" spans="1:27" x14ac:dyDescent="0.3">
      <c r="A466">
        <v>465</v>
      </c>
      <c r="B466" t="s">
        <v>32</v>
      </c>
      <c r="C466">
        <f>_xlfn.IFS(EmpTable3[[#This Row],[Gender]]="Male", 1, EmpTable3[[#This Row],[Gender]]="Female", 2)</f>
        <v>1</v>
      </c>
      <c r="D466" s="1">
        <v>43249</v>
      </c>
      <c r="E466" s="2">
        <f ca="1">DATEDIF(EmpTable3[[#This Row],[Start Date]],TODAY(),"Y")</f>
        <v>6</v>
      </c>
      <c r="F466" t="s">
        <v>53</v>
      </c>
      <c r="G466" t="s">
        <v>29</v>
      </c>
      <c r="H466">
        <f>_xlfn.IFS(EmpTable3[[#This Row],[Country]]="Egypt", 1, EmpTable3[[#This Row],[Country]]="Saudi Arabia", 2, EmpTable3[[#This Row],[Country]]="United Arab Emirates", 3, EmpTable3[[#This Row],[Country]]="Syria", 4, EmpTable3[[#This Row],[Country]]="Lebanon", 5)</f>
        <v>3</v>
      </c>
      <c r="I466" t="s">
        <v>36</v>
      </c>
      <c r="J466">
        <f>_xlfn.IFS(EmpTable3[[#This Row],[Center]]="East", 1, EmpTable3[[#This Row],[Center]]="West", 2, EmpTable3[[#This Row],[Center]]="North", 3, EmpTable3[[#This Row],[Center]]="South", 4, EmpTable3[[#This Row],[Center]]="Main", 5)</f>
        <v>3</v>
      </c>
      <c r="K466">
        <v>2321</v>
      </c>
      <c r="L466">
        <v>27852</v>
      </c>
      <c r="M466">
        <v>5</v>
      </c>
      <c r="N466">
        <v>0</v>
      </c>
      <c r="O466">
        <v>0</v>
      </c>
      <c r="P466">
        <v>6</v>
      </c>
      <c r="Q466" s="2"/>
      <c r="R466">
        <v>1</v>
      </c>
      <c r="S466">
        <v>6</v>
      </c>
      <c r="T466">
        <v>3</v>
      </c>
      <c r="U466">
        <v>3</v>
      </c>
      <c r="V466">
        <v>2321</v>
      </c>
      <c r="W466">
        <v>27852</v>
      </c>
      <c r="X466">
        <v>5</v>
      </c>
      <c r="Y466">
        <v>0</v>
      </c>
      <c r="Z466">
        <v>0</v>
      </c>
      <c r="AA466">
        <v>6</v>
      </c>
    </row>
    <row r="467" spans="1:27" x14ac:dyDescent="0.3">
      <c r="A467">
        <v>466</v>
      </c>
      <c r="B467" t="s">
        <v>32</v>
      </c>
      <c r="C467">
        <f>_xlfn.IFS(EmpTable3[[#This Row],[Gender]]="Male", 1, EmpTable3[[#This Row],[Gender]]="Female", 2)</f>
        <v>1</v>
      </c>
      <c r="D467" s="1">
        <v>44109</v>
      </c>
      <c r="E467" s="2">
        <f ca="1">DATEDIF(EmpTable3[[#This Row],[Start Date]],TODAY(),"Y")</f>
        <v>3</v>
      </c>
      <c r="F467" t="s">
        <v>53</v>
      </c>
      <c r="G467" t="s">
        <v>29</v>
      </c>
      <c r="H467">
        <f>_xlfn.IFS(EmpTable3[[#This Row],[Country]]="Egypt", 1, EmpTable3[[#This Row],[Country]]="Saudi Arabia", 2, EmpTable3[[#This Row],[Country]]="United Arab Emirates", 3, EmpTable3[[#This Row],[Country]]="Syria", 4, EmpTable3[[#This Row],[Country]]="Lebanon", 5)</f>
        <v>3</v>
      </c>
      <c r="I467" t="s">
        <v>42</v>
      </c>
      <c r="J467">
        <f>_xlfn.IFS(EmpTable3[[#This Row],[Center]]="East", 1, EmpTable3[[#This Row],[Center]]="West", 2, EmpTable3[[#This Row],[Center]]="North", 3, EmpTable3[[#This Row],[Center]]="South", 4, EmpTable3[[#This Row],[Center]]="Main", 5)</f>
        <v>5</v>
      </c>
      <c r="K467">
        <v>899</v>
      </c>
      <c r="L467">
        <v>10788</v>
      </c>
      <c r="M467">
        <v>1</v>
      </c>
      <c r="N467">
        <v>4</v>
      </c>
      <c r="O467">
        <v>0</v>
      </c>
      <c r="P467">
        <v>27</v>
      </c>
      <c r="Q467" s="2"/>
      <c r="R467">
        <v>1</v>
      </c>
      <c r="S467">
        <v>3</v>
      </c>
      <c r="T467">
        <v>3</v>
      </c>
      <c r="U467">
        <v>5</v>
      </c>
      <c r="V467">
        <v>899</v>
      </c>
      <c r="W467">
        <v>10788</v>
      </c>
      <c r="X467">
        <v>1</v>
      </c>
      <c r="Y467">
        <v>4</v>
      </c>
      <c r="Z467">
        <v>0</v>
      </c>
      <c r="AA467">
        <v>27</v>
      </c>
    </row>
    <row r="468" spans="1:27" x14ac:dyDescent="0.3">
      <c r="A468">
        <v>467</v>
      </c>
      <c r="B468" t="s">
        <v>32</v>
      </c>
      <c r="C468">
        <f>_xlfn.IFS(EmpTable3[[#This Row],[Gender]]="Male", 1, EmpTable3[[#This Row],[Gender]]="Female", 2)</f>
        <v>1</v>
      </c>
      <c r="D468" s="1">
        <v>43822</v>
      </c>
      <c r="E468" s="2">
        <f ca="1">DATEDIF(EmpTable3[[#This Row],[Start Date]],TODAY(),"Y")</f>
        <v>4</v>
      </c>
      <c r="F468" t="s">
        <v>88</v>
      </c>
      <c r="G468" t="s">
        <v>18</v>
      </c>
      <c r="H468">
        <f>_xlfn.IFS(EmpTable3[[#This Row],[Country]]="Egypt", 1, EmpTable3[[#This Row],[Country]]="Saudi Arabia", 2, EmpTable3[[#This Row],[Country]]="United Arab Emirates", 3, EmpTable3[[#This Row],[Country]]="Syria", 4, EmpTable3[[#This Row],[Country]]="Lebanon", 5)</f>
        <v>1</v>
      </c>
      <c r="I468" t="s">
        <v>36</v>
      </c>
      <c r="J468">
        <f>_xlfn.IFS(EmpTable3[[#This Row],[Center]]="East", 1, EmpTable3[[#This Row],[Center]]="West", 2, EmpTable3[[#This Row],[Center]]="North", 3, EmpTable3[[#This Row],[Center]]="South", 4, EmpTable3[[#This Row],[Center]]="Main", 5)</f>
        <v>3</v>
      </c>
      <c r="K468">
        <v>1168</v>
      </c>
      <c r="L468">
        <v>14016</v>
      </c>
      <c r="M468">
        <v>5</v>
      </c>
      <c r="N468">
        <v>0</v>
      </c>
      <c r="O468">
        <v>0</v>
      </c>
      <c r="P468">
        <v>8</v>
      </c>
      <c r="Q468" s="2"/>
      <c r="R468">
        <v>1</v>
      </c>
      <c r="S468">
        <v>4</v>
      </c>
      <c r="T468">
        <v>1</v>
      </c>
      <c r="U468">
        <v>3</v>
      </c>
      <c r="V468">
        <v>1168</v>
      </c>
      <c r="W468">
        <v>14016</v>
      </c>
      <c r="X468">
        <v>5</v>
      </c>
      <c r="Y468">
        <v>0</v>
      </c>
      <c r="Z468">
        <v>0</v>
      </c>
      <c r="AA468">
        <v>8</v>
      </c>
    </row>
    <row r="469" spans="1:27" x14ac:dyDescent="0.3">
      <c r="A469">
        <v>468</v>
      </c>
      <c r="B469" t="s">
        <v>32</v>
      </c>
      <c r="C469">
        <f>_xlfn.IFS(EmpTable3[[#This Row],[Gender]]="Male", 1, EmpTable3[[#This Row],[Gender]]="Female", 2)</f>
        <v>1</v>
      </c>
      <c r="D469" s="1">
        <v>43194</v>
      </c>
      <c r="E469" s="2">
        <f ca="1">DATEDIF(EmpTable3[[#This Row],[Start Date]],TODAY(),"Y")</f>
        <v>6</v>
      </c>
      <c r="F469" t="s">
        <v>93</v>
      </c>
      <c r="G469" t="s">
        <v>18</v>
      </c>
      <c r="H469">
        <f>_xlfn.IFS(EmpTable3[[#This Row],[Country]]="Egypt", 1, EmpTable3[[#This Row],[Country]]="Saudi Arabia", 2, EmpTable3[[#This Row],[Country]]="United Arab Emirates", 3, EmpTable3[[#This Row],[Country]]="Syria", 4, EmpTable3[[#This Row],[Country]]="Lebanon", 5)</f>
        <v>1</v>
      </c>
      <c r="I469" t="s">
        <v>42</v>
      </c>
      <c r="J469">
        <f>_xlfn.IFS(EmpTable3[[#This Row],[Center]]="East", 1, EmpTable3[[#This Row],[Center]]="West", 2, EmpTable3[[#This Row],[Center]]="North", 3, EmpTable3[[#This Row],[Center]]="South", 4, EmpTable3[[#This Row],[Center]]="Main", 5)</f>
        <v>5</v>
      </c>
      <c r="K469">
        <v>2169</v>
      </c>
      <c r="L469">
        <v>26028</v>
      </c>
      <c r="M469">
        <v>1</v>
      </c>
      <c r="N469">
        <v>4</v>
      </c>
      <c r="O469">
        <v>0</v>
      </c>
      <c r="P469">
        <v>2</v>
      </c>
      <c r="Q469" s="2"/>
      <c r="R469">
        <v>1</v>
      </c>
      <c r="S469">
        <v>6</v>
      </c>
      <c r="T469">
        <v>1</v>
      </c>
      <c r="U469">
        <v>5</v>
      </c>
      <c r="V469">
        <v>2169</v>
      </c>
      <c r="W469">
        <v>26028</v>
      </c>
      <c r="X469">
        <v>1</v>
      </c>
      <c r="Y469">
        <v>4</v>
      </c>
      <c r="Z469">
        <v>0</v>
      </c>
      <c r="AA469">
        <v>2</v>
      </c>
    </row>
    <row r="470" spans="1:27" x14ac:dyDescent="0.3">
      <c r="A470">
        <v>469</v>
      </c>
      <c r="B470" t="s">
        <v>32</v>
      </c>
      <c r="C470">
        <f>_xlfn.IFS(EmpTable3[[#This Row],[Gender]]="Male", 1, EmpTable3[[#This Row],[Gender]]="Female", 2)</f>
        <v>1</v>
      </c>
      <c r="D470" s="1">
        <v>43900</v>
      </c>
      <c r="E470" s="2">
        <f ca="1">DATEDIF(EmpTable3[[#This Row],[Start Date]],TODAY(),"Y")</f>
        <v>4</v>
      </c>
      <c r="F470" t="s">
        <v>200</v>
      </c>
      <c r="G470" t="s">
        <v>294</v>
      </c>
      <c r="H470">
        <f>_xlfn.IFS(EmpTable3[[#This Row],[Country]]="Egypt", 1, EmpTable3[[#This Row],[Country]]="Saudi Arabia", 2, EmpTable3[[#This Row],[Country]]="United Arab Emirates", 3, EmpTable3[[#This Row],[Country]]="Syria", 4, EmpTable3[[#This Row],[Country]]="Lebanon", 5)</f>
        <v>5</v>
      </c>
      <c r="I470" t="s">
        <v>42</v>
      </c>
      <c r="J470">
        <f>_xlfn.IFS(EmpTable3[[#This Row],[Center]]="East", 1, EmpTable3[[#This Row],[Center]]="West", 2, EmpTable3[[#This Row],[Center]]="North", 3, EmpTable3[[#This Row],[Center]]="South", 4, EmpTable3[[#This Row],[Center]]="Main", 5)</f>
        <v>5</v>
      </c>
      <c r="K470">
        <v>2819</v>
      </c>
      <c r="L470">
        <v>33828</v>
      </c>
      <c r="M470">
        <v>4.5</v>
      </c>
      <c r="N470">
        <v>5</v>
      </c>
      <c r="O470">
        <v>0</v>
      </c>
      <c r="P470">
        <v>51</v>
      </c>
      <c r="Q470" s="2"/>
      <c r="R470">
        <v>1</v>
      </c>
      <c r="S470">
        <v>4</v>
      </c>
      <c r="T470">
        <v>5</v>
      </c>
      <c r="U470">
        <v>5</v>
      </c>
      <c r="V470">
        <v>2819</v>
      </c>
      <c r="W470">
        <v>33828</v>
      </c>
      <c r="X470">
        <v>4.5</v>
      </c>
      <c r="Y470">
        <v>5</v>
      </c>
      <c r="Z470">
        <v>0</v>
      </c>
      <c r="AA470">
        <v>51</v>
      </c>
    </row>
    <row r="471" spans="1:27" x14ac:dyDescent="0.3">
      <c r="A471">
        <v>470</v>
      </c>
      <c r="B471" t="s">
        <v>32</v>
      </c>
      <c r="C471">
        <f>_xlfn.IFS(EmpTable3[[#This Row],[Gender]]="Male", 1, EmpTable3[[#This Row],[Gender]]="Female", 2)</f>
        <v>1</v>
      </c>
      <c r="D471" s="1">
        <v>43403</v>
      </c>
      <c r="E471" s="2">
        <f ca="1">DATEDIF(EmpTable3[[#This Row],[Start Date]],TODAY(),"Y")</f>
        <v>5</v>
      </c>
      <c r="F471" t="s">
        <v>50</v>
      </c>
      <c r="G471" t="s">
        <v>29</v>
      </c>
      <c r="H471">
        <f>_xlfn.IFS(EmpTable3[[#This Row],[Country]]="Egypt", 1, EmpTable3[[#This Row],[Country]]="Saudi Arabia", 2, EmpTable3[[#This Row],[Country]]="United Arab Emirates", 3, EmpTable3[[#This Row],[Country]]="Syria", 4, EmpTable3[[#This Row],[Country]]="Lebanon", 5)</f>
        <v>3</v>
      </c>
      <c r="I471" t="s">
        <v>36</v>
      </c>
      <c r="J471">
        <f>_xlfn.IFS(EmpTable3[[#This Row],[Center]]="East", 1, EmpTable3[[#This Row],[Center]]="West", 2, EmpTable3[[#This Row],[Center]]="North", 3, EmpTable3[[#This Row],[Center]]="South", 4, EmpTable3[[#This Row],[Center]]="Main", 5)</f>
        <v>3</v>
      </c>
      <c r="K471">
        <v>847</v>
      </c>
      <c r="L471">
        <v>10164</v>
      </c>
      <c r="M471">
        <v>3</v>
      </c>
      <c r="N471">
        <v>0</v>
      </c>
      <c r="O471">
        <v>0</v>
      </c>
      <c r="P471">
        <v>3</v>
      </c>
      <c r="Q471" s="2"/>
      <c r="R471">
        <v>1</v>
      </c>
      <c r="S471">
        <v>5</v>
      </c>
      <c r="T471">
        <v>3</v>
      </c>
      <c r="U471">
        <v>3</v>
      </c>
      <c r="V471">
        <v>847</v>
      </c>
      <c r="W471">
        <v>10164</v>
      </c>
      <c r="X471">
        <v>3</v>
      </c>
      <c r="Y471">
        <v>0</v>
      </c>
      <c r="Z471">
        <v>0</v>
      </c>
      <c r="AA471">
        <v>3</v>
      </c>
    </row>
    <row r="472" spans="1:27" x14ac:dyDescent="0.3">
      <c r="A472">
        <v>471</v>
      </c>
      <c r="B472" t="s">
        <v>32</v>
      </c>
      <c r="C472">
        <f>_xlfn.IFS(EmpTable3[[#This Row],[Gender]]="Male", 1, EmpTable3[[#This Row],[Gender]]="Female", 2)</f>
        <v>1</v>
      </c>
      <c r="D472" s="1">
        <v>43900</v>
      </c>
      <c r="E472" s="2">
        <f ca="1">DATEDIF(EmpTable3[[#This Row],[Start Date]],TODAY(),"Y")</f>
        <v>4</v>
      </c>
      <c r="F472" t="s">
        <v>41</v>
      </c>
      <c r="G472" t="s">
        <v>18</v>
      </c>
      <c r="H472">
        <f>_xlfn.IFS(EmpTable3[[#This Row],[Country]]="Egypt", 1, EmpTable3[[#This Row],[Country]]="Saudi Arabia", 2, EmpTable3[[#This Row],[Country]]="United Arab Emirates", 3, EmpTable3[[#This Row],[Country]]="Syria", 4, EmpTable3[[#This Row],[Country]]="Lebanon", 5)</f>
        <v>1</v>
      </c>
      <c r="I472" t="s">
        <v>19</v>
      </c>
      <c r="J472">
        <f>_xlfn.IFS(EmpTable3[[#This Row],[Center]]="East", 1, EmpTable3[[#This Row],[Center]]="West", 2, EmpTable3[[#This Row],[Center]]="North", 3, EmpTable3[[#This Row],[Center]]="South", 4, EmpTable3[[#This Row],[Center]]="Main", 5)</f>
        <v>2</v>
      </c>
      <c r="K472">
        <v>2308</v>
      </c>
      <c r="L472">
        <v>27696</v>
      </c>
      <c r="M472">
        <v>2</v>
      </c>
      <c r="N472">
        <v>0</v>
      </c>
      <c r="O472">
        <v>0</v>
      </c>
      <c r="P472">
        <v>13</v>
      </c>
      <c r="Q472" s="2"/>
      <c r="R472">
        <v>1</v>
      </c>
      <c r="S472">
        <v>4</v>
      </c>
      <c r="T472">
        <v>1</v>
      </c>
      <c r="U472">
        <v>2</v>
      </c>
      <c r="V472">
        <v>2308</v>
      </c>
      <c r="W472">
        <v>27696</v>
      </c>
      <c r="X472">
        <v>2</v>
      </c>
      <c r="Y472">
        <v>0</v>
      </c>
      <c r="Z472">
        <v>0</v>
      </c>
      <c r="AA472">
        <v>13</v>
      </c>
    </row>
    <row r="473" spans="1:27" x14ac:dyDescent="0.3">
      <c r="A473">
        <v>472</v>
      </c>
      <c r="B473" t="s">
        <v>307</v>
      </c>
      <c r="C473">
        <f>_xlfn.IFS(EmpTable3[[#This Row],[Gender]]="Male", 1, EmpTable3[[#This Row],[Gender]]="Female", 2)</f>
        <v>2</v>
      </c>
      <c r="D473" s="1">
        <v>43435</v>
      </c>
      <c r="E473" s="2">
        <f ca="1">DATEDIF(EmpTable3[[#This Row],[Start Date]],TODAY(),"Y")</f>
        <v>5</v>
      </c>
      <c r="F473" t="s">
        <v>28</v>
      </c>
      <c r="G473" t="s">
        <v>18</v>
      </c>
      <c r="H473">
        <f>_xlfn.IFS(EmpTable3[[#This Row],[Country]]="Egypt", 1, EmpTable3[[#This Row],[Country]]="Saudi Arabia", 2, EmpTable3[[#This Row],[Country]]="United Arab Emirates", 3, EmpTable3[[#This Row],[Country]]="Syria", 4, EmpTable3[[#This Row],[Country]]="Lebanon", 5)</f>
        <v>1</v>
      </c>
      <c r="I473" t="s">
        <v>898</v>
      </c>
      <c r="J473">
        <f>_xlfn.IFS(EmpTable3[[#This Row],[Center]]="East", 1, EmpTable3[[#This Row],[Center]]="West", 2, EmpTable3[[#This Row],[Center]]="North", 3, EmpTable3[[#This Row],[Center]]="South", 4, EmpTable3[[#This Row],[Center]]="Main", 5)</f>
        <v>1</v>
      </c>
      <c r="K473">
        <v>1692</v>
      </c>
      <c r="L473">
        <v>20304</v>
      </c>
      <c r="M473">
        <v>4.5</v>
      </c>
      <c r="N473">
        <v>4</v>
      </c>
      <c r="O473">
        <v>0</v>
      </c>
      <c r="P473">
        <v>6</v>
      </c>
      <c r="Q473" s="2"/>
      <c r="R473">
        <v>2</v>
      </c>
      <c r="S473">
        <v>5</v>
      </c>
      <c r="T473">
        <v>1</v>
      </c>
      <c r="U473">
        <v>1</v>
      </c>
      <c r="V473">
        <v>1692</v>
      </c>
      <c r="W473">
        <v>20304</v>
      </c>
      <c r="X473">
        <v>4.5</v>
      </c>
      <c r="Y473">
        <v>4</v>
      </c>
      <c r="Z473">
        <v>0</v>
      </c>
      <c r="AA473">
        <v>6</v>
      </c>
    </row>
    <row r="474" spans="1:27" x14ac:dyDescent="0.3">
      <c r="A474">
        <v>473</v>
      </c>
      <c r="B474" t="s">
        <v>32</v>
      </c>
      <c r="C474">
        <f>_xlfn.IFS(EmpTable3[[#This Row],[Gender]]="Male", 1, EmpTable3[[#This Row],[Gender]]="Female", 2)</f>
        <v>1</v>
      </c>
      <c r="D474" s="1">
        <v>43159</v>
      </c>
      <c r="E474" s="2">
        <f ca="1">DATEDIF(EmpTable3[[#This Row],[Start Date]],TODAY(),"Y")</f>
        <v>6</v>
      </c>
      <c r="F474" t="s">
        <v>77</v>
      </c>
      <c r="G474" t="s">
        <v>18</v>
      </c>
      <c r="H474">
        <f>_xlfn.IFS(EmpTable3[[#This Row],[Country]]="Egypt", 1, EmpTable3[[#This Row],[Country]]="Saudi Arabia", 2, EmpTable3[[#This Row],[Country]]="United Arab Emirates", 3, EmpTable3[[#This Row],[Country]]="Syria", 4, EmpTable3[[#This Row],[Country]]="Lebanon", 5)</f>
        <v>1</v>
      </c>
      <c r="I474" t="s">
        <v>42</v>
      </c>
      <c r="J474">
        <f>_xlfn.IFS(EmpTable3[[#This Row],[Center]]="East", 1, EmpTable3[[#This Row],[Center]]="West", 2, EmpTable3[[#This Row],[Center]]="North", 3, EmpTable3[[#This Row],[Center]]="South", 4, EmpTable3[[#This Row],[Center]]="Main", 5)</f>
        <v>5</v>
      </c>
      <c r="K474">
        <v>1372</v>
      </c>
      <c r="L474">
        <v>16464</v>
      </c>
      <c r="M474">
        <v>1</v>
      </c>
      <c r="N474">
        <v>0</v>
      </c>
      <c r="O474">
        <v>0</v>
      </c>
      <c r="P474">
        <v>4</v>
      </c>
      <c r="Q474" s="2"/>
      <c r="R474">
        <v>1</v>
      </c>
      <c r="S474">
        <v>6</v>
      </c>
      <c r="T474">
        <v>1</v>
      </c>
      <c r="U474">
        <v>5</v>
      </c>
      <c r="V474">
        <v>1372</v>
      </c>
      <c r="W474">
        <v>16464</v>
      </c>
      <c r="X474">
        <v>1</v>
      </c>
      <c r="Y474">
        <v>0</v>
      </c>
      <c r="Z474">
        <v>0</v>
      </c>
      <c r="AA474">
        <v>4</v>
      </c>
    </row>
    <row r="475" spans="1:27" x14ac:dyDescent="0.3">
      <c r="A475">
        <v>474</v>
      </c>
      <c r="B475" t="s">
        <v>307</v>
      </c>
      <c r="C475">
        <f>_xlfn.IFS(EmpTable3[[#This Row],[Gender]]="Male", 1, EmpTable3[[#This Row],[Gender]]="Female", 2)</f>
        <v>2</v>
      </c>
      <c r="D475" s="1">
        <v>43617</v>
      </c>
      <c r="E475" s="2">
        <f ca="1">DATEDIF(EmpTable3[[#This Row],[Start Date]],TODAY(),"Y")</f>
        <v>5</v>
      </c>
      <c r="F475" t="s">
        <v>41</v>
      </c>
      <c r="G475" t="s">
        <v>18</v>
      </c>
      <c r="H475">
        <f>_xlfn.IFS(EmpTable3[[#This Row],[Country]]="Egypt", 1, EmpTable3[[#This Row],[Country]]="Saudi Arabia", 2, EmpTable3[[#This Row],[Country]]="United Arab Emirates", 3, EmpTable3[[#This Row],[Country]]="Syria", 4, EmpTable3[[#This Row],[Country]]="Lebanon", 5)</f>
        <v>1</v>
      </c>
      <c r="I475" t="s">
        <v>898</v>
      </c>
      <c r="J475">
        <f>_xlfn.IFS(EmpTable3[[#This Row],[Center]]="East", 1, EmpTable3[[#This Row],[Center]]="West", 2, EmpTable3[[#This Row],[Center]]="North", 3, EmpTable3[[#This Row],[Center]]="South", 4, EmpTable3[[#This Row],[Center]]="Main", 5)</f>
        <v>1</v>
      </c>
      <c r="K475">
        <v>2594</v>
      </c>
      <c r="L475">
        <v>31128</v>
      </c>
      <c r="M475">
        <v>3</v>
      </c>
      <c r="N475">
        <v>5</v>
      </c>
      <c r="O475">
        <v>0</v>
      </c>
      <c r="P475">
        <v>0</v>
      </c>
      <c r="Q475" s="2"/>
      <c r="R475">
        <v>2</v>
      </c>
      <c r="S475">
        <v>5</v>
      </c>
      <c r="T475">
        <v>1</v>
      </c>
      <c r="U475">
        <v>1</v>
      </c>
      <c r="V475">
        <v>2594</v>
      </c>
      <c r="W475">
        <v>31128</v>
      </c>
      <c r="X475">
        <v>3</v>
      </c>
      <c r="Y475">
        <v>5</v>
      </c>
      <c r="Z475">
        <v>0</v>
      </c>
      <c r="AA475">
        <v>0</v>
      </c>
    </row>
    <row r="476" spans="1:27" x14ac:dyDescent="0.3">
      <c r="A476">
        <v>475</v>
      </c>
      <c r="B476" t="s">
        <v>32</v>
      </c>
      <c r="C476">
        <f>_xlfn.IFS(EmpTable3[[#This Row],[Gender]]="Male", 1, EmpTable3[[#This Row],[Gender]]="Female", 2)</f>
        <v>1</v>
      </c>
      <c r="D476" s="1">
        <v>43237</v>
      </c>
      <c r="E476" s="2">
        <f ca="1">DATEDIF(EmpTable3[[#This Row],[Start Date]],TODAY(),"Y")</f>
        <v>6</v>
      </c>
      <c r="F476" t="s">
        <v>17</v>
      </c>
      <c r="G476" t="s">
        <v>18</v>
      </c>
      <c r="H476">
        <f>_xlfn.IFS(EmpTable3[[#This Row],[Country]]="Egypt", 1, EmpTable3[[#This Row],[Country]]="Saudi Arabia", 2, EmpTable3[[#This Row],[Country]]="United Arab Emirates", 3, EmpTable3[[#This Row],[Country]]="Syria", 4, EmpTable3[[#This Row],[Country]]="Lebanon", 5)</f>
        <v>1</v>
      </c>
      <c r="I476" t="s">
        <v>36</v>
      </c>
      <c r="J476">
        <f>_xlfn.IFS(EmpTable3[[#This Row],[Center]]="East", 1, EmpTable3[[#This Row],[Center]]="West", 2, EmpTable3[[#This Row],[Center]]="North", 3, EmpTable3[[#This Row],[Center]]="South", 4, EmpTable3[[#This Row],[Center]]="Main", 5)</f>
        <v>3</v>
      </c>
      <c r="K476">
        <v>1082</v>
      </c>
      <c r="L476">
        <v>12984</v>
      </c>
      <c r="M476">
        <v>5</v>
      </c>
      <c r="N476">
        <v>1</v>
      </c>
      <c r="O476">
        <v>4</v>
      </c>
      <c r="P476">
        <v>8</v>
      </c>
      <c r="Q476" s="2"/>
      <c r="R476">
        <v>1</v>
      </c>
      <c r="S476">
        <v>6</v>
      </c>
      <c r="T476">
        <v>1</v>
      </c>
      <c r="U476">
        <v>3</v>
      </c>
      <c r="V476">
        <v>1082</v>
      </c>
      <c r="W476">
        <v>12984</v>
      </c>
      <c r="X476">
        <v>5</v>
      </c>
      <c r="Y476">
        <v>1</v>
      </c>
      <c r="Z476">
        <v>4</v>
      </c>
      <c r="AA476">
        <v>8</v>
      </c>
    </row>
    <row r="477" spans="1:27" x14ac:dyDescent="0.3">
      <c r="A477">
        <v>476</v>
      </c>
      <c r="B477" t="s">
        <v>32</v>
      </c>
      <c r="C477">
        <f>_xlfn.IFS(EmpTable3[[#This Row],[Gender]]="Male", 1, EmpTable3[[#This Row],[Gender]]="Female", 2)</f>
        <v>1</v>
      </c>
      <c r="D477" s="1">
        <v>43413</v>
      </c>
      <c r="E477" s="2">
        <f ca="1">DATEDIF(EmpTable3[[#This Row],[Start Date]],TODAY(),"Y")</f>
        <v>5</v>
      </c>
      <c r="F477" t="s">
        <v>28</v>
      </c>
      <c r="G477" t="s">
        <v>18</v>
      </c>
      <c r="H477">
        <f>_xlfn.IFS(EmpTable3[[#This Row],[Country]]="Egypt", 1, EmpTable3[[#This Row],[Country]]="Saudi Arabia", 2, EmpTable3[[#This Row],[Country]]="United Arab Emirates", 3, EmpTable3[[#This Row],[Country]]="Syria", 4, EmpTable3[[#This Row],[Country]]="Lebanon", 5)</f>
        <v>1</v>
      </c>
      <c r="I477" t="s">
        <v>19</v>
      </c>
      <c r="J477">
        <f>_xlfn.IFS(EmpTable3[[#This Row],[Center]]="East", 1, EmpTable3[[#This Row],[Center]]="West", 2, EmpTable3[[#This Row],[Center]]="North", 3, EmpTable3[[#This Row],[Center]]="South", 4, EmpTable3[[#This Row],[Center]]="Main", 5)</f>
        <v>2</v>
      </c>
      <c r="K477">
        <v>1929</v>
      </c>
      <c r="L477">
        <v>23148</v>
      </c>
      <c r="M477">
        <v>5</v>
      </c>
      <c r="N477">
        <v>3</v>
      </c>
      <c r="O477">
        <v>0</v>
      </c>
      <c r="P477">
        <v>43</v>
      </c>
      <c r="Q477" s="2"/>
      <c r="R477">
        <v>1</v>
      </c>
      <c r="S477">
        <v>5</v>
      </c>
      <c r="T477">
        <v>1</v>
      </c>
      <c r="U477">
        <v>2</v>
      </c>
      <c r="V477">
        <v>1929</v>
      </c>
      <c r="W477">
        <v>23148</v>
      </c>
      <c r="X477">
        <v>5</v>
      </c>
      <c r="Y477">
        <v>3</v>
      </c>
      <c r="Z477">
        <v>0</v>
      </c>
      <c r="AA477">
        <v>43</v>
      </c>
    </row>
    <row r="478" spans="1:27" x14ac:dyDescent="0.3">
      <c r="A478">
        <v>477</v>
      </c>
      <c r="B478" t="s">
        <v>32</v>
      </c>
      <c r="C478">
        <f>_xlfn.IFS(EmpTable3[[#This Row],[Gender]]="Male", 1, EmpTable3[[#This Row],[Gender]]="Female", 2)</f>
        <v>1</v>
      </c>
      <c r="D478" s="1">
        <v>43720</v>
      </c>
      <c r="E478" s="2">
        <f ca="1">DATEDIF(EmpTable3[[#This Row],[Start Date]],TODAY(),"Y")</f>
        <v>4</v>
      </c>
      <c r="F478" t="s">
        <v>28</v>
      </c>
      <c r="G478" t="s">
        <v>22</v>
      </c>
      <c r="H478">
        <f>_xlfn.IFS(EmpTable3[[#This Row],[Country]]="Egypt", 1, EmpTable3[[#This Row],[Country]]="Saudi Arabia", 2, EmpTable3[[#This Row],[Country]]="United Arab Emirates", 3, EmpTable3[[#This Row],[Country]]="Syria", 4, EmpTable3[[#This Row],[Country]]="Lebanon", 5)</f>
        <v>2</v>
      </c>
      <c r="I478" t="s">
        <v>42</v>
      </c>
      <c r="J478">
        <f>_xlfn.IFS(EmpTable3[[#This Row],[Center]]="East", 1, EmpTable3[[#This Row],[Center]]="West", 2, EmpTable3[[#This Row],[Center]]="North", 3, EmpTable3[[#This Row],[Center]]="South", 4, EmpTable3[[#This Row],[Center]]="Main", 5)</f>
        <v>5</v>
      </c>
      <c r="K478">
        <v>1883</v>
      </c>
      <c r="L478">
        <v>22596</v>
      </c>
      <c r="M478">
        <v>3</v>
      </c>
      <c r="N478">
        <v>3</v>
      </c>
      <c r="O478">
        <v>0</v>
      </c>
      <c r="P478">
        <v>3</v>
      </c>
      <c r="Q478" s="2"/>
      <c r="R478">
        <v>1</v>
      </c>
      <c r="S478">
        <v>4</v>
      </c>
      <c r="T478">
        <v>2</v>
      </c>
      <c r="U478">
        <v>5</v>
      </c>
      <c r="V478">
        <v>1883</v>
      </c>
      <c r="W478">
        <v>22596</v>
      </c>
      <c r="X478">
        <v>3</v>
      </c>
      <c r="Y478">
        <v>3</v>
      </c>
      <c r="Z478">
        <v>0</v>
      </c>
      <c r="AA478">
        <v>3</v>
      </c>
    </row>
    <row r="479" spans="1:27" x14ac:dyDescent="0.3">
      <c r="A479">
        <v>478</v>
      </c>
      <c r="B479" t="s">
        <v>32</v>
      </c>
      <c r="C479">
        <f>_xlfn.IFS(EmpTable3[[#This Row],[Gender]]="Male", 1, EmpTable3[[#This Row],[Gender]]="Female", 2)</f>
        <v>1</v>
      </c>
      <c r="D479" s="1">
        <v>43594</v>
      </c>
      <c r="E479" s="2">
        <f ca="1">DATEDIF(EmpTable3[[#This Row],[Start Date]],TODAY(),"Y")</f>
        <v>5</v>
      </c>
      <c r="F479" t="s">
        <v>41</v>
      </c>
      <c r="G479" t="s">
        <v>29</v>
      </c>
      <c r="H479">
        <f>_xlfn.IFS(EmpTable3[[#This Row],[Country]]="Egypt", 1, EmpTable3[[#This Row],[Country]]="Saudi Arabia", 2, EmpTable3[[#This Row],[Country]]="United Arab Emirates", 3, EmpTable3[[#This Row],[Country]]="Syria", 4, EmpTable3[[#This Row],[Country]]="Lebanon", 5)</f>
        <v>3</v>
      </c>
      <c r="I479" t="s">
        <v>19</v>
      </c>
      <c r="J479">
        <f>_xlfn.IFS(EmpTable3[[#This Row],[Center]]="East", 1, EmpTable3[[#This Row],[Center]]="West", 2, EmpTable3[[#This Row],[Center]]="North", 3, EmpTable3[[#This Row],[Center]]="South", 4, EmpTable3[[#This Row],[Center]]="Main", 5)</f>
        <v>2</v>
      </c>
      <c r="K479">
        <v>874</v>
      </c>
      <c r="L479">
        <v>10488</v>
      </c>
      <c r="M479">
        <v>3</v>
      </c>
      <c r="N479">
        <v>0</v>
      </c>
      <c r="O479">
        <v>0</v>
      </c>
      <c r="P479">
        <v>7</v>
      </c>
      <c r="Q479" s="2"/>
      <c r="R479">
        <v>1</v>
      </c>
      <c r="S479">
        <v>5</v>
      </c>
      <c r="T479">
        <v>3</v>
      </c>
      <c r="U479">
        <v>2</v>
      </c>
      <c r="V479">
        <v>874</v>
      </c>
      <c r="W479">
        <v>10488</v>
      </c>
      <c r="X479">
        <v>3</v>
      </c>
      <c r="Y479">
        <v>0</v>
      </c>
      <c r="Z479">
        <v>0</v>
      </c>
      <c r="AA479">
        <v>7</v>
      </c>
    </row>
    <row r="480" spans="1:27" x14ac:dyDescent="0.3">
      <c r="A480">
        <v>479</v>
      </c>
      <c r="B480" t="s">
        <v>32</v>
      </c>
      <c r="C480">
        <f>_xlfn.IFS(EmpTable3[[#This Row],[Gender]]="Male", 1, EmpTable3[[#This Row],[Gender]]="Female", 2)</f>
        <v>1</v>
      </c>
      <c r="D480" s="1">
        <v>42603</v>
      </c>
      <c r="E480" s="2">
        <f ca="1">DATEDIF(EmpTable3[[#This Row],[Start Date]],TODAY(),"Y")</f>
        <v>7</v>
      </c>
      <c r="F480" t="s">
        <v>17</v>
      </c>
      <c r="G480" t="s">
        <v>22</v>
      </c>
      <c r="H480">
        <f>_xlfn.IFS(EmpTable3[[#This Row],[Country]]="Egypt", 1, EmpTable3[[#This Row],[Country]]="Saudi Arabia", 2, EmpTable3[[#This Row],[Country]]="United Arab Emirates", 3, EmpTable3[[#This Row],[Country]]="Syria", 4, EmpTable3[[#This Row],[Country]]="Lebanon", 5)</f>
        <v>2</v>
      </c>
      <c r="I480" t="s">
        <v>19</v>
      </c>
      <c r="J480">
        <f>_xlfn.IFS(EmpTable3[[#This Row],[Center]]="East", 1, EmpTable3[[#This Row],[Center]]="West", 2, EmpTable3[[#This Row],[Center]]="North", 3, EmpTable3[[#This Row],[Center]]="South", 4, EmpTable3[[#This Row],[Center]]="Main", 5)</f>
        <v>2</v>
      </c>
      <c r="K480">
        <v>2780</v>
      </c>
      <c r="L480">
        <v>33360</v>
      </c>
      <c r="M480">
        <v>3</v>
      </c>
      <c r="N480">
        <v>3</v>
      </c>
      <c r="O480">
        <v>0</v>
      </c>
      <c r="P480">
        <v>2</v>
      </c>
      <c r="Q480" s="2"/>
      <c r="R480">
        <v>1</v>
      </c>
      <c r="S480">
        <v>7</v>
      </c>
      <c r="T480">
        <v>2</v>
      </c>
      <c r="U480">
        <v>2</v>
      </c>
      <c r="V480">
        <v>2780</v>
      </c>
      <c r="W480">
        <v>33360</v>
      </c>
      <c r="X480">
        <v>3</v>
      </c>
      <c r="Y480">
        <v>3</v>
      </c>
      <c r="Z480">
        <v>0</v>
      </c>
      <c r="AA480">
        <v>2</v>
      </c>
    </row>
    <row r="481" spans="1:27" x14ac:dyDescent="0.3">
      <c r="A481">
        <v>480</v>
      </c>
      <c r="B481" t="s">
        <v>32</v>
      </c>
      <c r="C481">
        <f>_xlfn.IFS(EmpTable3[[#This Row],[Gender]]="Male", 1, EmpTable3[[#This Row],[Gender]]="Female", 2)</f>
        <v>1</v>
      </c>
      <c r="D481" s="1">
        <v>43832</v>
      </c>
      <c r="E481" s="2">
        <f ca="1">DATEDIF(EmpTable3[[#This Row],[Start Date]],TODAY(),"Y")</f>
        <v>4</v>
      </c>
      <c r="F481" t="s">
        <v>50</v>
      </c>
      <c r="G481" t="s">
        <v>48</v>
      </c>
      <c r="H481">
        <f>_xlfn.IFS(EmpTable3[[#This Row],[Country]]="Egypt", 1, EmpTable3[[#This Row],[Country]]="Saudi Arabia", 2, EmpTable3[[#This Row],[Country]]="United Arab Emirates", 3, EmpTable3[[#This Row],[Country]]="Syria", 4, EmpTable3[[#This Row],[Country]]="Lebanon", 5)</f>
        <v>4</v>
      </c>
      <c r="I481" t="s">
        <v>60</v>
      </c>
      <c r="J481">
        <f>_xlfn.IFS(EmpTable3[[#This Row],[Center]]="East", 1, EmpTable3[[#This Row],[Center]]="West", 2, EmpTable3[[#This Row],[Center]]="North", 3, EmpTable3[[#This Row],[Center]]="South", 4, EmpTable3[[#This Row],[Center]]="Main", 5)</f>
        <v>4</v>
      </c>
      <c r="K481">
        <v>1980</v>
      </c>
      <c r="L481">
        <v>23760</v>
      </c>
      <c r="M481">
        <v>2</v>
      </c>
      <c r="N481">
        <v>3</v>
      </c>
      <c r="O481">
        <v>0</v>
      </c>
      <c r="P481">
        <v>0</v>
      </c>
      <c r="Q481" s="2"/>
      <c r="R481">
        <v>1</v>
      </c>
      <c r="S481">
        <v>4</v>
      </c>
      <c r="T481">
        <v>4</v>
      </c>
      <c r="U481">
        <v>4</v>
      </c>
      <c r="V481">
        <v>1980</v>
      </c>
      <c r="W481">
        <v>23760</v>
      </c>
      <c r="X481">
        <v>2</v>
      </c>
      <c r="Y481">
        <v>3</v>
      </c>
      <c r="Z481">
        <v>0</v>
      </c>
      <c r="AA481">
        <v>0</v>
      </c>
    </row>
    <row r="482" spans="1:27" x14ac:dyDescent="0.3">
      <c r="A482">
        <v>481</v>
      </c>
      <c r="B482" t="s">
        <v>32</v>
      </c>
      <c r="C482">
        <f>_xlfn.IFS(EmpTable3[[#This Row],[Gender]]="Male", 1, EmpTable3[[#This Row],[Gender]]="Female", 2)</f>
        <v>1</v>
      </c>
      <c r="D482" s="1">
        <v>43832</v>
      </c>
      <c r="E482" s="2">
        <f ca="1">DATEDIF(EmpTable3[[#This Row],[Start Date]],TODAY(),"Y")</f>
        <v>4</v>
      </c>
      <c r="F482" t="s">
        <v>25</v>
      </c>
      <c r="G482" t="s">
        <v>48</v>
      </c>
      <c r="H482">
        <f>_xlfn.IFS(EmpTable3[[#This Row],[Country]]="Egypt", 1, EmpTable3[[#This Row],[Country]]="Saudi Arabia", 2, EmpTable3[[#This Row],[Country]]="United Arab Emirates", 3, EmpTable3[[#This Row],[Country]]="Syria", 4, EmpTable3[[#This Row],[Country]]="Lebanon", 5)</f>
        <v>4</v>
      </c>
      <c r="I482" t="s">
        <v>42</v>
      </c>
      <c r="J482">
        <f>_xlfn.IFS(EmpTable3[[#This Row],[Center]]="East", 1, EmpTable3[[#This Row],[Center]]="West", 2, EmpTable3[[#This Row],[Center]]="North", 3, EmpTable3[[#This Row],[Center]]="South", 4, EmpTable3[[#This Row],[Center]]="Main", 5)</f>
        <v>5</v>
      </c>
      <c r="K482">
        <v>2611</v>
      </c>
      <c r="L482">
        <v>31332</v>
      </c>
      <c r="M482">
        <v>5</v>
      </c>
      <c r="N482">
        <v>4</v>
      </c>
      <c r="O482">
        <v>0</v>
      </c>
      <c r="P482">
        <v>9</v>
      </c>
      <c r="Q482" s="2"/>
      <c r="R482">
        <v>1</v>
      </c>
      <c r="S482">
        <v>4</v>
      </c>
      <c r="T482">
        <v>4</v>
      </c>
      <c r="U482">
        <v>5</v>
      </c>
      <c r="V482">
        <v>2611</v>
      </c>
      <c r="W482">
        <v>31332</v>
      </c>
      <c r="X482">
        <v>5</v>
      </c>
      <c r="Y482">
        <v>4</v>
      </c>
      <c r="Z482">
        <v>0</v>
      </c>
      <c r="AA482">
        <v>9</v>
      </c>
    </row>
    <row r="483" spans="1:27" x14ac:dyDescent="0.3">
      <c r="A483">
        <v>482</v>
      </c>
      <c r="B483" t="s">
        <v>32</v>
      </c>
      <c r="C483">
        <f>_xlfn.IFS(EmpTable3[[#This Row],[Gender]]="Male", 1, EmpTable3[[#This Row],[Gender]]="Female", 2)</f>
        <v>1</v>
      </c>
      <c r="D483" s="1">
        <v>43141</v>
      </c>
      <c r="E483" s="2">
        <f ca="1">DATEDIF(EmpTable3[[#This Row],[Start Date]],TODAY(),"Y")</f>
        <v>6</v>
      </c>
      <c r="F483" t="s">
        <v>200</v>
      </c>
      <c r="G483" t="s">
        <v>48</v>
      </c>
      <c r="H483">
        <f>_xlfn.IFS(EmpTable3[[#This Row],[Country]]="Egypt", 1, EmpTable3[[#This Row],[Country]]="Saudi Arabia", 2, EmpTable3[[#This Row],[Country]]="United Arab Emirates", 3, EmpTable3[[#This Row],[Country]]="Syria", 4, EmpTable3[[#This Row],[Country]]="Lebanon", 5)</f>
        <v>4</v>
      </c>
      <c r="I483" t="s">
        <v>898</v>
      </c>
      <c r="J483">
        <f>_xlfn.IFS(EmpTable3[[#This Row],[Center]]="East", 1, EmpTable3[[#This Row],[Center]]="West", 2, EmpTable3[[#This Row],[Center]]="North", 3, EmpTable3[[#This Row],[Center]]="South", 4, EmpTable3[[#This Row],[Center]]="Main", 5)</f>
        <v>1</v>
      </c>
      <c r="K483">
        <v>1881</v>
      </c>
      <c r="L483">
        <v>22572</v>
      </c>
      <c r="M483">
        <v>5</v>
      </c>
      <c r="N483">
        <v>1</v>
      </c>
      <c r="O483">
        <v>0</v>
      </c>
      <c r="P483">
        <v>1</v>
      </c>
      <c r="Q483" s="2"/>
      <c r="R483">
        <v>1</v>
      </c>
      <c r="S483">
        <v>6</v>
      </c>
      <c r="T483">
        <v>4</v>
      </c>
      <c r="U483">
        <v>1</v>
      </c>
      <c r="V483">
        <v>1881</v>
      </c>
      <c r="W483">
        <v>22572</v>
      </c>
      <c r="X483">
        <v>5</v>
      </c>
      <c r="Y483">
        <v>1</v>
      </c>
      <c r="Z483">
        <v>0</v>
      </c>
      <c r="AA483">
        <v>1</v>
      </c>
    </row>
    <row r="484" spans="1:27" x14ac:dyDescent="0.3">
      <c r="A484">
        <v>483</v>
      </c>
      <c r="B484" t="s">
        <v>32</v>
      </c>
      <c r="C484">
        <f>_xlfn.IFS(EmpTable3[[#This Row],[Gender]]="Male", 1, EmpTable3[[#This Row],[Gender]]="Female", 2)</f>
        <v>1</v>
      </c>
      <c r="D484" s="1">
        <v>42530</v>
      </c>
      <c r="E484" s="2">
        <f ca="1">DATEDIF(EmpTable3[[#This Row],[Start Date]],TODAY(),"Y")</f>
        <v>8</v>
      </c>
      <c r="F484" t="s">
        <v>28</v>
      </c>
      <c r="G484" t="s">
        <v>18</v>
      </c>
      <c r="H484">
        <f>_xlfn.IFS(EmpTable3[[#This Row],[Country]]="Egypt", 1, EmpTable3[[#This Row],[Country]]="Saudi Arabia", 2, EmpTable3[[#This Row],[Country]]="United Arab Emirates", 3, EmpTable3[[#This Row],[Country]]="Syria", 4, EmpTable3[[#This Row],[Country]]="Lebanon", 5)</f>
        <v>1</v>
      </c>
      <c r="I484" t="s">
        <v>19</v>
      </c>
      <c r="J484">
        <f>_xlfn.IFS(EmpTable3[[#This Row],[Center]]="East", 1, EmpTable3[[#This Row],[Center]]="West", 2, EmpTable3[[#This Row],[Center]]="North", 3, EmpTable3[[#This Row],[Center]]="South", 4, EmpTable3[[#This Row],[Center]]="Main", 5)</f>
        <v>2</v>
      </c>
      <c r="K484">
        <v>1517</v>
      </c>
      <c r="L484">
        <v>18204</v>
      </c>
      <c r="M484">
        <v>5</v>
      </c>
      <c r="N484">
        <v>4</v>
      </c>
      <c r="O484">
        <v>0</v>
      </c>
      <c r="P484">
        <v>6</v>
      </c>
      <c r="Q484" s="2"/>
      <c r="R484">
        <v>1</v>
      </c>
      <c r="S484">
        <v>8</v>
      </c>
      <c r="T484">
        <v>1</v>
      </c>
      <c r="U484">
        <v>2</v>
      </c>
      <c r="V484">
        <v>1517</v>
      </c>
      <c r="W484">
        <v>18204</v>
      </c>
      <c r="X484">
        <v>5</v>
      </c>
      <c r="Y484">
        <v>4</v>
      </c>
      <c r="Z484">
        <v>0</v>
      </c>
      <c r="AA484">
        <v>6</v>
      </c>
    </row>
    <row r="485" spans="1:27" x14ac:dyDescent="0.3">
      <c r="A485">
        <v>484</v>
      </c>
      <c r="B485" t="s">
        <v>32</v>
      </c>
      <c r="C485">
        <f>_xlfn.IFS(EmpTable3[[#This Row],[Gender]]="Male", 1, EmpTable3[[#This Row],[Gender]]="Female", 2)</f>
        <v>1</v>
      </c>
      <c r="D485" s="1">
        <v>43825</v>
      </c>
      <c r="E485" s="2">
        <f ca="1">DATEDIF(EmpTable3[[#This Row],[Start Date]],TODAY(),"Y")</f>
        <v>4</v>
      </c>
      <c r="F485" t="s">
        <v>35</v>
      </c>
      <c r="G485" t="s">
        <v>18</v>
      </c>
      <c r="H485">
        <f>_xlfn.IFS(EmpTable3[[#This Row],[Country]]="Egypt", 1, EmpTable3[[#This Row],[Country]]="Saudi Arabia", 2, EmpTable3[[#This Row],[Country]]="United Arab Emirates", 3, EmpTable3[[#This Row],[Country]]="Syria", 4, EmpTable3[[#This Row],[Country]]="Lebanon", 5)</f>
        <v>1</v>
      </c>
      <c r="I485" t="s">
        <v>19</v>
      </c>
      <c r="J485">
        <f>_xlfn.IFS(EmpTable3[[#This Row],[Center]]="East", 1, EmpTable3[[#This Row],[Center]]="West", 2, EmpTable3[[#This Row],[Center]]="North", 3, EmpTable3[[#This Row],[Center]]="South", 4, EmpTable3[[#This Row],[Center]]="Main", 5)</f>
        <v>2</v>
      </c>
      <c r="K485">
        <v>1459</v>
      </c>
      <c r="L485">
        <v>17508</v>
      </c>
      <c r="M485">
        <v>4.5</v>
      </c>
      <c r="N485">
        <v>0</v>
      </c>
      <c r="O485">
        <v>0</v>
      </c>
      <c r="P485">
        <v>10</v>
      </c>
      <c r="Q485" s="2"/>
      <c r="R485">
        <v>1</v>
      </c>
      <c r="S485">
        <v>4</v>
      </c>
      <c r="T485">
        <v>1</v>
      </c>
      <c r="U485">
        <v>2</v>
      </c>
      <c r="V485">
        <v>1459</v>
      </c>
      <c r="W485">
        <v>17508</v>
      </c>
      <c r="X485">
        <v>4.5</v>
      </c>
      <c r="Y485">
        <v>0</v>
      </c>
      <c r="Z485">
        <v>0</v>
      </c>
      <c r="AA485">
        <v>10</v>
      </c>
    </row>
    <row r="486" spans="1:27" x14ac:dyDescent="0.3">
      <c r="A486">
        <v>485</v>
      </c>
      <c r="B486" t="s">
        <v>32</v>
      </c>
      <c r="C486">
        <f>_xlfn.IFS(EmpTable3[[#This Row],[Gender]]="Male", 1, EmpTable3[[#This Row],[Gender]]="Female", 2)</f>
        <v>1</v>
      </c>
      <c r="D486" s="1">
        <v>43761</v>
      </c>
      <c r="E486" s="2">
        <f ca="1">DATEDIF(EmpTable3[[#This Row],[Start Date]],TODAY(),"Y")</f>
        <v>4</v>
      </c>
      <c r="F486" t="s">
        <v>88</v>
      </c>
      <c r="G486" t="s">
        <v>22</v>
      </c>
      <c r="H486">
        <f>_xlfn.IFS(EmpTable3[[#This Row],[Country]]="Egypt", 1, EmpTable3[[#This Row],[Country]]="Saudi Arabia", 2, EmpTable3[[#This Row],[Country]]="United Arab Emirates", 3, EmpTable3[[#This Row],[Country]]="Syria", 4, EmpTable3[[#This Row],[Country]]="Lebanon", 5)</f>
        <v>2</v>
      </c>
      <c r="I486" t="s">
        <v>42</v>
      </c>
      <c r="J486">
        <f>_xlfn.IFS(EmpTable3[[#This Row],[Center]]="East", 1, EmpTable3[[#This Row],[Center]]="West", 2, EmpTable3[[#This Row],[Center]]="North", 3, EmpTable3[[#This Row],[Center]]="South", 4, EmpTable3[[#This Row],[Center]]="Main", 5)</f>
        <v>5</v>
      </c>
      <c r="K486">
        <v>2383</v>
      </c>
      <c r="L486">
        <v>28596</v>
      </c>
      <c r="M486">
        <v>3</v>
      </c>
      <c r="N486">
        <v>0</v>
      </c>
      <c r="O486">
        <v>0</v>
      </c>
      <c r="P486">
        <v>0</v>
      </c>
      <c r="Q486" s="2"/>
      <c r="R486">
        <v>1</v>
      </c>
      <c r="S486">
        <v>4</v>
      </c>
      <c r="T486">
        <v>2</v>
      </c>
      <c r="U486">
        <v>5</v>
      </c>
      <c r="V486">
        <v>2383</v>
      </c>
      <c r="W486">
        <v>28596</v>
      </c>
      <c r="X486">
        <v>3</v>
      </c>
      <c r="Y486">
        <v>0</v>
      </c>
      <c r="Z486">
        <v>0</v>
      </c>
      <c r="AA486">
        <v>0</v>
      </c>
    </row>
    <row r="487" spans="1:27" x14ac:dyDescent="0.3">
      <c r="A487">
        <v>486</v>
      </c>
      <c r="B487" t="s">
        <v>32</v>
      </c>
      <c r="C487">
        <f>_xlfn.IFS(EmpTable3[[#This Row],[Gender]]="Male", 1, EmpTable3[[#This Row],[Gender]]="Female", 2)</f>
        <v>1</v>
      </c>
      <c r="D487" s="1">
        <v>43168</v>
      </c>
      <c r="E487" s="2">
        <f ca="1">DATEDIF(EmpTable3[[#This Row],[Start Date]],TODAY(),"Y")</f>
        <v>6</v>
      </c>
      <c r="F487" t="s">
        <v>77</v>
      </c>
      <c r="G487" t="s">
        <v>18</v>
      </c>
      <c r="H487">
        <f>_xlfn.IFS(EmpTable3[[#This Row],[Country]]="Egypt", 1, EmpTable3[[#This Row],[Country]]="Saudi Arabia", 2, EmpTable3[[#This Row],[Country]]="United Arab Emirates", 3, EmpTable3[[#This Row],[Country]]="Syria", 4, EmpTable3[[#This Row],[Country]]="Lebanon", 5)</f>
        <v>1</v>
      </c>
      <c r="I487" t="s">
        <v>60</v>
      </c>
      <c r="J487">
        <f>_xlfn.IFS(EmpTable3[[#This Row],[Center]]="East", 1, EmpTable3[[#This Row],[Center]]="West", 2, EmpTable3[[#This Row],[Center]]="North", 3, EmpTable3[[#This Row],[Center]]="South", 4, EmpTable3[[#This Row],[Center]]="Main", 5)</f>
        <v>4</v>
      </c>
      <c r="K487">
        <v>1420</v>
      </c>
      <c r="L487">
        <v>17040</v>
      </c>
      <c r="M487">
        <v>5</v>
      </c>
      <c r="N487">
        <v>2</v>
      </c>
      <c r="O487">
        <v>6</v>
      </c>
      <c r="P487">
        <v>7</v>
      </c>
      <c r="Q487" s="2"/>
      <c r="R487">
        <v>1</v>
      </c>
      <c r="S487">
        <v>6</v>
      </c>
      <c r="T487">
        <v>1</v>
      </c>
      <c r="U487">
        <v>4</v>
      </c>
      <c r="V487">
        <v>1420</v>
      </c>
      <c r="W487">
        <v>17040</v>
      </c>
      <c r="X487">
        <v>5</v>
      </c>
      <c r="Y487">
        <v>2</v>
      </c>
      <c r="Z487">
        <v>6</v>
      </c>
      <c r="AA487">
        <v>7</v>
      </c>
    </row>
    <row r="488" spans="1:27" x14ac:dyDescent="0.3">
      <c r="A488">
        <v>487</v>
      </c>
      <c r="B488" t="s">
        <v>32</v>
      </c>
      <c r="C488">
        <f>_xlfn.IFS(EmpTable3[[#This Row],[Gender]]="Male", 1, EmpTable3[[#This Row],[Gender]]="Female", 2)</f>
        <v>1</v>
      </c>
      <c r="D488" s="1">
        <v>43358</v>
      </c>
      <c r="E488" s="2">
        <f ca="1">DATEDIF(EmpTable3[[#This Row],[Start Date]],TODAY(),"Y")</f>
        <v>5</v>
      </c>
      <c r="F488" t="s">
        <v>25</v>
      </c>
      <c r="G488" t="s">
        <v>18</v>
      </c>
      <c r="H488">
        <f>_xlfn.IFS(EmpTable3[[#This Row],[Country]]="Egypt", 1, EmpTable3[[#This Row],[Country]]="Saudi Arabia", 2, EmpTable3[[#This Row],[Country]]="United Arab Emirates", 3, EmpTable3[[#This Row],[Country]]="Syria", 4, EmpTable3[[#This Row],[Country]]="Lebanon", 5)</f>
        <v>1</v>
      </c>
      <c r="I488" t="s">
        <v>36</v>
      </c>
      <c r="J488">
        <f>_xlfn.IFS(EmpTable3[[#This Row],[Center]]="East", 1, EmpTable3[[#This Row],[Center]]="West", 2, EmpTable3[[#This Row],[Center]]="North", 3, EmpTable3[[#This Row],[Center]]="South", 4, EmpTable3[[#This Row],[Center]]="Main", 5)</f>
        <v>3</v>
      </c>
      <c r="K488">
        <v>1382</v>
      </c>
      <c r="L488">
        <v>16584</v>
      </c>
      <c r="M488">
        <v>4.5</v>
      </c>
      <c r="N488">
        <v>0</v>
      </c>
      <c r="O488">
        <v>1</v>
      </c>
      <c r="P488">
        <v>14</v>
      </c>
      <c r="Q488" s="2"/>
      <c r="R488">
        <v>1</v>
      </c>
      <c r="S488">
        <v>5</v>
      </c>
      <c r="T488">
        <v>1</v>
      </c>
      <c r="U488">
        <v>3</v>
      </c>
      <c r="V488">
        <v>1382</v>
      </c>
      <c r="W488">
        <v>16584</v>
      </c>
      <c r="X488">
        <v>4.5</v>
      </c>
      <c r="Y488">
        <v>0</v>
      </c>
      <c r="Z488">
        <v>1</v>
      </c>
      <c r="AA488">
        <v>14</v>
      </c>
    </row>
    <row r="489" spans="1:27" x14ac:dyDescent="0.3">
      <c r="A489">
        <v>488</v>
      </c>
      <c r="B489" t="s">
        <v>32</v>
      </c>
      <c r="C489">
        <f>_xlfn.IFS(EmpTable3[[#This Row],[Gender]]="Male", 1, EmpTable3[[#This Row],[Gender]]="Female", 2)</f>
        <v>1</v>
      </c>
      <c r="D489" s="1">
        <v>44097</v>
      </c>
      <c r="E489" s="2">
        <f ca="1">DATEDIF(EmpTable3[[#This Row],[Start Date]],TODAY(),"Y")</f>
        <v>3</v>
      </c>
      <c r="F489" t="s">
        <v>50</v>
      </c>
      <c r="G489" t="s">
        <v>29</v>
      </c>
      <c r="H489">
        <f>_xlfn.IFS(EmpTable3[[#This Row],[Country]]="Egypt", 1, EmpTable3[[#This Row],[Country]]="Saudi Arabia", 2, EmpTable3[[#This Row],[Country]]="United Arab Emirates", 3, EmpTable3[[#This Row],[Country]]="Syria", 4, EmpTable3[[#This Row],[Country]]="Lebanon", 5)</f>
        <v>3</v>
      </c>
      <c r="I489" t="s">
        <v>19</v>
      </c>
      <c r="J489">
        <f>_xlfn.IFS(EmpTable3[[#This Row],[Center]]="East", 1, EmpTable3[[#This Row],[Center]]="West", 2, EmpTable3[[#This Row],[Center]]="North", 3, EmpTable3[[#This Row],[Center]]="South", 4, EmpTable3[[#This Row],[Center]]="Main", 5)</f>
        <v>2</v>
      </c>
      <c r="K489">
        <v>1920</v>
      </c>
      <c r="L489">
        <v>23040</v>
      </c>
      <c r="M489">
        <v>5</v>
      </c>
      <c r="N489">
        <v>0</v>
      </c>
      <c r="O489">
        <v>5</v>
      </c>
      <c r="P489">
        <v>1</v>
      </c>
      <c r="Q489" s="2"/>
      <c r="R489">
        <v>1</v>
      </c>
      <c r="S489">
        <v>3</v>
      </c>
      <c r="T489">
        <v>3</v>
      </c>
      <c r="U489">
        <v>2</v>
      </c>
      <c r="V489">
        <v>1920</v>
      </c>
      <c r="W489">
        <v>23040</v>
      </c>
      <c r="X489">
        <v>5</v>
      </c>
      <c r="Y489">
        <v>0</v>
      </c>
      <c r="Z489">
        <v>5</v>
      </c>
      <c r="AA489">
        <v>1</v>
      </c>
    </row>
    <row r="490" spans="1:27" x14ac:dyDescent="0.3">
      <c r="A490">
        <v>489</v>
      </c>
      <c r="B490" t="s">
        <v>32</v>
      </c>
      <c r="C490">
        <f>_xlfn.IFS(EmpTable3[[#This Row],[Gender]]="Male", 1, EmpTable3[[#This Row],[Gender]]="Female", 2)</f>
        <v>1</v>
      </c>
      <c r="D490" s="1">
        <v>44091</v>
      </c>
      <c r="E490" s="2">
        <f ca="1">DATEDIF(EmpTable3[[#This Row],[Start Date]],TODAY(),"Y")</f>
        <v>3</v>
      </c>
      <c r="F490" t="s">
        <v>77</v>
      </c>
      <c r="G490" t="s">
        <v>18</v>
      </c>
      <c r="H490">
        <f>_xlfn.IFS(EmpTable3[[#This Row],[Country]]="Egypt", 1, EmpTable3[[#This Row],[Country]]="Saudi Arabia", 2, EmpTable3[[#This Row],[Country]]="United Arab Emirates", 3, EmpTable3[[#This Row],[Country]]="Syria", 4, EmpTable3[[#This Row],[Country]]="Lebanon", 5)</f>
        <v>1</v>
      </c>
      <c r="I490" t="s">
        <v>36</v>
      </c>
      <c r="J490">
        <f>_xlfn.IFS(EmpTable3[[#This Row],[Center]]="East", 1, EmpTable3[[#This Row],[Center]]="West", 2, EmpTable3[[#This Row],[Center]]="North", 3, EmpTable3[[#This Row],[Center]]="South", 4, EmpTable3[[#This Row],[Center]]="Main", 5)</f>
        <v>3</v>
      </c>
      <c r="K490">
        <v>1202</v>
      </c>
      <c r="L490">
        <v>14424</v>
      </c>
      <c r="M490">
        <v>4.5</v>
      </c>
      <c r="N490">
        <v>0</v>
      </c>
      <c r="O490">
        <v>0</v>
      </c>
      <c r="P490">
        <v>92</v>
      </c>
      <c r="Q490" s="2"/>
      <c r="R490">
        <v>1</v>
      </c>
      <c r="S490">
        <v>3</v>
      </c>
      <c r="T490">
        <v>1</v>
      </c>
      <c r="U490">
        <v>3</v>
      </c>
      <c r="V490">
        <v>1202</v>
      </c>
      <c r="W490">
        <v>14424</v>
      </c>
      <c r="X490">
        <v>4.5</v>
      </c>
      <c r="Y490">
        <v>0</v>
      </c>
      <c r="Z490">
        <v>0</v>
      </c>
      <c r="AA490">
        <v>92</v>
      </c>
    </row>
    <row r="491" spans="1:27" x14ac:dyDescent="0.3">
      <c r="A491">
        <v>490</v>
      </c>
      <c r="B491" t="s">
        <v>307</v>
      </c>
      <c r="C491">
        <f>_xlfn.IFS(EmpTable3[[#This Row],[Gender]]="Male", 1, EmpTable3[[#This Row],[Gender]]="Female", 2)</f>
        <v>2</v>
      </c>
      <c r="D491" s="1">
        <v>43156</v>
      </c>
      <c r="E491" s="2">
        <f ca="1">DATEDIF(EmpTable3[[#This Row],[Start Date]],TODAY(),"Y")</f>
        <v>6</v>
      </c>
      <c r="F491" t="s">
        <v>58</v>
      </c>
      <c r="G491" t="s">
        <v>22</v>
      </c>
      <c r="H491">
        <f>_xlfn.IFS(EmpTable3[[#This Row],[Country]]="Egypt", 1, EmpTable3[[#This Row],[Country]]="Saudi Arabia", 2, EmpTable3[[#This Row],[Country]]="United Arab Emirates", 3, EmpTable3[[#This Row],[Country]]="Syria", 4, EmpTable3[[#This Row],[Country]]="Lebanon", 5)</f>
        <v>2</v>
      </c>
      <c r="I491" t="s">
        <v>19</v>
      </c>
      <c r="J491">
        <f>_xlfn.IFS(EmpTable3[[#This Row],[Center]]="East", 1, EmpTable3[[#This Row],[Center]]="West", 2, EmpTable3[[#This Row],[Center]]="North", 3, EmpTable3[[#This Row],[Center]]="South", 4, EmpTable3[[#This Row],[Center]]="Main", 5)</f>
        <v>2</v>
      </c>
      <c r="K491">
        <v>1158</v>
      </c>
      <c r="L491">
        <v>13896</v>
      </c>
      <c r="M491">
        <v>5</v>
      </c>
      <c r="N491">
        <v>0</v>
      </c>
      <c r="O491">
        <v>0</v>
      </c>
      <c r="P491">
        <v>7</v>
      </c>
      <c r="Q491" s="2"/>
      <c r="R491">
        <v>2</v>
      </c>
      <c r="S491">
        <v>6</v>
      </c>
      <c r="T491">
        <v>2</v>
      </c>
      <c r="U491">
        <v>2</v>
      </c>
      <c r="V491">
        <v>1158</v>
      </c>
      <c r="W491">
        <v>13896</v>
      </c>
      <c r="X491">
        <v>5</v>
      </c>
      <c r="Y491">
        <v>0</v>
      </c>
      <c r="Z491">
        <v>0</v>
      </c>
      <c r="AA491">
        <v>7</v>
      </c>
    </row>
    <row r="492" spans="1:27" x14ac:dyDescent="0.3">
      <c r="A492">
        <v>491</v>
      </c>
      <c r="B492" t="s">
        <v>32</v>
      </c>
      <c r="C492">
        <f>_xlfn.IFS(EmpTable3[[#This Row],[Gender]]="Male", 1, EmpTable3[[#This Row],[Gender]]="Female", 2)</f>
        <v>1</v>
      </c>
      <c r="D492" s="1">
        <v>43850</v>
      </c>
      <c r="E492" s="2">
        <f ca="1">DATEDIF(EmpTable3[[#This Row],[Start Date]],TODAY(),"Y")</f>
        <v>4</v>
      </c>
      <c r="F492" t="s">
        <v>17</v>
      </c>
      <c r="G492" t="s">
        <v>18</v>
      </c>
      <c r="H492">
        <f>_xlfn.IFS(EmpTable3[[#This Row],[Country]]="Egypt", 1, EmpTable3[[#This Row],[Country]]="Saudi Arabia", 2, EmpTable3[[#This Row],[Country]]="United Arab Emirates", 3, EmpTable3[[#This Row],[Country]]="Syria", 4, EmpTable3[[#This Row],[Country]]="Lebanon", 5)</f>
        <v>1</v>
      </c>
      <c r="I492" t="s">
        <v>36</v>
      </c>
      <c r="J492">
        <f>_xlfn.IFS(EmpTable3[[#This Row],[Center]]="East", 1, EmpTable3[[#This Row],[Center]]="West", 2, EmpTable3[[#This Row],[Center]]="North", 3, EmpTable3[[#This Row],[Center]]="South", 4, EmpTable3[[#This Row],[Center]]="Main", 5)</f>
        <v>3</v>
      </c>
      <c r="K492">
        <v>1447</v>
      </c>
      <c r="L492">
        <v>17364</v>
      </c>
      <c r="M492">
        <v>3</v>
      </c>
      <c r="N492">
        <v>0</v>
      </c>
      <c r="O492">
        <v>0</v>
      </c>
      <c r="P492">
        <v>7</v>
      </c>
      <c r="Q492" s="2"/>
      <c r="R492">
        <v>1</v>
      </c>
      <c r="S492">
        <v>4</v>
      </c>
      <c r="T492">
        <v>1</v>
      </c>
      <c r="U492">
        <v>3</v>
      </c>
      <c r="V492">
        <v>1447</v>
      </c>
      <c r="W492">
        <v>17364</v>
      </c>
      <c r="X492">
        <v>3</v>
      </c>
      <c r="Y492">
        <v>0</v>
      </c>
      <c r="Z492">
        <v>0</v>
      </c>
      <c r="AA492">
        <v>7</v>
      </c>
    </row>
    <row r="493" spans="1:27" x14ac:dyDescent="0.3">
      <c r="A493">
        <v>492</v>
      </c>
      <c r="B493" t="s">
        <v>32</v>
      </c>
      <c r="C493">
        <f>_xlfn.IFS(EmpTable3[[#This Row],[Gender]]="Male", 1, EmpTable3[[#This Row],[Gender]]="Female", 2)</f>
        <v>1</v>
      </c>
      <c r="D493" s="1">
        <v>43731</v>
      </c>
      <c r="E493" s="2">
        <f ca="1">DATEDIF(EmpTable3[[#This Row],[Start Date]],TODAY(),"Y")</f>
        <v>4</v>
      </c>
      <c r="F493" t="s">
        <v>39</v>
      </c>
      <c r="G493" t="s">
        <v>22</v>
      </c>
      <c r="H493">
        <f>_xlfn.IFS(EmpTable3[[#This Row],[Country]]="Egypt", 1, EmpTable3[[#This Row],[Country]]="Saudi Arabia", 2, EmpTable3[[#This Row],[Country]]="United Arab Emirates", 3, EmpTable3[[#This Row],[Country]]="Syria", 4, EmpTable3[[#This Row],[Country]]="Lebanon", 5)</f>
        <v>2</v>
      </c>
      <c r="I493" t="s">
        <v>898</v>
      </c>
      <c r="J493">
        <f>_xlfn.IFS(EmpTable3[[#This Row],[Center]]="East", 1, EmpTable3[[#This Row],[Center]]="West", 2, EmpTable3[[#This Row],[Center]]="North", 3, EmpTable3[[#This Row],[Center]]="South", 4, EmpTable3[[#This Row],[Center]]="Main", 5)</f>
        <v>1</v>
      </c>
      <c r="K493">
        <v>1598</v>
      </c>
      <c r="L493">
        <v>19176</v>
      </c>
      <c r="M493">
        <v>3</v>
      </c>
      <c r="N493">
        <v>0</v>
      </c>
      <c r="O493">
        <v>0</v>
      </c>
      <c r="P493">
        <v>95</v>
      </c>
      <c r="Q493" s="2"/>
      <c r="R493">
        <v>1</v>
      </c>
      <c r="S493">
        <v>4</v>
      </c>
      <c r="T493">
        <v>2</v>
      </c>
      <c r="U493">
        <v>1</v>
      </c>
      <c r="V493">
        <v>1598</v>
      </c>
      <c r="W493">
        <v>19176</v>
      </c>
      <c r="X493">
        <v>3</v>
      </c>
      <c r="Y493">
        <v>0</v>
      </c>
      <c r="Z493">
        <v>0</v>
      </c>
      <c r="AA493">
        <v>95</v>
      </c>
    </row>
    <row r="494" spans="1:27" x14ac:dyDescent="0.3">
      <c r="A494">
        <v>493</v>
      </c>
      <c r="B494" t="s">
        <v>32</v>
      </c>
      <c r="C494">
        <f>_xlfn.IFS(EmpTable3[[#This Row],[Gender]]="Male", 1, EmpTable3[[#This Row],[Gender]]="Female", 2)</f>
        <v>1</v>
      </c>
      <c r="D494" s="1">
        <v>43974</v>
      </c>
      <c r="E494" s="2">
        <f ca="1">DATEDIF(EmpTable3[[#This Row],[Start Date]],TODAY(),"Y")</f>
        <v>4</v>
      </c>
      <c r="F494" t="s">
        <v>77</v>
      </c>
      <c r="G494" t="s">
        <v>29</v>
      </c>
      <c r="H494">
        <f>_xlfn.IFS(EmpTable3[[#This Row],[Country]]="Egypt", 1, EmpTable3[[#This Row],[Country]]="Saudi Arabia", 2, EmpTable3[[#This Row],[Country]]="United Arab Emirates", 3, EmpTable3[[#This Row],[Country]]="Syria", 4, EmpTable3[[#This Row],[Country]]="Lebanon", 5)</f>
        <v>3</v>
      </c>
      <c r="I494" t="s">
        <v>898</v>
      </c>
      <c r="J494">
        <f>_xlfn.IFS(EmpTable3[[#This Row],[Center]]="East", 1, EmpTable3[[#This Row],[Center]]="West", 2, EmpTable3[[#This Row],[Center]]="North", 3, EmpTable3[[#This Row],[Center]]="South", 4, EmpTable3[[#This Row],[Center]]="Main", 5)</f>
        <v>1</v>
      </c>
      <c r="K494">
        <v>1714</v>
      </c>
      <c r="L494">
        <v>20568</v>
      </c>
      <c r="M494">
        <v>5</v>
      </c>
      <c r="N494">
        <v>6</v>
      </c>
      <c r="O494">
        <v>0</v>
      </c>
      <c r="P494">
        <v>11</v>
      </c>
      <c r="Q494" s="2"/>
      <c r="R494">
        <v>1</v>
      </c>
      <c r="S494">
        <v>4</v>
      </c>
      <c r="T494">
        <v>3</v>
      </c>
      <c r="U494">
        <v>1</v>
      </c>
      <c r="V494">
        <v>1714</v>
      </c>
      <c r="W494">
        <v>20568</v>
      </c>
      <c r="X494">
        <v>5</v>
      </c>
      <c r="Y494">
        <v>6</v>
      </c>
      <c r="Z494">
        <v>0</v>
      </c>
      <c r="AA494">
        <v>11</v>
      </c>
    </row>
    <row r="495" spans="1:27" x14ac:dyDescent="0.3">
      <c r="A495">
        <v>494</v>
      </c>
      <c r="B495" t="s">
        <v>32</v>
      </c>
      <c r="C495">
        <f>_xlfn.IFS(EmpTable3[[#This Row],[Gender]]="Male", 1, EmpTable3[[#This Row],[Gender]]="Female", 2)</f>
        <v>1</v>
      </c>
      <c r="D495" s="1">
        <v>43038</v>
      </c>
      <c r="E495" s="2">
        <f ca="1">DATEDIF(EmpTable3[[#This Row],[Start Date]],TODAY(),"Y")</f>
        <v>6</v>
      </c>
      <c r="F495" t="s">
        <v>93</v>
      </c>
      <c r="G495" t="s">
        <v>29</v>
      </c>
      <c r="H495">
        <f>_xlfn.IFS(EmpTable3[[#This Row],[Country]]="Egypt", 1, EmpTable3[[#This Row],[Country]]="Saudi Arabia", 2, EmpTable3[[#This Row],[Country]]="United Arab Emirates", 3, EmpTable3[[#This Row],[Country]]="Syria", 4, EmpTable3[[#This Row],[Country]]="Lebanon", 5)</f>
        <v>3</v>
      </c>
      <c r="I495" t="s">
        <v>19</v>
      </c>
      <c r="J495">
        <f>_xlfn.IFS(EmpTable3[[#This Row],[Center]]="East", 1, EmpTable3[[#This Row],[Center]]="West", 2, EmpTable3[[#This Row],[Center]]="North", 3, EmpTable3[[#This Row],[Center]]="South", 4, EmpTable3[[#This Row],[Center]]="Main", 5)</f>
        <v>2</v>
      </c>
      <c r="K495">
        <v>2994</v>
      </c>
      <c r="L495">
        <v>35928</v>
      </c>
      <c r="M495">
        <v>4.5</v>
      </c>
      <c r="N495">
        <v>1</v>
      </c>
      <c r="O495">
        <v>0</v>
      </c>
      <c r="P495">
        <v>4</v>
      </c>
      <c r="Q495" s="2"/>
      <c r="R495">
        <v>1</v>
      </c>
      <c r="S495">
        <v>6</v>
      </c>
      <c r="T495">
        <v>3</v>
      </c>
      <c r="U495">
        <v>2</v>
      </c>
      <c r="V495">
        <v>2994</v>
      </c>
      <c r="W495">
        <v>35928</v>
      </c>
      <c r="X495">
        <v>4.5</v>
      </c>
      <c r="Y495">
        <v>1</v>
      </c>
      <c r="Z495">
        <v>0</v>
      </c>
      <c r="AA495">
        <v>4</v>
      </c>
    </row>
    <row r="496" spans="1:27" x14ac:dyDescent="0.3">
      <c r="A496">
        <v>495</v>
      </c>
      <c r="B496" t="s">
        <v>32</v>
      </c>
      <c r="C496">
        <f>_xlfn.IFS(EmpTable3[[#This Row],[Gender]]="Male", 1, EmpTable3[[#This Row],[Gender]]="Female", 2)</f>
        <v>1</v>
      </c>
      <c r="D496" s="1">
        <v>43838</v>
      </c>
      <c r="E496" s="2">
        <f ca="1">DATEDIF(EmpTable3[[#This Row],[Start Date]],TODAY(),"Y")</f>
        <v>4</v>
      </c>
      <c r="F496" t="s">
        <v>28</v>
      </c>
      <c r="G496" t="s">
        <v>22</v>
      </c>
      <c r="H496">
        <f>_xlfn.IFS(EmpTable3[[#This Row],[Country]]="Egypt", 1, EmpTable3[[#This Row],[Country]]="Saudi Arabia", 2, EmpTable3[[#This Row],[Country]]="United Arab Emirates", 3, EmpTable3[[#This Row],[Country]]="Syria", 4, EmpTable3[[#This Row],[Country]]="Lebanon", 5)</f>
        <v>2</v>
      </c>
      <c r="I496" t="s">
        <v>898</v>
      </c>
      <c r="J496">
        <f>_xlfn.IFS(EmpTable3[[#This Row],[Center]]="East", 1, EmpTable3[[#This Row],[Center]]="West", 2, EmpTable3[[#This Row],[Center]]="North", 3, EmpTable3[[#This Row],[Center]]="South", 4, EmpTable3[[#This Row],[Center]]="Main", 5)</f>
        <v>1</v>
      </c>
      <c r="K496">
        <v>2125</v>
      </c>
      <c r="L496">
        <v>25500</v>
      </c>
      <c r="M496">
        <v>4.5</v>
      </c>
      <c r="N496">
        <v>6</v>
      </c>
      <c r="O496">
        <v>0</v>
      </c>
      <c r="P496">
        <v>6</v>
      </c>
      <c r="Q496" s="2"/>
      <c r="R496">
        <v>1</v>
      </c>
      <c r="S496">
        <v>4</v>
      </c>
      <c r="T496">
        <v>2</v>
      </c>
      <c r="U496">
        <v>1</v>
      </c>
      <c r="V496">
        <v>2125</v>
      </c>
      <c r="W496">
        <v>25500</v>
      </c>
      <c r="X496">
        <v>4.5</v>
      </c>
      <c r="Y496">
        <v>6</v>
      </c>
      <c r="Z496">
        <v>0</v>
      </c>
      <c r="AA496">
        <v>6</v>
      </c>
    </row>
    <row r="497" spans="1:27" x14ac:dyDescent="0.3">
      <c r="A497">
        <v>496</v>
      </c>
      <c r="B497" t="s">
        <v>307</v>
      </c>
      <c r="C497">
        <f>_xlfn.IFS(EmpTable3[[#This Row],[Gender]]="Male", 1, EmpTable3[[#This Row],[Gender]]="Female", 2)</f>
        <v>2</v>
      </c>
      <c r="D497" s="1">
        <v>43493</v>
      </c>
      <c r="E497" s="2">
        <f ca="1">DATEDIF(EmpTable3[[#This Row],[Start Date]],TODAY(),"Y")</f>
        <v>5</v>
      </c>
      <c r="F497" t="s">
        <v>77</v>
      </c>
      <c r="G497" t="s">
        <v>18</v>
      </c>
      <c r="H497">
        <f>_xlfn.IFS(EmpTable3[[#This Row],[Country]]="Egypt", 1, EmpTable3[[#This Row],[Country]]="Saudi Arabia", 2, EmpTable3[[#This Row],[Country]]="United Arab Emirates", 3, EmpTable3[[#This Row],[Country]]="Syria", 4, EmpTable3[[#This Row],[Country]]="Lebanon", 5)</f>
        <v>1</v>
      </c>
      <c r="I497" t="s">
        <v>42</v>
      </c>
      <c r="J497">
        <f>_xlfn.IFS(EmpTable3[[#This Row],[Center]]="East", 1, EmpTable3[[#This Row],[Center]]="West", 2, EmpTable3[[#This Row],[Center]]="North", 3, EmpTable3[[#This Row],[Center]]="South", 4, EmpTable3[[#This Row],[Center]]="Main", 5)</f>
        <v>5</v>
      </c>
      <c r="K497">
        <v>3059</v>
      </c>
      <c r="L497">
        <v>36708</v>
      </c>
      <c r="M497">
        <v>4.5</v>
      </c>
      <c r="N497">
        <v>5</v>
      </c>
      <c r="O497">
        <v>0</v>
      </c>
      <c r="P497">
        <v>9</v>
      </c>
      <c r="Q497" s="2"/>
      <c r="R497">
        <v>2</v>
      </c>
      <c r="S497">
        <v>5</v>
      </c>
      <c r="T497">
        <v>1</v>
      </c>
      <c r="U497">
        <v>5</v>
      </c>
      <c r="V497">
        <v>3059</v>
      </c>
      <c r="W497">
        <v>36708</v>
      </c>
      <c r="X497">
        <v>4.5</v>
      </c>
      <c r="Y497">
        <v>5</v>
      </c>
      <c r="Z497">
        <v>0</v>
      </c>
      <c r="AA497">
        <v>9</v>
      </c>
    </row>
    <row r="498" spans="1:27" x14ac:dyDescent="0.3">
      <c r="A498">
        <v>497</v>
      </c>
      <c r="B498" t="s">
        <v>32</v>
      </c>
      <c r="C498">
        <f>_xlfn.IFS(EmpTable3[[#This Row],[Gender]]="Male", 1, EmpTable3[[#This Row],[Gender]]="Female", 2)</f>
        <v>1</v>
      </c>
      <c r="D498" s="1">
        <v>43482</v>
      </c>
      <c r="E498" s="2">
        <f ca="1">DATEDIF(EmpTable3[[#This Row],[Start Date]],TODAY(),"Y")</f>
        <v>5</v>
      </c>
      <c r="F498" t="s">
        <v>41</v>
      </c>
      <c r="G498" t="s">
        <v>29</v>
      </c>
      <c r="H498">
        <f>_xlfn.IFS(EmpTable3[[#This Row],[Country]]="Egypt", 1, EmpTable3[[#This Row],[Country]]="Saudi Arabia", 2, EmpTable3[[#This Row],[Country]]="United Arab Emirates", 3, EmpTable3[[#This Row],[Country]]="Syria", 4, EmpTable3[[#This Row],[Country]]="Lebanon", 5)</f>
        <v>3</v>
      </c>
      <c r="I498" t="s">
        <v>42</v>
      </c>
      <c r="J498">
        <f>_xlfn.IFS(EmpTable3[[#This Row],[Center]]="East", 1, EmpTable3[[#This Row],[Center]]="West", 2, EmpTable3[[#This Row],[Center]]="North", 3, EmpTable3[[#This Row],[Center]]="South", 4, EmpTable3[[#This Row],[Center]]="Main", 5)</f>
        <v>5</v>
      </c>
      <c r="K498">
        <v>2077</v>
      </c>
      <c r="L498">
        <v>24924</v>
      </c>
      <c r="M498">
        <v>5</v>
      </c>
      <c r="N498">
        <v>6</v>
      </c>
      <c r="O498">
        <v>0</v>
      </c>
      <c r="P498">
        <v>4</v>
      </c>
      <c r="Q498" s="2"/>
      <c r="R498">
        <v>1</v>
      </c>
      <c r="S498">
        <v>5</v>
      </c>
      <c r="T498">
        <v>3</v>
      </c>
      <c r="U498">
        <v>5</v>
      </c>
      <c r="V498">
        <v>2077</v>
      </c>
      <c r="W498">
        <v>24924</v>
      </c>
      <c r="X498">
        <v>5</v>
      </c>
      <c r="Y498">
        <v>6</v>
      </c>
      <c r="Z498">
        <v>0</v>
      </c>
      <c r="AA498">
        <v>4</v>
      </c>
    </row>
    <row r="499" spans="1:27" x14ac:dyDescent="0.3">
      <c r="A499">
        <v>498</v>
      </c>
      <c r="B499" t="s">
        <v>32</v>
      </c>
      <c r="C499">
        <f>_xlfn.IFS(EmpTable3[[#This Row],[Gender]]="Male", 1, EmpTable3[[#This Row],[Gender]]="Female", 2)</f>
        <v>1</v>
      </c>
      <c r="D499" s="1">
        <v>43351</v>
      </c>
      <c r="E499" s="2">
        <f ca="1">DATEDIF(EmpTable3[[#This Row],[Start Date]],TODAY(),"Y")</f>
        <v>5</v>
      </c>
      <c r="F499" t="s">
        <v>28</v>
      </c>
      <c r="G499" t="s">
        <v>18</v>
      </c>
      <c r="H499">
        <f>_xlfn.IFS(EmpTable3[[#This Row],[Country]]="Egypt", 1, EmpTable3[[#This Row],[Country]]="Saudi Arabia", 2, EmpTable3[[#This Row],[Country]]="United Arab Emirates", 3, EmpTable3[[#This Row],[Country]]="Syria", 4, EmpTable3[[#This Row],[Country]]="Lebanon", 5)</f>
        <v>1</v>
      </c>
      <c r="I499" t="s">
        <v>19</v>
      </c>
      <c r="J499">
        <f>_xlfn.IFS(EmpTable3[[#This Row],[Center]]="East", 1, EmpTable3[[#This Row],[Center]]="West", 2, EmpTable3[[#This Row],[Center]]="North", 3, EmpTable3[[#This Row],[Center]]="South", 4, EmpTable3[[#This Row],[Center]]="Main", 5)</f>
        <v>2</v>
      </c>
      <c r="K499">
        <v>1962</v>
      </c>
      <c r="L499">
        <v>23544</v>
      </c>
      <c r="M499">
        <v>4.5</v>
      </c>
      <c r="N499">
        <v>6</v>
      </c>
      <c r="O499">
        <v>0</v>
      </c>
      <c r="P499">
        <v>10</v>
      </c>
      <c r="Q499" s="2"/>
      <c r="R499">
        <v>1</v>
      </c>
      <c r="S499">
        <v>5</v>
      </c>
      <c r="T499">
        <v>1</v>
      </c>
      <c r="U499">
        <v>2</v>
      </c>
      <c r="V499">
        <v>1962</v>
      </c>
      <c r="W499">
        <v>23544</v>
      </c>
      <c r="X499">
        <v>4.5</v>
      </c>
      <c r="Y499">
        <v>6</v>
      </c>
      <c r="Z499">
        <v>0</v>
      </c>
      <c r="AA499">
        <v>10</v>
      </c>
    </row>
    <row r="500" spans="1:27" x14ac:dyDescent="0.3">
      <c r="A500">
        <v>499</v>
      </c>
      <c r="B500" t="s">
        <v>32</v>
      </c>
      <c r="C500">
        <f>_xlfn.IFS(EmpTable3[[#This Row],[Gender]]="Male", 1, EmpTable3[[#This Row],[Gender]]="Female", 2)</f>
        <v>1</v>
      </c>
      <c r="D500" s="1">
        <v>43600</v>
      </c>
      <c r="E500" s="2">
        <f ca="1">DATEDIF(EmpTable3[[#This Row],[Start Date]],TODAY(),"Y")</f>
        <v>5</v>
      </c>
      <c r="F500" t="s">
        <v>50</v>
      </c>
      <c r="G500" t="s">
        <v>18</v>
      </c>
      <c r="H500">
        <f>_xlfn.IFS(EmpTable3[[#This Row],[Country]]="Egypt", 1, EmpTable3[[#This Row],[Country]]="Saudi Arabia", 2, EmpTable3[[#This Row],[Country]]="United Arab Emirates", 3, EmpTable3[[#This Row],[Country]]="Syria", 4, EmpTable3[[#This Row],[Country]]="Lebanon", 5)</f>
        <v>1</v>
      </c>
      <c r="I500" t="s">
        <v>36</v>
      </c>
      <c r="J500">
        <f>_xlfn.IFS(EmpTable3[[#This Row],[Center]]="East", 1, EmpTable3[[#This Row],[Center]]="West", 2, EmpTable3[[#This Row],[Center]]="North", 3, EmpTable3[[#This Row],[Center]]="South", 4, EmpTable3[[#This Row],[Center]]="Main", 5)</f>
        <v>3</v>
      </c>
      <c r="K500">
        <v>1573</v>
      </c>
      <c r="L500">
        <v>18876</v>
      </c>
      <c r="M500">
        <v>3</v>
      </c>
      <c r="N500">
        <v>6</v>
      </c>
      <c r="O500">
        <v>0</v>
      </c>
      <c r="P500">
        <v>2</v>
      </c>
      <c r="Q500" s="2"/>
      <c r="R500">
        <v>1</v>
      </c>
      <c r="S500">
        <v>5</v>
      </c>
      <c r="T500">
        <v>1</v>
      </c>
      <c r="U500">
        <v>3</v>
      </c>
      <c r="V500">
        <v>1573</v>
      </c>
      <c r="W500">
        <v>18876</v>
      </c>
      <c r="X500">
        <v>3</v>
      </c>
      <c r="Y500">
        <v>6</v>
      </c>
      <c r="Z500">
        <v>0</v>
      </c>
      <c r="AA500">
        <v>2</v>
      </c>
    </row>
    <row r="501" spans="1:27" x14ac:dyDescent="0.3">
      <c r="A501">
        <v>500</v>
      </c>
      <c r="B501" t="s">
        <v>307</v>
      </c>
      <c r="C501">
        <f>_xlfn.IFS(EmpTable3[[#This Row],[Gender]]="Male", 1, EmpTable3[[#This Row],[Gender]]="Female", 2)</f>
        <v>2</v>
      </c>
      <c r="D501" s="1">
        <v>43642</v>
      </c>
      <c r="E501" s="2">
        <f ca="1">DATEDIF(EmpTable3[[#This Row],[Start Date]],TODAY(),"Y")</f>
        <v>5</v>
      </c>
      <c r="F501" t="s">
        <v>41</v>
      </c>
      <c r="G501" t="s">
        <v>22</v>
      </c>
      <c r="H501">
        <f>_xlfn.IFS(EmpTable3[[#This Row],[Country]]="Egypt", 1, EmpTable3[[#This Row],[Country]]="Saudi Arabia", 2, EmpTable3[[#This Row],[Country]]="United Arab Emirates", 3, EmpTable3[[#This Row],[Country]]="Syria", 4, EmpTable3[[#This Row],[Country]]="Lebanon", 5)</f>
        <v>2</v>
      </c>
      <c r="I501" t="s">
        <v>36</v>
      </c>
      <c r="J501">
        <f>_xlfn.IFS(EmpTable3[[#This Row],[Center]]="East", 1, EmpTable3[[#This Row],[Center]]="West", 2, EmpTable3[[#This Row],[Center]]="North", 3, EmpTable3[[#This Row],[Center]]="South", 4, EmpTable3[[#This Row],[Center]]="Main", 5)</f>
        <v>3</v>
      </c>
      <c r="K501">
        <v>882</v>
      </c>
      <c r="L501">
        <v>10584</v>
      </c>
      <c r="M501">
        <v>5</v>
      </c>
      <c r="N501">
        <v>0</v>
      </c>
      <c r="O501">
        <v>0</v>
      </c>
      <c r="P501">
        <v>8</v>
      </c>
      <c r="Q501" s="2"/>
      <c r="R501">
        <v>2</v>
      </c>
      <c r="S501">
        <v>5</v>
      </c>
      <c r="T501">
        <v>2</v>
      </c>
      <c r="U501">
        <v>3</v>
      </c>
      <c r="V501">
        <v>882</v>
      </c>
      <c r="W501">
        <v>10584</v>
      </c>
      <c r="X501">
        <v>5</v>
      </c>
      <c r="Y501">
        <v>0</v>
      </c>
      <c r="Z501">
        <v>0</v>
      </c>
      <c r="AA501">
        <v>8</v>
      </c>
    </row>
    <row r="502" spans="1:27" x14ac:dyDescent="0.3">
      <c r="A502">
        <v>501</v>
      </c>
      <c r="B502" t="s">
        <v>307</v>
      </c>
      <c r="C502">
        <f>_xlfn.IFS(EmpTable3[[#This Row],[Gender]]="Male", 1, EmpTable3[[#This Row],[Gender]]="Female", 2)</f>
        <v>2</v>
      </c>
      <c r="D502" s="1">
        <v>43398</v>
      </c>
      <c r="E502" s="2">
        <f ca="1">DATEDIF(EmpTable3[[#This Row],[Start Date]],TODAY(),"Y")</f>
        <v>5</v>
      </c>
      <c r="F502" t="s">
        <v>28</v>
      </c>
      <c r="G502" t="s">
        <v>18</v>
      </c>
      <c r="H502">
        <f>_xlfn.IFS(EmpTable3[[#This Row],[Country]]="Egypt", 1, EmpTable3[[#This Row],[Country]]="Saudi Arabia", 2, EmpTable3[[#This Row],[Country]]="United Arab Emirates", 3, EmpTable3[[#This Row],[Country]]="Syria", 4, EmpTable3[[#This Row],[Country]]="Lebanon", 5)</f>
        <v>1</v>
      </c>
      <c r="I502" t="s">
        <v>19</v>
      </c>
      <c r="J502">
        <f>_xlfn.IFS(EmpTable3[[#This Row],[Center]]="East", 1, EmpTable3[[#This Row],[Center]]="West", 2, EmpTable3[[#This Row],[Center]]="North", 3, EmpTable3[[#This Row],[Center]]="South", 4, EmpTable3[[#This Row],[Center]]="Main", 5)</f>
        <v>2</v>
      </c>
      <c r="K502">
        <v>1036</v>
      </c>
      <c r="L502">
        <v>12432</v>
      </c>
      <c r="M502">
        <v>5</v>
      </c>
      <c r="N502">
        <v>0</v>
      </c>
      <c r="O502">
        <v>6</v>
      </c>
      <c r="P502">
        <v>2</v>
      </c>
      <c r="Q502" s="2"/>
      <c r="R502">
        <v>2</v>
      </c>
      <c r="S502">
        <v>5</v>
      </c>
      <c r="T502">
        <v>1</v>
      </c>
      <c r="U502">
        <v>2</v>
      </c>
      <c r="V502">
        <v>1036</v>
      </c>
      <c r="W502">
        <v>12432</v>
      </c>
      <c r="X502">
        <v>5</v>
      </c>
      <c r="Y502">
        <v>0</v>
      </c>
      <c r="Z502">
        <v>6</v>
      </c>
      <c r="AA502">
        <v>2</v>
      </c>
    </row>
    <row r="503" spans="1:27" x14ac:dyDescent="0.3">
      <c r="A503">
        <v>502</v>
      </c>
      <c r="B503" t="s">
        <v>32</v>
      </c>
      <c r="C503">
        <f>_xlfn.IFS(EmpTable3[[#This Row],[Gender]]="Male", 1, EmpTable3[[#This Row],[Gender]]="Female", 2)</f>
        <v>1</v>
      </c>
      <c r="D503" s="1">
        <v>42381</v>
      </c>
      <c r="E503" s="2">
        <f ca="1">DATEDIF(EmpTable3[[#This Row],[Start Date]],TODAY(),"Y")</f>
        <v>8</v>
      </c>
      <c r="F503" t="s">
        <v>50</v>
      </c>
      <c r="G503" t="s">
        <v>18</v>
      </c>
      <c r="H503">
        <f>_xlfn.IFS(EmpTable3[[#This Row],[Country]]="Egypt", 1, EmpTable3[[#This Row],[Country]]="Saudi Arabia", 2, EmpTable3[[#This Row],[Country]]="United Arab Emirates", 3, EmpTable3[[#This Row],[Country]]="Syria", 4, EmpTable3[[#This Row],[Country]]="Lebanon", 5)</f>
        <v>1</v>
      </c>
      <c r="I503" t="s">
        <v>898</v>
      </c>
      <c r="J503">
        <f>_xlfn.IFS(EmpTable3[[#This Row],[Center]]="East", 1, EmpTable3[[#This Row],[Center]]="West", 2, EmpTable3[[#This Row],[Center]]="North", 3, EmpTable3[[#This Row],[Center]]="South", 4, EmpTable3[[#This Row],[Center]]="Main", 5)</f>
        <v>1</v>
      </c>
      <c r="K503">
        <v>2790</v>
      </c>
      <c r="L503">
        <v>33480</v>
      </c>
      <c r="M503">
        <v>1</v>
      </c>
      <c r="N503">
        <v>1</v>
      </c>
      <c r="O503">
        <v>0</v>
      </c>
      <c r="P503">
        <v>8</v>
      </c>
      <c r="Q503" s="2"/>
      <c r="R503">
        <v>1</v>
      </c>
      <c r="S503">
        <v>8</v>
      </c>
      <c r="T503">
        <v>1</v>
      </c>
      <c r="U503">
        <v>1</v>
      </c>
      <c r="V503">
        <v>2790</v>
      </c>
      <c r="W503">
        <v>33480</v>
      </c>
      <c r="X503">
        <v>1</v>
      </c>
      <c r="Y503">
        <v>1</v>
      </c>
      <c r="Z503">
        <v>0</v>
      </c>
      <c r="AA503">
        <v>8</v>
      </c>
    </row>
    <row r="504" spans="1:27" x14ac:dyDescent="0.3">
      <c r="A504">
        <v>503</v>
      </c>
      <c r="B504" t="s">
        <v>32</v>
      </c>
      <c r="C504">
        <f>_xlfn.IFS(EmpTable3[[#This Row],[Gender]]="Male", 1, EmpTable3[[#This Row],[Gender]]="Female", 2)</f>
        <v>1</v>
      </c>
      <c r="D504" s="1">
        <v>43693</v>
      </c>
      <c r="E504" s="2">
        <f ca="1">DATEDIF(EmpTable3[[#This Row],[Start Date]],TODAY(),"Y")</f>
        <v>4</v>
      </c>
      <c r="F504" t="s">
        <v>28</v>
      </c>
      <c r="G504" t="s">
        <v>18</v>
      </c>
      <c r="H504">
        <f>_xlfn.IFS(EmpTable3[[#This Row],[Country]]="Egypt", 1, EmpTable3[[#This Row],[Country]]="Saudi Arabia", 2, EmpTable3[[#This Row],[Country]]="United Arab Emirates", 3, EmpTable3[[#This Row],[Country]]="Syria", 4, EmpTable3[[#This Row],[Country]]="Lebanon", 5)</f>
        <v>1</v>
      </c>
      <c r="I504" t="s">
        <v>42</v>
      </c>
      <c r="J504">
        <f>_xlfn.IFS(EmpTable3[[#This Row],[Center]]="East", 1, EmpTable3[[#This Row],[Center]]="West", 2, EmpTable3[[#This Row],[Center]]="North", 3, EmpTable3[[#This Row],[Center]]="South", 4, EmpTable3[[#This Row],[Center]]="Main", 5)</f>
        <v>5</v>
      </c>
      <c r="K504">
        <v>1951</v>
      </c>
      <c r="L504">
        <v>23412</v>
      </c>
      <c r="M504">
        <v>4.5</v>
      </c>
      <c r="N504">
        <v>1</v>
      </c>
      <c r="O504">
        <v>0</v>
      </c>
      <c r="P504">
        <v>8</v>
      </c>
      <c r="Q504" s="2"/>
      <c r="R504">
        <v>1</v>
      </c>
      <c r="S504">
        <v>4</v>
      </c>
      <c r="T504">
        <v>1</v>
      </c>
      <c r="U504">
        <v>5</v>
      </c>
      <c r="V504">
        <v>1951</v>
      </c>
      <c r="W504">
        <v>23412</v>
      </c>
      <c r="X504">
        <v>4.5</v>
      </c>
      <c r="Y504">
        <v>1</v>
      </c>
      <c r="Z504">
        <v>0</v>
      </c>
      <c r="AA504">
        <v>8</v>
      </c>
    </row>
    <row r="505" spans="1:27" x14ac:dyDescent="0.3">
      <c r="A505">
        <v>504</v>
      </c>
      <c r="B505" t="s">
        <v>32</v>
      </c>
      <c r="C505">
        <f>_xlfn.IFS(EmpTable3[[#This Row],[Gender]]="Male", 1, EmpTable3[[#This Row],[Gender]]="Female", 2)</f>
        <v>1</v>
      </c>
      <c r="D505" s="1">
        <v>43289</v>
      </c>
      <c r="E505" s="2">
        <f ca="1">DATEDIF(EmpTable3[[#This Row],[Start Date]],TODAY(),"Y")</f>
        <v>6</v>
      </c>
      <c r="F505" t="s">
        <v>17</v>
      </c>
      <c r="G505" t="s">
        <v>18</v>
      </c>
      <c r="H505">
        <f>_xlfn.IFS(EmpTable3[[#This Row],[Country]]="Egypt", 1, EmpTable3[[#This Row],[Country]]="Saudi Arabia", 2, EmpTable3[[#This Row],[Country]]="United Arab Emirates", 3, EmpTable3[[#This Row],[Country]]="Syria", 4, EmpTable3[[#This Row],[Country]]="Lebanon", 5)</f>
        <v>1</v>
      </c>
      <c r="I505" t="s">
        <v>42</v>
      </c>
      <c r="J505">
        <f>_xlfn.IFS(EmpTable3[[#This Row],[Center]]="East", 1, EmpTable3[[#This Row],[Center]]="West", 2, EmpTable3[[#This Row],[Center]]="North", 3, EmpTable3[[#This Row],[Center]]="South", 4, EmpTable3[[#This Row],[Center]]="Main", 5)</f>
        <v>5</v>
      </c>
      <c r="K505">
        <v>2255</v>
      </c>
      <c r="L505">
        <v>27060</v>
      </c>
      <c r="M505">
        <v>5</v>
      </c>
      <c r="N505">
        <v>0</v>
      </c>
      <c r="O505">
        <v>4</v>
      </c>
      <c r="P505">
        <v>10</v>
      </c>
      <c r="Q505" s="2"/>
      <c r="R505">
        <v>1</v>
      </c>
      <c r="S505">
        <v>6</v>
      </c>
      <c r="T505">
        <v>1</v>
      </c>
      <c r="U505">
        <v>5</v>
      </c>
      <c r="V505">
        <v>2255</v>
      </c>
      <c r="W505">
        <v>27060</v>
      </c>
      <c r="X505">
        <v>5</v>
      </c>
      <c r="Y505">
        <v>0</v>
      </c>
      <c r="Z505">
        <v>4</v>
      </c>
      <c r="AA505">
        <v>10</v>
      </c>
    </row>
    <row r="506" spans="1:27" x14ac:dyDescent="0.3">
      <c r="A506">
        <v>505</v>
      </c>
      <c r="B506" t="s">
        <v>307</v>
      </c>
      <c r="C506">
        <f>_xlfn.IFS(EmpTable3[[#This Row],[Gender]]="Male", 1, EmpTable3[[#This Row],[Gender]]="Female", 2)</f>
        <v>2</v>
      </c>
      <c r="D506" s="1">
        <v>42903</v>
      </c>
      <c r="E506" s="2">
        <f ca="1">DATEDIF(EmpTable3[[#This Row],[Start Date]],TODAY(),"Y")</f>
        <v>7</v>
      </c>
      <c r="F506" t="s">
        <v>118</v>
      </c>
      <c r="G506" t="s">
        <v>18</v>
      </c>
      <c r="H506">
        <f>_xlfn.IFS(EmpTable3[[#This Row],[Country]]="Egypt", 1, EmpTable3[[#This Row],[Country]]="Saudi Arabia", 2, EmpTable3[[#This Row],[Country]]="United Arab Emirates", 3, EmpTable3[[#This Row],[Country]]="Syria", 4, EmpTable3[[#This Row],[Country]]="Lebanon", 5)</f>
        <v>1</v>
      </c>
      <c r="I506" t="s">
        <v>898</v>
      </c>
      <c r="J506">
        <f>_xlfn.IFS(EmpTable3[[#This Row],[Center]]="East", 1, EmpTable3[[#This Row],[Center]]="West", 2, EmpTable3[[#This Row],[Center]]="North", 3, EmpTable3[[#This Row],[Center]]="South", 4, EmpTable3[[#This Row],[Center]]="Main", 5)</f>
        <v>1</v>
      </c>
      <c r="K506">
        <v>3388</v>
      </c>
      <c r="L506">
        <v>40656</v>
      </c>
      <c r="M506">
        <v>3</v>
      </c>
      <c r="N506">
        <v>3</v>
      </c>
      <c r="O506">
        <v>0</v>
      </c>
      <c r="P506">
        <v>0</v>
      </c>
      <c r="Q506" s="2"/>
      <c r="R506">
        <v>2</v>
      </c>
      <c r="S506">
        <v>7</v>
      </c>
      <c r="T506">
        <v>1</v>
      </c>
      <c r="U506">
        <v>1</v>
      </c>
      <c r="V506">
        <v>3388</v>
      </c>
      <c r="W506">
        <v>40656</v>
      </c>
      <c r="X506">
        <v>3</v>
      </c>
      <c r="Y506">
        <v>3</v>
      </c>
      <c r="Z506">
        <v>0</v>
      </c>
      <c r="AA506">
        <v>0</v>
      </c>
    </row>
    <row r="507" spans="1:27" x14ac:dyDescent="0.3">
      <c r="A507">
        <v>506</v>
      </c>
      <c r="B507" t="s">
        <v>32</v>
      </c>
      <c r="C507">
        <f>_xlfn.IFS(EmpTable3[[#This Row],[Gender]]="Male", 1, EmpTable3[[#This Row],[Gender]]="Female", 2)</f>
        <v>1</v>
      </c>
      <c r="D507" s="1">
        <v>44123</v>
      </c>
      <c r="E507" s="2">
        <f ca="1">DATEDIF(EmpTable3[[#This Row],[Start Date]],TODAY(),"Y")</f>
        <v>3</v>
      </c>
      <c r="F507" t="s">
        <v>58</v>
      </c>
      <c r="G507" t="s">
        <v>18</v>
      </c>
      <c r="H507">
        <f>_xlfn.IFS(EmpTable3[[#This Row],[Country]]="Egypt", 1, EmpTable3[[#This Row],[Country]]="Saudi Arabia", 2, EmpTable3[[#This Row],[Country]]="United Arab Emirates", 3, EmpTable3[[#This Row],[Country]]="Syria", 4, EmpTable3[[#This Row],[Country]]="Lebanon", 5)</f>
        <v>1</v>
      </c>
      <c r="I507" t="s">
        <v>19</v>
      </c>
      <c r="J507">
        <f>_xlfn.IFS(EmpTable3[[#This Row],[Center]]="East", 1, EmpTable3[[#This Row],[Center]]="West", 2, EmpTable3[[#This Row],[Center]]="North", 3, EmpTable3[[#This Row],[Center]]="South", 4, EmpTable3[[#This Row],[Center]]="Main", 5)</f>
        <v>2</v>
      </c>
      <c r="K507">
        <v>707</v>
      </c>
      <c r="L507">
        <v>8484</v>
      </c>
      <c r="M507">
        <v>2</v>
      </c>
      <c r="N507">
        <v>1</v>
      </c>
      <c r="O507">
        <v>0</v>
      </c>
      <c r="P507">
        <v>9</v>
      </c>
      <c r="Q507" s="2"/>
      <c r="R507">
        <v>1</v>
      </c>
      <c r="S507">
        <v>3</v>
      </c>
      <c r="T507">
        <v>1</v>
      </c>
      <c r="U507">
        <v>2</v>
      </c>
      <c r="V507">
        <v>707</v>
      </c>
      <c r="W507">
        <v>8484</v>
      </c>
      <c r="X507">
        <v>2</v>
      </c>
      <c r="Y507">
        <v>1</v>
      </c>
      <c r="Z507">
        <v>0</v>
      </c>
      <c r="AA507">
        <v>9</v>
      </c>
    </row>
    <row r="508" spans="1:27" x14ac:dyDescent="0.3">
      <c r="A508">
        <v>507</v>
      </c>
      <c r="B508" t="s">
        <v>307</v>
      </c>
      <c r="C508">
        <f>_xlfn.IFS(EmpTable3[[#This Row],[Gender]]="Male", 1, EmpTable3[[#This Row],[Gender]]="Female", 2)</f>
        <v>2</v>
      </c>
      <c r="D508" s="1">
        <v>43996</v>
      </c>
      <c r="E508" s="2">
        <f ca="1">DATEDIF(EmpTable3[[#This Row],[Start Date]],TODAY(),"Y")</f>
        <v>4</v>
      </c>
      <c r="F508" t="s">
        <v>93</v>
      </c>
      <c r="G508" t="s">
        <v>18</v>
      </c>
      <c r="H508">
        <f>_xlfn.IFS(EmpTable3[[#This Row],[Country]]="Egypt", 1, EmpTable3[[#This Row],[Country]]="Saudi Arabia", 2, EmpTable3[[#This Row],[Country]]="United Arab Emirates", 3, EmpTable3[[#This Row],[Country]]="Syria", 4, EmpTable3[[#This Row],[Country]]="Lebanon", 5)</f>
        <v>1</v>
      </c>
      <c r="I508" t="s">
        <v>42</v>
      </c>
      <c r="J508">
        <f>_xlfn.IFS(EmpTable3[[#This Row],[Center]]="East", 1, EmpTable3[[#This Row],[Center]]="West", 2, EmpTable3[[#This Row],[Center]]="North", 3, EmpTable3[[#This Row],[Center]]="South", 4, EmpTable3[[#This Row],[Center]]="Main", 5)</f>
        <v>5</v>
      </c>
      <c r="K508">
        <v>1161</v>
      </c>
      <c r="L508">
        <v>13932</v>
      </c>
      <c r="M508">
        <v>5</v>
      </c>
      <c r="N508">
        <v>0</v>
      </c>
      <c r="O508">
        <v>0</v>
      </c>
      <c r="P508">
        <v>9</v>
      </c>
      <c r="Q508" s="2"/>
      <c r="R508">
        <v>2</v>
      </c>
      <c r="S508">
        <v>4</v>
      </c>
      <c r="T508">
        <v>1</v>
      </c>
      <c r="U508">
        <v>5</v>
      </c>
      <c r="V508">
        <v>1161</v>
      </c>
      <c r="W508">
        <v>13932</v>
      </c>
      <c r="X508">
        <v>5</v>
      </c>
      <c r="Y508">
        <v>0</v>
      </c>
      <c r="Z508">
        <v>0</v>
      </c>
      <c r="AA508">
        <v>9</v>
      </c>
    </row>
    <row r="509" spans="1:27" x14ac:dyDescent="0.3">
      <c r="A509">
        <v>508</v>
      </c>
      <c r="B509" t="s">
        <v>32</v>
      </c>
      <c r="C509">
        <f>_xlfn.IFS(EmpTable3[[#This Row],[Gender]]="Male", 1, EmpTable3[[#This Row],[Gender]]="Female", 2)</f>
        <v>1</v>
      </c>
      <c r="D509" s="1">
        <v>43572</v>
      </c>
      <c r="E509" s="2">
        <f ca="1">DATEDIF(EmpTable3[[#This Row],[Start Date]],TODAY(),"Y")</f>
        <v>5</v>
      </c>
      <c r="F509" t="s">
        <v>17</v>
      </c>
      <c r="G509" t="s">
        <v>29</v>
      </c>
      <c r="H509">
        <f>_xlfn.IFS(EmpTable3[[#This Row],[Country]]="Egypt", 1, EmpTable3[[#This Row],[Country]]="Saudi Arabia", 2, EmpTable3[[#This Row],[Country]]="United Arab Emirates", 3, EmpTable3[[#This Row],[Country]]="Syria", 4, EmpTable3[[#This Row],[Country]]="Lebanon", 5)</f>
        <v>3</v>
      </c>
      <c r="I509" t="s">
        <v>42</v>
      </c>
      <c r="J509">
        <f>_xlfn.IFS(EmpTable3[[#This Row],[Center]]="East", 1, EmpTable3[[#This Row],[Center]]="West", 2, EmpTable3[[#This Row],[Center]]="North", 3, EmpTable3[[#This Row],[Center]]="South", 4, EmpTable3[[#This Row],[Center]]="Main", 5)</f>
        <v>5</v>
      </c>
      <c r="K509">
        <v>1165</v>
      </c>
      <c r="L509">
        <v>13980</v>
      </c>
      <c r="M509">
        <v>5</v>
      </c>
      <c r="N509">
        <v>0</v>
      </c>
      <c r="O509">
        <v>0</v>
      </c>
      <c r="P509">
        <v>9</v>
      </c>
      <c r="Q509" s="2"/>
      <c r="R509">
        <v>1</v>
      </c>
      <c r="S509">
        <v>5</v>
      </c>
      <c r="T509">
        <v>3</v>
      </c>
      <c r="U509">
        <v>5</v>
      </c>
      <c r="V509">
        <v>1165</v>
      </c>
      <c r="W509">
        <v>13980</v>
      </c>
      <c r="X509">
        <v>5</v>
      </c>
      <c r="Y509">
        <v>0</v>
      </c>
      <c r="Z509">
        <v>0</v>
      </c>
      <c r="AA509">
        <v>9</v>
      </c>
    </row>
    <row r="510" spans="1:27" x14ac:dyDescent="0.3">
      <c r="A510">
        <v>509</v>
      </c>
      <c r="B510" t="s">
        <v>307</v>
      </c>
      <c r="C510">
        <f>_xlfn.IFS(EmpTable3[[#This Row],[Gender]]="Male", 1, EmpTable3[[#This Row],[Gender]]="Female", 2)</f>
        <v>2</v>
      </c>
      <c r="D510" s="1">
        <v>43542</v>
      </c>
      <c r="E510" s="2">
        <f ca="1">DATEDIF(EmpTable3[[#This Row],[Start Date]],TODAY(),"Y")</f>
        <v>5</v>
      </c>
      <c r="F510" t="s">
        <v>50</v>
      </c>
      <c r="G510" t="s">
        <v>29</v>
      </c>
      <c r="H510">
        <f>_xlfn.IFS(EmpTable3[[#This Row],[Country]]="Egypt", 1, EmpTable3[[#This Row],[Country]]="Saudi Arabia", 2, EmpTable3[[#This Row],[Country]]="United Arab Emirates", 3, EmpTable3[[#This Row],[Country]]="Syria", 4, EmpTable3[[#This Row],[Country]]="Lebanon", 5)</f>
        <v>3</v>
      </c>
      <c r="I510" t="s">
        <v>42</v>
      </c>
      <c r="J510">
        <f>_xlfn.IFS(EmpTable3[[#This Row],[Center]]="East", 1, EmpTable3[[#This Row],[Center]]="West", 2, EmpTable3[[#This Row],[Center]]="North", 3, EmpTable3[[#This Row],[Center]]="South", 4, EmpTable3[[#This Row],[Center]]="Main", 5)</f>
        <v>5</v>
      </c>
      <c r="K510">
        <v>1351</v>
      </c>
      <c r="L510">
        <v>16212</v>
      </c>
      <c r="M510">
        <v>5</v>
      </c>
      <c r="N510">
        <v>0</v>
      </c>
      <c r="O510">
        <v>0</v>
      </c>
      <c r="P510">
        <v>7</v>
      </c>
      <c r="Q510" s="2"/>
      <c r="R510">
        <v>2</v>
      </c>
      <c r="S510">
        <v>5</v>
      </c>
      <c r="T510">
        <v>3</v>
      </c>
      <c r="U510">
        <v>5</v>
      </c>
      <c r="V510">
        <v>1351</v>
      </c>
      <c r="W510">
        <v>16212</v>
      </c>
      <c r="X510">
        <v>5</v>
      </c>
      <c r="Y510">
        <v>0</v>
      </c>
      <c r="Z510">
        <v>0</v>
      </c>
      <c r="AA510">
        <v>7</v>
      </c>
    </row>
    <row r="511" spans="1:27" x14ac:dyDescent="0.3">
      <c r="A511">
        <v>510</v>
      </c>
      <c r="B511" t="s">
        <v>32</v>
      </c>
      <c r="C511">
        <f>_xlfn.IFS(EmpTable3[[#This Row],[Gender]]="Male", 1, EmpTable3[[#This Row],[Gender]]="Female", 2)</f>
        <v>1</v>
      </c>
      <c r="D511" s="1">
        <v>42649</v>
      </c>
      <c r="E511" s="2">
        <f ca="1">DATEDIF(EmpTable3[[#This Row],[Start Date]],TODAY(),"Y")</f>
        <v>7</v>
      </c>
      <c r="F511" t="s">
        <v>35</v>
      </c>
      <c r="G511" t="s">
        <v>18</v>
      </c>
      <c r="H511">
        <f>_xlfn.IFS(EmpTable3[[#This Row],[Country]]="Egypt", 1, EmpTable3[[#This Row],[Country]]="Saudi Arabia", 2, EmpTable3[[#This Row],[Country]]="United Arab Emirates", 3, EmpTable3[[#This Row],[Country]]="Syria", 4, EmpTable3[[#This Row],[Country]]="Lebanon", 5)</f>
        <v>1</v>
      </c>
      <c r="I511" t="s">
        <v>898</v>
      </c>
      <c r="J511">
        <f>_xlfn.IFS(EmpTable3[[#This Row],[Center]]="East", 1, EmpTable3[[#This Row],[Center]]="West", 2, EmpTable3[[#This Row],[Center]]="North", 3, EmpTable3[[#This Row],[Center]]="South", 4, EmpTable3[[#This Row],[Center]]="Main", 5)</f>
        <v>1</v>
      </c>
      <c r="K511">
        <v>1406</v>
      </c>
      <c r="L511">
        <v>16872</v>
      </c>
      <c r="M511">
        <v>3</v>
      </c>
      <c r="N511">
        <v>0</v>
      </c>
      <c r="O511">
        <v>3</v>
      </c>
      <c r="P511">
        <v>7</v>
      </c>
      <c r="Q511" s="2"/>
      <c r="R511">
        <v>1</v>
      </c>
      <c r="S511">
        <v>7</v>
      </c>
      <c r="T511">
        <v>1</v>
      </c>
      <c r="U511">
        <v>1</v>
      </c>
      <c r="V511">
        <v>1406</v>
      </c>
      <c r="W511">
        <v>16872</v>
      </c>
      <c r="X511">
        <v>3</v>
      </c>
      <c r="Y511">
        <v>0</v>
      </c>
      <c r="Z511">
        <v>3</v>
      </c>
      <c r="AA511">
        <v>7</v>
      </c>
    </row>
    <row r="512" spans="1:27" x14ac:dyDescent="0.3">
      <c r="A512">
        <v>511</v>
      </c>
      <c r="B512" t="s">
        <v>307</v>
      </c>
      <c r="C512">
        <f>_xlfn.IFS(EmpTable3[[#This Row],[Gender]]="Male", 1, EmpTable3[[#This Row],[Gender]]="Female", 2)</f>
        <v>2</v>
      </c>
      <c r="D512" s="1">
        <v>43473</v>
      </c>
      <c r="E512" s="2">
        <f ca="1">DATEDIF(EmpTable3[[#This Row],[Start Date]],TODAY(),"Y")</f>
        <v>5</v>
      </c>
      <c r="F512" t="s">
        <v>41</v>
      </c>
      <c r="G512" t="s">
        <v>22</v>
      </c>
      <c r="H512">
        <f>_xlfn.IFS(EmpTable3[[#This Row],[Country]]="Egypt", 1, EmpTable3[[#This Row],[Country]]="Saudi Arabia", 2, EmpTable3[[#This Row],[Country]]="United Arab Emirates", 3, EmpTable3[[#This Row],[Country]]="Syria", 4, EmpTable3[[#This Row],[Country]]="Lebanon", 5)</f>
        <v>2</v>
      </c>
      <c r="I512" t="s">
        <v>42</v>
      </c>
      <c r="J512">
        <f>_xlfn.IFS(EmpTable3[[#This Row],[Center]]="East", 1, EmpTable3[[#This Row],[Center]]="West", 2, EmpTable3[[#This Row],[Center]]="North", 3, EmpTable3[[#This Row],[Center]]="South", 4, EmpTable3[[#This Row],[Center]]="Main", 5)</f>
        <v>5</v>
      </c>
      <c r="K512">
        <v>1699</v>
      </c>
      <c r="L512">
        <v>20388</v>
      </c>
      <c r="M512">
        <v>5</v>
      </c>
      <c r="N512">
        <v>0</v>
      </c>
      <c r="O512">
        <v>2</v>
      </c>
      <c r="P512">
        <v>5</v>
      </c>
      <c r="Q512" s="2"/>
      <c r="R512">
        <v>2</v>
      </c>
      <c r="S512">
        <v>5</v>
      </c>
      <c r="T512">
        <v>2</v>
      </c>
      <c r="U512">
        <v>5</v>
      </c>
      <c r="V512">
        <v>1699</v>
      </c>
      <c r="W512">
        <v>20388</v>
      </c>
      <c r="X512">
        <v>5</v>
      </c>
      <c r="Y512">
        <v>0</v>
      </c>
      <c r="Z512">
        <v>2</v>
      </c>
      <c r="AA512">
        <v>5</v>
      </c>
    </row>
    <row r="513" spans="1:27" x14ac:dyDescent="0.3">
      <c r="A513">
        <v>512</v>
      </c>
      <c r="B513" t="s">
        <v>32</v>
      </c>
      <c r="C513">
        <f>_xlfn.IFS(EmpTable3[[#This Row],[Gender]]="Male", 1, EmpTable3[[#This Row],[Gender]]="Female", 2)</f>
        <v>1</v>
      </c>
      <c r="D513" s="1">
        <v>43043</v>
      </c>
      <c r="E513" s="2">
        <f ca="1">DATEDIF(EmpTable3[[#This Row],[Start Date]],TODAY(),"Y")</f>
        <v>6</v>
      </c>
      <c r="F513" t="s">
        <v>53</v>
      </c>
      <c r="G513" t="s">
        <v>18</v>
      </c>
      <c r="H513">
        <f>_xlfn.IFS(EmpTable3[[#This Row],[Country]]="Egypt", 1, EmpTable3[[#This Row],[Country]]="Saudi Arabia", 2, EmpTable3[[#This Row],[Country]]="United Arab Emirates", 3, EmpTable3[[#This Row],[Country]]="Syria", 4, EmpTable3[[#This Row],[Country]]="Lebanon", 5)</f>
        <v>1</v>
      </c>
      <c r="I513" t="s">
        <v>36</v>
      </c>
      <c r="J513">
        <f>_xlfn.IFS(EmpTable3[[#This Row],[Center]]="East", 1, EmpTable3[[#This Row],[Center]]="West", 2, EmpTable3[[#This Row],[Center]]="North", 3, EmpTable3[[#This Row],[Center]]="South", 4, EmpTable3[[#This Row],[Center]]="Main", 5)</f>
        <v>3</v>
      </c>
      <c r="K513">
        <v>3007</v>
      </c>
      <c r="L513">
        <v>36084</v>
      </c>
      <c r="M513">
        <v>5</v>
      </c>
      <c r="N513">
        <v>0</v>
      </c>
      <c r="O513">
        <v>6</v>
      </c>
      <c r="P513">
        <v>11</v>
      </c>
      <c r="Q513" s="2"/>
      <c r="R513">
        <v>1</v>
      </c>
      <c r="S513">
        <v>6</v>
      </c>
      <c r="T513">
        <v>1</v>
      </c>
      <c r="U513">
        <v>3</v>
      </c>
      <c r="V513">
        <v>3007</v>
      </c>
      <c r="W513">
        <v>36084</v>
      </c>
      <c r="X513">
        <v>5</v>
      </c>
      <c r="Y513">
        <v>0</v>
      </c>
      <c r="Z513">
        <v>6</v>
      </c>
      <c r="AA513">
        <v>11</v>
      </c>
    </row>
    <row r="514" spans="1:27" x14ac:dyDescent="0.3">
      <c r="A514">
        <v>513</v>
      </c>
      <c r="B514" t="s">
        <v>307</v>
      </c>
      <c r="C514">
        <f>_xlfn.IFS(EmpTable3[[#This Row],[Gender]]="Male", 1, EmpTable3[[#This Row],[Gender]]="Female", 2)</f>
        <v>2</v>
      </c>
      <c r="D514" s="1">
        <v>44008</v>
      </c>
      <c r="E514" s="2">
        <f ca="1">DATEDIF(EmpTable3[[#This Row],[Start Date]],TODAY(),"Y")</f>
        <v>4</v>
      </c>
      <c r="F514" t="s">
        <v>35</v>
      </c>
      <c r="G514" t="s">
        <v>18</v>
      </c>
      <c r="H514">
        <f>_xlfn.IFS(EmpTable3[[#This Row],[Country]]="Egypt", 1, EmpTable3[[#This Row],[Country]]="Saudi Arabia", 2, EmpTable3[[#This Row],[Country]]="United Arab Emirates", 3, EmpTable3[[#This Row],[Country]]="Syria", 4, EmpTable3[[#This Row],[Country]]="Lebanon", 5)</f>
        <v>1</v>
      </c>
      <c r="I514" t="s">
        <v>42</v>
      </c>
      <c r="J514">
        <f>_xlfn.IFS(EmpTable3[[#This Row],[Center]]="East", 1, EmpTable3[[#This Row],[Center]]="West", 2, EmpTable3[[#This Row],[Center]]="North", 3, EmpTable3[[#This Row],[Center]]="South", 4, EmpTable3[[#This Row],[Center]]="Main", 5)</f>
        <v>5</v>
      </c>
      <c r="K514">
        <v>879</v>
      </c>
      <c r="L514">
        <v>10548</v>
      </c>
      <c r="M514">
        <v>3</v>
      </c>
      <c r="N514">
        <v>0</v>
      </c>
      <c r="O514">
        <v>0</v>
      </c>
      <c r="P514">
        <v>1</v>
      </c>
      <c r="Q514" s="2"/>
      <c r="R514">
        <v>2</v>
      </c>
      <c r="S514">
        <v>4</v>
      </c>
      <c r="T514">
        <v>1</v>
      </c>
      <c r="U514">
        <v>5</v>
      </c>
      <c r="V514">
        <v>879</v>
      </c>
      <c r="W514">
        <v>10548</v>
      </c>
      <c r="X514">
        <v>3</v>
      </c>
      <c r="Y514">
        <v>0</v>
      </c>
      <c r="Z514">
        <v>0</v>
      </c>
      <c r="AA514">
        <v>1</v>
      </c>
    </row>
    <row r="515" spans="1:27" x14ac:dyDescent="0.3">
      <c r="A515">
        <v>514</v>
      </c>
      <c r="B515" t="s">
        <v>32</v>
      </c>
      <c r="C515">
        <f>_xlfn.IFS(EmpTable3[[#This Row],[Gender]]="Male", 1, EmpTable3[[#This Row],[Gender]]="Female", 2)</f>
        <v>1</v>
      </c>
      <c r="D515" s="1">
        <v>43586</v>
      </c>
      <c r="E515" s="2">
        <f ca="1">DATEDIF(EmpTable3[[#This Row],[Start Date]],TODAY(),"Y")</f>
        <v>5</v>
      </c>
      <c r="F515" t="s">
        <v>77</v>
      </c>
      <c r="G515" t="s">
        <v>294</v>
      </c>
      <c r="H515">
        <f>_xlfn.IFS(EmpTable3[[#This Row],[Country]]="Egypt", 1, EmpTable3[[#This Row],[Country]]="Saudi Arabia", 2, EmpTable3[[#This Row],[Country]]="United Arab Emirates", 3, EmpTable3[[#This Row],[Country]]="Syria", 4, EmpTable3[[#This Row],[Country]]="Lebanon", 5)</f>
        <v>5</v>
      </c>
      <c r="I515" t="s">
        <v>36</v>
      </c>
      <c r="J515">
        <f>_xlfn.IFS(EmpTable3[[#This Row],[Center]]="East", 1, EmpTable3[[#This Row],[Center]]="West", 2, EmpTable3[[#This Row],[Center]]="North", 3, EmpTable3[[#This Row],[Center]]="South", 4, EmpTable3[[#This Row],[Center]]="Main", 5)</f>
        <v>3</v>
      </c>
      <c r="K515">
        <v>2537</v>
      </c>
      <c r="L515">
        <v>30444</v>
      </c>
      <c r="M515">
        <v>2</v>
      </c>
      <c r="N515">
        <v>0</v>
      </c>
      <c r="O515">
        <v>0</v>
      </c>
      <c r="P515">
        <v>3</v>
      </c>
      <c r="Q515" s="2"/>
      <c r="R515">
        <v>1</v>
      </c>
      <c r="S515">
        <v>5</v>
      </c>
      <c r="T515">
        <v>5</v>
      </c>
      <c r="U515">
        <v>3</v>
      </c>
      <c r="V515">
        <v>2537</v>
      </c>
      <c r="W515">
        <v>30444</v>
      </c>
      <c r="X515">
        <v>2</v>
      </c>
      <c r="Y515">
        <v>0</v>
      </c>
      <c r="Z515">
        <v>0</v>
      </c>
      <c r="AA515">
        <v>3</v>
      </c>
    </row>
    <row r="516" spans="1:27" x14ac:dyDescent="0.3">
      <c r="A516">
        <v>515</v>
      </c>
      <c r="B516" t="s">
        <v>32</v>
      </c>
      <c r="C516">
        <f>_xlfn.IFS(EmpTable3[[#This Row],[Gender]]="Male", 1, EmpTable3[[#This Row],[Gender]]="Female", 2)</f>
        <v>1</v>
      </c>
      <c r="D516" s="1">
        <v>44150</v>
      </c>
      <c r="E516" s="2">
        <f ca="1">DATEDIF(EmpTable3[[#This Row],[Start Date]],TODAY(),"Y")</f>
        <v>3</v>
      </c>
      <c r="F516" t="s">
        <v>41</v>
      </c>
      <c r="G516" t="s">
        <v>18</v>
      </c>
      <c r="H516">
        <f>_xlfn.IFS(EmpTable3[[#This Row],[Country]]="Egypt", 1, EmpTable3[[#This Row],[Country]]="Saudi Arabia", 2, EmpTable3[[#This Row],[Country]]="United Arab Emirates", 3, EmpTable3[[#This Row],[Country]]="Syria", 4, EmpTable3[[#This Row],[Country]]="Lebanon", 5)</f>
        <v>1</v>
      </c>
      <c r="I516" t="s">
        <v>36</v>
      </c>
      <c r="J516">
        <f>_xlfn.IFS(EmpTable3[[#This Row],[Center]]="East", 1, EmpTable3[[#This Row],[Center]]="West", 2, EmpTable3[[#This Row],[Center]]="North", 3, EmpTable3[[#This Row],[Center]]="South", 4, EmpTable3[[#This Row],[Center]]="Main", 5)</f>
        <v>3</v>
      </c>
      <c r="K516">
        <v>2663</v>
      </c>
      <c r="L516">
        <v>31956</v>
      </c>
      <c r="M516">
        <v>3</v>
      </c>
      <c r="N516">
        <v>0</v>
      </c>
      <c r="O516">
        <v>0</v>
      </c>
      <c r="P516">
        <v>2</v>
      </c>
      <c r="Q516" s="2"/>
      <c r="R516">
        <v>1</v>
      </c>
      <c r="S516">
        <v>3</v>
      </c>
      <c r="T516">
        <v>1</v>
      </c>
      <c r="U516">
        <v>3</v>
      </c>
      <c r="V516">
        <v>2663</v>
      </c>
      <c r="W516">
        <v>31956</v>
      </c>
      <c r="X516">
        <v>3</v>
      </c>
      <c r="Y516">
        <v>0</v>
      </c>
      <c r="Z516">
        <v>0</v>
      </c>
      <c r="AA516">
        <v>2</v>
      </c>
    </row>
    <row r="517" spans="1:27" x14ac:dyDescent="0.3">
      <c r="A517">
        <v>516</v>
      </c>
      <c r="B517" t="s">
        <v>32</v>
      </c>
      <c r="C517">
        <f>_xlfn.IFS(EmpTable3[[#This Row],[Gender]]="Male", 1, EmpTable3[[#This Row],[Gender]]="Female", 2)</f>
        <v>1</v>
      </c>
      <c r="D517" s="1">
        <v>44119</v>
      </c>
      <c r="E517" s="2">
        <f ca="1">DATEDIF(EmpTable3[[#This Row],[Start Date]],TODAY(),"Y")</f>
        <v>3</v>
      </c>
      <c r="F517" t="s">
        <v>17</v>
      </c>
      <c r="G517" t="s">
        <v>18</v>
      </c>
      <c r="H517">
        <f>_xlfn.IFS(EmpTable3[[#This Row],[Country]]="Egypt", 1, EmpTable3[[#This Row],[Country]]="Saudi Arabia", 2, EmpTable3[[#This Row],[Country]]="United Arab Emirates", 3, EmpTable3[[#This Row],[Country]]="Syria", 4, EmpTable3[[#This Row],[Country]]="Lebanon", 5)</f>
        <v>1</v>
      </c>
      <c r="I517" t="s">
        <v>42</v>
      </c>
      <c r="J517">
        <f>_xlfn.IFS(EmpTable3[[#This Row],[Center]]="East", 1, EmpTable3[[#This Row],[Center]]="West", 2, EmpTable3[[#This Row],[Center]]="North", 3, EmpTable3[[#This Row],[Center]]="South", 4, EmpTable3[[#This Row],[Center]]="Main", 5)</f>
        <v>5</v>
      </c>
      <c r="K517">
        <v>2494</v>
      </c>
      <c r="L517">
        <v>29928</v>
      </c>
      <c r="M517">
        <v>4.5</v>
      </c>
      <c r="N517">
        <v>2</v>
      </c>
      <c r="O517">
        <v>0</v>
      </c>
      <c r="P517">
        <v>2</v>
      </c>
      <c r="Q517" s="2"/>
      <c r="R517">
        <v>1</v>
      </c>
      <c r="S517">
        <v>3</v>
      </c>
      <c r="T517">
        <v>1</v>
      </c>
      <c r="U517">
        <v>5</v>
      </c>
      <c r="V517">
        <v>2494</v>
      </c>
      <c r="W517">
        <v>29928</v>
      </c>
      <c r="X517">
        <v>4.5</v>
      </c>
      <c r="Y517">
        <v>2</v>
      </c>
      <c r="Z517">
        <v>0</v>
      </c>
      <c r="AA517">
        <v>2</v>
      </c>
    </row>
    <row r="518" spans="1:27" x14ac:dyDescent="0.3">
      <c r="A518">
        <v>517</v>
      </c>
      <c r="B518" t="s">
        <v>307</v>
      </c>
      <c r="C518">
        <f>_xlfn.IFS(EmpTable3[[#This Row],[Gender]]="Male", 1, EmpTable3[[#This Row],[Gender]]="Female", 2)</f>
        <v>2</v>
      </c>
      <c r="D518" s="1">
        <v>43775</v>
      </c>
      <c r="E518" s="2">
        <f ca="1">DATEDIF(EmpTable3[[#This Row],[Start Date]],TODAY(),"Y")</f>
        <v>4</v>
      </c>
      <c r="F518" t="s">
        <v>163</v>
      </c>
      <c r="G518" t="s">
        <v>29</v>
      </c>
      <c r="H518">
        <f>_xlfn.IFS(EmpTable3[[#This Row],[Country]]="Egypt", 1, EmpTable3[[#This Row],[Country]]="Saudi Arabia", 2, EmpTable3[[#This Row],[Country]]="United Arab Emirates", 3, EmpTable3[[#This Row],[Country]]="Syria", 4, EmpTable3[[#This Row],[Country]]="Lebanon", 5)</f>
        <v>3</v>
      </c>
      <c r="I518" t="s">
        <v>36</v>
      </c>
      <c r="J518">
        <f>_xlfn.IFS(EmpTable3[[#This Row],[Center]]="East", 1, EmpTable3[[#This Row],[Center]]="West", 2, EmpTable3[[#This Row],[Center]]="North", 3, EmpTable3[[#This Row],[Center]]="South", 4, EmpTable3[[#This Row],[Center]]="Main", 5)</f>
        <v>3</v>
      </c>
      <c r="K518">
        <v>2585</v>
      </c>
      <c r="L518">
        <v>31020</v>
      </c>
      <c r="M518">
        <v>5</v>
      </c>
      <c r="N518">
        <v>1</v>
      </c>
      <c r="O518">
        <v>5</v>
      </c>
      <c r="P518">
        <v>7</v>
      </c>
      <c r="Q518" s="2"/>
      <c r="R518">
        <v>2</v>
      </c>
      <c r="S518">
        <v>4</v>
      </c>
      <c r="T518">
        <v>3</v>
      </c>
      <c r="U518">
        <v>3</v>
      </c>
      <c r="V518">
        <v>2585</v>
      </c>
      <c r="W518">
        <v>31020</v>
      </c>
      <c r="X518">
        <v>5</v>
      </c>
      <c r="Y518">
        <v>1</v>
      </c>
      <c r="Z518">
        <v>5</v>
      </c>
      <c r="AA518">
        <v>7</v>
      </c>
    </row>
    <row r="519" spans="1:27" x14ac:dyDescent="0.3">
      <c r="A519">
        <v>518</v>
      </c>
      <c r="B519" t="s">
        <v>32</v>
      </c>
      <c r="C519">
        <f>_xlfn.IFS(EmpTable3[[#This Row],[Gender]]="Male", 1, EmpTable3[[#This Row],[Gender]]="Female", 2)</f>
        <v>1</v>
      </c>
      <c r="D519" s="1">
        <v>43809</v>
      </c>
      <c r="E519" s="2">
        <f ca="1">DATEDIF(EmpTable3[[#This Row],[Start Date]],TODAY(),"Y")</f>
        <v>4</v>
      </c>
      <c r="F519" t="s">
        <v>45</v>
      </c>
      <c r="G519" t="s">
        <v>29</v>
      </c>
      <c r="H519">
        <f>_xlfn.IFS(EmpTable3[[#This Row],[Country]]="Egypt", 1, EmpTable3[[#This Row],[Country]]="Saudi Arabia", 2, EmpTable3[[#This Row],[Country]]="United Arab Emirates", 3, EmpTable3[[#This Row],[Country]]="Syria", 4, EmpTable3[[#This Row],[Country]]="Lebanon", 5)</f>
        <v>3</v>
      </c>
      <c r="I519" t="s">
        <v>42</v>
      </c>
      <c r="J519">
        <f>_xlfn.IFS(EmpTable3[[#This Row],[Center]]="East", 1, EmpTable3[[#This Row],[Center]]="West", 2, EmpTable3[[#This Row],[Center]]="North", 3, EmpTable3[[#This Row],[Center]]="South", 4, EmpTable3[[#This Row],[Center]]="Main", 5)</f>
        <v>5</v>
      </c>
      <c r="K519">
        <v>1776</v>
      </c>
      <c r="L519">
        <v>21312</v>
      </c>
      <c r="M519">
        <v>2</v>
      </c>
      <c r="N519">
        <v>0</v>
      </c>
      <c r="O519">
        <v>0</v>
      </c>
      <c r="P519">
        <v>0</v>
      </c>
      <c r="Q519" s="2"/>
      <c r="R519">
        <v>1</v>
      </c>
      <c r="S519">
        <v>4</v>
      </c>
      <c r="T519">
        <v>3</v>
      </c>
      <c r="U519">
        <v>5</v>
      </c>
      <c r="V519">
        <v>1776</v>
      </c>
      <c r="W519">
        <v>21312</v>
      </c>
      <c r="X519">
        <v>2</v>
      </c>
      <c r="Y519">
        <v>0</v>
      </c>
      <c r="Z519">
        <v>0</v>
      </c>
      <c r="AA519">
        <v>0</v>
      </c>
    </row>
    <row r="520" spans="1:27" x14ac:dyDescent="0.3">
      <c r="A520">
        <v>519</v>
      </c>
      <c r="B520" t="s">
        <v>307</v>
      </c>
      <c r="C520">
        <f>_xlfn.IFS(EmpTable3[[#This Row],[Gender]]="Male", 1, EmpTable3[[#This Row],[Gender]]="Female", 2)</f>
        <v>2</v>
      </c>
      <c r="D520" s="1">
        <v>42993</v>
      </c>
      <c r="E520" s="2">
        <f ca="1">DATEDIF(EmpTable3[[#This Row],[Start Date]],TODAY(),"Y")</f>
        <v>6</v>
      </c>
      <c r="F520" t="s">
        <v>53</v>
      </c>
      <c r="G520" t="s">
        <v>18</v>
      </c>
      <c r="H520">
        <f>_xlfn.IFS(EmpTable3[[#This Row],[Country]]="Egypt", 1, EmpTable3[[#This Row],[Country]]="Saudi Arabia", 2, EmpTable3[[#This Row],[Country]]="United Arab Emirates", 3, EmpTable3[[#This Row],[Country]]="Syria", 4, EmpTable3[[#This Row],[Country]]="Lebanon", 5)</f>
        <v>1</v>
      </c>
      <c r="I520" t="s">
        <v>36</v>
      </c>
      <c r="J520">
        <f>_xlfn.IFS(EmpTable3[[#This Row],[Center]]="East", 1, EmpTable3[[#This Row],[Center]]="West", 2, EmpTable3[[#This Row],[Center]]="North", 3, EmpTable3[[#This Row],[Center]]="South", 4, EmpTable3[[#This Row],[Center]]="Main", 5)</f>
        <v>3</v>
      </c>
      <c r="K520">
        <v>3055</v>
      </c>
      <c r="L520">
        <v>36660</v>
      </c>
      <c r="M520">
        <v>3</v>
      </c>
      <c r="N520">
        <v>0</v>
      </c>
      <c r="O520">
        <v>4</v>
      </c>
      <c r="P520">
        <v>9</v>
      </c>
      <c r="Q520" s="2"/>
      <c r="R520">
        <v>2</v>
      </c>
      <c r="S520">
        <v>6</v>
      </c>
      <c r="T520">
        <v>1</v>
      </c>
      <c r="U520">
        <v>3</v>
      </c>
      <c r="V520">
        <v>3055</v>
      </c>
      <c r="W520">
        <v>36660</v>
      </c>
      <c r="X520">
        <v>3</v>
      </c>
      <c r="Y520">
        <v>0</v>
      </c>
      <c r="Z520">
        <v>4</v>
      </c>
      <c r="AA520">
        <v>9</v>
      </c>
    </row>
    <row r="521" spans="1:27" x14ac:dyDescent="0.3">
      <c r="A521">
        <v>520</v>
      </c>
      <c r="B521" t="s">
        <v>32</v>
      </c>
      <c r="C521">
        <f>_xlfn.IFS(EmpTable3[[#This Row],[Gender]]="Male", 1, EmpTable3[[#This Row],[Gender]]="Female", 2)</f>
        <v>1</v>
      </c>
      <c r="D521" s="1">
        <v>43113</v>
      </c>
      <c r="E521" s="2">
        <f ca="1">DATEDIF(EmpTable3[[#This Row],[Start Date]],TODAY(),"Y")</f>
        <v>6</v>
      </c>
      <c r="F521" t="s">
        <v>28</v>
      </c>
      <c r="G521" t="s">
        <v>22</v>
      </c>
      <c r="H521">
        <f>_xlfn.IFS(EmpTable3[[#This Row],[Country]]="Egypt", 1, EmpTable3[[#This Row],[Country]]="Saudi Arabia", 2, EmpTable3[[#This Row],[Country]]="United Arab Emirates", 3, EmpTable3[[#This Row],[Country]]="Syria", 4, EmpTable3[[#This Row],[Country]]="Lebanon", 5)</f>
        <v>2</v>
      </c>
      <c r="I521" t="s">
        <v>42</v>
      </c>
      <c r="J521">
        <f>_xlfn.IFS(EmpTable3[[#This Row],[Center]]="East", 1, EmpTable3[[#This Row],[Center]]="West", 2, EmpTable3[[#This Row],[Center]]="North", 3, EmpTable3[[#This Row],[Center]]="South", 4, EmpTable3[[#This Row],[Center]]="Main", 5)</f>
        <v>5</v>
      </c>
      <c r="K521">
        <v>1707</v>
      </c>
      <c r="L521">
        <v>20484</v>
      </c>
      <c r="M521">
        <v>3</v>
      </c>
      <c r="N521">
        <v>0</v>
      </c>
      <c r="O521">
        <v>0</v>
      </c>
      <c r="P521">
        <v>4</v>
      </c>
      <c r="Q521" s="2"/>
      <c r="R521">
        <v>1</v>
      </c>
      <c r="S521">
        <v>6</v>
      </c>
      <c r="T521">
        <v>2</v>
      </c>
      <c r="U521">
        <v>5</v>
      </c>
      <c r="V521">
        <v>1707</v>
      </c>
      <c r="W521">
        <v>20484</v>
      </c>
      <c r="X521">
        <v>3</v>
      </c>
      <c r="Y521">
        <v>0</v>
      </c>
      <c r="Z521">
        <v>0</v>
      </c>
      <c r="AA521">
        <v>4</v>
      </c>
    </row>
    <row r="522" spans="1:27" x14ac:dyDescent="0.3">
      <c r="A522">
        <v>521</v>
      </c>
      <c r="B522" t="s">
        <v>32</v>
      </c>
      <c r="C522">
        <f>_xlfn.IFS(EmpTable3[[#This Row],[Gender]]="Male", 1, EmpTable3[[#This Row],[Gender]]="Female", 2)</f>
        <v>1</v>
      </c>
      <c r="D522" s="1">
        <v>43643</v>
      </c>
      <c r="E522" s="2">
        <f ca="1">DATEDIF(EmpTable3[[#This Row],[Start Date]],TODAY(),"Y")</f>
        <v>5</v>
      </c>
      <c r="F522" t="s">
        <v>53</v>
      </c>
      <c r="G522" t="s">
        <v>29</v>
      </c>
      <c r="H522">
        <f>_xlfn.IFS(EmpTable3[[#This Row],[Country]]="Egypt", 1, EmpTable3[[#This Row],[Country]]="Saudi Arabia", 2, EmpTable3[[#This Row],[Country]]="United Arab Emirates", 3, EmpTable3[[#This Row],[Country]]="Syria", 4, EmpTable3[[#This Row],[Country]]="Lebanon", 5)</f>
        <v>3</v>
      </c>
      <c r="I522" t="s">
        <v>42</v>
      </c>
      <c r="J522">
        <f>_xlfn.IFS(EmpTable3[[#This Row],[Center]]="East", 1, EmpTable3[[#This Row],[Center]]="West", 2, EmpTable3[[#This Row],[Center]]="North", 3, EmpTable3[[#This Row],[Center]]="South", 4, EmpTable3[[#This Row],[Center]]="Main", 5)</f>
        <v>5</v>
      </c>
      <c r="K522">
        <v>2719</v>
      </c>
      <c r="L522">
        <v>32628</v>
      </c>
      <c r="M522">
        <v>3</v>
      </c>
      <c r="N522">
        <v>0</v>
      </c>
      <c r="O522">
        <v>0</v>
      </c>
      <c r="P522">
        <v>7</v>
      </c>
      <c r="Q522" s="2"/>
      <c r="R522">
        <v>1</v>
      </c>
      <c r="S522">
        <v>5</v>
      </c>
      <c r="T522">
        <v>3</v>
      </c>
      <c r="U522">
        <v>5</v>
      </c>
      <c r="V522">
        <v>2719</v>
      </c>
      <c r="W522">
        <v>32628</v>
      </c>
      <c r="X522">
        <v>3</v>
      </c>
      <c r="Y522">
        <v>0</v>
      </c>
      <c r="Z522">
        <v>0</v>
      </c>
      <c r="AA522">
        <v>7</v>
      </c>
    </row>
    <row r="523" spans="1:27" x14ac:dyDescent="0.3">
      <c r="A523">
        <v>522</v>
      </c>
      <c r="B523" t="s">
        <v>32</v>
      </c>
      <c r="C523">
        <f>_xlfn.IFS(EmpTable3[[#This Row],[Gender]]="Male", 1, EmpTable3[[#This Row],[Gender]]="Female", 2)</f>
        <v>1</v>
      </c>
      <c r="D523" s="1">
        <v>44182</v>
      </c>
      <c r="E523" s="2">
        <f ca="1">DATEDIF(EmpTable3[[#This Row],[Start Date]],TODAY(),"Y")</f>
        <v>3</v>
      </c>
      <c r="F523" t="s">
        <v>58</v>
      </c>
      <c r="G523" t="s">
        <v>18</v>
      </c>
      <c r="H523">
        <f>_xlfn.IFS(EmpTable3[[#This Row],[Country]]="Egypt", 1, EmpTable3[[#This Row],[Country]]="Saudi Arabia", 2, EmpTable3[[#This Row],[Country]]="United Arab Emirates", 3, EmpTable3[[#This Row],[Country]]="Syria", 4, EmpTable3[[#This Row],[Country]]="Lebanon", 5)</f>
        <v>1</v>
      </c>
      <c r="I523" t="s">
        <v>60</v>
      </c>
      <c r="J523">
        <f>_xlfn.IFS(EmpTable3[[#This Row],[Center]]="East", 1, EmpTable3[[#This Row],[Center]]="West", 2, EmpTable3[[#This Row],[Center]]="North", 3, EmpTable3[[#This Row],[Center]]="South", 4, EmpTable3[[#This Row],[Center]]="Main", 5)</f>
        <v>4</v>
      </c>
      <c r="K523">
        <v>1715</v>
      </c>
      <c r="L523">
        <v>20580</v>
      </c>
      <c r="M523">
        <v>3</v>
      </c>
      <c r="N523">
        <v>0</v>
      </c>
      <c r="O523">
        <v>0</v>
      </c>
      <c r="P523">
        <v>10</v>
      </c>
      <c r="Q523" s="2"/>
      <c r="R523">
        <v>1</v>
      </c>
      <c r="S523">
        <v>3</v>
      </c>
      <c r="T523">
        <v>1</v>
      </c>
      <c r="U523">
        <v>4</v>
      </c>
      <c r="V523">
        <v>1715</v>
      </c>
      <c r="W523">
        <v>20580</v>
      </c>
      <c r="X523">
        <v>3</v>
      </c>
      <c r="Y523">
        <v>0</v>
      </c>
      <c r="Z523">
        <v>0</v>
      </c>
      <c r="AA523">
        <v>10</v>
      </c>
    </row>
    <row r="524" spans="1:27" x14ac:dyDescent="0.3">
      <c r="A524">
        <v>523</v>
      </c>
      <c r="B524" t="s">
        <v>32</v>
      </c>
      <c r="C524">
        <f>_xlfn.IFS(EmpTable3[[#This Row],[Gender]]="Male", 1, EmpTable3[[#This Row],[Gender]]="Female", 2)</f>
        <v>1</v>
      </c>
      <c r="D524" s="1">
        <v>43487</v>
      </c>
      <c r="E524" s="2">
        <f ca="1">DATEDIF(EmpTable3[[#This Row],[Start Date]],TODAY(),"Y")</f>
        <v>5</v>
      </c>
      <c r="F524" t="s">
        <v>28</v>
      </c>
      <c r="G524" t="s">
        <v>18</v>
      </c>
      <c r="H524">
        <f>_xlfn.IFS(EmpTable3[[#This Row],[Country]]="Egypt", 1, EmpTable3[[#This Row],[Country]]="Saudi Arabia", 2, EmpTable3[[#This Row],[Country]]="United Arab Emirates", 3, EmpTable3[[#This Row],[Country]]="Syria", 4, EmpTable3[[#This Row],[Country]]="Lebanon", 5)</f>
        <v>1</v>
      </c>
      <c r="I524" t="s">
        <v>19</v>
      </c>
      <c r="J524">
        <f>_xlfn.IFS(EmpTable3[[#This Row],[Center]]="East", 1, EmpTable3[[#This Row],[Center]]="West", 2, EmpTable3[[#This Row],[Center]]="North", 3, EmpTable3[[#This Row],[Center]]="South", 4, EmpTable3[[#This Row],[Center]]="Main", 5)</f>
        <v>2</v>
      </c>
      <c r="K524">
        <v>2181</v>
      </c>
      <c r="L524">
        <v>26172</v>
      </c>
      <c r="M524">
        <v>2</v>
      </c>
      <c r="N524">
        <v>0</v>
      </c>
      <c r="O524">
        <v>0</v>
      </c>
      <c r="P524">
        <v>1</v>
      </c>
      <c r="Q524" s="2"/>
      <c r="R524">
        <v>1</v>
      </c>
      <c r="S524">
        <v>5</v>
      </c>
      <c r="T524">
        <v>1</v>
      </c>
      <c r="U524">
        <v>2</v>
      </c>
      <c r="V524">
        <v>2181</v>
      </c>
      <c r="W524">
        <v>26172</v>
      </c>
      <c r="X524">
        <v>2</v>
      </c>
      <c r="Y524">
        <v>0</v>
      </c>
      <c r="Z524">
        <v>0</v>
      </c>
      <c r="AA524">
        <v>1</v>
      </c>
    </row>
    <row r="525" spans="1:27" x14ac:dyDescent="0.3">
      <c r="A525">
        <v>524</v>
      </c>
      <c r="B525" t="s">
        <v>307</v>
      </c>
      <c r="C525">
        <f>_xlfn.IFS(EmpTable3[[#This Row],[Gender]]="Male", 1, EmpTable3[[#This Row],[Gender]]="Female", 2)</f>
        <v>2</v>
      </c>
      <c r="D525" s="1">
        <v>43086</v>
      </c>
      <c r="E525" s="2">
        <f ca="1">DATEDIF(EmpTable3[[#This Row],[Start Date]],TODAY(),"Y")</f>
        <v>6</v>
      </c>
      <c r="F525" t="s">
        <v>28</v>
      </c>
      <c r="G525" t="s">
        <v>29</v>
      </c>
      <c r="H525">
        <f>_xlfn.IFS(EmpTable3[[#This Row],[Country]]="Egypt", 1, EmpTable3[[#This Row],[Country]]="Saudi Arabia", 2, EmpTable3[[#This Row],[Country]]="United Arab Emirates", 3, EmpTable3[[#This Row],[Country]]="Syria", 4, EmpTable3[[#This Row],[Country]]="Lebanon", 5)</f>
        <v>3</v>
      </c>
      <c r="I525" t="s">
        <v>36</v>
      </c>
      <c r="J525">
        <f>_xlfn.IFS(EmpTable3[[#This Row],[Center]]="East", 1, EmpTable3[[#This Row],[Center]]="West", 2, EmpTable3[[#This Row],[Center]]="North", 3, EmpTable3[[#This Row],[Center]]="South", 4, EmpTable3[[#This Row],[Center]]="Main", 5)</f>
        <v>3</v>
      </c>
      <c r="K525">
        <v>1382</v>
      </c>
      <c r="L525">
        <v>16584</v>
      </c>
      <c r="M525">
        <v>5</v>
      </c>
      <c r="N525">
        <v>0</v>
      </c>
      <c r="O525">
        <v>4</v>
      </c>
      <c r="P525">
        <v>8</v>
      </c>
      <c r="Q525" s="2"/>
      <c r="R525">
        <v>2</v>
      </c>
      <c r="S525">
        <v>6</v>
      </c>
      <c r="T525">
        <v>3</v>
      </c>
      <c r="U525">
        <v>3</v>
      </c>
      <c r="V525">
        <v>1382</v>
      </c>
      <c r="W525">
        <v>16584</v>
      </c>
      <c r="X525">
        <v>5</v>
      </c>
      <c r="Y525">
        <v>0</v>
      </c>
      <c r="Z525">
        <v>4</v>
      </c>
      <c r="AA525">
        <v>8</v>
      </c>
    </row>
    <row r="526" spans="1:27" x14ac:dyDescent="0.3">
      <c r="A526">
        <v>525</v>
      </c>
      <c r="B526" t="s">
        <v>307</v>
      </c>
      <c r="C526">
        <f>_xlfn.IFS(EmpTable3[[#This Row],[Gender]]="Male", 1, EmpTable3[[#This Row],[Gender]]="Female", 2)</f>
        <v>2</v>
      </c>
      <c r="D526" s="1">
        <v>43957</v>
      </c>
      <c r="E526" s="2">
        <f ca="1">DATEDIF(EmpTable3[[#This Row],[Start Date]],TODAY(),"Y")</f>
        <v>4</v>
      </c>
      <c r="F526" t="s">
        <v>28</v>
      </c>
      <c r="G526" t="s">
        <v>18</v>
      </c>
      <c r="H526">
        <f>_xlfn.IFS(EmpTable3[[#This Row],[Country]]="Egypt", 1, EmpTable3[[#This Row],[Country]]="Saudi Arabia", 2, EmpTable3[[#This Row],[Country]]="United Arab Emirates", 3, EmpTable3[[#This Row],[Country]]="Syria", 4, EmpTable3[[#This Row],[Country]]="Lebanon", 5)</f>
        <v>1</v>
      </c>
      <c r="I526" t="s">
        <v>36</v>
      </c>
      <c r="J526">
        <f>_xlfn.IFS(EmpTable3[[#This Row],[Center]]="East", 1, EmpTable3[[#This Row],[Center]]="West", 2, EmpTable3[[#This Row],[Center]]="North", 3, EmpTable3[[#This Row],[Center]]="South", 4, EmpTable3[[#This Row],[Center]]="Main", 5)</f>
        <v>3</v>
      </c>
      <c r="K526">
        <v>3350</v>
      </c>
      <c r="L526">
        <v>40200</v>
      </c>
      <c r="M526">
        <v>2</v>
      </c>
      <c r="N526">
        <v>0</v>
      </c>
      <c r="O526">
        <v>0</v>
      </c>
      <c r="P526">
        <v>8</v>
      </c>
      <c r="Q526" s="2"/>
      <c r="R526">
        <v>2</v>
      </c>
      <c r="S526">
        <v>4</v>
      </c>
      <c r="T526">
        <v>1</v>
      </c>
      <c r="U526">
        <v>3</v>
      </c>
      <c r="V526">
        <v>3350</v>
      </c>
      <c r="W526">
        <v>40200</v>
      </c>
      <c r="X526">
        <v>2</v>
      </c>
      <c r="Y526">
        <v>0</v>
      </c>
      <c r="Z526">
        <v>0</v>
      </c>
      <c r="AA526">
        <v>8</v>
      </c>
    </row>
    <row r="527" spans="1:27" x14ac:dyDescent="0.3">
      <c r="A527">
        <v>526</v>
      </c>
      <c r="B527" t="s">
        <v>32</v>
      </c>
      <c r="C527">
        <f>_xlfn.IFS(EmpTable3[[#This Row],[Gender]]="Male", 1, EmpTable3[[#This Row],[Gender]]="Female", 2)</f>
        <v>1</v>
      </c>
      <c r="D527" s="1">
        <v>43960</v>
      </c>
      <c r="E527" s="2">
        <f ca="1">DATEDIF(EmpTable3[[#This Row],[Start Date]],TODAY(),"Y")</f>
        <v>4</v>
      </c>
      <c r="F527" t="s">
        <v>53</v>
      </c>
      <c r="G527" t="s">
        <v>29</v>
      </c>
      <c r="H527">
        <f>_xlfn.IFS(EmpTable3[[#This Row],[Country]]="Egypt", 1, EmpTable3[[#This Row],[Country]]="Saudi Arabia", 2, EmpTable3[[#This Row],[Country]]="United Arab Emirates", 3, EmpTable3[[#This Row],[Country]]="Syria", 4, EmpTable3[[#This Row],[Country]]="Lebanon", 5)</f>
        <v>3</v>
      </c>
      <c r="I527" t="s">
        <v>898</v>
      </c>
      <c r="J527">
        <f>_xlfn.IFS(EmpTable3[[#This Row],[Center]]="East", 1, EmpTable3[[#This Row],[Center]]="West", 2, EmpTable3[[#This Row],[Center]]="North", 3, EmpTable3[[#This Row],[Center]]="South", 4, EmpTable3[[#This Row],[Center]]="Main", 5)</f>
        <v>1</v>
      </c>
      <c r="K527">
        <v>1710</v>
      </c>
      <c r="L527">
        <v>20520</v>
      </c>
      <c r="M527">
        <v>5</v>
      </c>
      <c r="N527">
        <v>0</v>
      </c>
      <c r="O527">
        <v>0</v>
      </c>
      <c r="P527">
        <v>9</v>
      </c>
      <c r="Q527" s="2"/>
      <c r="R527">
        <v>1</v>
      </c>
      <c r="S527">
        <v>4</v>
      </c>
      <c r="T527">
        <v>3</v>
      </c>
      <c r="U527">
        <v>1</v>
      </c>
      <c r="V527">
        <v>1710</v>
      </c>
      <c r="W527">
        <v>20520</v>
      </c>
      <c r="X527">
        <v>5</v>
      </c>
      <c r="Y527">
        <v>0</v>
      </c>
      <c r="Z527">
        <v>0</v>
      </c>
      <c r="AA527">
        <v>9</v>
      </c>
    </row>
    <row r="528" spans="1:27" x14ac:dyDescent="0.3">
      <c r="A528">
        <v>527</v>
      </c>
      <c r="B528" t="s">
        <v>32</v>
      </c>
      <c r="C528">
        <f>_xlfn.IFS(EmpTable3[[#This Row],[Gender]]="Male", 1, EmpTable3[[#This Row],[Gender]]="Female", 2)</f>
        <v>1</v>
      </c>
      <c r="D528" s="1">
        <v>43593</v>
      </c>
      <c r="E528" s="2">
        <f ca="1">DATEDIF(EmpTable3[[#This Row],[Start Date]],TODAY(),"Y")</f>
        <v>5</v>
      </c>
      <c r="F528" t="s">
        <v>28</v>
      </c>
      <c r="G528" t="s">
        <v>29</v>
      </c>
      <c r="H528">
        <f>_xlfn.IFS(EmpTable3[[#This Row],[Country]]="Egypt", 1, EmpTable3[[#This Row],[Country]]="Saudi Arabia", 2, EmpTable3[[#This Row],[Country]]="United Arab Emirates", 3, EmpTable3[[#This Row],[Country]]="Syria", 4, EmpTable3[[#This Row],[Country]]="Lebanon", 5)</f>
        <v>3</v>
      </c>
      <c r="I528" t="s">
        <v>42</v>
      </c>
      <c r="J528">
        <f>_xlfn.IFS(EmpTable3[[#This Row],[Center]]="East", 1, EmpTable3[[#This Row],[Center]]="West", 2, EmpTable3[[#This Row],[Center]]="North", 3, EmpTable3[[#This Row],[Center]]="South", 4, EmpTable3[[#This Row],[Center]]="Main", 5)</f>
        <v>5</v>
      </c>
      <c r="K528">
        <v>2785</v>
      </c>
      <c r="L528">
        <v>33420</v>
      </c>
      <c r="M528">
        <v>1</v>
      </c>
      <c r="N528">
        <v>0</v>
      </c>
      <c r="O528">
        <v>4</v>
      </c>
      <c r="P528">
        <v>3</v>
      </c>
      <c r="Q528" s="2"/>
      <c r="R528">
        <v>1</v>
      </c>
      <c r="S528">
        <v>5</v>
      </c>
      <c r="T528">
        <v>3</v>
      </c>
      <c r="U528">
        <v>5</v>
      </c>
      <c r="V528">
        <v>2785</v>
      </c>
      <c r="W528">
        <v>33420</v>
      </c>
      <c r="X528">
        <v>1</v>
      </c>
      <c r="Y528">
        <v>0</v>
      </c>
      <c r="Z528">
        <v>4</v>
      </c>
      <c r="AA528">
        <v>3</v>
      </c>
    </row>
    <row r="529" spans="1:27" x14ac:dyDescent="0.3">
      <c r="A529">
        <v>528</v>
      </c>
      <c r="B529" t="s">
        <v>307</v>
      </c>
      <c r="C529">
        <f>_xlfn.IFS(EmpTable3[[#This Row],[Gender]]="Male", 1, EmpTable3[[#This Row],[Gender]]="Female", 2)</f>
        <v>2</v>
      </c>
      <c r="D529" s="1">
        <v>43784</v>
      </c>
      <c r="E529" s="2">
        <f ca="1">DATEDIF(EmpTable3[[#This Row],[Start Date]],TODAY(),"Y")</f>
        <v>4</v>
      </c>
      <c r="F529" t="s">
        <v>200</v>
      </c>
      <c r="G529" t="s">
        <v>29</v>
      </c>
      <c r="H529">
        <f>_xlfn.IFS(EmpTable3[[#This Row],[Country]]="Egypt", 1, EmpTable3[[#This Row],[Country]]="Saudi Arabia", 2, EmpTable3[[#This Row],[Country]]="United Arab Emirates", 3, EmpTable3[[#This Row],[Country]]="Syria", 4, EmpTable3[[#This Row],[Country]]="Lebanon", 5)</f>
        <v>3</v>
      </c>
      <c r="I529" t="s">
        <v>42</v>
      </c>
      <c r="J529">
        <f>_xlfn.IFS(EmpTable3[[#This Row],[Center]]="East", 1, EmpTable3[[#This Row],[Center]]="West", 2, EmpTable3[[#This Row],[Center]]="North", 3, EmpTable3[[#This Row],[Center]]="South", 4, EmpTable3[[#This Row],[Center]]="Main", 5)</f>
        <v>5</v>
      </c>
      <c r="K529">
        <v>2425</v>
      </c>
      <c r="L529">
        <v>29100</v>
      </c>
      <c r="M529">
        <v>4.5</v>
      </c>
      <c r="N529">
        <v>0</v>
      </c>
      <c r="O529">
        <v>0</v>
      </c>
      <c r="P529">
        <v>10</v>
      </c>
      <c r="Q529" s="2"/>
      <c r="R529">
        <v>2</v>
      </c>
      <c r="S529">
        <v>4</v>
      </c>
      <c r="T529">
        <v>3</v>
      </c>
      <c r="U529">
        <v>5</v>
      </c>
      <c r="V529">
        <v>2425</v>
      </c>
      <c r="W529">
        <v>29100</v>
      </c>
      <c r="X529">
        <v>4.5</v>
      </c>
      <c r="Y529">
        <v>0</v>
      </c>
      <c r="Z529">
        <v>0</v>
      </c>
      <c r="AA529">
        <v>10</v>
      </c>
    </row>
    <row r="530" spans="1:27" x14ac:dyDescent="0.3">
      <c r="A530">
        <v>529</v>
      </c>
      <c r="B530" t="s">
        <v>32</v>
      </c>
      <c r="C530">
        <f>_xlfn.IFS(EmpTable3[[#This Row],[Gender]]="Male", 1, EmpTable3[[#This Row],[Gender]]="Female", 2)</f>
        <v>1</v>
      </c>
      <c r="D530" s="1">
        <v>43309</v>
      </c>
      <c r="E530" s="2">
        <f ca="1">DATEDIF(EmpTable3[[#This Row],[Start Date]],TODAY(),"Y")</f>
        <v>6</v>
      </c>
      <c r="F530" t="s">
        <v>58</v>
      </c>
      <c r="G530" t="s">
        <v>18</v>
      </c>
      <c r="H530">
        <f>_xlfn.IFS(EmpTable3[[#This Row],[Country]]="Egypt", 1, EmpTable3[[#This Row],[Country]]="Saudi Arabia", 2, EmpTable3[[#This Row],[Country]]="United Arab Emirates", 3, EmpTable3[[#This Row],[Country]]="Syria", 4, EmpTable3[[#This Row],[Country]]="Lebanon", 5)</f>
        <v>1</v>
      </c>
      <c r="I530" t="s">
        <v>60</v>
      </c>
      <c r="J530">
        <f>_xlfn.IFS(EmpTable3[[#This Row],[Center]]="East", 1, EmpTable3[[#This Row],[Center]]="West", 2, EmpTable3[[#This Row],[Center]]="North", 3, EmpTable3[[#This Row],[Center]]="South", 4, EmpTable3[[#This Row],[Center]]="Main", 5)</f>
        <v>4</v>
      </c>
      <c r="K530">
        <v>1117</v>
      </c>
      <c r="L530">
        <v>13404</v>
      </c>
      <c r="M530">
        <v>3</v>
      </c>
      <c r="N530">
        <v>3</v>
      </c>
      <c r="O530">
        <v>0</v>
      </c>
      <c r="P530">
        <v>8</v>
      </c>
      <c r="Q530" s="2"/>
      <c r="R530">
        <v>1</v>
      </c>
      <c r="S530">
        <v>6</v>
      </c>
      <c r="T530">
        <v>1</v>
      </c>
      <c r="U530">
        <v>4</v>
      </c>
      <c r="V530">
        <v>1117</v>
      </c>
      <c r="W530">
        <v>13404</v>
      </c>
      <c r="X530">
        <v>3</v>
      </c>
      <c r="Y530">
        <v>3</v>
      </c>
      <c r="Z530">
        <v>0</v>
      </c>
      <c r="AA530">
        <v>8</v>
      </c>
    </row>
    <row r="531" spans="1:27" x14ac:dyDescent="0.3">
      <c r="A531">
        <v>530</v>
      </c>
      <c r="B531" t="s">
        <v>32</v>
      </c>
      <c r="C531">
        <f>_xlfn.IFS(EmpTable3[[#This Row],[Gender]]="Male", 1, EmpTable3[[#This Row],[Gender]]="Female", 2)</f>
        <v>1</v>
      </c>
      <c r="D531" s="1">
        <v>43582</v>
      </c>
      <c r="E531" s="2">
        <f ca="1">DATEDIF(EmpTable3[[#This Row],[Start Date]],TODAY(),"Y")</f>
        <v>5</v>
      </c>
      <c r="F531" t="s">
        <v>41</v>
      </c>
      <c r="G531" t="s">
        <v>18</v>
      </c>
      <c r="H531">
        <f>_xlfn.IFS(EmpTable3[[#This Row],[Country]]="Egypt", 1, EmpTable3[[#This Row],[Country]]="Saudi Arabia", 2, EmpTable3[[#This Row],[Country]]="United Arab Emirates", 3, EmpTable3[[#This Row],[Country]]="Syria", 4, EmpTable3[[#This Row],[Country]]="Lebanon", 5)</f>
        <v>1</v>
      </c>
      <c r="I531" t="s">
        <v>42</v>
      </c>
      <c r="J531">
        <f>_xlfn.IFS(EmpTable3[[#This Row],[Center]]="East", 1, EmpTable3[[#This Row],[Center]]="West", 2, EmpTable3[[#This Row],[Center]]="North", 3, EmpTable3[[#This Row],[Center]]="South", 4, EmpTable3[[#This Row],[Center]]="Main", 5)</f>
        <v>5</v>
      </c>
      <c r="K531">
        <v>1112</v>
      </c>
      <c r="L531">
        <v>13344</v>
      </c>
      <c r="M531">
        <v>5</v>
      </c>
      <c r="N531">
        <v>1</v>
      </c>
      <c r="O531">
        <v>6</v>
      </c>
      <c r="P531">
        <v>40</v>
      </c>
      <c r="Q531" s="2"/>
      <c r="R531">
        <v>1</v>
      </c>
      <c r="S531">
        <v>5</v>
      </c>
      <c r="T531">
        <v>1</v>
      </c>
      <c r="U531">
        <v>5</v>
      </c>
      <c r="V531">
        <v>1112</v>
      </c>
      <c r="W531">
        <v>13344</v>
      </c>
      <c r="X531">
        <v>5</v>
      </c>
      <c r="Y531">
        <v>1</v>
      </c>
      <c r="Z531">
        <v>6</v>
      </c>
      <c r="AA531">
        <v>40</v>
      </c>
    </row>
    <row r="532" spans="1:27" x14ac:dyDescent="0.3">
      <c r="A532">
        <v>531</v>
      </c>
      <c r="B532" t="s">
        <v>32</v>
      </c>
      <c r="C532">
        <f>_xlfn.IFS(EmpTable3[[#This Row],[Gender]]="Male", 1, EmpTable3[[#This Row],[Gender]]="Female", 2)</f>
        <v>1</v>
      </c>
      <c r="D532" s="1">
        <v>43944</v>
      </c>
      <c r="E532" s="2">
        <f ca="1">DATEDIF(EmpTable3[[#This Row],[Start Date]],TODAY(),"Y")</f>
        <v>4</v>
      </c>
      <c r="F532" t="s">
        <v>58</v>
      </c>
      <c r="G532" t="s">
        <v>18</v>
      </c>
      <c r="H532">
        <f>_xlfn.IFS(EmpTable3[[#This Row],[Country]]="Egypt", 1, EmpTable3[[#This Row],[Country]]="Saudi Arabia", 2, EmpTable3[[#This Row],[Country]]="United Arab Emirates", 3, EmpTable3[[#This Row],[Country]]="Syria", 4, EmpTable3[[#This Row],[Country]]="Lebanon", 5)</f>
        <v>1</v>
      </c>
      <c r="I532" t="s">
        <v>19</v>
      </c>
      <c r="J532">
        <f>_xlfn.IFS(EmpTable3[[#This Row],[Center]]="East", 1, EmpTable3[[#This Row],[Center]]="West", 2, EmpTable3[[#This Row],[Center]]="North", 3, EmpTable3[[#This Row],[Center]]="South", 4, EmpTable3[[#This Row],[Center]]="Main", 5)</f>
        <v>2</v>
      </c>
      <c r="K532">
        <v>1928</v>
      </c>
      <c r="L532">
        <v>23136</v>
      </c>
      <c r="M532">
        <v>4.5</v>
      </c>
      <c r="N532">
        <v>6</v>
      </c>
      <c r="O532">
        <v>0</v>
      </c>
      <c r="P532">
        <v>1</v>
      </c>
      <c r="Q532" s="2"/>
      <c r="R532">
        <v>1</v>
      </c>
      <c r="S532">
        <v>4</v>
      </c>
      <c r="T532">
        <v>1</v>
      </c>
      <c r="U532">
        <v>2</v>
      </c>
      <c r="V532">
        <v>1928</v>
      </c>
      <c r="W532">
        <v>23136</v>
      </c>
      <c r="X532">
        <v>4.5</v>
      </c>
      <c r="Y532">
        <v>6</v>
      </c>
      <c r="Z532">
        <v>0</v>
      </c>
      <c r="AA532">
        <v>1</v>
      </c>
    </row>
    <row r="533" spans="1:27" x14ac:dyDescent="0.3">
      <c r="A533">
        <v>532</v>
      </c>
      <c r="B533" t="s">
        <v>307</v>
      </c>
      <c r="C533">
        <f>_xlfn.IFS(EmpTable3[[#This Row],[Gender]]="Male", 1, EmpTable3[[#This Row],[Gender]]="Female", 2)</f>
        <v>2</v>
      </c>
      <c r="D533" s="1">
        <v>43410</v>
      </c>
      <c r="E533" s="2">
        <f ca="1">DATEDIF(EmpTable3[[#This Row],[Start Date]],TODAY(),"Y")</f>
        <v>5</v>
      </c>
      <c r="F533" t="s">
        <v>53</v>
      </c>
      <c r="G533" t="s">
        <v>22</v>
      </c>
      <c r="H533">
        <f>_xlfn.IFS(EmpTable3[[#This Row],[Country]]="Egypt", 1, EmpTable3[[#This Row],[Country]]="Saudi Arabia", 2, EmpTable3[[#This Row],[Country]]="United Arab Emirates", 3, EmpTable3[[#This Row],[Country]]="Syria", 4, EmpTable3[[#This Row],[Country]]="Lebanon", 5)</f>
        <v>2</v>
      </c>
      <c r="I533" t="s">
        <v>19</v>
      </c>
      <c r="J533">
        <f>_xlfn.IFS(EmpTable3[[#This Row],[Center]]="East", 1, EmpTable3[[#This Row],[Center]]="West", 2, EmpTable3[[#This Row],[Center]]="North", 3, EmpTable3[[#This Row],[Center]]="South", 4, EmpTable3[[#This Row],[Center]]="Main", 5)</f>
        <v>2</v>
      </c>
      <c r="K533">
        <v>3300</v>
      </c>
      <c r="L533">
        <v>39600</v>
      </c>
      <c r="M533">
        <v>5</v>
      </c>
      <c r="N533">
        <v>0</v>
      </c>
      <c r="O533">
        <v>0</v>
      </c>
      <c r="P533">
        <v>4</v>
      </c>
      <c r="Q533" s="2"/>
      <c r="R533">
        <v>2</v>
      </c>
      <c r="S533">
        <v>5</v>
      </c>
      <c r="T533">
        <v>2</v>
      </c>
      <c r="U533">
        <v>2</v>
      </c>
      <c r="V533">
        <v>3300</v>
      </c>
      <c r="W533">
        <v>39600</v>
      </c>
      <c r="X533">
        <v>5</v>
      </c>
      <c r="Y533">
        <v>0</v>
      </c>
      <c r="Z533">
        <v>0</v>
      </c>
      <c r="AA533">
        <v>4</v>
      </c>
    </row>
    <row r="534" spans="1:27" x14ac:dyDescent="0.3">
      <c r="A534">
        <v>533</v>
      </c>
      <c r="B534" t="s">
        <v>32</v>
      </c>
      <c r="C534">
        <f>_xlfn.IFS(EmpTable3[[#This Row],[Gender]]="Male", 1, EmpTable3[[#This Row],[Gender]]="Female", 2)</f>
        <v>1</v>
      </c>
      <c r="D534" s="1">
        <v>44027</v>
      </c>
      <c r="E534" s="2">
        <f ca="1">DATEDIF(EmpTable3[[#This Row],[Start Date]],TODAY(),"Y")</f>
        <v>4</v>
      </c>
      <c r="F534" t="s">
        <v>58</v>
      </c>
      <c r="G534" t="s">
        <v>18</v>
      </c>
      <c r="H534">
        <f>_xlfn.IFS(EmpTable3[[#This Row],[Country]]="Egypt", 1, EmpTable3[[#This Row],[Country]]="Saudi Arabia", 2, EmpTable3[[#This Row],[Country]]="United Arab Emirates", 3, EmpTable3[[#This Row],[Country]]="Syria", 4, EmpTable3[[#This Row],[Country]]="Lebanon", 5)</f>
        <v>1</v>
      </c>
      <c r="I534" t="s">
        <v>36</v>
      </c>
      <c r="J534">
        <f>_xlfn.IFS(EmpTable3[[#This Row],[Center]]="East", 1, EmpTable3[[#This Row],[Center]]="West", 2, EmpTable3[[#This Row],[Center]]="North", 3, EmpTable3[[#This Row],[Center]]="South", 4, EmpTable3[[#This Row],[Center]]="Main", 5)</f>
        <v>3</v>
      </c>
      <c r="K534">
        <v>2378</v>
      </c>
      <c r="L534">
        <v>28536</v>
      </c>
      <c r="M534">
        <v>5</v>
      </c>
      <c r="N534">
        <v>0</v>
      </c>
      <c r="O534">
        <v>0</v>
      </c>
      <c r="P534">
        <v>5</v>
      </c>
      <c r="Q534" s="2"/>
      <c r="R534">
        <v>1</v>
      </c>
      <c r="S534">
        <v>4</v>
      </c>
      <c r="T534">
        <v>1</v>
      </c>
      <c r="U534">
        <v>3</v>
      </c>
      <c r="V534">
        <v>2378</v>
      </c>
      <c r="W534">
        <v>28536</v>
      </c>
      <c r="X534">
        <v>5</v>
      </c>
      <c r="Y534">
        <v>0</v>
      </c>
      <c r="Z534">
        <v>0</v>
      </c>
      <c r="AA534">
        <v>5</v>
      </c>
    </row>
    <row r="535" spans="1:27" x14ac:dyDescent="0.3">
      <c r="A535">
        <v>534</v>
      </c>
      <c r="B535" t="s">
        <v>32</v>
      </c>
      <c r="C535">
        <f>_xlfn.IFS(EmpTable3[[#This Row],[Gender]]="Male", 1, EmpTable3[[#This Row],[Gender]]="Female", 2)</f>
        <v>1</v>
      </c>
      <c r="D535" s="1">
        <v>42547</v>
      </c>
      <c r="E535" s="2">
        <f ca="1">DATEDIF(EmpTable3[[#This Row],[Start Date]],TODAY(),"Y")</f>
        <v>8</v>
      </c>
      <c r="F535" t="s">
        <v>17</v>
      </c>
      <c r="G535" t="s">
        <v>29</v>
      </c>
      <c r="H535">
        <f>_xlfn.IFS(EmpTable3[[#This Row],[Country]]="Egypt", 1, EmpTable3[[#This Row],[Country]]="Saudi Arabia", 2, EmpTable3[[#This Row],[Country]]="United Arab Emirates", 3, EmpTable3[[#This Row],[Country]]="Syria", 4, EmpTable3[[#This Row],[Country]]="Lebanon", 5)</f>
        <v>3</v>
      </c>
      <c r="I535" t="s">
        <v>42</v>
      </c>
      <c r="J535">
        <f>_xlfn.IFS(EmpTable3[[#This Row],[Center]]="East", 1, EmpTable3[[#This Row],[Center]]="West", 2, EmpTable3[[#This Row],[Center]]="North", 3, EmpTable3[[#This Row],[Center]]="South", 4, EmpTable3[[#This Row],[Center]]="Main", 5)</f>
        <v>5</v>
      </c>
      <c r="K535">
        <v>3138</v>
      </c>
      <c r="L535">
        <v>37656</v>
      </c>
      <c r="M535">
        <v>5</v>
      </c>
      <c r="N535">
        <v>0</v>
      </c>
      <c r="O535">
        <v>0</v>
      </c>
      <c r="P535">
        <v>10</v>
      </c>
      <c r="Q535" s="2"/>
      <c r="R535">
        <v>1</v>
      </c>
      <c r="S535">
        <v>8</v>
      </c>
      <c r="T535">
        <v>3</v>
      </c>
      <c r="U535">
        <v>5</v>
      </c>
      <c r="V535">
        <v>3138</v>
      </c>
      <c r="W535">
        <v>37656</v>
      </c>
      <c r="X535">
        <v>5</v>
      </c>
      <c r="Y535">
        <v>0</v>
      </c>
      <c r="Z535">
        <v>0</v>
      </c>
      <c r="AA535">
        <v>10</v>
      </c>
    </row>
    <row r="536" spans="1:27" x14ac:dyDescent="0.3">
      <c r="A536">
        <v>535</v>
      </c>
      <c r="B536" t="s">
        <v>32</v>
      </c>
      <c r="C536">
        <f>_xlfn.IFS(EmpTable3[[#This Row],[Gender]]="Male", 1, EmpTable3[[#This Row],[Gender]]="Female", 2)</f>
        <v>1</v>
      </c>
      <c r="D536" s="1">
        <v>42945</v>
      </c>
      <c r="E536" s="2">
        <f ca="1">DATEDIF(EmpTable3[[#This Row],[Start Date]],TODAY(),"Y")</f>
        <v>7</v>
      </c>
      <c r="F536" t="s">
        <v>28</v>
      </c>
      <c r="G536" t="s">
        <v>29</v>
      </c>
      <c r="H536">
        <f>_xlfn.IFS(EmpTable3[[#This Row],[Country]]="Egypt", 1, EmpTable3[[#This Row],[Country]]="Saudi Arabia", 2, EmpTable3[[#This Row],[Country]]="United Arab Emirates", 3, EmpTable3[[#This Row],[Country]]="Syria", 4, EmpTable3[[#This Row],[Country]]="Lebanon", 5)</f>
        <v>3</v>
      </c>
      <c r="I536" t="s">
        <v>42</v>
      </c>
      <c r="J536">
        <f>_xlfn.IFS(EmpTable3[[#This Row],[Center]]="East", 1, EmpTable3[[#This Row],[Center]]="West", 2, EmpTable3[[#This Row],[Center]]="North", 3, EmpTable3[[#This Row],[Center]]="South", 4, EmpTable3[[#This Row],[Center]]="Main", 5)</f>
        <v>5</v>
      </c>
      <c r="K536">
        <v>1981</v>
      </c>
      <c r="L536">
        <v>23772</v>
      </c>
      <c r="M536">
        <v>5</v>
      </c>
      <c r="N536">
        <v>1</v>
      </c>
      <c r="O536">
        <v>0</v>
      </c>
      <c r="P536">
        <v>3</v>
      </c>
      <c r="Q536" s="2"/>
      <c r="R536">
        <v>1</v>
      </c>
      <c r="S536">
        <v>7</v>
      </c>
      <c r="T536">
        <v>3</v>
      </c>
      <c r="U536">
        <v>5</v>
      </c>
      <c r="V536">
        <v>1981</v>
      </c>
      <c r="W536">
        <v>23772</v>
      </c>
      <c r="X536">
        <v>5</v>
      </c>
      <c r="Y536">
        <v>1</v>
      </c>
      <c r="Z536">
        <v>0</v>
      </c>
      <c r="AA536">
        <v>3</v>
      </c>
    </row>
    <row r="537" spans="1:27" x14ac:dyDescent="0.3">
      <c r="A537">
        <v>536</v>
      </c>
      <c r="B537" t="s">
        <v>307</v>
      </c>
      <c r="C537">
        <f>_xlfn.IFS(EmpTable3[[#This Row],[Gender]]="Male", 1, EmpTable3[[#This Row],[Gender]]="Female", 2)</f>
        <v>2</v>
      </c>
      <c r="D537" s="1">
        <v>43265</v>
      </c>
      <c r="E537" s="2">
        <f ca="1">DATEDIF(EmpTable3[[#This Row],[Start Date]],TODAY(),"Y")</f>
        <v>6</v>
      </c>
      <c r="F537" t="s">
        <v>28</v>
      </c>
      <c r="G537" t="s">
        <v>22</v>
      </c>
      <c r="H537">
        <f>_xlfn.IFS(EmpTable3[[#This Row],[Country]]="Egypt", 1, EmpTable3[[#This Row],[Country]]="Saudi Arabia", 2, EmpTable3[[#This Row],[Country]]="United Arab Emirates", 3, EmpTable3[[#This Row],[Country]]="Syria", 4, EmpTable3[[#This Row],[Country]]="Lebanon", 5)</f>
        <v>2</v>
      </c>
      <c r="I537" t="s">
        <v>36</v>
      </c>
      <c r="J537">
        <f>_xlfn.IFS(EmpTable3[[#This Row],[Center]]="East", 1, EmpTable3[[#This Row],[Center]]="West", 2, EmpTable3[[#This Row],[Center]]="North", 3, EmpTable3[[#This Row],[Center]]="South", 4, EmpTable3[[#This Row],[Center]]="Main", 5)</f>
        <v>3</v>
      </c>
      <c r="K537">
        <v>1056</v>
      </c>
      <c r="L537">
        <v>12672</v>
      </c>
      <c r="M537">
        <v>3</v>
      </c>
      <c r="N537">
        <v>0</v>
      </c>
      <c r="O537">
        <v>0</v>
      </c>
      <c r="P537">
        <v>94</v>
      </c>
      <c r="Q537" s="2"/>
      <c r="R537">
        <v>2</v>
      </c>
      <c r="S537">
        <v>6</v>
      </c>
      <c r="T537">
        <v>2</v>
      </c>
      <c r="U537">
        <v>3</v>
      </c>
      <c r="V537">
        <v>1056</v>
      </c>
      <c r="W537">
        <v>12672</v>
      </c>
      <c r="X537">
        <v>3</v>
      </c>
      <c r="Y537">
        <v>0</v>
      </c>
      <c r="Z537">
        <v>0</v>
      </c>
      <c r="AA537">
        <v>94</v>
      </c>
    </row>
    <row r="538" spans="1:27" x14ac:dyDescent="0.3">
      <c r="A538">
        <v>537</v>
      </c>
      <c r="B538" t="s">
        <v>32</v>
      </c>
      <c r="C538">
        <f>_xlfn.IFS(EmpTable3[[#This Row],[Gender]]="Male", 1, EmpTable3[[#This Row],[Gender]]="Female", 2)</f>
        <v>1</v>
      </c>
      <c r="D538" s="1">
        <v>43830</v>
      </c>
      <c r="E538" s="2">
        <f ca="1">DATEDIF(EmpTable3[[#This Row],[Start Date]],TODAY(),"Y")</f>
        <v>4</v>
      </c>
      <c r="F538" t="s">
        <v>53</v>
      </c>
      <c r="G538" t="s">
        <v>18</v>
      </c>
      <c r="H538">
        <f>_xlfn.IFS(EmpTable3[[#This Row],[Country]]="Egypt", 1, EmpTable3[[#This Row],[Country]]="Saudi Arabia", 2, EmpTable3[[#This Row],[Country]]="United Arab Emirates", 3, EmpTable3[[#This Row],[Country]]="Syria", 4, EmpTable3[[#This Row],[Country]]="Lebanon", 5)</f>
        <v>1</v>
      </c>
      <c r="I538" t="s">
        <v>898</v>
      </c>
      <c r="J538">
        <f>_xlfn.IFS(EmpTable3[[#This Row],[Center]]="East", 1, EmpTable3[[#This Row],[Center]]="West", 2, EmpTable3[[#This Row],[Center]]="North", 3, EmpTable3[[#This Row],[Center]]="South", 4, EmpTable3[[#This Row],[Center]]="Main", 5)</f>
        <v>1</v>
      </c>
      <c r="K538">
        <v>3295</v>
      </c>
      <c r="L538">
        <v>39540</v>
      </c>
      <c r="M538">
        <v>5</v>
      </c>
      <c r="N538">
        <v>0</v>
      </c>
      <c r="O538">
        <v>0</v>
      </c>
      <c r="P538">
        <v>2</v>
      </c>
      <c r="Q538" s="2"/>
      <c r="R538">
        <v>1</v>
      </c>
      <c r="S538">
        <v>4</v>
      </c>
      <c r="T538">
        <v>1</v>
      </c>
      <c r="U538">
        <v>1</v>
      </c>
      <c r="V538">
        <v>3295</v>
      </c>
      <c r="W538">
        <v>39540</v>
      </c>
      <c r="X538">
        <v>5</v>
      </c>
      <c r="Y538">
        <v>0</v>
      </c>
      <c r="Z538">
        <v>0</v>
      </c>
      <c r="AA538">
        <v>2</v>
      </c>
    </row>
    <row r="539" spans="1:27" x14ac:dyDescent="0.3">
      <c r="A539">
        <v>538</v>
      </c>
      <c r="B539" t="s">
        <v>32</v>
      </c>
      <c r="C539">
        <f>_xlfn.IFS(EmpTable3[[#This Row],[Gender]]="Male", 1, EmpTable3[[#This Row],[Gender]]="Female", 2)</f>
        <v>1</v>
      </c>
      <c r="D539" s="1">
        <v>43746</v>
      </c>
      <c r="E539" s="2">
        <f ca="1">DATEDIF(EmpTable3[[#This Row],[Start Date]],TODAY(),"Y")</f>
        <v>4</v>
      </c>
      <c r="F539" t="s">
        <v>53</v>
      </c>
      <c r="G539" t="s">
        <v>18</v>
      </c>
      <c r="H539">
        <f>_xlfn.IFS(EmpTable3[[#This Row],[Country]]="Egypt", 1, EmpTable3[[#This Row],[Country]]="Saudi Arabia", 2, EmpTable3[[#This Row],[Country]]="United Arab Emirates", 3, EmpTable3[[#This Row],[Country]]="Syria", 4, EmpTable3[[#This Row],[Country]]="Lebanon", 5)</f>
        <v>1</v>
      </c>
      <c r="I539" t="s">
        <v>36</v>
      </c>
      <c r="J539">
        <f>_xlfn.IFS(EmpTable3[[#This Row],[Center]]="East", 1, EmpTable3[[#This Row],[Center]]="West", 2, EmpTable3[[#This Row],[Center]]="North", 3, EmpTable3[[#This Row],[Center]]="South", 4, EmpTable3[[#This Row],[Center]]="Main", 5)</f>
        <v>3</v>
      </c>
      <c r="K539">
        <v>1022</v>
      </c>
      <c r="L539">
        <v>12264</v>
      </c>
      <c r="M539">
        <v>4.5</v>
      </c>
      <c r="N539">
        <v>1</v>
      </c>
      <c r="O539">
        <v>0</v>
      </c>
      <c r="P539">
        <v>2</v>
      </c>
      <c r="Q539" s="2"/>
      <c r="R539">
        <v>1</v>
      </c>
      <c r="S539">
        <v>4</v>
      </c>
      <c r="T539">
        <v>1</v>
      </c>
      <c r="U539">
        <v>3</v>
      </c>
      <c r="V539">
        <v>1022</v>
      </c>
      <c r="W539">
        <v>12264</v>
      </c>
      <c r="X539">
        <v>4.5</v>
      </c>
      <c r="Y539">
        <v>1</v>
      </c>
      <c r="Z539">
        <v>0</v>
      </c>
      <c r="AA539">
        <v>2</v>
      </c>
    </row>
    <row r="540" spans="1:27" x14ac:dyDescent="0.3">
      <c r="A540">
        <v>539</v>
      </c>
      <c r="B540" t="s">
        <v>32</v>
      </c>
      <c r="C540">
        <f>_xlfn.IFS(EmpTable3[[#This Row],[Gender]]="Male", 1, EmpTable3[[#This Row],[Gender]]="Female", 2)</f>
        <v>1</v>
      </c>
      <c r="D540" s="1">
        <v>44125</v>
      </c>
      <c r="E540" s="2">
        <f ca="1">DATEDIF(EmpTable3[[#This Row],[Start Date]],TODAY(),"Y")</f>
        <v>3</v>
      </c>
      <c r="F540" t="s">
        <v>45</v>
      </c>
      <c r="G540" t="s">
        <v>29</v>
      </c>
      <c r="H540">
        <f>_xlfn.IFS(EmpTable3[[#This Row],[Country]]="Egypt", 1, EmpTable3[[#This Row],[Country]]="Saudi Arabia", 2, EmpTable3[[#This Row],[Country]]="United Arab Emirates", 3, EmpTable3[[#This Row],[Country]]="Syria", 4, EmpTable3[[#This Row],[Country]]="Lebanon", 5)</f>
        <v>3</v>
      </c>
      <c r="I540" t="s">
        <v>42</v>
      </c>
      <c r="J540">
        <f>_xlfn.IFS(EmpTable3[[#This Row],[Center]]="East", 1, EmpTable3[[#This Row],[Center]]="West", 2, EmpTable3[[#This Row],[Center]]="North", 3, EmpTable3[[#This Row],[Center]]="South", 4, EmpTable3[[#This Row],[Center]]="Main", 5)</f>
        <v>5</v>
      </c>
      <c r="K540">
        <v>969</v>
      </c>
      <c r="L540">
        <v>11628</v>
      </c>
      <c r="M540">
        <v>3</v>
      </c>
      <c r="N540">
        <v>1</v>
      </c>
      <c r="O540">
        <v>0</v>
      </c>
      <c r="P540">
        <v>0</v>
      </c>
      <c r="Q540" s="2"/>
      <c r="R540">
        <v>1</v>
      </c>
      <c r="S540">
        <v>3</v>
      </c>
      <c r="T540">
        <v>3</v>
      </c>
      <c r="U540">
        <v>5</v>
      </c>
      <c r="V540">
        <v>969</v>
      </c>
      <c r="W540">
        <v>11628</v>
      </c>
      <c r="X540">
        <v>3</v>
      </c>
      <c r="Y540">
        <v>1</v>
      </c>
      <c r="Z540">
        <v>0</v>
      </c>
      <c r="AA540">
        <v>0</v>
      </c>
    </row>
    <row r="541" spans="1:27" x14ac:dyDescent="0.3">
      <c r="A541">
        <v>540</v>
      </c>
      <c r="B541" t="s">
        <v>32</v>
      </c>
      <c r="C541">
        <f>_xlfn.IFS(EmpTable3[[#This Row],[Gender]]="Male", 1, EmpTable3[[#This Row],[Gender]]="Female", 2)</f>
        <v>1</v>
      </c>
      <c r="D541" s="1">
        <v>43568</v>
      </c>
      <c r="E541" s="2">
        <f ca="1">DATEDIF(EmpTable3[[#This Row],[Start Date]],TODAY(),"Y")</f>
        <v>5</v>
      </c>
      <c r="F541" t="s">
        <v>93</v>
      </c>
      <c r="G541" t="s">
        <v>18</v>
      </c>
      <c r="H541">
        <f>_xlfn.IFS(EmpTable3[[#This Row],[Country]]="Egypt", 1, EmpTable3[[#This Row],[Country]]="Saudi Arabia", 2, EmpTable3[[#This Row],[Country]]="United Arab Emirates", 3, EmpTable3[[#This Row],[Country]]="Syria", 4, EmpTable3[[#This Row],[Country]]="Lebanon", 5)</f>
        <v>1</v>
      </c>
      <c r="I541" t="s">
        <v>36</v>
      </c>
      <c r="J541">
        <f>_xlfn.IFS(EmpTable3[[#This Row],[Center]]="East", 1, EmpTable3[[#This Row],[Center]]="West", 2, EmpTable3[[#This Row],[Center]]="North", 3, EmpTable3[[#This Row],[Center]]="South", 4, EmpTable3[[#This Row],[Center]]="Main", 5)</f>
        <v>3</v>
      </c>
      <c r="K541">
        <v>3354</v>
      </c>
      <c r="L541">
        <v>40248</v>
      </c>
      <c r="M541">
        <v>4.5</v>
      </c>
      <c r="N541">
        <v>3</v>
      </c>
      <c r="O541">
        <v>0</v>
      </c>
      <c r="P541">
        <v>1</v>
      </c>
      <c r="Q541" s="2"/>
      <c r="R541">
        <v>1</v>
      </c>
      <c r="S541">
        <v>5</v>
      </c>
      <c r="T541">
        <v>1</v>
      </c>
      <c r="U541">
        <v>3</v>
      </c>
      <c r="V541">
        <v>3354</v>
      </c>
      <c r="W541">
        <v>40248</v>
      </c>
      <c r="X541">
        <v>4.5</v>
      </c>
      <c r="Y541">
        <v>3</v>
      </c>
      <c r="Z541">
        <v>0</v>
      </c>
      <c r="AA541">
        <v>1</v>
      </c>
    </row>
    <row r="542" spans="1:27" x14ac:dyDescent="0.3">
      <c r="A542">
        <v>541</v>
      </c>
      <c r="B542" t="s">
        <v>32</v>
      </c>
      <c r="C542">
        <f>_xlfn.IFS(EmpTable3[[#This Row],[Gender]]="Male", 1, EmpTable3[[#This Row],[Gender]]="Female", 2)</f>
        <v>1</v>
      </c>
      <c r="D542" s="1">
        <v>43851</v>
      </c>
      <c r="E542" s="2">
        <f ca="1">DATEDIF(EmpTable3[[#This Row],[Start Date]],TODAY(),"Y")</f>
        <v>4</v>
      </c>
      <c r="F542" t="s">
        <v>17</v>
      </c>
      <c r="G542" t="s">
        <v>18</v>
      </c>
      <c r="H542">
        <f>_xlfn.IFS(EmpTable3[[#This Row],[Country]]="Egypt", 1, EmpTable3[[#This Row],[Country]]="Saudi Arabia", 2, EmpTable3[[#This Row],[Country]]="United Arab Emirates", 3, EmpTable3[[#This Row],[Country]]="Syria", 4, EmpTable3[[#This Row],[Country]]="Lebanon", 5)</f>
        <v>1</v>
      </c>
      <c r="I542" t="s">
        <v>36</v>
      </c>
      <c r="J542">
        <f>_xlfn.IFS(EmpTable3[[#This Row],[Center]]="East", 1, EmpTable3[[#This Row],[Center]]="West", 2, EmpTable3[[#This Row],[Center]]="North", 3, EmpTable3[[#This Row],[Center]]="South", 4, EmpTable3[[#This Row],[Center]]="Main", 5)</f>
        <v>3</v>
      </c>
      <c r="K542">
        <v>2123</v>
      </c>
      <c r="L542">
        <v>25476</v>
      </c>
      <c r="M542">
        <v>5</v>
      </c>
      <c r="N542">
        <v>0</v>
      </c>
      <c r="O542">
        <v>0</v>
      </c>
      <c r="P542">
        <v>15</v>
      </c>
      <c r="Q542" s="2"/>
      <c r="R542">
        <v>1</v>
      </c>
      <c r="S542">
        <v>4</v>
      </c>
      <c r="T542">
        <v>1</v>
      </c>
      <c r="U542">
        <v>3</v>
      </c>
      <c r="V542">
        <v>2123</v>
      </c>
      <c r="W542">
        <v>25476</v>
      </c>
      <c r="X542">
        <v>5</v>
      </c>
      <c r="Y542">
        <v>0</v>
      </c>
      <c r="Z542">
        <v>0</v>
      </c>
      <c r="AA542">
        <v>15</v>
      </c>
    </row>
    <row r="543" spans="1:27" x14ac:dyDescent="0.3">
      <c r="A543">
        <v>542</v>
      </c>
      <c r="B543" t="s">
        <v>307</v>
      </c>
      <c r="C543">
        <f>_xlfn.IFS(EmpTable3[[#This Row],[Gender]]="Male", 1, EmpTable3[[#This Row],[Gender]]="Female", 2)</f>
        <v>2</v>
      </c>
      <c r="D543" s="1">
        <v>43728</v>
      </c>
      <c r="E543" s="2">
        <f ca="1">DATEDIF(EmpTable3[[#This Row],[Start Date]],TODAY(),"Y")</f>
        <v>4</v>
      </c>
      <c r="F543" t="s">
        <v>53</v>
      </c>
      <c r="G543" t="s">
        <v>18</v>
      </c>
      <c r="H543">
        <f>_xlfn.IFS(EmpTable3[[#This Row],[Country]]="Egypt", 1, EmpTable3[[#This Row],[Country]]="Saudi Arabia", 2, EmpTable3[[#This Row],[Country]]="United Arab Emirates", 3, EmpTable3[[#This Row],[Country]]="Syria", 4, EmpTable3[[#This Row],[Country]]="Lebanon", 5)</f>
        <v>1</v>
      </c>
      <c r="I543" t="s">
        <v>19</v>
      </c>
      <c r="J543">
        <f>_xlfn.IFS(EmpTable3[[#This Row],[Center]]="East", 1, EmpTable3[[#This Row],[Center]]="West", 2, EmpTable3[[#This Row],[Center]]="North", 3, EmpTable3[[#This Row],[Center]]="South", 4, EmpTable3[[#This Row],[Center]]="Main", 5)</f>
        <v>2</v>
      </c>
      <c r="K543">
        <v>897</v>
      </c>
      <c r="L543">
        <v>10764</v>
      </c>
      <c r="M543">
        <v>3</v>
      </c>
      <c r="N543">
        <v>2</v>
      </c>
      <c r="O543">
        <v>0</v>
      </c>
      <c r="P543">
        <v>11</v>
      </c>
      <c r="Q543" s="2"/>
      <c r="R543">
        <v>2</v>
      </c>
      <c r="S543">
        <v>4</v>
      </c>
      <c r="T543">
        <v>1</v>
      </c>
      <c r="U543">
        <v>2</v>
      </c>
      <c r="V543">
        <v>897</v>
      </c>
      <c r="W543">
        <v>10764</v>
      </c>
      <c r="X543">
        <v>3</v>
      </c>
      <c r="Y543">
        <v>2</v>
      </c>
      <c r="Z543">
        <v>0</v>
      </c>
      <c r="AA543">
        <v>11</v>
      </c>
    </row>
    <row r="544" spans="1:27" x14ac:dyDescent="0.3">
      <c r="A544">
        <v>543</v>
      </c>
      <c r="B544" t="s">
        <v>32</v>
      </c>
      <c r="C544">
        <f>_xlfn.IFS(EmpTable3[[#This Row],[Gender]]="Male", 1, EmpTable3[[#This Row],[Gender]]="Female", 2)</f>
        <v>1</v>
      </c>
      <c r="D544" s="1">
        <v>43207</v>
      </c>
      <c r="E544" s="2">
        <f ca="1">DATEDIF(EmpTable3[[#This Row],[Start Date]],TODAY(),"Y")</f>
        <v>6</v>
      </c>
      <c r="F544" t="s">
        <v>17</v>
      </c>
      <c r="G544" t="s">
        <v>22</v>
      </c>
      <c r="H544">
        <f>_xlfn.IFS(EmpTable3[[#This Row],[Country]]="Egypt", 1, EmpTable3[[#This Row],[Country]]="Saudi Arabia", 2, EmpTable3[[#This Row],[Country]]="United Arab Emirates", 3, EmpTable3[[#This Row],[Country]]="Syria", 4, EmpTable3[[#This Row],[Country]]="Lebanon", 5)</f>
        <v>2</v>
      </c>
      <c r="I544" t="s">
        <v>42</v>
      </c>
      <c r="J544">
        <f>_xlfn.IFS(EmpTable3[[#This Row],[Center]]="East", 1, EmpTable3[[#This Row],[Center]]="West", 2, EmpTable3[[#This Row],[Center]]="North", 3, EmpTable3[[#This Row],[Center]]="South", 4, EmpTable3[[#This Row],[Center]]="Main", 5)</f>
        <v>5</v>
      </c>
      <c r="K544">
        <v>2925</v>
      </c>
      <c r="L544">
        <v>35100</v>
      </c>
      <c r="M544">
        <v>3</v>
      </c>
      <c r="N544">
        <v>3</v>
      </c>
      <c r="O544">
        <v>0</v>
      </c>
      <c r="P544">
        <v>14</v>
      </c>
      <c r="Q544" s="2"/>
      <c r="R544">
        <v>1</v>
      </c>
      <c r="S544">
        <v>6</v>
      </c>
      <c r="T544">
        <v>2</v>
      </c>
      <c r="U544">
        <v>5</v>
      </c>
      <c r="V544">
        <v>2925</v>
      </c>
      <c r="W544">
        <v>35100</v>
      </c>
      <c r="X544">
        <v>3</v>
      </c>
      <c r="Y544">
        <v>3</v>
      </c>
      <c r="Z544">
        <v>0</v>
      </c>
      <c r="AA544">
        <v>14</v>
      </c>
    </row>
    <row r="545" spans="1:27" x14ac:dyDescent="0.3">
      <c r="A545">
        <v>544</v>
      </c>
      <c r="B545" t="s">
        <v>307</v>
      </c>
      <c r="C545">
        <f>_xlfn.IFS(EmpTable3[[#This Row],[Gender]]="Male", 1, EmpTable3[[#This Row],[Gender]]="Female", 2)</f>
        <v>2</v>
      </c>
      <c r="D545" s="1">
        <v>43348</v>
      </c>
      <c r="E545" s="2">
        <f ca="1">DATEDIF(EmpTable3[[#This Row],[Start Date]],TODAY(),"Y")</f>
        <v>5</v>
      </c>
      <c r="F545" t="s">
        <v>17</v>
      </c>
      <c r="G545" t="s">
        <v>18</v>
      </c>
      <c r="H545">
        <f>_xlfn.IFS(EmpTable3[[#This Row],[Country]]="Egypt", 1, EmpTable3[[#This Row],[Country]]="Saudi Arabia", 2, EmpTable3[[#This Row],[Country]]="United Arab Emirates", 3, EmpTable3[[#This Row],[Country]]="Syria", 4, EmpTable3[[#This Row],[Country]]="Lebanon", 5)</f>
        <v>1</v>
      </c>
      <c r="I545" t="s">
        <v>42</v>
      </c>
      <c r="J545">
        <f>_xlfn.IFS(EmpTable3[[#This Row],[Center]]="East", 1, EmpTable3[[#This Row],[Center]]="West", 2, EmpTable3[[#This Row],[Center]]="North", 3, EmpTable3[[#This Row],[Center]]="South", 4, EmpTable3[[#This Row],[Center]]="Main", 5)</f>
        <v>5</v>
      </c>
      <c r="K545">
        <v>1895</v>
      </c>
      <c r="L545">
        <v>22740</v>
      </c>
      <c r="M545">
        <v>2</v>
      </c>
      <c r="N545">
        <v>0</v>
      </c>
      <c r="O545">
        <v>5</v>
      </c>
      <c r="P545">
        <v>81</v>
      </c>
      <c r="Q545" s="2"/>
      <c r="R545">
        <v>2</v>
      </c>
      <c r="S545">
        <v>5</v>
      </c>
      <c r="T545">
        <v>1</v>
      </c>
      <c r="U545">
        <v>5</v>
      </c>
      <c r="V545">
        <v>1895</v>
      </c>
      <c r="W545">
        <v>22740</v>
      </c>
      <c r="X545">
        <v>2</v>
      </c>
      <c r="Y545">
        <v>0</v>
      </c>
      <c r="Z545">
        <v>5</v>
      </c>
      <c r="AA545">
        <v>81</v>
      </c>
    </row>
    <row r="546" spans="1:27" x14ac:dyDescent="0.3">
      <c r="A546">
        <v>545</v>
      </c>
      <c r="B546" t="s">
        <v>32</v>
      </c>
      <c r="C546">
        <f>_xlfn.IFS(EmpTable3[[#This Row],[Gender]]="Male", 1, EmpTable3[[#This Row],[Gender]]="Female", 2)</f>
        <v>1</v>
      </c>
      <c r="D546" s="1">
        <v>42409</v>
      </c>
      <c r="E546" s="2">
        <f ca="1">DATEDIF(EmpTable3[[#This Row],[Start Date]],TODAY(),"Y")</f>
        <v>8</v>
      </c>
      <c r="F546" t="s">
        <v>163</v>
      </c>
      <c r="G546" t="s">
        <v>18</v>
      </c>
      <c r="H546">
        <f>_xlfn.IFS(EmpTable3[[#This Row],[Country]]="Egypt", 1, EmpTable3[[#This Row],[Country]]="Saudi Arabia", 2, EmpTable3[[#This Row],[Country]]="United Arab Emirates", 3, EmpTable3[[#This Row],[Country]]="Syria", 4, EmpTable3[[#This Row],[Country]]="Lebanon", 5)</f>
        <v>1</v>
      </c>
      <c r="I546" t="s">
        <v>19</v>
      </c>
      <c r="J546">
        <f>_xlfn.IFS(EmpTable3[[#This Row],[Center]]="East", 1, EmpTable3[[#This Row],[Center]]="West", 2, EmpTable3[[#This Row],[Center]]="North", 3, EmpTable3[[#This Row],[Center]]="South", 4, EmpTable3[[#This Row],[Center]]="Main", 5)</f>
        <v>2</v>
      </c>
      <c r="K546">
        <v>2191</v>
      </c>
      <c r="L546">
        <v>26292</v>
      </c>
      <c r="M546">
        <v>5</v>
      </c>
      <c r="N546">
        <v>2</v>
      </c>
      <c r="O546">
        <v>0</v>
      </c>
      <c r="P546">
        <v>7</v>
      </c>
      <c r="Q546" s="2"/>
      <c r="R546">
        <v>1</v>
      </c>
      <c r="S546">
        <v>8</v>
      </c>
      <c r="T546">
        <v>1</v>
      </c>
      <c r="U546">
        <v>2</v>
      </c>
      <c r="V546">
        <v>2191</v>
      </c>
      <c r="W546">
        <v>26292</v>
      </c>
      <c r="X546">
        <v>5</v>
      </c>
      <c r="Y546">
        <v>2</v>
      </c>
      <c r="Z546">
        <v>0</v>
      </c>
      <c r="AA546">
        <v>7</v>
      </c>
    </row>
    <row r="547" spans="1:27" x14ac:dyDescent="0.3">
      <c r="A547">
        <v>546</v>
      </c>
      <c r="B547" t="s">
        <v>307</v>
      </c>
      <c r="C547">
        <f>_xlfn.IFS(EmpTable3[[#This Row],[Gender]]="Male", 1, EmpTable3[[#This Row],[Gender]]="Female", 2)</f>
        <v>2</v>
      </c>
      <c r="D547" s="1">
        <v>43890</v>
      </c>
      <c r="E547" s="2">
        <f ca="1">DATEDIF(EmpTable3[[#This Row],[Start Date]],TODAY(),"Y")</f>
        <v>4</v>
      </c>
      <c r="F547" t="s">
        <v>144</v>
      </c>
      <c r="G547" t="s">
        <v>18</v>
      </c>
      <c r="H547">
        <f>_xlfn.IFS(EmpTable3[[#This Row],[Country]]="Egypt", 1, EmpTable3[[#This Row],[Country]]="Saudi Arabia", 2, EmpTable3[[#This Row],[Country]]="United Arab Emirates", 3, EmpTable3[[#This Row],[Country]]="Syria", 4, EmpTable3[[#This Row],[Country]]="Lebanon", 5)</f>
        <v>1</v>
      </c>
      <c r="I547" t="s">
        <v>36</v>
      </c>
      <c r="J547">
        <f>_xlfn.IFS(EmpTable3[[#This Row],[Center]]="East", 1, EmpTable3[[#This Row],[Center]]="West", 2, EmpTable3[[#This Row],[Center]]="North", 3, EmpTable3[[#This Row],[Center]]="South", 4, EmpTable3[[#This Row],[Center]]="Main", 5)</f>
        <v>3</v>
      </c>
      <c r="K547">
        <v>3130</v>
      </c>
      <c r="L547">
        <v>37560</v>
      </c>
      <c r="M547">
        <v>3</v>
      </c>
      <c r="N547">
        <v>0</v>
      </c>
      <c r="O547">
        <v>0</v>
      </c>
      <c r="P547">
        <v>5</v>
      </c>
      <c r="Q547" s="2"/>
      <c r="R547">
        <v>2</v>
      </c>
      <c r="S547">
        <v>4</v>
      </c>
      <c r="T547">
        <v>1</v>
      </c>
      <c r="U547">
        <v>3</v>
      </c>
      <c r="V547">
        <v>3130</v>
      </c>
      <c r="W547">
        <v>37560</v>
      </c>
      <c r="X547">
        <v>3</v>
      </c>
      <c r="Y547">
        <v>0</v>
      </c>
      <c r="Z547">
        <v>0</v>
      </c>
      <c r="AA547">
        <v>5</v>
      </c>
    </row>
    <row r="548" spans="1:27" x14ac:dyDescent="0.3">
      <c r="A548">
        <v>547</v>
      </c>
      <c r="B548" t="s">
        <v>307</v>
      </c>
      <c r="C548">
        <f>_xlfn.IFS(EmpTable3[[#This Row],[Gender]]="Male", 1, EmpTable3[[#This Row],[Gender]]="Female", 2)</f>
        <v>2</v>
      </c>
      <c r="D548" s="1">
        <v>42695</v>
      </c>
      <c r="E548" s="2">
        <f ca="1">DATEDIF(EmpTable3[[#This Row],[Start Date]],TODAY(),"Y")</f>
        <v>7</v>
      </c>
      <c r="F548" t="s">
        <v>35</v>
      </c>
      <c r="G548" t="s">
        <v>18</v>
      </c>
      <c r="H548">
        <f>_xlfn.IFS(EmpTable3[[#This Row],[Country]]="Egypt", 1, EmpTable3[[#This Row],[Country]]="Saudi Arabia", 2, EmpTable3[[#This Row],[Country]]="United Arab Emirates", 3, EmpTable3[[#This Row],[Country]]="Syria", 4, EmpTable3[[#This Row],[Country]]="Lebanon", 5)</f>
        <v>1</v>
      </c>
      <c r="I548" t="s">
        <v>19</v>
      </c>
      <c r="J548">
        <f>_xlfn.IFS(EmpTable3[[#This Row],[Center]]="East", 1, EmpTable3[[#This Row],[Center]]="West", 2, EmpTable3[[#This Row],[Center]]="North", 3, EmpTable3[[#This Row],[Center]]="South", 4, EmpTable3[[#This Row],[Center]]="Main", 5)</f>
        <v>2</v>
      </c>
      <c r="K548">
        <v>2654</v>
      </c>
      <c r="L548">
        <v>31848</v>
      </c>
      <c r="M548">
        <v>3</v>
      </c>
      <c r="N548">
        <v>0</v>
      </c>
      <c r="O548">
        <v>1</v>
      </c>
      <c r="P548">
        <v>7</v>
      </c>
      <c r="Q548" s="2"/>
      <c r="R548">
        <v>2</v>
      </c>
      <c r="S548">
        <v>7</v>
      </c>
      <c r="T548">
        <v>1</v>
      </c>
      <c r="U548">
        <v>2</v>
      </c>
      <c r="V548">
        <v>2654</v>
      </c>
      <c r="W548">
        <v>31848</v>
      </c>
      <c r="X548">
        <v>3</v>
      </c>
      <c r="Y548">
        <v>0</v>
      </c>
      <c r="Z548">
        <v>1</v>
      </c>
      <c r="AA548">
        <v>7</v>
      </c>
    </row>
    <row r="549" spans="1:27" x14ac:dyDescent="0.3">
      <c r="A549">
        <v>548</v>
      </c>
      <c r="B549" t="s">
        <v>32</v>
      </c>
      <c r="C549">
        <f>_xlfn.IFS(EmpTable3[[#This Row],[Gender]]="Male", 1, EmpTable3[[#This Row],[Gender]]="Female", 2)</f>
        <v>1</v>
      </c>
      <c r="D549" s="1">
        <v>44192</v>
      </c>
      <c r="E549" s="2">
        <f ca="1">DATEDIF(EmpTable3[[#This Row],[Start Date]],TODAY(),"Y")</f>
        <v>3</v>
      </c>
      <c r="F549" t="s">
        <v>17</v>
      </c>
      <c r="G549" t="s">
        <v>22</v>
      </c>
      <c r="H549">
        <f>_xlfn.IFS(EmpTable3[[#This Row],[Country]]="Egypt", 1, EmpTable3[[#This Row],[Country]]="Saudi Arabia", 2, EmpTable3[[#This Row],[Country]]="United Arab Emirates", 3, EmpTable3[[#This Row],[Country]]="Syria", 4, EmpTable3[[#This Row],[Country]]="Lebanon", 5)</f>
        <v>2</v>
      </c>
      <c r="I549" t="s">
        <v>42</v>
      </c>
      <c r="J549">
        <f>_xlfn.IFS(EmpTable3[[#This Row],[Center]]="East", 1, EmpTable3[[#This Row],[Center]]="West", 2, EmpTable3[[#This Row],[Center]]="North", 3, EmpTable3[[#This Row],[Center]]="South", 4, EmpTable3[[#This Row],[Center]]="Main", 5)</f>
        <v>5</v>
      </c>
      <c r="K549">
        <v>859</v>
      </c>
      <c r="L549">
        <v>10308</v>
      </c>
      <c r="M549">
        <v>5</v>
      </c>
      <c r="N549">
        <v>0</v>
      </c>
      <c r="O549">
        <v>1</v>
      </c>
      <c r="P549">
        <v>5</v>
      </c>
      <c r="Q549" s="2"/>
      <c r="R549">
        <v>1</v>
      </c>
      <c r="S549">
        <v>3</v>
      </c>
      <c r="T549">
        <v>2</v>
      </c>
      <c r="U549">
        <v>5</v>
      </c>
      <c r="V549">
        <v>859</v>
      </c>
      <c r="W549">
        <v>10308</v>
      </c>
      <c r="X549">
        <v>5</v>
      </c>
      <c r="Y549">
        <v>0</v>
      </c>
      <c r="Z549">
        <v>1</v>
      </c>
      <c r="AA549">
        <v>5</v>
      </c>
    </row>
    <row r="550" spans="1:27" x14ac:dyDescent="0.3">
      <c r="A550">
        <v>549</v>
      </c>
      <c r="B550" t="s">
        <v>32</v>
      </c>
      <c r="C550">
        <f>_xlfn.IFS(EmpTable3[[#This Row],[Gender]]="Male", 1, EmpTable3[[#This Row],[Gender]]="Female", 2)</f>
        <v>1</v>
      </c>
      <c r="D550" s="1">
        <v>42537</v>
      </c>
      <c r="E550" s="2">
        <f ca="1">DATEDIF(EmpTable3[[#This Row],[Start Date]],TODAY(),"Y")</f>
        <v>8</v>
      </c>
      <c r="F550" t="s">
        <v>77</v>
      </c>
      <c r="G550" t="s">
        <v>18</v>
      </c>
      <c r="H550">
        <f>_xlfn.IFS(EmpTable3[[#This Row],[Country]]="Egypt", 1, EmpTable3[[#This Row],[Country]]="Saudi Arabia", 2, EmpTable3[[#This Row],[Country]]="United Arab Emirates", 3, EmpTable3[[#This Row],[Country]]="Syria", 4, EmpTable3[[#This Row],[Country]]="Lebanon", 5)</f>
        <v>1</v>
      </c>
      <c r="I550" t="s">
        <v>36</v>
      </c>
      <c r="J550">
        <f>_xlfn.IFS(EmpTable3[[#This Row],[Center]]="East", 1, EmpTable3[[#This Row],[Center]]="West", 2, EmpTable3[[#This Row],[Center]]="North", 3, EmpTable3[[#This Row],[Center]]="South", 4, EmpTable3[[#This Row],[Center]]="Main", 5)</f>
        <v>3</v>
      </c>
      <c r="K550">
        <v>1113</v>
      </c>
      <c r="L550">
        <v>13356</v>
      </c>
      <c r="M550">
        <v>3</v>
      </c>
      <c r="N550">
        <v>4</v>
      </c>
      <c r="O550">
        <v>0</v>
      </c>
      <c r="P550">
        <v>11</v>
      </c>
      <c r="Q550" s="2"/>
      <c r="R550">
        <v>1</v>
      </c>
      <c r="S550">
        <v>8</v>
      </c>
      <c r="T550">
        <v>1</v>
      </c>
      <c r="U550">
        <v>3</v>
      </c>
      <c r="V550">
        <v>1113</v>
      </c>
      <c r="W550">
        <v>13356</v>
      </c>
      <c r="X550">
        <v>3</v>
      </c>
      <c r="Y550">
        <v>4</v>
      </c>
      <c r="Z550">
        <v>0</v>
      </c>
      <c r="AA550">
        <v>11</v>
      </c>
    </row>
    <row r="551" spans="1:27" x14ac:dyDescent="0.3">
      <c r="A551">
        <v>550</v>
      </c>
      <c r="B551" t="s">
        <v>32</v>
      </c>
      <c r="C551">
        <f>_xlfn.IFS(EmpTable3[[#This Row],[Gender]]="Male", 1, EmpTable3[[#This Row],[Gender]]="Female", 2)</f>
        <v>1</v>
      </c>
      <c r="D551" s="1">
        <v>43725</v>
      </c>
      <c r="E551" s="2">
        <f ca="1">DATEDIF(EmpTable3[[#This Row],[Start Date]],TODAY(),"Y")</f>
        <v>4</v>
      </c>
      <c r="F551" t="s">
        <v>41</v>
      </c>
      <c r="G551" t="s">
        <v>18</v>
      </c>
      <c r="H551">
        <f>_xlfn.IFS(EmpTable3[[#This Row],[Country]]="Egypt", 1, EmpTable3[[#This Row],[Country]]="Saudi Arabia", 2, EmpTable3[[#This Row],[Country]]="United Arab Emirates", 3, EmpTable3[[#This Row],[Country]]="Syria", 4, EmpTable3[[#This Row],[Country]]="Lebanon", 5)</f>
        <v>1</v>
      </c>
      <c r="I551" t="s">
        <v>60</v>
      </c>
      <c r="J551">
        <f>_xlfn.IFS(EmpTable3[[#This Row],[Center]]="East", 1, EmpTable3[[#This Row],[Center]]="West", 2, EmpTable3[[#This Row],[Center]]="North", 3, EmpTable3[[#This Row],[Center]]="South", 4, EmpTable3[[#This Row],[Center]]="Main", 5)</f>
        <v>4</v>
      </c>
      <c r="K551">
        <v>1234</v>
      </c>
      <c r="L551">
        <v>14808</v>
      </c>
      <c r="M551">
        <v>5</v>
      </c>
      <c r="N551">
        <v>1</v>
      </c>
      <c r="O551">
        <v>5</v>
      </c>
      <c r="P551">
        <v>10</v>
      </c>
      <c r="Q551" s="2"/>
      <c r="R551">
        <v>1</v>
      </c>
      <c r="S551">
        <v>4</v>
      </c>
      <c r="T551">
        <v>1</v>
      </c>
      <c r="U551">
        <v>4</v>
      </c>
      <c r="V551">
        <v>1234</v>
      </c>
      <c r="W551">
        <v>14808</v>
      </c>
      <c r="X551">
        <v>5</v>
      </c>
      <c r="Y551">
        <v>1</v>
      </c>
      <c r="Z551">
        <v>5</v>
      </c>
      <c r="AA551">
        <v>10</v>
      </c>
    </row>
    <row r="552" spans="1:27" x14ac:dyDescent="0.3">
      <c r="A552">
        <v>551</v>
      </c>
      <c r="B552" t="s">
        <v>32</v>
      </c>
      <c r="C552">
        <f>_xlfn.IFS(EmpTable3[[#This Row],[Gender]]="Male", 1, EmpTable3[[#This Row],[Gender]]="Female", 2)</f>
        <v>1</v>
      </c>
      <c r="D552" s="1">
        <v>43815</v>
      </c>
      <c r="E552" s="2">
        <f ca="1">DATEDIF(EmpTable3[[#This Row],[Start Date]],TODAY(),"Y")</f>
        <v>4</v>
      </c>
      <c r="F552" t="s">
        <v>58</v>
      </c>
      <c r="G552" t="s">
        <v>18</v>
      </c>
      <c r="H552">
        <f>_xlfn.IFS(EmpTable3[[#This Row],[Country]]="Egypt", 1, EmpTable3[[#This Row],[Country]]="Saudi Arabia", 2, EmpTable3[[#This Row],[Country]]="United Arab Emirates", 3, EmpTable3[[#This Row],[Country]]="Syria", 4, EmpTable3[[#This Row],[Country]]="Lebanon", 5)</f>
        <v>1</v>
      </c>
      <c r="I552" t="s">
        <v>36</v>
      </c>
      <c r="J552">
        <f>_xlfn.IFS(EmpTable3[[#This Row],[Center]]="East", 1, EmpTable3[[#This Row],[Center]]="West", 2, EmpTable3[[#This Row],[Center]]="North", 3, EmpTable3[[#This Row],[Center]]="South", 4, EmpTable3[[#This Row],[Center]]="Main", 5)</f>
        <v>3</v>
      </c>
      <c r="K552">
        <v>2647</v>
      </c>
      <c r="L552">
        <v>31764</v>
      </c>
      <c r="M552">
        <v>3</v>
      </c>
      <c r="N552">
        <v>4</v>
      </c>
      <c r="O552">
        <v>0</v>
      </c>
      <c r="P552">
        <v>1</v>
      </c>
      <c r="Q552" s="2"/>
      <c r="R552">
        <v>1</v>
      </c>
      <c r="S552">
        <v>4</v>
      </c>
      <c r="T552">
        <v>1</v>
      </c>
      <c r="U552">
        <v>3</v>
      </c>
      <c r="V552">
        <v>2647</v>
      </c>
      <c r="W552">
        <v>31764</v>
      </c>
      <c r="X552">
        <v>3</v>
      </c>
      <c r="Y552">
        <v>4</v>
      </c>
      <c r="Z552">
        <v>0</v>
      </c>
      <c r="AA552">
        <v>1</v>
      </c>
    </row>
    <row r="553" spans="1:27" x14ac:dyDescent="0.3">
      <c r="A553">
        <v>552</v>
      </c>
      <c r="B553" t="s">
        <v>307</v>
      </c>
      <c r="C553">
        <f>_xlfn.IFS(EmpTable3[[#This Row],[Gender]]="Male", 1, EmpTable3[[#This Row],[Gender]]="Female", 2)</f>
        <v>2</v>
      </c>
      <c r="D553" s="1">
        <v>42583</v>
      </c>
      <c r="E553" s="2">
        <f ca="1">DATEDIF(EmpTable3[[#This Row],[Start Date]],TODAY(),"Y")</f>
        <v>8</v>
      </c>
      <c r="F553" t="s">
        <v>45</v>
      </c>
      <c r="G553" t="s">
        <v>22</v>
      </c>
      <c r="H553">
        <f>_xlfn.IFS(EmpTable3[[#This Row],[Country]]="Egypt", 1, EmpTable3[[#This Row],[Country]]="Saudi Arabia", 2, EmpTable3[[#This Row],[Country]]="United Arab Emirates", 3, EmpTable3[[#This Row],[Country]]="Syria", 4, EmpTable3[[#This Row],[Country]]="Lebanon", 5)</f>
        <v>2</v>
      </c>
      <c r="I553" t="s">
        <v>36</v>
      </c>
      <c r="J553">
        <f>_xlfn.IFS(EmpTable3[[#This Row],[Center]]="East", 1, EmpTable3[[#This Row],[Center]]="West", 2, EmpTable3[[#This Row],[Center]]="North", 3, EmpTable3[[#This Row],[Center]]="South", 4, EmpTable3[[#This Row],[Center]]="Main", 5)</f>
        <v>3</v>
      </c>
      <c r="K553">
        <v>2200</v>
      </c>
      <c r="L553">
        <v>26400</v>
      </c>
      <c r="M553">
        <v>1</v>
      </c>
      <c r="N553">
        <v>1</v>
      </c>
      <c r="O553">
        <v>0</v>
      </c>
      <c r="P553">
        <v>6</v>
      </c>
      <c r="Q553" s="2"/>
      <c r="R553">
        <v>2</v>
      </c>
      <c r="S553">
        <v>8</v>
      </c>
      <c r="T553">
        <v>2</v>
      </c>
      <c r="U553">
        <v>3</v>
      </c>
      <c r="V553">
        <v>2200</v>
      </c>
      <c r="W553">
        <v>26400</v>
      </c>
      <c r="X553">
        <v>1</v>
      </c>
      <c r="Y553">
        <v>1</v>
      </c>
      <c r="Z553">
        <v>0</v>
      </c>
      <c r="AA553">
        <v>6</v>
      </c>
    </row>
    <row r="554" spans="1:27" x14ac:dyDescent="0.3">
      <c r="A554">
        <v>553</v>
      </c>
      <c r="B554" t="s">
        <v>307</v>
      </c>
      <c r="C554">
        <f>_xlfn.IFS(EmpTable3[[#This Row],[Gender]]="Male", 1, EmpTable3[[#This Row],[Gender]]="Female", 2)</f>
        <v>2</v>
      </c>
      <c r="D554" s="1">
        <v>43183</v>
      </c>
      <c r="E554" s="2">
        <f ca="1">DATEDIF(EmpTable3[[#This Row],[Start Date]],TODAY(),"Y")</f>
        <v>6</v>
      </c>
      <c r="F554" t="s">
        <v>25</v>
      </c>
      <c r="G554" t="s">
        <v>18</v>
      </c>
      <c r="H554">
        <f>_xlfn.IFS(EmpTable3[[#This Row],[Country]]="Egypt", 1, EmpTable3[[#This Row],[Country]]="Saudi Arabia", 2, EmpTable3[[#This Row],[Country]]="United Arab Emirates", 3, EmpTable3[[#This Row],[Country]]="Syria", 4, EmpTable3[[#This Row],[Country]]="Lebanon", 5)</f>
        <v>1</v>
      </c>
      <c r="I554" t="s">
        <v>36</v>
      </c>
      <c r="J554">
        <f>_xlfn.IFS(EmpTable3[[#This Row],[Center]]="East", 1, EmpTable3[[#This Row],[Center]]="West", 2, EmpTable3[[#This Row],[Center]]="North", 3, EmpTable3[[#This Row],[Center]]="South", 4, EmpTable3[[#This Row],[Center]]="Main", 5)</f>
        <v>3</v>
      </c>
      <c r="K554">
        <v>2381</v>
      </c>
      <c r="L554">
        <v>28572</v>
      </c>
      <c r="M554">
        <v>4.5</v>
      </c>
      <c r="N554">
        <v>2</v>
      </c>
      <c r="O554">
        <v>0</v>
      </c>
      <c r="P554">
        <v>10</v>
      </c>
      <c r="Q554" s="2"/>
      <c r="R554">
        <v>2</v>
      </c>
      <c r="S554">
        <v>6</v>
      </c>
      <c r="T554">
        <v>1</v>
      </c>
      <c r="U554">
        <v>3</v>
      </c>
      <c r="V554">
        <v>2381</v>
      </c>
      <c r="W554">
        <v>28572</v>
      </c>
      <c r="X554">
        <v>4.5</v>
      </c>
      <c r="Y554">
        <v>2</v>
      </c>
      <c r="Z554">
        <v>0</v>
      </c>
      <c r="AA554">
        <v>10</v>
      </c>
    </row>
    <row r="555" spans="1:27" x14ac:dyDescent="0.3">
      <c r="A555">
        <v>554</v>
      </c>
      <c r="B555" t="s">
        <v>32</v>
      </c>
      <c r="C555">
        <f>_xlfn.IFS(EmpTable3[[#This Row],[Gender]]="Male", 1, EmpTable3[[#This Row],[Gender]]="Female", 2)</f>
        <v>1</v>
      </c>
      <c r="D555" s="1">
        <v>43817</v>
      </c>
      <c r="E555" s="2">
        <f ca="1">DATEDIF(EmpTable3[[#This Row],[Start Date]],TODAY(),"Y")</f>
        <v>4</v>
      </c>
      <c r="F555" t="s">
        <v>41</v>
      </c>
      <c r="G555" t="s">
        <v>29</v>
      </c>
      <c r="H555">
        <f>_xlfn.IFS(EmpTable3[[#This Row],[Country]]="Egypt", 1, EmpTable3[[#This Row],[Country]]="Saudi Arabia", 2, EmpTable3[[#This Row],[Country]]="United Arab Emirates", 3, EmpTable3[[#This Row],[Country]]="Syria", 4, EmpTable3[[#This Row],[Country]]="Lebanon", 5)</f>
        <v>3</v>
      </c>
      <c r="I555" t="s">
        <v>42</v>
      </c>
      <c r="J555">
        <f>_xlfn.IFS(EmpTable3[[#This Row],[Center]]="East", 1, EmpTable3[[#This Row],[Center]]="West", 2, EmpTable3[[#This Row],[Center]]="North", 3, EmpTable3[[#This Row],[Center]]="South", 4, EmpTable3[[#This Row],[Center]]="Main", 5)</f>
        <v>5</v>
      </c>
      <c r="K555">
        <v>2329</v>
      </c>
      <c r="L555">
        <v>27948</v>
      </c>
      <c r="M555">
        <v>2</v>
      </c>
      <c r="N555">
        <v>0</v>
      </c>
      <c r="O555">
        <v>0</v>
      </c>
      <c r="P555">
        <v>5</v>
      </c>
      <c r="Q555" s="2"/>
      <c r="R555">
        <v>1</v>
      </c>
      <c r="S555">
        <v>4</v>
      </c>
      <c r="T555">
        <v>3</v>
      </c>
      <c r="U555">
        <v>5</v>
      </c>
      <c r="V555">
        <v>2329</v>
      </c>
      <c r="W555">
        <v>27948</v>
      </c>
      <c r="X555">
        <v>2</v>
      </c>
      <c r="Y555">
        <v>0</v>
      </c>
      <c r="Z555">
        <v>0</v>
      </c>
      <c r="AA555">
        <v>5</v>
      </c>
    </row>
    <row r="556" spans="1:27" x14ac:dyDescent="0.3">
      <c r="A556">
        <v>555</v>
      </c>
      <c r="B556" t="s">
        <v>32</v>
      </c>
      <c r="C556">
        <f>_xlfn.IFS(EmpTable3[[#This Row],[Gender]]="Male", 1, EmpTable3[[#This Row],[Gender]]="Female", 2)</f>
        <v>1</v>
      </c>
      <c r="D556" s="1">
        <v>43676</v>
      </c>
      <c r="E556" s="2">
        <f ca="1">DATEDIF(EmpTable3[[#This Row],[Start Date]],TODAY(),"Y")</f>
        <v>5</v>
      </c>
      <c r="F556" t="s">
        <v>28</v>
      </c>
      <c r="G556" t="s">
        <v>18</v>
      </c>
      <c r="H556">
        <f>_xlfn.IFS(EmpTable3[[#This Row],[Country]]="Egypt", 1, EmpTable3[[#This Row],[Country]]="Saudi Arabia", 2, EmpTable3[[#This Row],[Country]]="United Arab Emirates", 3, EmpTable3[[#This Row],[Country]]="Syria", 4, EmpTable3[[#This Row],[Country]]="Lebanon", 5)</f>
        <v>1</v>
      </c>
      <c r="I556" t="s">
        <v>42</v>
      </c>
      <c r="J556">
        <f>_xlfn.IFS(EmpTable3[[#This Row],[Center]]="East", 1, EmpTable3[[#This Row],[Center]]="West", 2, EmpTable3[[#This Row],[Center]]="North", 3, EmpTable3[[#This Row],[Center]]="South", 4, EmpTable3[[#This Row],[Center]]="Main", 5)</f>
        <v>5</v>
      </c>
      <c r="K556">
        <v>1075</v>
      </c>
      <c r="L556">
        <v>12900</v>
      </c>
      <c r="M556">
        <v>3</v>
      </c>
      <c r="N556">
        <v>0</v>
      </c>
      <c r="O556">
        <v>4</v>
      </c>
      <c r="P556">
        <v>61</v>
      </c>
      <c r="Q556" s="2"/>
      <c r="R556">
        <v>1</v>
      </c>
      <c r="S556">
        <v>5</v>
      </c>
      <c r="T556">
        <v>1</v>
      </c>
      <c r="U556">
        <v>5</v>
      </c>
      <c r="V556">
        <v>1075</v>
      </c>
      <c r="W556">
        <v>12900</v>
      </c>
      <c r="X556">
        <v>3</v>
      </c>
      <c r="Y556">
        <v>0</v>
      </c>
      <c r="Z556">
        <v>4</v>
      </c>
      <c r="AA556">
        <v>61</v>
      </c>
    </row>
    <row r="557" spans="1:27" x14ac:dyDescent="0.3">
      <c r="A557">
        <v>556</v>
      </c>
      <c r="B557" t="s">
        <v>307</v>
      </c>
      <c r="C557">
        <f>_xlfn.IFS(EmpTable3[[#This Row],[Gender]]="Male", 1, EmpTable3[[#This Row],[Gender]]="Female", 2)</f>
        <v>2</v>
      </c>
      <c r="D557" s="1">
        <v>43013</v>
      </c>
      <c r="E557" s="2">
        <f ca="1">DATEDIF(EmpTable3[[#This Row],[Start Date]],TODAY(),"Y")</f>
        <v>6</v>
      </c>
      <c r="F557" t="s">
        <v>58</v>
      </c>
      <c r="G557" t="s">
        <v>18</v>
      </c>
      <c r="H557">
        <f>_xlfn.IFS(EmpTable3[[#This Row],[Country]]="Egypt", 1, EmpTable3[[#This Row],[Country]]="Saudi Arabia", 2, EmpTable3[[#This Row],[Country]]="United Arab Emirates", 3, EmpTable3[[#This Row],[Country]]="Syria", 4, EmpTable3[[#This Row],[Country]]="Lebanon", 5)</f>
        <v>1</v>
      </c>
      <c r="I557" t="s">
        <v>42</v>
      </c>
      <c r="J557">
        <f>_xlfn.IFS(EmpTable3[[#This Row],[Center]]="East", 1, EmpTable3[[#This Row],[Center]]="West", 2, EmpTable3[[#This Row],[Center]]="North", 3, EmpTable3[[#This Row],[Center]]="South", 4, EmpTable3[[#This Row],[Center]]="Main", 5)</f>
        <v>5</v>
      </c>
      <c r="K557">
        <v>3110</v>
      </c>
      <c r="L557">
        <v>37320</v>
      </c>
      <c r="M557">
        <v>1</v>
      </c>
      <c r="N557">
        <v>1</v>
      </c>
      <c r="O557">
        <v>4</v>
      </c>
      <c r="P557">
        <v>1</v>
      </c>
      <c r="Q557" s="2"/>
      <c r="R557">
        <v>2</v>
      </c>
      <c r="S557">
        <v>6</v>
      </c>
      <c r="T557">
        <v>1</v>
      </c>
      <c r="U557">
        <v>5</v>
      </c>
      <c r="V557">
        <v>3110</v>
      </c>
      <c r="W557">
        <v>37320</v>
      </c>
      <c r="X557">
        <v>1</v>
      </c>
      <c r="Y557">
        <v>1</v>
      </c>
      <c r="Z557">
        <v>4</v>
      </c>
      <c r="AA557">
        <v>1</v>
      </c>
    </row>
    <row r="558" spans="1:27" x14ac:dyDescent="0.3">
      <c r="A558">
        <v>557</v>
      </c>
      <c r="B558" t="s">
        <v>32</v>
      </c>
      <c r="C558">
        <f>_xlfn.IFS(EmpTable3[[#This Row],[Gender]]="Male", 1, EmpTable3[[#This Row],[Gender]]="Female", 2)</f>
        <v>1</v>
      </c>
      <c r="D558" s="1">
        <v>42878</v>
      </c>
      <c r="E558" s="2">
        <f ca="1">DATEDIF(EmpTable3[[#This Row],[Start Date]],TODAY(),"Y")</f>
        <v>7</v>
      </c>
      <c r="F558" t="s">
        <v>28</v>
      </c>
      <c r="G558" t="s">
        <v>18</v>
      </c>
      <c r="H558">
        <f>_xlfn.IFS(EmpTable3[[#This Row],[Country]]="Egypt", 1, EmpTable3[[#This Row],[Country]]="Saudi Arabia", 2, EmpTable3[[#This Row],[Country]]="United Arab Emirates", 3, EmpTable3[[#This Row],[Country]]="Syria", 4, EmpTable3[[#This Row],[Country]]="Lebanon", 5)</f>
        <v>1</v>
      </c>
      <c r="I558" t="s">
        <v>36</v>
      </c>
      <c r="J558">
        <f>_xlfn.IFS(EmpTable3[[#This Row],[Center]]="East", 1, EmpTable3[[#This Row],[Center]]="West", 2, EmpTable3[[#This Row],[Center]]="North", 3, EmpTable3[[#This Row],[Center]]="South", 4, EmpTable3[[#This Row],[Center]]="Main", 5)</f>
        <v>3</v>
      </c>
      <c r="K558">
        <v>2777</v>
      </c>
      <c r="L558">
        <v>33324</v>
      </c>
      <c r="M558">
        <v>5</v>
      </c>
      <c r="N558">
        <v>0</v>
      </c>
      <c r="O558">
        <v>0</v>
      </c>
      <c r="P558">
        <v>10</v>
      </c>
      <c r="Q558" s="2"/>
      <c r="R558">
        <v>1</v>
      </c>
      <c r="S558">
        <v>7</v>
      </c>
      <c r="T558">
        <v>1</v>
      </c>
      <c r="U558">
        <v>3</v>
      </c>
      <c r="V558">
        <v>2777</v>
      </c>
      <c r="W558">
        <v>33324</v>
      </c>
      <c r="X558">
        <v>5</v>
      </c>
      <c r="Y558">
        <v>0</v>
      </c>
      <c r="Z558">
        <v>0</v>
      </c>
      <c r="AA558">
        <v>10</v>
      </c>
    </row>
    <row r="559" spans="1:27" x14ac:dyDescent="0.3">
      <c r="A559">
        <v>558</v>
      </c>
      <c r="B559" t="s">
        <v>32</v>
      </c>
      <c r="C559">
        <f>_xlfn.IFS(EmpTable3[[#This Row],[Gender]]="Male", 1, EmpTable3[[#This Row],[Gender]]="Female", 2)</f>
        <v>1</v>
      </c>
      <c r="D559" s="1">
        <v>43525</v>
      </c>
      <c r="E559" s="2">
        <f ca="1">DATEDIF(EmpTable3[[#This Row],[Start Date]],TODAY(),"Y")</f>
        <v>5</v>
      </c>
      <c r="F559" t="s">
        <v>76</v>
      </c>
      <c r="G559" t="s">
        <v>18</v>
      </c>
      <c r="H559">
        <f>_xlfn.IFS(EmpTable3[[#This Row],[Country]]="Egypt", 1, EmpTable3[[#This Row],[Country]]="Saudi Arabia", 2, EmpTable3[[#This Row],[Country]]="United Arab Emirates", 3, EmpTable3[[#This Row],[Country]]="Syria", 4, EmpTable3[[#This Row],[Country]]="Lebanon", 5)</f>
        <v>1</v>
      </c>
      <c r="I559" t="s">
        <v>19</v>
      </c>
      <c r="J559">
        <f>_xlfn.IFS(EmpTable3[[#This Row],[Center]]="East", 1, EmpTable3[[#This Row],[Center]]="West", 2, EmpTable3[[#This Row],[Center]]="North", 3, EmpTable3[[#This Row],[Center]]="South", 4, EmpTable3[[#This Row],[Center]]="Main", 5)</f>
        <v>2</v>
      </c>
      <c r="K559">
        <v>2306</v>
      </c>
      <c r="L559">
        <v>27672</v>
      </c>
      <c r="M559">
        <v>2</v>
      </c>
      <c r="N559">
        <v>5</v>
      </c>
      <c r="O559">
        <v>5</v>
      </c>
      <c r="P559">
        <v>11</v>
      </c>
      <c r="Q559" s="2"/>
      <c r="R559">
        <v>1</v>
      </c>
      <c r="S559">
        <v>5</v>
      </c>
      <c r="T559">
        <v>1</v>
      </c>
      <c r="U559">
        <v>2</v>
      </c>
      <c r="V559">
        <v>2306</v>
      </c>
      <c r="W559">
        <v>27672</v>
      </c>
      <c r="X559">
        <v>2</v>
      </c>
      <c r="Y559">
        <v>5</v>
      </c>
      <c r="Z559">
        <v>5</v>
      </c>
      <c r="AA559">
        <v>11</v>
      </c>
    </row>
    <row r="560" spans="1:27" x14ac:dyDescent="0.3">
      <c r="A560">
        <v>559</v>
      </c>
      <c r="B560" t="s">
        <v>307</v>
      </c>
      <c r="C560">
        <f>_xlfn.IFS(EmpTable3[[#This Row],[Gender]]="Male", 1, EmpTable3[[#This Row],[Gender]]="Female", 2)</f>
        <v>2</v>
      </c>
      <c r="D560" s="1">
        <v>42722</v>
      </c>
      <c r="E560" s="2">
        <f ca="1">DATEDIF(EmpTable3[[#This Row],[Start Date]],TODAY(),"Y")</f>
        <v>7</v>
      </c>
      <c r="F560" t="s">
        <v>77</v>
      </c>
      <c r="G560" t="s">
        <v>18</v>
      </c>
      <c r="H560">
        <f>_xlfn.IFS(EmpTable3[[#This Row],[Country]]="Egypt", 1, EmpTable3[[#This Row],[Country]]="Saudi Arabia", 2, EmpTable3[[#This Row],[Country]]="United Arab Emirates", 3, EmpTable3[[#This Row],[Country]]="Syria", 4, EmpTable3[[#This Row],[Country]]="Lebanon", 5)</f>
        <v>1</v>
      </c>
      <c r="I560" t="s">
        <v>42</v>
      </c>
      <c r="J560">
        <f>_xlfn.IFS(EmpTable3[[#This Row],[Center]]="East", 1, EmpTable3[[#This Row],[Center]]="West", 2, EmpTable3[[#This Row],[Center]]="North", 3, EmpTable3[[#This Row],[Center]]="South", 4, EmpTable3[[#This Row],[Center]]="Main", 5)</f>
        <v>5</v>
      </c>
      <c r="K560">
        <v>1213</v>
      </c>
      <c r="L560">
        <v>14556</v>
      </c>
      <c r="M560">
        <v>3</v>
      </c>
      <c r="N560">
        <v>0</v>
      </c>
      <c r="O560">
        <v>0</v>
      </c>
      <c r="P560">
        <v>10</v>
      </c>
      <c r="Q560" s="2"/>
      <c r="R560">
        <v>2</v>
      </c>
      <c r="S560">
        <v>7</v>
      </c>
      <c r="T560">
        <v>1</v>
      </c>
      <c r="U560">
        <v>5</v>
      </c>
      <c r="V560">
        <v>1213</v>
      </c>
      <c r="W560">
        <v>14556</v>
      </c>
      <c r="X560">
        <v>3</v>
      </c>
      <c r="Y560">
        <v>0</v>
      </c>
      <c r="Z560">
        <v>0</v>
      </c>
      <c r="AA560">
        <v>10</v>
      </c>
    </row>
    <row r="561" spans="1:27" x14ac:dyDescent="0.3">
      <c r="A561">
        <v>560</v>
      </c>
      <c r="B561" t="s">
        <v>307</v>
      </c>
      <c r="C561">
        <f>_xlfn.IFS(EmpTable3[[#This Row],[Gender]]="Male", 1, EmpTable3[[#This Row],[Gender]]="Female", 2)</f>
        <v>2</v>
      </c>
      <c r="D561" s="1">
        <v>43940</v>
      </c>
      <c r="E561" s="2">
        <f ca="1">DATEDIF(EmpTable3[[#This Row],[Start Date]],TODAY(),"Y")</f>
        <v>4</v>
      </c>
      <c r="F561" t="s">
        <v>77</v>
      </c>
      <c r="G561" t="s">
        <v>18</v>
      </c>
      <c r="H561">
        <f>_xlfn.IFS(EmpTable3[[#This Row],[Country]]="Egypt", 1, EmpTable3[[#This Row],[Country]]="Saudi Arabia", 2, EmpTable3[[#This Row],[Country]]="United Arab Emirates", 3, EmpTable3[[#This Row],[Country]]="Syria", 4, EmpTable3[[#This Row],[Country]]="Lebanon", 5)</f>
        <v>1</v>
      </c>
      <c r="I561" t="s">
        <v>60</v>
      </c>
      <c r="J561">
        <f>_xlfn.IFS(EmpTable3[[#This Row],[Center]]="East", 1, EmpTable3[[#This Row],[Center]]="West", 2, EmpTable3[[#This Row],[Center]]="North", 3, EmpTable3[[#This Row],[Center]]="South", 4, EmpTable3[[#This Row],[Center]]="Main", 5)</f>
        <v>4</v>
      </c>
      <c r="K561">
        <v>2680</v>
      </c>
      <c r="L561">
        <v>32160</v>
      </c>
      <c r="M561">
        <v>4.5</v>
      </c>
      <c r="N561">
        <v>0</v>
      </c>
      <c r="O561">
        <v>0</v>
      </c>
      <c r="P561">
        <v>1</v>
      </c>
      <c r="Q561" s="2"/>
      <c r="R561">
        <v>2</v>
      </c>
      <c r="S561">
        <v>4</v>
      </c>
      <c r="T561">
        <v>1</v>
      </c>
      <c r="U561">
        <v>4</v>
      </c>
      <c r="V561">
        <v>2680</v>
      </c>
      <c r="W561">
        <v>32160</v>
      </c>
      <c r="X561">
        <v>4.5</v>
      </c>
      <c r="Y561">
        <v>0</v>
      </c>
      <c r="Z561">
        <v>0</v>
      </c>
      <c r="AA561">
        <v>1</v>
      </c>
    </row>
    <row r="562" spans="1:27" x14ac:dyDescent="0.3">
      <c r="A562">
        <v>561</v>
      </c>
      <c r="B562" t="s">
        <v>307</v>
      </c>
      <c r="C562">
        <f>_xlfn.IFS(EmpTable3[[#This Row],[Gender]]="Male", 1, EmpTable3[[#This Row],[Gender]]="Female", 2)</f>
        <v>2</v>
      </c>
      <c r="D562" s="1">
        <v>44152</v>
      </c>
      <c r="E562" s="2">
        <f ca="1">DATEDIF(EmpTable3[[#This Row],[Start Date]],TODAY(),"Y")</f>
        <v>3</v>
      </c>
      <c r="F562" t="s">
        <v>77</v>
      </c>
      <c r="G562" t="s">
        <v>18</v>
      </c>
      <c r="H562">
        <f>_xlfn.IFS(EmpTable3[[#This Row],[Country]]="Egypt", 1, EmpTable3[[#This Row],[Country]]="Saudi Arabia", 2, EmpTable3[[#This Row],[Country]]="United Arab Emirates", 3, EmpTable3[[#This Row],[Country]]="Syria", 4, EmpTable3[[#This Row],[Country]]="Lebanon", 5)</f>
        <v>1</v>
      </c>
      <c r="I562" t="s">
        <v>898</v>
      </c>
      <c r="J562">
        <f>_xlfn.IFS(EmpTable3[[#This Row],[Center]]="East", 1, EmpTable3[[#This Row],[Center]]="West", 2, EmpTable3[[#This Row],[Center]]="North", 3, EmpTable3[[#This Row],[Center]]="South", 4, EmpTable3[[#This Row],[Center]]="Main", 5)</f>
        <v>1</v>
      </c>
      <c r="K562">
        <v>2204</v>
      </c>
      <c r="L562">
        <v>26448</v>
      </c>
      <c r="M562">
        <v>4.5</v>
      </c>
      <c r="N562">
        <v>1</v>
      </c>
      <c r="O562">
        <v>0</v>
      </c>
      <c r="P562">
        <v>4</v>
      </c>
      <c r="Q562" s="2"/>
      <c r="R562">
        <v>2</v>
      </c>
      <c r="S562">
        <v>3</v>
      </c>
      <c r="T562">
        <v>1</v>
      </c>
      <c r="U562">
        <v>1</v>
      </c>
      <c r="V562">
        <v>2204</v>
      </c>
      <c r="W562">
        <v>26448</v>
      </c>
      <c r="X562">
        <v>4.5</v>
      </c>
      <c r="Y562">
        <v>1</v>
      </c>
      <c r="Z562">
        <v>0</v>
      </c>
      <c r="AA562">
        <v>4</v>
      </c>
    </row>
    <row r="563" spans="1:27" x14ac:dyDescent="0.3">
      <c r="A563">
        <v>562</v>
      </c>
      <c r="B563" t="s">
        <v>307</v>
      </c>
      <c r="C563">
        <f>_xlfn.IFS(EmpTable3[[#This Row],[Gender]]="Male", 1, EmpTable3[[#This Row],[Gender]]="Female", 2)</f>
        <v>2</v>
      </c>
      <c r="D563" s="1">
        <v>43113</v>
      </c>
      <c r="E563" s="2">
        <f ca="1">DATEDIF(EmpTable3[[#This Row],[Start Date]],TODAY(),"Y")</f>
        <v>6</v>
      </c>
      <c r="F563" t="s">
        <v>28</v>
      </c>
      <c r="G563" t="s">
        <v>18</v>
      </c>
      <c r="H563">
        <f>_xlfn.IFS(EmpTable3[[#This Row],[Country]]="Egypt", 1, EmpTable3[[#This Row],[Country]]="Saudi Arabia", 2, EmpTable3[[#This Row],[Country]]="United Arab Emirates", 3, EmpTable3[[#This Row],[Country]]="Syria", 4, EmpTable3[[#This Row],[Country]]="Lebanon", 5)</f>
        <v>1</v>
      </c>
      <c r="I563" t="s">
        <v>42</v>
      </c>
      <c r="J563">
        <f>_xlfn.IFS(EmpTable3[[#This Row],[Center]]="East", 1, EmpTable3[[#This Row],[Center]]="West", 2, EmpTable3[[#This Row],[Center]]="North", 3, EmpTable3[[#This Row],[Center]]="South", 4, EmpTable3[[#This Row],[Center]]="Main", 5)</f>
        <v>5</v>
      </c>
      <c r="K563">
        <v>1297</v>
      </c>
      <c r="L563">
        <v>15564</v>
      </c>
      <c r="M563">
        <v>2</v>
      </c>
      <c r="N563">
        <v>2</v>
      </c>
      <c r="O563">
        <v>0</v>
      </c>
      <c r="P563">
        <v>8</v>
      </c>
      <c r="Q563" s="2"/>
      <c r="R563">
        <v>2</v>
      </c>
      <c r="S563">
        <v>6</v>
      </c>
      <c r="T563">
        <v>1</v>
      </c>
      <c r="U563">
        <v>5</v>
      </c>
      <c r="V563">
        <v>1297</v>
      </c>
      <c r="W563">
        <v>15564</v>
      </c>
      <c r="X563">
        <v>2</v>
      </c>
      <c r="Y563">
        <v>2</v>
      </c>
      <c r="Z563">
        <v>0</v>
      </c>
      <c r="AA563">
        <v>8</v>
      </c>
    </row>
    <row r="564" spans="1:27" x14ac:dyDescent="0.3">
      <c r="A564">
        <v>563</v>
      </c>
      <c r="B564" t="s">
        <v>32</v>
      </c>
      <c r="C564">
        <f>_xlfn.IFS(EmpTable3[[#This Row],[Gender]]="Male", 1, EmpTable3[[#This Row],[Gender]]="Female", 2)</f>
        <v>1</v>
      </c>
      <c r="D564" s="1">
        <v>44179</v>
      </c>
      <c r="E564" s="2">
        <f ca="1">DATEDIF(EmpTable3[[#This Row],[Start Date]],TODAY(),"Y")</f>
        <v>3</v>
      </c>
      <c r="F564" t="s">
        <v>17</v>
      </c>
      <c r="G564" t="s">
        <v>18</v>
      </c>
      <c r="H564">
        <f>_xlfn.IFS(EmpTable3[[#This Row],[Country]]="Egypt", 1, EmpTable3[[#This Row],[Country]]="Saudi Arabia", 2, EmpTable3[[#This Row],[Country]]="United Arab Emirates", 3, EmpTable3[[#This Row],[Country]]="Syria", 4, EmpTable3[[#This Row],[Country]]="Lebanon", 5)</f>
        <v>1</v>
      </c>
      <c r="I564" t="s">
        <v>36</v>
      </c>
      <c r="J564">
        <f>_xlfn.IFS(EmpTable3[[#This Row],[Center]]="East", 1, EmpTable3[[#This Row],[Center]]="West", 2, EmpTable3[[#This Row],[Center]]="North", 3, EmpTable3[[#This Row],[Center]]="South", 4, EmpTable3[[#This Row],[Center]]="Main", 5)</f>
        <v>3</v>
      </c>
      <c r="K564">
        <v>3024</v>
      </c>
      <c r="L564">
        <v>36288</v>
      </c>
      <c r="M564">
        <v>4.5</v>
      </c>
      <c r="N564">
        <v>6</v>
      </c>
      <c r="O564">
        <v>1</v>
      </c>
      <c r="P564">
        <v>48</v>
      </c>
      <c r="Q564" s="2"/>
      <c r="R564">
        <v>1</v>
      </c>
      <c r="S564">
        <v>3</v>
      </c>
      <c r="T564">
        <v>1</v>
      </c>
      <c r="U564">
        <v>3</v>
      </c>
      <c r="V564">
        <v>3024</v>
      </c>
      <c r="W564">
        <v>36288</v>
      </c>
      <c r="X564">
        <v>4.5</v>
      </c>
      <c r="Y564">
        <v>6</v>
      </c>
      <c r="Z564">
        <v>1</v>
      </c>
      <c r="AA564">
        <v>48</v>
      </c>
    </row>
    <row r="565" spans="1:27" x14ac:dyDescent="0.3">
      <c r="A565">
        <v>564</v>
      </c>
      <c r="B565" t="s">
        <v>32</v>
      </c>
      <c r="C565">
        <f>_xlfn.IFS(EmpTable3[[#This Row],[Gender]]="Male", 1, EmpTable3[[#This Row],[Gender]]="Female", 2)</f>
        <v>1</v>
      </c>
      <c r="D565" s="1">
        <v>43142</v>
      </c>
      <c r="E565" s="2">
        <f ca="1">DATEDIF(EmpTable3[[#This Row],[Start Date]],TODAY(),"Y")</f>
        <v>6</v>
      </c>
      <c r="F565" t="s">
        <v>118</v>
      </c>
      <c r="G565" t="s">
        <v>18</v>
      </c>
      <c r="H565">
        <f>_xlfn.IFS(EmpTable3[[#This Row],[Country]]="Egypt", 1, EmpTable3[[#This Row],[Country]]="Saudi Arabia", 2, EmpTable3[[#This Row],[Country]]="United Arab Emirates", 3, EmpTable3[[#This Row],[Country]]="Syria", 4, EmpTable3[[#This Row],[Country]]="Lebanon", 5)</f>
        <v>1</v>
      </c>
      <c r="I565" t="s">
        <v>42</v>
      </c>
      <c r="J565">
        <f>_xlfn.IFS(EmpTable3[[#This Row],[Center]]="East", 1, EmpTable3[[#This Row],[Center]]="West", 2, EmpTable3[[#This Row],[Center]]="North", 3, EmpTable3[[#This Row],[Center]]="South", 4, EmpTable3[[#This Row],[Center]]="Main", 5)</f>
        <v>5</v>
      </c>
      <c r="K565">
        <v>2228</v>
      </c>
      <c r="L565">
        <v>26736</v>
      </c>
      <c r="M565">
        <v>5</v>
      </c>
      <c r="N565">
        <v>1</v>
      </c>
      <c r="O565">
        <v>0</v>
      </c>
      <c r="P565">
        <v>78</v>
      </c>
      <c r="Q565" s="2"/>
      <c r="R565">
        <v>1</v>
      </c>
      <c r="S565">
        <v>6</v>
      </c>
      <c r="T565">
        <v>1</v>
      </c>
      <c r="U565">
        <v>5</v>
      </c>
      <c r="V565">
        <v>2228</v>
      </c>
      <c r="W565">
        <v>26736</v>
      </c>
      <c r="X565">
        <v>5</v>
      </c>
      <c r="Y565">
        <v>1</v>
      </c>
      <c r="Z565">
        <v>0</v>
      </c>
      <c r="AA565">
        <v>78</v>
      </c>
    </row>
    <row r="566" spans="1:27" x14ac:dyDescent="0.3">
      <c r="A566">
        <v>565</v>
      </c>
      <c r="B566" t="s">
        <v>32</v>
      </c>
      <c r="C566">
        <f>_xlfn.IFS(EmpTable3[[#This Row],[Gender]]="Male", 1, EmpTable3[[#This Row],[Gender]]="Female", 2)</f>
        <v>1</v>
      </c>
      <c r="D566" s="1">
        <v>42377</v>
      </c>
      <c r="E566" s="2">
        <f ca="1">DATEDIF(EmpTable3[[#This Row],[Start Date]],TODAY(),"Y")</f>
        <v>8</v>
      </c>
      <c r="F566" t="s">
        <v>77</v>
      </c>
      <c r="G566" t="s">
        <v>18</v>
      </c>
      <c r="H566">
        <f>_xlfn.IFS(EmpTable3[[#This Row],[Country]]="Egypt", 1, EmpTable3[[#This Row],[Country]]="Saudi Arabia", 2, EmpTable3[[#This Row],[Country]]="United Arab Emirates", 3, EmpTable3[[#This Row],[Country]]="Syria", 4, EmpTable3[[#This Row],[Country]]="Lebanon", 5)</f>
        <v>1</v>
      </c>
      <c r="I566" t="s">
        <v>19</v>
      </c>
      <c r="J566">
        <f>_xlfn.IFS(EmpTable3[[#This Row],[Center]]="East", 1, EmpTable3[[#This Row],[Center]]="West", 2, EmpTable3[[#This Row],[Center]]="North", 3, EmpTable3[[#This Row],[Center]]="South", 4, EmpTable3[[#This Row],[Center]]="Main", 5)</f>
        <v>2</v>
      </c>
      <c r="K566">
        <v>2009</v>
      </c>
      <c r="L566">
        <v>24108</v>
      </c>
      <c r="M566">
        <v>4.5</v>
      </c>
      <c r="N566">
        <v>6</v>
      </c>
      <c r="O566">
        <v>0</v>
      </c>
      <c r="P566">
        <v>0</v>
      </c>
      <c r="Q566" s="2"/>
      <c r="R566">
        <v>1</v>
      </c>
      <c r="S566">
        <v>8</v>
      </c>
      <c r="T566">
        <v>1</v>
      </c>
      <c r="U566">
        <v>2</v>
      </c>
      <c r="V566">
        <v>2009</v>
      </c>
      <c r="W566">
        <v>24108</v>
      </c>
      <c r="X566">
        <v>4.5</v>
      </c>
      <c r="Y566">
        <v>6</v>
      </c>
      <c r="Z566">
        <v>0</v>
      </c>
      <c r="AA566">
        <v>0</v>
      </c>
    </row>
    <row r="567" spans="1:27" x14ac:dyDescent="0.3">
      <c r="A567">
        <v>566</v>
      </c>
      <c r="B567" t="s">
        <v>32</v>
      </c>
      <c r="C567">
        <f>_xlfn.IFS(EmpTable3[[#This Row],[Gender]]="Male", 1, EmpTable3[[#This Row],[Gender]]="Female", 2)</f>
        <v>1</v>
      </c>
      <c r="D567" s="1">
        <v>44087</v>
      </c>
      <c r="E567" s="2">
        <f ca="1">DATEDIF(EmpTable3[[#This Row],[Start Date]],TODAY(),"Y")</f>
        <v>3</v>
      </c>
      <c r="F567" t="s">
        <v>41</v>
      </c>
      <c r="G567" t="s">
        <v>18</v>
      </c>
      <c r="H567">
        <f>_xlfn.IFS(EmpTable3[[#This Row],[Country]]="Egypt", 1, EmpTable3[[#This Row],[Country]]="Saudi Arabia", 2, EmpTable3[[#This Row],[Country]]="United Arab Emirates", 3, EmpTable3[[#This Row],[Country]]="Syria", 4, EmpTable3[[#This Row],[Country]]="Lebanon", 5)</f>
        <v>1</v>
      </c>
      <c r="I567" t="s">
        <v>36</v>
      </c>
      <c r="J567">
        <f>_xlfn.IFS(EmpTable3[[#This Row],[Center]]="East", 1, EmpTable3[[#This Row],[Center]]="West", 2, EmpTable3[[#This Row],[Center]]="North", 3, EmpTable3[[#This Row],[Center]]="South", 4, EmpTable3[[#This Row],[Center]]="Main", 5)</f>
        <v>3</v>
      </c>
      <c r="K567">
        <v>2573</v>
      </c>
      <c r="L567">
        <v>30876</v>
      </c>
      <c r="M567">
        <v>5</v>
      </c>
      <c r="N567">
        <v>0</v>
      </c>
      <c r="O567">
        <v>0</v>
      </c>
      <c r="P567">
        <v>28</v>
      </c>
      <c r="Q567" s="2"/>
      <c r="R567">
        <v>1</v>
      </c>
      <c r="S567">
        <v>3</v>
      </c>
      <c r="T567">
        <v>1</v>
      </c>
      <c r="U567">
        <v>3</v>
      </c>
      <c r="V567">
        <v>2573</v>
      </c>
      <c r="W567">
        <v>30876</v>
      </c>
      <c r="X567">
        <v>5</v>
      </c>
      <c r="Y567">
        <v>0</v>
      </c>
      <c r="Z567">
        <v>0</v>
      </c>
      <c r="AA567">
        <v>28</v>
      </c>
    </row>
    <row r="568" spans="1:27" x14ac:dyDescent="0.3">
      <c r="A568">
        <v>567</v>
      </c>
      <c r="B568" t="s">
        <v>32</v>
      </c>
      <c r="C568">
        <f>_xlfn.IFS(EmpTable3[[#This Row],[Gender]]="Male", 1, EmpTable3[[#This Row],[Gender]]="Female", 2)</f>
        <v>1</v>
      </c>
      <c r="D568" s="1">
        <v>43194</v>
      </c>
      <c r="E568" s="2">
        <f ca="1">DATEDIF(EmpTable3[[#This Row],[Start Date]],TODAY(),"Y")</f>
        <v>6</v>
      </c>
      <c r="F568" t="s">
        <v>28</v>
      </c>
      <c r="G568" t="s">
        <v>18</v>
      </c>
      <c r="H568">
        <f>_xlfn.IFS(EmpTable3[[#This Row],[Country]]="Egypt", 1, EmpTable3[[#This Row],[Country]]="Saudi Arabia", 2, EmpTable3[[#This Row],[Country]]="United Arab Emirates", 3, EmpTable3[[#This Row],[Country]]="Syria", 4, EmpTable3[[#This Row],[Country]]="Lebanon", 5)</f>
        <v>1</v>
      </c>
      <c r="I568" t="s">
        <v>36</v>
      </c>
      <c r="J568">
        <f>_xlfn.IFS(EmpTable3[[#This Row],[Center]]="East", 1, EmpTable3[[#This Row],[Center]]="West", 2, EmpTable3[[#This Row],[Center]]="North", 3, EmpTable3[[#This Row],[Center]]="South", 4, EmpTable3[[#This Row],[Center]]="Main", 5)</f>
        <v>3</v>
      </c>
      <c r="K568">
        <v>1938</v>
      </c>
      <c r="L568">
        <v>23256</v>
      </c>
      <c r="M568">
        <v>3</v>
      </c>
      <c r="N568">
        <v>0</v>
      </c>
      <c r="O568">
        <v>0</v>
      </c>
      <c r="P568">
        <v>7</v>
      </c>
      <c r="Q568" s="2"/>
      <c r="R568">
        <v>1</v>
      </c>
      <c r="S568">
        <v>6</v>
      </c>
      <c r="T568">
        <v>1</v>
      </c>
      <c r="U568">
        <v>3</v>
      </c>
      <c r="V568">
        <v>1938</v>
      </c>
      <c r="W568">
        <v>23256</v>
      </c>
      <c r="X568">
        <v>3</v>
      </c>
      <c r="Y568">
        <v>0</v>
      </c>
      <c r="Z568">
        <v>0</v>
      </c>
      <c r="AA568">
        <v>7</v>
      </c>
    </row>
    <row r="569" spans="1:27" x14ac:dyDescent="0.3">
      <c r="A569">
        <v>568</v>
      </c>
      <c r="B569" t="s">
        <v>307</v>
      </c>
      <c r="C569">
        <f>_xlfn.IFS(EmpTable3[[#This Row],[Gender]]="Male", 1, EmpTable3[[#This Row],[Gender]]="Female", 2)</f>
        <v>2</v>
      </c>
      <c r="D569" s="1">
        <v>43663</v>
      </c>
      <c r="E569" s="2">
        <f ca="1">DATEDIF(EmpTable3[[#This Row],[Start Date]],TODAY(),"Y")</f>
        <v>5</v>
      </c>
      <c r="F569" t="s">
        <v>41</v>
      </c>
      <c r="G569" t="s">
        <v>18</v>
      </c>
      <c r="H569">
        <f>_xlfn.IFS(EmpTable3[[#This Row],[Country]]="Egypt", 1, EmpTable3[[#This Row],[Country]]="Saudi Arabia", 2, EmpTable3[[#This Row],[Country]]="United Arab Emirates", 3, EmpTable3[[#This Row],[Country]]="Syria", 4, EmpTable3[[#This Row],[Country]]="Lebanon", 5)</f>
        <v>1</v>
      </c>
      <c r="I569" t="s">
        <v>42</v>
      </c>
      <c r="J569">
        <f>_xlfn.IFS(EmpTable3[[#This Row],[Center]]="East", 1, EmpTable3[[#This Row],[Center]]="West", 2, EmpTable3[[#This Row],[Center]]="North", 3, EmpTable3[[#This Row],[Center]]="South", 4, EmpTable3[[#This Row],[Center]]="Main", 5)</f>
        <v>5</v>
      </c>
      <c r="K569">
        <v>1208</v>
      </c>
      <c r="L569">
        <v>14496</v>
      </c>
      <c r="M569">
        <v>5</v>
      </c>
      <c r="N569">
        <v>3</v>
      </c>
      <c r="O569">
        <v>0</v>
      </c>
      <c r="P569">
        <v>10</v>
      </c>
      <c r="Q569" s="2"/>
      <c r="R569">
        <v>2</v>
      </c>
      <c r="S569">
        <v>5</v>
      </c>
      <c r="T569">
        <v>1</v>
      </c>
      <c r="U569">
        <v>5</v>
      </c>
      <c r="V569">
        <v>1208</v>
      </c>
      <c r="W569">
        <v>14496</v>
      </c>
      <c r="X569">
        <v>5</v>
      </c>
      <c r="Y569">
        <v>3</v>
      </c>
      <c r="Z569">
        <v>0</v>
      </c>
      <c r="AA569">
        <v>10</v>
      </c>
    </row>
    <row r="570" spans="1:27" x14ac:dyDescent="0.3">
      <c r="A570">
        <v>569</v>
      </c>
      <c r="B570" t="s">
        <v>32</v>
      </c>
      <c r="C570">
        <f>_xlfn.IFS(EmpTable3[[#This Row],[Gender]]="Male", 1, EmpTable3[[#This Row],[Gender]]="Female", 2)</f>
        <v>1</v>
      </c>
      <c r="D570" s="1">
        <v>43663</v>
      </c>
      <c r="E570" s="2">
        <f ca="1">DATEDIF(EmpTable3[[#This Row],[Start Date]],TODAY(),"Y")</f>
        <v>5</v>
      </c>
      <c r="F570" t="s">
        <v>73</v>
      </c>
      <c r="G570" t="s">
        <v>48</v>
      </c>
      <c r="H570">
        <f>_xlfn.IFS(EmpTable3[[#This Row],[Country]]="Egypt", 1, EmpTable3[[#This Row],[Country]]="Saudi Arabia", 2, EmpTable3[[#This Row],[Country]]="United Arab Emirates", 3, EmpTable3[[#This Row],[Country]]="Syria", 4, EmpTable3[[#This Row],[Country]]="Lebanon", 5)</f>
        <v>4</v>
      </c>
      <c r="I570" t="s">
        <v>19</v>
      </c>
      <c r="J570">
        <f>_xlfn.IFS(EmpTable3[[#This Row],[Center]]="East", 1, EmpTable3[[#This Row],[Center]]="West", 2, EmpTable3[[#This Row],[Center]]="North", 3, EmpTable3[[#This Row],[Center]]="South", 4, EmpTable3[[#This Row],[Center]]="Main", 5)</f>
        <v>2</v>
      </c>
      <c r="K570">
        <v>2342</v>
      </c>
      <c r="L570">
        <v>28104</v>
      </c>
      <c r="M570">
        <v>4.5</v>
      </c>
      <c r="N570">
        <v>5</v>
      </c>
      <c r="O570">
        <v>0</v>
      </c>
      <c r="P570">
        <v>10</v>
      </c>
      <c r="Q570" s="2"/>
      <c r="R570">
        <v>1</v>
      </c>
      <c r="S570">
        <v>5</v>
      </c>
      <c r="T570">
        <v>4</v>
      </c>
      <c r="U570">
        <v>2</v>
      </c>
      <c r="V570">
        <v>2342</v>
      </c>
      <c r="W570">
        <v>28104</v>
      </c>
      <c r="X570">
        <v>4.5</v>
      </c>
      <c r="Y570">
        <v>5</v>
      </c>
      <c r="Z570">
        <v>0</v>
      </c>
      <c r="AA570">
        <v>10</v>
      </c>
    </row>
    <row r="571" spans="1:27" x14ac:dyDescent="0.3">
      <c r="A571">
        <v>570</v>
      </c>
      <c r="B571" t="s">
        <v>32</v>
      </c>
      <c r="C571">
        <f>_xlfn.IFS(EmpTable3[[#This Row],[Gender]]="Male", 1, EmpTable3[[#This Row],[Gender]]="Female", 2)</f>
        <v>1</v>
      </c>
      <c r="D571" s="1">
        <v>43950</v>
      </c>
      <c r="E571" s="2">
        <f ca="1">DATEDIF(EmpTable3[[#This Row],[Start Date]],TODAY(),"Y")</f>
        <v>4</v>
      </c>
      <c r="F571" t="s">
        <v>50</v>
      </c>
      <c r="G571" t="s">
        <v>18</v>
      </c>
      <c r="H571">
        <f>_xlfn.IFS(EmpTable3[[#This Row],[Country]]="Egypt", 1, EmpTable3[[#This Row],[Country]]="Saudi Arabia", 2, EmpTable3[[#This Row],[Country]]="United Arab Emirates", 3, EmpTable3[[#This Row],[Country]]="Syria", 4, EmpTable3[[#This Row],[Country]]="Lebanon", 5)</f>
        <v>1</v>
      </c>
      <c r="I571" t="s">
        <v>42</v>
      </c>
      <c r="J571">
        <f>_xlfn.IFS(EmpTable3[[#This Row],[Center]]="East", 1, EmpTable3[[#This Row],[Center]]="West", 2, EmpTable3[[#This Row],[Center]]="North", 3, EmpTable3[[#This Row],[Center]]="South", 4, EmpTable3[[#This Row],[Center]]="Main", 5)</f>
        <v>5</v>
      </c>
      <c r="K571">
        <v>3244</v>
      </c>
      <c r="L571">
        <v>38928</v>
      </c>
      <c r="M571">
        <v>4.5</v>
      </c>
      <c r="N571">
        <v>0</v>
      </c>
      <c r="O571">
        <v>0</v>
      </c>
      <c r="P571">
        <v>78</v>
      </c>
      <c r="Q571" s="2"/>
      <c r="R571">
        <v>1</v>
      </c>
      <c r="S571">
        <v>4</v>
      </c>
      <c r="T571">
        <v>1</v>
      </c>
      <c r="U571">
        <v>5</v>
      </c>
      <c r="V571">
        <v>3244</v>
      </c>
      <c r="W571">
        <v>38928</v>
      </c>
      <c r="X571">
        <v>4.5</v>
      </c>
      <c r="Y571">
        <v>0</v>
      </c>
      <c r="Z571">
        <v>0</v>
      </c>
      <c r="AA571">
        <v>78</v>
      </c>
    </row>
    <row r="572" spans="1:27" x14ac:dyDescent="0.3">
      <c r="A572">
        <v>571</v>
      </c>
      <c r="B572" t="s">
        <v>32</v>
      </c>
      <c r="C572">
        <f>_xlfn.IFS(EmpTable3[[#This Row],[Gender]]="Male", 1, EmpTable3[[#This Row],[Gender]]="Female", 2)</f>
        <v>1</v>
      </c>
      <c r="D572" s="1">
        <v>42829</v>
      </c>
      <c r="E572" s="2">
        <f ca="1">DATEDIF(EmpTable3[[#This Row],[Start Date]],TODAY(),"Y")</f>
        <v>7</v>
      </c>
      <c r="F572" t="s">
        <v>41</v>
      </c>
      <c r="G572" t="s">
        <v>18</v>
      </c>
      <c r="H572">
        <f>_xlfn.IFS(EmpTable3[[#This Row],[Country]]="Egypt", 1, EmpTable3[[#This Row],[Country]]="Saudi Arabia", 2, EmpTable3[[#This Row],[Country]]="United Arab Emirates", 3, EmpTable3[[#This Row],[Country]]="Syria", 4, EmpTable3[[#This Row],[Country]]="Lebanon", 5)</f>
        <v>1</v>
      </c>
      <c r="I572" t="s">
        <v>36</v>
      </c>
      <c r="J572">
        <f>_xlfn.IFS(EmpTable3[[#This Row],[Center]]="East", 1, EmpTable3[[#This Row],[Center]]="West", 2, EmpTable3[[#This Row],[Center]]="North", 3, EmpTable3[[#This Row],[Center]]="South", 4, EmpTable3[[#This Row],[Center]]="Main", 5)</f>
        <v>3</v>
      </c>
      <c r="K572">
        <v>2613</v>
      </c>
      <c r="L572">
        <v>31356</v>
      </c>
      <c r="M572">
        <v>4.5</v>
      </c>
      <c r="N572">
        <v>0</v>
      </c>
      <c r="O572">
        <v>1</v>
      </c>
      <c r="P572">
        <v>5</v>
      </c>
      <c r="Q572" s="2"/>
      <c r="R572">
        <v>1</v>
      </c>
      <c r="S572">
        <v>7</v>
      </c>
      <c r="T572">
        <v>1</v>
      </c>
      <c r="U572">
        <v>3</v>
      </c>
      <c r="V572">
        <v>2613</v>
      </c>
      <c r="W572">
        <v>31356</v>
      </c>
      <c r="X572">
        <v>4.5</v>
      </c>
      <c r="Y572">
        <v>0</v>
      </c>
      <c r="Z572">
        <v>1</v>
      </c>
      <c r="AA572">
        <v>5</v>
      </c>
    </row>
    <row r="573" spans="1:27" x14ac:dyDescent="0.3">
      <c r="A573">
        <v>572</v>
      </c>
      <c r="B573" t="s">
        <v>32</v>
      </c>
      <c r="C573">
        <f>_xlfn.IFS(EmpTable3[[#This Row],[Gender]]="Male", 1, EmpTable3[[#This Row],[Gender]]="Female", 2)</f>
        <v>1</v>
      </c>
      <c r="D573" s="1">
        <v>44184</v>
      </c>
      <c r="E573" s="2">
        <f ca="1">DATEDIF(EmpTable3[[#This Row],[Start Date]],TODAY(),"Y")</f>
        <v>3</v>
      </c>
      <c r="F573" t="s">
        <v>28</v>
      </c>
      <c r="G573" t="s">
        <v>22</v>
      </c>
      <c r="H573">
        <f>_xlfn.IFS(EmpTable3[[#This Row],[Country]]="Egypt", 1, EmpTable3[[#This Row],[Country]]="Saudi Arabia", 2, EmpTable3[[#This Row],[Country]]="United Arab Emirates", 3, EmpTable3[[#This Row],[Country]]="Syria", 4, EmpTable3[[#This Row],[Country]]="Lebanon", 5)</f>
        <v>2</v>
      </c>
      <c r="I573" t="s">
        <v>42</v>
      </c>
      <c r="J573">
        <f>_xlfn.IFS(EmpTable3[[#This Row],[Center]]="East", 1, EmpTable3[[#This Row],[Center]]="West", 2, EmpTable3[[#This Row],[Center]]="North", 3, EmpTable3[[#This Row],[Center]]="South", 4, EmpTable3[[#This Row],[Center]]="Main", 5)</f>
        <v>5</v>
      </c>
      <c r="K573">
        <v>2263</v>
      </c>
      <c r="L573">
        <v>27156</v>
      </c>
      <c r="M573">
        <v>5</v>
      </c>
      <c r="N573">
        <v>0</v>
      </c>
      <c r="O573">
        <v>0</v>
      </c>
      <c r="P573">
        <v>9</v>
      </c>
      <c r="Q573" s="2"/>
      <c r="R573">
        <v>1</v>
      </c>
      <c r="S573">
        <v>3</v>
      </c>
      <c r="T573">
        <v>2</v>
      </c>
      <c r="U573">
        <v>5</v>
      </c>
      <c r="V573">
        <v>2263</v>
      </c>
      <c r="W573">
        <v>27156</v>
      </c>
      <c r="X573">
        <v>5</v>
      </c>
      <c r="Y573">
        <v>0</v>
      </c>
      <c r="Z573">
        <v>0</v>
      </c>
      <c r="AA573">
        <v>9</v>
      </c>
    </row>
    <row r="574" spans="1:27" x14ac:dyDescent="0.3">
      <c r="A574">
        <v>573</v>
      </c>
      <c r="B574" t="s">
        <v>32</v>
      </c>
      <c r="C574">
        <f>_xlfn.IFS(EmpTable3[[#This Row],[Gender]]="Male", 1, EmpTable3[[#This Row],[Gender]]="Female", 2)</f>
        <v>1</v>
      </c>
      <c r="D574" s="1">
        <v>42557</v>
      </c>
      <c r="E574" s="2">
        <f ca="1">DATEDIF(EmpTable3[[#This Row],[Start Date]],TODAY(),"Y")</f>
        <v>8</v>
      </c>
      <c r="F574" t="s">
        <v>41</v>
      </c>
      <c r="G574" t="s">
        <v>18</v>
      </c>
      <c r="H574">
        <f>_xlfn.IFS(EmpTable3[[#This Row],[Country]]="Egypt", 1, EmpTable3[[#This Row],[Country]]="Saudi Arabia", 2, EmpTable3[[#This Row],[Country]]="United Arab Emirates", 3, EmpTable3[[#This Row],[Country]]="Syria", 4, EmpTable3[[#This Row],[Country]]="Lebanon", 5)</f>
        <v>1</v>
      </c>
      <c r="I574" t="s">
        <v>898</v>
      </c>
      <c r="J574">
        <f>_xlfn.IFS(EmpTable3[[#This Row],[Center]]="East", 1, EmpTable3[[#This Row],[Center]]="West", 2, EmpTable3[[#This Row],[Center]]="North", 3, EmpTable3[[#This Row],[Center]]="South", 4, EmpTable3[[#This Row],[Center]]="Main", 5)</f>
        <v>1</v>
      </c>
      <c r="K574">
        <v>3157</v>
      </c>
      <c r="L574">
        <v>37884</v>
      </c>
      <c r="M574">
        <v>5</v>
      </c>
      <c r="N574">
        <v>0</v>
      </c>
      <c r="O574">
        <v>0</v>
      </c>
      <c r="P574">
        <v>1</v>
      </c>
      <c r="Q574" s="2"/>
      <c r="R574">
        <v>1</v>
      </c>
      <c r="S574">
        <v>8</v>
      </c>
      <c r="T574">
        <v>1</v>
      </c>
      <c r="U574">
        <v>1</v>
      </c>
      <c r="V574">
        <v>3157</v>
      </c>
      <c r="W574">
        <v>37884</v>
      </c>
      <c r="X574">
        <v>5</v>
      </c>
      <c r="Y574">
        <v>0</v>
      </c>
      <c r="Z574">
        <v>0</v>
      </c>
      <c r="AA574">
        <v>1</v>
      </c>
    </row>
    <row r="575" spans="1:27" x14ac:dyDescent="0.3">
      <c r="A575">
        <v>574</v>
      </c>
      <c r="B575" t="s">
        <v>32</v>
      </c>
      <c r="C575">
        <f>_xlfn.IFS(EmpTable3[[#This Row],[Gender]]="Male", 1, EmpTable3[[#This Row],[Gender]]="Female", 2)</f>
        <v>1</v>
      </c>
      <c r="D575" s="1">
        <v>43166</v>
      </c>
      <c r="E575" s="2">
        <f ca="1">DATEDIF(EmpTable3[[#This Row],[Start Date]],TODAY(),"Y")</f>
        <v>6</v>
      </c>
      <c r="F575" t="s">
        <v>41</v>
      </c>
      <c r="G575" t="s">
        <v>48</v>
      </c>
      <c r="H575">
        <f>_xlfn.IFS(EmpTable3[[#This Row],[Country]]="Egypt", 1, EmpTable3[[#This Row],[Country]]="Saudi Arabia", 2, EmpTable3[[#This Row],[Country]]="United Arab Emirates", 3, EmpTable3[[#This Row],[Country]]="Syria", 4, EmpTable3[[#This Row],[Country]]="Lebanon", 5)</f>
        <v>4</v>
      </c>
      <c r="I575" t="s">
        <v>60</v>
      </c>
      <c r="J575">
        <f>_xlfn.IFS(EmpTable3[[#This Row],[Center]]="East", 1, EmpTable3[[#This Row],[Center]]="West", 2, EmpTable3[[#This Row],[Center]]="North", 3, EmpTable3[[#This Row],[Center]]="South", 4, EmpTable3[[#This Row],[Center]]="Main", 5)</f>
        <v>4</v>
      </c>
      <c r="K575">
        <v>2519</v>
      </c>
      <c r="L575">
        <v>30228</v>
      </c>
      <c r="M575">
        <v>5</v>
      </c>
      <c r="N575">
        <v>2</v>
      </c>
      <c r="O575">
        <v>2</v>
      </c>
      <c r="P575">
        <v>10</v>
      </c>
      <c r="Q575" s="2"/>
      <c r="R575">
        <v>1</v>
      </c>
      <c r="S575">
        <v>6</v>
      </c>
      <c r="T575">
        <v>4</v>
      </c>
      <c r="U575">
        <v>4</v>
      </c>
      <c r="V575">
        <v>2519</v>
      </c>
      <c r="W575">
        <v>30228</v>
      </c>
      <c r="X575">
        <v>5</v>
      </c>
      <c r="Y575">
        <v>2</v>
      </c>
      <c r="Z575">
        <v>2</v>
      </c>
      <c r="AA575">
        <v>10</v>
      </c>
    </row>
    <row r="576" spans="1:27" x14ac:dyDescent="0.3">
      <c r="A576">
        <v>575</v>
      </c>
      <c r="B576" t="s">
        <v>307</v>
      </c>
      <c r="C576">
        <f>_xlfn.IFS(EmpTable3[[#This Row],[Gender]]="Male", 1, EmpTable3[[#This Row],[Gender]]="Female", 2)</f>
        <v>2</v>
      </c>
      <c r="D576" s="1">
        <v>43894</v>
      </c>
      <c r="E576" s="2">
        <f ca="1">DATEDIF(EmpTable3[[#This Row],[Start Date]],TODAY(),"Y")</f>
        <v>4</v>
      </c>
      <c r="F576" t="s">
        <v>50</v>
      </c>
      <c r="G576" t="s">
        <v>29</v>
      </c>
      <c r="H576">
        <f>_xlfn.IFS(EmpTable3[[#This Row],[Country]]="Egypt", 1, EmpTable3[[#This Row],[Country]]="Saudi Arabia", 2, EmpTable3[[#This Row],[Country]]="United Arab Emirates", 3, EmpTable3[[#This Row],[Country]]="Syria", 4, EmpTable3[[#This Row],[Country]]="Lebanon", 5)</f>
        <v>3</v>
      </c>
      <c r="I576" t="s">
        <v>19</v>
      </c>
      <c r="J576">
        <f>_xlfn.IFS(EmpTable3[[#This Row],[Center]]="East", 1, EmpTable3[[#This Row],[Center]]="West", 2, EmpTable3[[#This Row],[Center]]="North", 3, EmpTable3[[#This Row],[Center]]="South", 4, EmpTable3[[#This Row],[Center]]="Main", 5)</f>
        <v>2</v>
      </c>
      <c r="K576">
        <v>3019</v>
      </c>
      <c r="L576">
        <v>36228</v>
      </c>
      <c r="M576">
        <v>4.5</v>
      </c>
      <c r="N576">
        <v>2</v>
      </c>
      <c r="O576">
        <v>0</v>
      </c>
      <c r="P576">
        <v>15</v>
      </c>
      <c r="Q576" s="2"/>
      <c r="R576">
        <v>2</v>
      </c>
      <c r="S576">
        <v>4</v>
      </c>
      <c r="T576">
        <v>3</v>
      </c>
      <c r="U576">
        <v>2</v>
      </c>
      <c r="V576">
        <v>3019</v>
      </c>
      <c r="W576">
        <v>36228</v>
      </c>
      <c r="X576">
        <v>4.5</v>
      </c>
      <c r="Y576">
        <v>2</v>
      </c>
      <c r="Z576">
        <v>0</v>
      </c>
      <c r="AA576">
        <v>15</v>
      </c>
    </row>
    <row r="577" spans="1:27" x14ac:dyDescent="0.3">
      <c r="A577">
        <v>576</v>
      </c>
      <c r="B577" t="s">
        <v>307</v>
      </c>
      <c r="C577">
        <f>_xlfn.IFS(EmpTable3[[#This Row],[Gender]]="Male", 1, EmpTable3[[#This Row],[Gender]]="Female", 2)</f>
        <v>2</v>
      </c>
      <c r="D577" s="1">
        <v>43577</v>
      </c>
      <c r="E577" s="2">
        <f ca="1">DATEDIF(EmpTable3[[#This Row],[Start Date]],TODAY(),"Y")</f>
        <v>5</v>
      </c>
      <c r="F577" t="s">
        <v>28</v>
      </c>
      <c r="G577" t="s">
        <v>29</v>
      </c>
      <c r="H577">
        <f>_xlfn.IFS(EmpTable3[[#This Row],[Country]]="Egypt", 1, EmpTable3[[#This Row],[Country]]="Saudi Arabia", 2, EmpTable3[[#This Row],[Country]]="United Arab Emirates", 3, EmpTable3[[#This Row],[Country]]="Syria", 4, EmpTable3[[#This Row],[Country]]="Lebanon", 5)</f>
        <v>3</v>
      </c>
      <c r="I577" t="s">
        <v>898</v>
      </c>
      <c r="J577">
        <f>_xlfn.IFS(EmpTable3[[#This Row],[Center]]="East", 1, EmpTable3[[#This Row],[Center]]="West", 2, EmpTable3[[#This Row],[Center]]="North", 3, EmpTable3[[#This Row],[Center]]="South", 4, EmpTable3[[#This Row],[Center]]="Main", 5)</f>
        <v>1</v>
      </c>
      <c r="K577">
        <v>3048</v>
      </c>
      <c r="L577">
        <v>36576</v>
      </c>
      <c r="M577">
        <v>2</v>
      </c>
      <c r="N577">
        <v>3</v>
      </c>
      <c r="O577">
        <v>6</v>
      </c>
      <c r="P577">
        <v>6</v>
      </c>
      <c r="Q577" s="2"/>
      <c r="R577">
        <v>2</v>
      </c>
      <c r="S577">
        <v>5</v>
      </c>
      <c r="T577">
        <v>3</v>
      </c>
      <c r="U577">
        <v>1</v>
      </c>
      <c r="V577">
        <v>3048</v>
      </c>
      <c r="W577">
        <v>36576</v>
      </c>
      <c r="X577">
        <v>2</v>
      </c>
      <c r="Y577">
        <v>3</v>
      </c>
      <c r="Z577">
        <v>6</v>
      </c>
      <c r="AA577">
        <v>6</v>
      </c>
    </row>
    <row r="578" spans="1:27" x14ac:dyDescent="0.3">
      <c r="A578">
        <v>577</v>
      </c>
      <c r="B578" t="s">
        <v>32</v>
      </c>
      <c r="C578">
        <f>_xlfn.IFS(EmpTable3[[#This Row],[Gender]]="Male", 1, EmpTable3[[#This Row],[Gender]]="Female", 2)</f>
        <v>1</v>
      </c>
      <c r="D578" s="1">
        <v>43811</v>
      </c>
      <c r="E578" s="2">
        <f ca="1">DATEDIF(EmpTable3[[#This Row],[Start Date]],TODAY(),"Y")</f>
        <v>4</v>
      </c>
      <c r="F578" t="s">
        <v>28</v>
      </c>
      <c r="G578" t="s">
        <v>18</v>
      </c>
      <c r="H578">
        <f>_xlfn.IFS(EmpTable3[[#This Row],[Country]]="Egypt", 1, EmpTable3[[#This Row],[Country]]="Saudi Arabia", 2, EmpTable3[[#This Row],[Country]]="United Arab Emirates", 3, EmpTable3[[#This Row],[Country]]="Syria", 4, EmpTable3[[#This Row],[Country]]="Lebanon", 5)</f>
        <v>1</v>
      </c>
      <c r="I578" t="s">
        <v>19</v>
      </c>
      <c r="J578">
        <f>_xlfn.IFS(EmpTable3[[#This Row],[Center]]="East", 1, EmpTable3[[#This Row],[Center]]="West", 2, EmpTable3[[#This Row],[Center]]="North", 3, EmpTable3[[#This Row],[Center]]="South", 4, EmpTable3[[#This Row],[Center]]="Main", 5)</f>
        <v>2</v>
      </c>
      <c r="K578">
        <v>1523</v>
      </c>
      <c r="L578">
        <v>18276</v>
      </c>
      <c r="M578">
        <v>4.5</v>
      </c>
      <c r="N578">
        <v>0</v>
      </c>
      <c r="O578">
        <v>4</v>
      </c>
      <c r="P578">
        <v>2</v>
      </c>
      <c r="Q578" s="2"/>
      <c r="R578">
        <v>1</v>
      </c>
      <c r="S578">
        <v>4</v>
      </c>
      <c r="T578">
        <v>1</v>
      </c>
      <c r="U578">
        <v>2</v>
      </c>
      <c r="V578">
        <v>1523</v>
      </c>
      <c r="W578">
        <v>18276</v>
      </c>
      <c r="X578">
        <v>4.5</v>
      </c>
      <c r="Y578">
        <v>0</v>
      </c>
      <c r="Z578">
        <v>4</v>
      </c>
      <c r="AA578">
        <v>2</v>
      </c>
    </row>
    <row r="579" spans="1:27" x14ac:dyDescent="0.3">
      <c r="A579">
        <v>578</v>
      </c>
      <c r="B579" t="s">
        <v>32</v>
      </c>
      <c r="C579">
        <f>_xlfn.IFS(EmpTable3[[#This Row],[Gender]]="Male", 1, EmpTable3[[#This Row],[Gender]]="Female", 2)</f>
        <v>1</v>
      </c>
      <c r="D579" s="1">
        <v>43505</v>
      </c>
      <c r="E579" s="2">
        <f ca="1">DATEDIF(EmpTable3[[#This Row],[Start Date]],TODAY(),"Y")</f>
        <v>5</v>
      </c>
      <c r="F579" t="s">
        <v>58</v>
      </c>
      <c r="G579" t="s">
        <v>18</v>
      </c>
      <c r="H579">
        <f>_xlfn.IFS(EmpTable3[[#This Row],[Country]]="Egypt", 1, EmpTable3[[#This Row],[Country]]="Saudi Arabia", 2, EmpTable3[[#This Row],[Country]]="United Arab Emirates", 3, EmpTable3[[#This Row],[Country]]="Syria", 4, EmpTable3[[#This Row],[Country]]="Lebanon", 5)</f>
        <v>1</v>
      </c>
      <c r="I579" t="s">
        <v>898</v>
      </c>
      <c r="J579">
        <f>_xlfn.IFS(EmpTable3[[#This Row],[Center]]="East", 1, EmpTable3[[#This Row],[Center]]="West", 2, EmpTable3[[#This Row],[Center]]="North", 3, EmpTable3[[#This Row],[Center]]="South", 4, EmpTable3[[#This Row],[Center]]="Main", 5)</f>
        <v>1</v>
      </c>
      <c r="K579">
        <v>2197</v>
      </c>
      <c r="L579">
        <v>26364</v>
      </c>
      <c r="M579">
        <v>1</v>
      </c>
      <c r="N579">
        <v>1</v>
      </c>
      <c r="O579">
        <v>0</v>
      </c>
      <c r="P579">
        <v>8</v>
      </c>
      <c r="Q579" s="2"/>
      <c r="R579">
        <v>1</v>
      </c>
      <c r="S579">
        <v>5</v>
      </c>
      <c r="T579">
        <v>1</v>
      </c>
      <c r="U579">
        <v>1</v>
      </c>
      <c r="V579">
        <v>2197</v>
      </c>
      <c r="W579">
        <v>26364</v>
      </c>
      <c r="X579">
        <v>1</v>
      </c>
      <c r="Y579">
        <v>1</v>
      </c>
      <c r="Z579">
        <v>0</v>
      </c>
      <c r="AA579">
        <v>8</v>
      </c>
    </row>
    <row r="580" spans="1:27" x14ac:dyDescent="0.3">
      <c r="A580">
        <v>579</v>
      </c>
      <c r="B580" t="s">
        <v>307</v>
      </c>
      <c r="C580">
        <f>_xlfn.IFS(EmpTable3[[#This Row],[Gender]]="Male", 1, EmpTable3[[#This Row],[Gender]]="Female", 2)</f>
        <v>2</v>
      </c>
      <c r="D580" s="1">
        <v>43556</v>
      </c>
      <c r="E580" s="2">
        <f ca="1">DATEDIF(EmpTable3[[#This Row],[Start Date]],TODAY(),"Y")</f>
        <v>5</v>
      </c>
      <c r="F580" t="s">
        <v>35</v>
      </c>
      <c r="G580" t="s">
        <v>18</v>
      </c>
      <c r="H580">
        <f>_xlfn.IFS(EmpTable3[[#This Row],[Country]]="Egypt", 1, EmpTable3[[#This Row],[Country]]="Saudi Arabia", 2, EmpTable3[[#This Row],[Country]]="United Arab Emirates", 3, EmpTable3[[#This Row],[Country]]="Syria", 4, EmpTable3[[#This Row],[Country]]="Lebanon", 5)</f>
        <v>1</v>
      </c>
      <c r="I580" t="s">
        <v>42</v>
      </c>
      <c r="J580">
        <f>_xlfn.IFS(EmpTable3[[#This Row],[Center]]="East", 1, EmpTable3[[#This Row],[Center]]="West", 2, EmpTable3[[#This Row],[Center]]="North", 3, EmpTable3[[#This Row],[Center]]="South", 4, EmpTable3[[#This Row],[Center]]="Main", 5)</f>
        <v>5</v>
      </c>
      <c r="K580">
        <v>1870</v>
      </c>
      <c r="L580">
        <v>22440</v>
      </c>
      <c r="M580">
        <v>4.5</v>
      </c>
      <c r="N580">
        <v>0</v>
      </c>
      <c r="O580">
        <v>3</v>
      </c>
      <c r="P580">
        <v>15</v>
      </c>
      <c r="Q580" s="2"/>
      <c r="R580">
        <v>2</v>
      </c>
      <c r="S580">
        <v>5</v>
      </c>
      <c r="T580">
        <v>1</v>
      </c>
      <c r="U580">
        <v>5</v>
      </c>
      <c r="V580">
        <v>1870</v>
      </c>
      <c r="W580">
        <v>22440</v>
      </c>
      <c r="X580">
        <v>4.5</v>
      </c>
      <c r="Y580">
        <v>0</v>
      </c>
      <c r="Z580">
        <v>3</v>
      </c>
      <c r="AA580">
        <v>15</v>
      </c>
    </row>
    <row r="581" spans="1:27" x14ac:dyDescent="0.3">
      <c r="A581">
        <v>580</v>
      </c>
      <c r="B581" t="s">
        <v>32</v>
      </c>
      <c r="C581">
        <f>_xlfn.IFS(EmpTable3[[#This Row],[Gender]]="Male", 1, EmpTable3[[#This Row],[Gender]]="Female", 2)</f>
        <v>1</v>
      </c>
      <c r="D581" s="1">
        <v>43176</v>
      </c>
      <c r="E581" s="2">
        <f ca="1">DATEDIF(EmpTable3[[#This Row],[Start Date]],TODAY(),"Y")</f>
        <v>6</v>
      </c>
      <c r="F581" t="s">
        <v>28</v>
      </c>
      <c r="G581" t="s">
        <v>29</v>
      </c>
      <c r="H581">
        <f>_xlfn.IFS(EmpTable3[[#This Row],[Country]]="Egypt", 1, EmpTable3[[#This Row],[Country]]="Saudi Arabia", 2, EmpTable3[[#This Row],[Country]]="United Arab Emirates", 3, EmpTable3[[#This Row],[Country]]="Syria", 4, EmpTable3[[#This Row],[Country]]="Lebanon", 5)</f>
        <v>3</v>
      </c>
      <c r="I581" t="s">
        <v>42</v>
      </c>
      <c r="J581">
        <f>_xlfn.IFS(EmpTable3[[#This Row],[Center]]="East", 1, EmpTable3[[#This Row],[Center]]="West", 2, EmpTable3[[#This Row],[Center]]="North", 3, EmpTable3[[#This Row],[Center]]="South", 4, EmpTable3[[#This Row],[Center]]="Main", 5)</f>
        <v>5</v>
      </c>
      <c r="K581">
        <v>1058</v>
      </c>
      <c r="L581">
        <v>12696</v>
      </c>
      <c r="M581">
        <v>5</v>
      </c>
      <c r="N581">
        <v>0</v>
      </c>
      <c r="O581">
        <v>0</v>
      </c>
      <c r="P581">
        <v>10</v>
      </c>
      <c r="Q581" s="2"/>
      <c r="R581">
        <v>1</v>
      </c>
      <c r="S581">
        <v>6</v>
      </c>
      <c r="T581">
        <v>3</v>
      </c>
      <c r="U581">
        <v>5</v>
      </c>
      <c r="V581">
        <v>1058</v>
      </c>
      <c r="W581">
        <v>12696</v>
      </c>
      <c r="X581">
        <v>5</v>
      </c>
      <c r="Y581">
        <v>0</v>
      </c>
      <c r="Z581">
        <v>0</v>
      </c>
      <c r="AA581">
        <v>10</v>
      </c>
    </row>
    <row r="582" spans="1:27" x14ac:dyDescent="0.3">
      <c r="A582">
        <v>581</v>
      </c>
      <c r="B582" t="s">
        <v>32</v>
      </c>
      <c r="C582">
        <f>_xlfn.IFS(EmpTable3[[#This Row],[Gender]]="Male", 1, EmpTable3[[#This Row],[Gender]]="Female", 2)</f>
        <v>1</v>
      </c>
      <c r="D582" s="1">
        <v>43741</v>
      </c>
      <c r="E582" s="2">
        <f ca="1">DATEDIF(EmpTable3[[#This Row],[Start Date]],TODAY(),"Y")</f>
        <v>4</v>
      </c>
      <c r="F582" t="s">
        <v>39</v>
      </c>
      <c r="G582" t="s">
        <v>18</v>
      </c>
      <c r="H582">
        <f>_xlfn.IFS(EmpTable3[[#This Row],[Country]]="Egypt", 1, EmpTable3[[#This Row],[Country]]="Saudi Arabia", 2, EmpTable3[[#This Row],[Country]]="United Arab Emirates", 3, EmpTable3[[#This Row],[Country]]="Syria", 4, EmpTable3[[#This Row],[Country]]="Lebanon", 5)</f>
        <v>1</v>
      </c>
      <c r="I582" t="s">
        <v>60</v>
      </c>
      <c r="J582">
        <f>_xlfn.IFS(EmpTable3[[#This Row],[Center]]="East", 1, EmpTable3[[#This Row],[Center]]="West", 2, EmpTable3[[#This Row],[Center]]="North", 3, EmpTable3[[#This Row],[Center]]="South", 4, EmpTable3[[#This Row],[Center]]="Main", 5)</f>
        <v>4</v>
      </c>
      <c r="K582">
        <v>1257</v>
      </c>
      <c r="L582">
        <v>15084</v>
      </c>
      <c r="M582">
        <v>4.5</v>
      </c>
      <c r="N582">
        <v>1</v>
      </c>
      <c r="O582">
        <v>3</v>
      </c>
      <c r="P582">
        <v>2</v>
      </c>
      <c r="Q582" s="2"/>
      <c r="R582">
        <v>1</v>
      </c>
      <c r="S582">
        <v>4</v>
      </c>
      <c r="T582">
        <v>1</v>
      </c>
      <c r="U582">
        <v>4</v>
      </c>
      <c r="V582">
        <v>1257</v>
      </c>
      <c r="W582">
        <v>15084</v>
      </c>
      <c r="X582">
        <v>4.5</v>
      </c>
      <c r="Y582">
        <v>1</v>
      </c>
      <c r="Z582">
        <v>3</v>
      </c>
      <c r="AA582">
        <v>2</v>
      </c>
    </row>
    <row r="583" spans="1:27" x14ac:dyDescent="0.3">
      <c r="A583">
        <v>582</v>
      </c>
      <c r="B583" t="s">
        <v>307</v>
      </c>
      <c r="C583">
        <f>_xlfn.IFS(EmpTable3[[#This Row],[Gender]]="Male", 1, EmpTable3[[#This Row],[Gender]]="Female", 2)</f>
        <v>2</v>
      </c>
      <c r="D583" s="1">
        <v>43825</v>
      </c>
      <c r="E583" s="2">
        <f ca="1">DATEDIF(EmpTable3[[#This Row],[Start Date]],TODAY(),"Y")</f>
        <v>4</v>
      </c>
      <c r="F583" t="s">
        <v>35</v>
      </c>
      <c r="G583" t="s">
        <v>29</v>
      </c>
      <c r="H583">
        <f>_xlfn.IFS(EmpTable3[[#This Row],[Country]]="Egypt", 1, EmpTable3[[#This Row],[Country]]="Saudi Arabia", 2, EmpTable3[[#This Row],[Country]]="United Arab Emirates", 3, EmpTable3[[#This Row],[Country]]="Syria", 4, EmpTable3[[#This Row],[Country]]="Lebanon", 5)</f>
        <v>3</v>
      </c>
      <c r="I583" t="s">
        <v>42</v>
      </c>
      <c r="J583">
        <f>_xlfn.IFS(EmpTable3[[#This Row],[Center]]="East", 1, EmpTable3[[#This Row],[Center]]="West", 2, EmpTable3[[#This Row],[Center]]="North", 3, EmpTable3[[#This Row],[Center]]="South", 4, EmpTable3[[#This Row],[Center]]="Main", 5)</f>
        <v>5</v>
      </c>
      <c r="K583">
        <v>819</v>
      </c>
      <c r="L583">
        <v>9828</v>
      </c>
      <c r="M583">
        <v>4.5</v>
      </c>
      <c r="N583">
        <v>5</v>
      </c>
      <c r="O583">
        <v>0</v>
      </c>
      <c r="P583">
        <v>7</v>
      </c>
      <c r="Q583" s="2"/>
      <c r="R583">
        <v>2</v>
      </c>
      <c r="S583">
        <v>4</v>
      </c>
      <c r="T583">
        <v>3</v>
      </c>
      <c r="U583">
        <v>5</v>
      </c>
      <c r="V583">
        <v>819</v>
      </c>
      <c r="W583">
        <v>9828</v>
      </c>
      <c r="X583">
        <v>4.5</v>
      </c>
      <c r="Y583">
        <v>5</v>
      </c>
      <c r="Z583">
        <v>0</v>
      </c>
      <c r="AA583">
        <v>7</v>
      </c>
    </row>
    <row r="584" spans="1:27" x14ac:dyDescent="0.3">
      <c r="A584">
        <v>583</v>
      </c>
      <c r="B584" t="s">
        <v>32</v>
      </c>
      <c r="C584">
        <f>_xlfn.IFS(EmpTable3[[#This Row],[Gender]]="Male", 1, EmpTable3[[#This Row],[Gender]]="Female", 2)</f>
        <v>1</v>
      </c>
      <c r="D584" s="1">
        <v>43775</v>
      </c>
      <c r="E584" s="2">
        <f ca="1">DATEDIF(EmpTable3[[#This Row],[Start Date]],TODAY(),"Y")</f>
        <v>4</v>
      </c>
      <c r="F584" t="s">
        <v>353</v>
      </c>
      <c r="G584" t="s">
        <v>29</v>
      </c>
      <c r="H584">
        <f>_xlfn.IFS(EmpTable3[[#This Row],[Country]]="Egypt", 1, EmpTable3[[#This Row],[Country]]="Saudi Arabia", 2, EmpTable3[[#This Row],[Country]]="United Arab Emirates", 3, EmpTable3[[#This Row],[Country]]="Syria", 4, EmpTable3[[#This Row],[Country]]="Lebanon", 5)</f>
        <v>3</v>
      </c>
      <c r="I584" t="s">
        <v>36</v>
      </c>
      <c r="J584">
        <f>_xlfn.IFS(EmpTable3[[#This Row],[Center]]="East", 1, EmpTable3[[#This Row],[Center]]="West", 2, EmpTable3[[#This Row],[Center]]="North", 3, EmpTable3[[#This Row],[Center]]="South", 4, EmpTable3[[#This Row],[Center]]="Main", 5)</f>
        <v>3</v>
      </c>
      <c r="K584">
        <v>3068</v>
      </c>
      <c r="L584">
        <v>36816</v>
      </c>
      <c r="M584">
        <v>2</v>
      </c>
      <c r="N584">
        <v>4</v>
      </c>
      <c r="O584">
        <v>0</v>
      </c>
      <c r="P584">
        <v>8</v>
      </c>
      <c r="Q584" s="2"/>
      <c r="R584">
        <v>1</v>
      </c>
      <c r="S584">
        <v>4</v>
      </c>
      <c r="T584">
        <v>3</v>
      </c>
      <c r="U584">
        <v>3</v>
      </c>
      <c r="V584">
        <v>3068</v>
      </c>
      <c r="W584">
        <v>36816</v>
      </c>
      <c r="X584">
        <v>2</v>
      </c>
      <c r="Y584">
        <v>4</v>
      </c>
      <c r="Z584">
        <v>0</v>
      </c>
      <c r="AA584">
        <v>8</v>
      </c>
    </row>
    <row r="585" spans="1:27" x14ac:dyDescent="0.3">
      <c r="A585">
        <v>584</v>
      </c>
      <c r="B585" t="s">
        <v>32</v>
      </c>
      <c r="C585">
        <f>_xlfn.IFS(EmpTable3[[#This Row],[Gender]]="Male", 1, EmpTable3[[#This Row],[Gender]]="Female", 2)</f>
        <v>1</v>
      </c>
      <c r="D585" s="1">
        <v>43733</v>
      </c>
      <c r="E585" s="2">
        <f ca="1">DATEDIF(EmpTable3[[#This Row],[Start Date]],TODAY(),"Y")</f>
        <v>4</v>
      </c>
      <c r="F585" t="s">
        <v>50</v>
      </c>
      <c r="G585" t="s">
        <v>48</v>
      </c>
      <c r="H585">
        <f>_xlfn.IFS(EmpTable3[[#This Row],[Country]]="Egypt", 1, EmpTable3[[#This Row],[Country]]="Saudi Arabia", 2, EmpTable3[[#This Row],[Country]]="United Arab Emirates", 3, EmpTable3[[#This Row],[Country]]="Syria", 4, EmpTable3[[#This Row],[Country]]="Lebanon", 5)</f>
        <v>4</v>
      </c>
      <c r="I585" t="s">
        <v>898</v>
      </c>
      <c r="J585">
        <f>_xlfn.IFS(EmpTable3[[#This Row],[Center]]="East", 1, EmpTable3[[#This Row],[Center]]="West", 2, EmpTable3[[#This Row],[Center]]="North", 3, EmpTable3[[#This Row],[Center]]="South", 4, EmpTable3[[#This Row],[Center]]="Main", 5)</f>
        <v>1</v>
      </c>
      <c r="K585">
        <v>1814</v>
      </c>
      <c r="L585">
        <v>21768</v>
      </c>
      <c r="M585">
        <v>3</v>
      </c>
      <c r="N585">
        <v>0</v>
      </c>
      <c r="O585">
        <v>0</v>
      </c>
      <c r="P585">
        <v>6</v>
      </c>
      <c r="Q585" s="2"/>
      <c r="R585">
        <v>1</v>
      </c>
      <c r="S585">
        <v>4</v>
      </c>
      <c r="T585">
        <v>4</v>
      </c>
      <c r="U585">
        <v>1</v>
      </c>
      <c r="V585">
        <v>1814</v>
      </c>
      <c r="W585">
        <v>21768</v>
      </c>
      <c r="X585">
        <v>3</v>
      </c>
      <c r="Y585">
        <v>0</v>
      </c>
      <c r="Z585">
        <v>0</v>
      </c>
      <c r="AA585">
        <v>6</v>
      </c>
    </row>
    <row r="586" spans="1:27" x14ac:dyDescent="0.3">
      <c r="A586">
        <v>585</v>
      </c>
      <c r="B586" t="s">
        <v>32</v>
      </c>
      <c r="C586">
        <f>_xlfn.IFS(EmpTable3[[#This Row],[Gender]]="Male", 1, EmpTable3[[#This Row],[Gender]]="Female", 2)</f>
        <v>1</v>
      </c>
      <c r="D586" s="1">
        <v>43605</v>
      </c>
      <c r="E586" s="2">
        <f ca="1">DATEDIF(EmpTable3[[#This Row],[Start Date]],TODAY(),"Y")</f>
        <v>5</v>
      </c>
      <c r="F586" t="s">
        <v>17</v>
      </c>
      <c r="G586" t="s">
        <v>18</v>
      </c>
      <c r="H586">
        <f>_xlfn.IFS(EmpTable3[[#This Row],[Country]]="Egypt", 1, EmpTable3[[#This Row],[Country]]="Saudi Arabia", 2, EmpTable3[[#This Row],[Country]]="United Arab Emirates", 3, EmpTable3[[#This Row],[Country]]="Syria", 4, EmpTable3[[#This Row],[Country]]="Lebanon", 5)</f>
        <v>1</v>
      </c>
      <c r="I586" t="s">
        <v>898</v>
      </c>
      <c r="J586">
        <f>_xlfn.IFS(EmpTable3[[#This Row],[Center]]="East", 1, EmpTable3[[#This Row],[Center]]="West", 2, EmpTable3[[#This Row],[Center]]="North", 3, EmpTable3[[#This Row],[Center]]="South", 4, EmpTable3[[#This Row],[Center]]="Main", 5)</f>
        <v>1</v>
      </c>
      <c r="K586">
        <v>1076</v>
      </c>
      <c r="L586">
        <v>12912</v>
      </c>
      <c r="M586">
        <v>5</v>
      </c>
      <c r="N586">
        <v>1</v>
      </c>
      <c r="O586">
        <v>0</v>
      </c>
      <c r="P586">
        <v>4</v>
      </c>
      <c r="Q586" s="2"/>
      <c r="R586">
        <v>1</v>
      </c>
      <c r="S586">
        <v>5</v>
      </c>
      <c r="T586">
        <v>1</v>
      </c>
      <c r="U586">
        <v>1</v>
      </c>
      <c r="V586">
        <v>1076</v>
      </c>
      <c r="W586">
        <v>12912</v>
      </c>
      <c r="X586">
        <v>5</v>
      </c>
      <c r="Y586">
        <v>1</v>
      </c>
      <c r="Z586">
        <v>0</v>
      </c>
      <c r="AA586">
        <v>4</v>
      </c>
    </row>
    <row r="587" spans="1:27" x14ac:dyDescent="0.3">
      <c r="A587">
        <v>586</v>
      </c>
      <c r="B587" t="s">
        <v>307</v>
      </c>
      <c r="C587">
        <f>_xlfn.IFS(EmpTable3[[#This Row],[Gender]]="Male", 1, EmpTable3[[#This Row],[Gender]]="Female", 2)</f>
        <v>2</v>
      </c>
      <c r="D587" s="1">
        <v>42736</v>
      </c>
      <c r="E587" s="2">
        <f ca="1">DATEDIF(EmpTable3[[#This Row],[Start Date]],TODAY(),"Y")</f>
        <v>7</v>
      </c>
      <c r="F587" t="s">
        <v>163</v>
      </c>
      <c r="G587" t="s">
        <v>18</v>
      </c>
      <c r="H587">
        <f>_xlfn.IFS(EmpTable3[[#This Row],[Country]]="Egypt", 1, EmpTable3[[#This Row],[Country]]="Saudi Arabia", 2, EmpTable3[[#This Row],[Country]]="United Arab Emirates", 3, EmpTable3[[#This Row],[Country]]="Syria", 4, EmpTable3[[#This Row],[Country]]="Lebanon", 5)</f>
        <v>1</v>
      </c>
      <c r="I587" t="s">
        <v>36</v>
      </c>
      <c r="J587">
        <f>_xlfn.IFS(EmpTable3[[#This Row],[Center]]="East", 1, EmpTable3[[#This Row],[Center]]="West", 2, EmpTable3[[#This Row],[Center]]="North", 3, EmpTable3[[#This Row],[Center]]="South", 4, EmpTable3[[#This Row],[Center]]="Main", 5)</f>
        <v>3</v>
      </c>
      <c r="K587">
        <v>3120</v>
      </c>
      <c r="L587">
        <v>37440</v>
      </c>
      <c r="M587">
        <v>3</v>
      </c>
      <c r="N587">
        <v>3</v>
      </c>
      <c r="O587">
        <v>0</v>
      </c>
      <c r="P587">
        <v>2</v>
      </c>
      <c r="Q587" s="2"/>
      <c r="R587">
        <v>2</v>
      </c>
      <c r="S587">
        <v>7</v>
      </c>
      <c r="T587">
        <v>1</v>
      </c>
      <c r="U587">
        <v>3</v>
      </c>
      <c r="V587">
        <v>3120</v>
      </c>
      <c r="W587">
        <v>37440</v>
      </c>
      <c r="X587">
        <v>3</v>
      </c>
      <c r="Y587">
        <v>3</v>
      </c>
      <c r="Z587">
        <v>0</v>
      </c>
      <c r="AA587">
        <v>2</v>
      </c>
    </row>
    <row r="588" spans="1:27" x14ac:dyDescent="0.3">
      <c r="A588">
        <v>587</v>
      </c>
      <c r="B588" t="s">
        <v>307</v>
      </c>
      <c r="C588">
        <f>_xlfn.IFS(EmpTable3[[#This Row],[Gender]]="Male", 1, EmpTable3[[#This Row],[Gender]]="Female", 2)</f>
        <v>2</v>
      </c>
      <c r="D588" s="1">
        <v>44072</v>
      </c>
      <c r="E588" s="2">
        <f ca="1">DATEDIF(EmpTable3[[#This Row],[Start Date]],TODAY(),"Y")</f>
        <v>3</v>
      </c>
      <c r="F588" t="s">
        <v>17</v>
      </c>
      <c r="G588" t="s">
        <v>18</v>
      </c>
      <c r="H588">
        <f>_xlfn.IFS(EmpTable3[[#This Row],[Country]]="Egypt", 1, EmpTable3[[#This Row],[Country]]="Saudi Arabia", 2, EmpTable3[[#This Row],[Country]]="United Arab Emirates", 3, EmpTable3[[#This Row],[Country]]="Syria", 4, EmpTable3[[#This Row],[Country]]="Lebanon", 5)</f>
        <v>1</v>
      </c>
      <c r="I588" t="s">
        <v>36</v>
      </c>
      <c r="J588">
        <f>_xlfn.IFS(EmpTable3[[#This Row],[Center]]="East", 1, EmpTable3[[#This Row],[Center]]="West", 2, EmpTable3[[#This Row],[Center]]="North", 3, EmpTable3[[#This Row],[Center]]="South", 4, EmpTable3[[#This Row],[Center]]="Main", 5)</f>
        <v>3</v>
      </c>
      <c r="K588">
        <v>1359</v>
      </c>
      <c r="L588">
        <v>16308</v>
      </c>
      <c r="M588">
        <v>2</v>
      </c>
      <c r="N588">
        <v>0</v>
      </c>
      <c r="O588">
        <v>0</v>
      </c>
      <c r="P588">
        <v>8</v>
      </c>
      <c r="Q588" s="2"/>
      <c r="R588">
        <v>2</v>
      </c>
      <c r="S588">
        <v>3</v>
      </c>
      <c r="T588">
        <v>1</v>
      </c>
      <c r="U588">
        <v>3</v>
      </c>
      <c r="V588">
        <v>1359</v>
      </c>
      <c r="W588">
        <v>16308</v>
      </c>
      <c r="X588">
        <v>2</v>
      </c>
      <c r="Y588">
        <v>0</v>
      </c>
      <c r="Z588">
        <v>0</v>
      </c>
      <c r="AA588">
        <v>8</v>
      </c>
    </row>
    <row r="589" spans="1:27" x14ac:dyDescent="0.3">
      <c r="A589">
        <v>588</v>
      </c>
      <c r="B589" t="s">
        <v>32</v>
      </c>
      <c r="C589">
        <f>_xlfn.IFS(EmpTable3[[#This Row],[Gender]]="Male", 1, EmpTable3[[#This Row],[Gender]]="Female", 2)</f>
        <v>1</v>
      </c>
      <c r="D589" s="1">
        <v>43834</v>
      </c>
      <c r="E589" s="2">
        <f ca="1">DATEDIF(EmpTable3[[#This Row],[Start Date]],TODAY(),"Y")</f>
        <v>4</v>
      </c>
      <c r="F589" t="s">
        <v>28</v>
      </c>
      <c r="G589" t="s">
        <v>18</v>
      </c>
      <c r="H589">
        <f>_xlfn.IFS(EmpTable3[[#This Row],[Country]]="Egypt", 1, EmpTable3[[#This Row],[Country]]="Saudi Arabia", 2, EmpTable3[[#This Row],[Country]]="United Arab Emirates", 3, EmpTable3[[#This Row],[Country]]="Syria", 4, EmpTable3[[#This Row],[Country]]="Lebanon", 5)</f>
        <v>1</v>
      </c>
      <c r="I589" t="s">
        <v>36</v>
      </c>
      <c r="J589">
        <f>_xlfn.IFS(EmpTable3[[#This Row],[Center]]="East", 1, EmpTable3[[#This Row],[Center]]="West", 2, EmpTable3[[#This Row],[Center]]="North", 3, EmpTable3[[#This Row],[Center]]="South", 4, EmpTable3[[#This Row],[Center]]="Main", 5)</f>
        <v>3</v>
      </c>
      <c r="K589">
        <v>3391</v>
      </c>
      <c r="L589">
        <v>40692</v>
      </c>
      <c r="M589">
        <v>1</v>
      </c>
      <c r="N589">
        <v>0</v>
      </c>
      <c r="O589">
        <v>3</v>
      </c>
      <c r="P589">
        <v>1</v>
      </c>
      <c r="Q589" s="2"/>
      <c r="R589">
        <v>1</v>
      </c>
      <c r="S589">
        <v>4</v>
      </c>
      <c r="T589">
        <v>1</v>
      </c>
      <c r="U589">
        <v>3</v>
      </c>
      <c r="V589">
        <v>3391</v>
      </c>
      <c r="W589">
        <v>40692</v>
      </c>
      <c r="X589">
        <v>1</v>
      </c>
      <c r="Y589">
        <v>0</v>
      </c>
      <c r="Z589">
        <v>3</v>
      </c>
      <c r="AA589">
        <v>1</v>
      </c>
    </row>
    <row r="590" spans="1:27" x14ac:dyDescent="0.3">
      <c r="A590">
        <v>589</v>
      </c>
      <c r="B590" t="s">
        <v>307</v>
      </c>
      <c r="C590">
        <f>_xlfn.IFS(EmpTable3[[#This Row],[Gender]]="Male", 1, EmpTable3[[#This Row],[Gender]]="Female", 2)</f>
        <v>2</v>
      </c>
      <c r="D590" s="1">
        <v>44054</v>
      </c>
      <c r="E590" s="2">
        <f ca="1">DATEDIF(EmpTable3[[#This Row],[Start Date]],TODAY(),"Y")</f>
        <v>4</v>
      </c>
      <c r="F590" t="s">
        <v>50</v>
      </c>
      <c r="G590" t="s">
        <v>48</v>
      </c>
      <c r="H590">
        <f>_xlfn.IFS(EmpTable3[[#This Row],[Country]]="Egypt", 1, EmpTable3[[#This Row],[Country]]="Saudi Arabia", 2, EmpTable3[[#This Row],[Country]]="United Arab Emirates", 3, EmpTable3[[#This Row],[Country]]="Syria", 4, EmpTable3[[#This Row],[Country]]="Lebanon", 5)</f>
        <v>4</v>
      </c>
      <c r="I590" t="s">
        <v>42</v>
      </c>
      <c r="J590">
        <f>_xlfn.IFS(EmpTable3[[#This Row],[Center]]="East", 1, EmpTable3[[#This Row],[Center]]="West", 2, EmpTable3[[#This Row],[Center]]="North", 3, EmpTable3[[#This Row],[Center]]="South", 4, EmpTable3[[#This Row],[Center]]="Main", 5)</f>
        <v>5</v>
      </c>
      <c r="K590">
        <v>1892</v>
      </c>
      <c r="L590">
        <v>22704</v>
      </c>
      <c r="M590">
        <v>5</v>
      </c>
      <c r="N590">
        <v>0</v>
      </c>
      <c r="O590">
        <v>0</v>
      </c>
      <c r="P590">
        <v>6</v>
      </c>
      <c r="Q590" s="2"/>
      <c r="R590">
        <v>2</v>
      </c>
      <c r="S590">
        <v>4</v>
      </c>
      <c r="T590">
        <v>4</v>
      </c>
      <c r="U590">
        <v>5</v>
      </c>
      <c r="V590">
        <v>1892</v>
      </c>
      <c r="W590">
        <v>22704</v>
      </c>
      <c r="X590">
        <v>5</v>
      </c>
      <c r="Y590">
        <v>0</v>
      </c>
      <c r="Z590">
        <v>0</v>
      </c>
      <c r="AA590">
        <v>6</v>
      </c>
    </row>
    <row r="591" spans="1:27" x14ac:dyDescent="0.3">
      <c r="A591">
        <v>590</v>
      </c>
      <c r="B591" t="s">
        <v>32</v>
      </c>
      <c r="C591">
        <f>_xlfn.IFS(EmpTable3[[#This Row],[Gender]]="Male", 1, EmpTable3[[#This Row],[Gender]]="Female", 2)</f>
        <v>1</v>
      </c>
      <c r="D591" s="1">
        <v>43884</v>
      </c>
      <c r="E591" s="2">
        <f ca="1">DATEDIF(EmpTable3[[#This Row],[Start Date]],TODAY(),"Y")</f>
        <v>4</v>
      </c>
      <c r="F591" t="s">
        <v>28</v>
      </c>
      <c r="G591" t="s">
        <v>18</v>
      </c>
      <c r="H591">
        <f>_xlfn.IFS(EmpTable3[[#This Row],[Country]]="Egypt", 1, EmpTable3[[#This Row],[Country]]="Saudi Arabia", 2, EmpTable3[[#This Row],[Country]]="United Arab Emirates", 3, EmpTable3[[#This Row],[Country]]="Syria", 4, EmpTable3[[#This Row],[Country]]="Lebanon", 5)</f>
        <v>1</v>
      </c>
      <c r="I591" t="s">
        <v>19</v>
      </c>
      <c r="J591">
        <f>_xlfn.IFS(EmpTable3[[#This Row],[Center]]="East", 1, EmpTable3[[#This Row],[Center]]="West", 2, EmpTable3[[#This Row],[Center]]="North", 3, EmpTable3[[#This Row],[Center]]="South", 4, EmpTable3[[#This Row],[Center]]="Main", 5)</f>
        <v>2</v>
      </c>
      <c r="K591">
        <v>2639</v>
      </c>
      <c r="L591">
        <v>31668</v>
      </c>
      <c r="M591">
        <v>1</v>
      </c>
      <c r="N591">
        <v>1</v>
      </c>
      <c r="O591">
        <v>0</v>
      </c>
      <c r="P591">
        <v>3</v>
      </c>
      <c r="Q591" s="2"/>
      <c r="R591">
        <v>1</v>
      </c>
      <c r="S591">
        <v>4</v>
      </c>
      <c r="T591">
        <v>1</v>
      </c>
      <c r="U591">
        <v>2</v>
      </c>
      <c r="V591">
        <v>2639</v>
      </c>
      <c r="W591">
        <v>31668</v>
      </c>
      <c r="X591">
        <v>1</v>
      </c>
      <c r="Y591">
        <v>1</v>
      </c>
      <c r="Z591">
        <v>0</v>
      </c>
      <c r="AA591">
        <v>3</v>
      </c>
    </row>
    <row r="592" spans="1:27" x14ac:dyDescent="0.3">
      <c r="A592">
        <v>591</v>
      </c>
      <c r="B592" t="s">
        <v>307</v>
      </c>
      <c r="C592">
        <f>_xlfn.IFS(EmpTable3[[#This Row],[Gender]]="Male", 1, EmpTable3[[#This Row],[Gender]]="Female", 2)</f>
        <v>2</v>
      </c>
      <c r="D592" s="1">
        <v>44039</v>
      </c>
      <c r="E592" s="2">
        <f ca="1">DATEDIF(EmpTable3[[#This Row],[Start Date]],TODAY(),"Y")</f>
        <v>4</v>
      </c>
      <c r="F592" t="s">
        <v>53</v>
      </c>
      <c r="G592" t="s">
        <v>18</v>
      </c>
      <c r="H592">
        <f>_xlfn.IFS(EmpTable3[[#This Row],[Country]]="Egypt", 1, EmpTable3[[#This Row],[Country]]="Saudi Arabia", 2, EmpTable3[[#This Row],[Country]]="United Arab Emirates", 3, EmpTable3[[#This Row],[Country]]="Syria", 4, EmpTable3[[#This Row],[Country]]="Lebanon", 5)</f>
        <v>1</v>
      </c>
      <c r="I592" t="s">
        <v>36</v>
      </c>
      <c r="J592">
        <f>_xlfn.IFS(EmpTable3[[#This Row],[Center]]="East", 1, EmpTable3[[#This Row],[Center]]="West", 2, EmpTable3[[#This Row],[Center]]="North", 3, EmpTable3[[#This Row],[Center]]="South", 4, EmpTable3[[#This Row],[Center]]="Main", 5)</f>
        <v>3</v>
      </c>
      <c r="K592">
        <v>1580</v>
      </c>
      <c r="L592">
        <v>18960</v>
      </c>
      <c r="M592">
        <v>5</v>
      </c>
      <c r="N592">
        <v>2</v>
      </c>
      <c r="O592">
        <v>5</v>
      </c>
      <c r="P592">
        <v>6</v>
      </c>
      <c r="Q592" s="2"/>
      <c r="R592">
        <v>2</v>
      </c>
      <c r="S592">
        <v>4</v>
      </c>
      <c r="T592">
        <v>1</v>
      </c>
      <c r="U592">
        <v>3</v>
      </c>
      <c r="V592">
        <v>1580</v>
      </c>
      <c r="W592">
        <v>18960</v>
      </c>
      <c r="X592">
        <v>5</v>
      </c>
      <c r="Y592">
        <v>2</v>
      </c>
      <c r="Z592">
        <v>5</v>
      </c>
      <c r="AA592">
        <v>6</v>
      </c>
    </row>
    <row r="593" spans="1:27" x14ac:dyDescent="0.3">
      <c r="A593">
        <v>592</v>
      </c>
      <c r="B593" t="s">
        <v>32</v>
      </c>
      <c r="C593">
        <f>_xlfn.IFS(EmpTable3[[#This Row],[Gender]]="Male", 1, EmpTable3[[#This Row],[Gender]]="Female", 2)</f>
        <v>1</v>
      </c>
      <c r="D593" s="1">
        <v>43692</v>
      </c>
      <c r="E593" s="2">
        <f ca="1">DATEDIF(EmpTable3[[#This Row],[Start Date]],TODAY(),"Y")</f>
        <v>5</v>
      </c>
      <c r="F593" t="s">
        <v>17</v>
      </c>
      <c r="G593" t="s">
        <v>18</v>
      </c>
      <c r="H593">
        <f>_xlfn.IFS(EmpTable3[[#This Row],[Country]]="Egypt", 1, EmpTable3[[#This Row],[Country]]="Saudi Arabia", 2, EmpTable3[[#This Row],[Country]]="United Arab Emirates", 3, EmpTable3[[#This Row],[Country]]="Syria", 4, EmpTable3[[#This Row],[Country]]="Lebanon", 5)</f>
        <v>1</v>
      </c>
      <c r="I593" t="s">
        <v>36</v>
      </c>
      <c r="J593">
        <f>_xlfn.IFS(EmpTable3[[#This Row],[Center]]="East", 1, EmpTable3[[#This Row],[Center]]="West", 2, EmpTable3[[#This Row],[Center]]="North", 3, EmpTable3[[#This Row],[Center]]="South", 4, EmpTable3[[#This Row],[Center]]="Main", 5)</f>
        <v>3</v>
      </c>
      <c r="K593">
        <v>2186</v>
      </c>
      <c r="L593">
        <v>26232</v>
      </c>
      <c r="M593">
        <v>3</v>
      </c>
      <c r="N593">
        <v>0</v>
      </c>
      <c r="O593">
        <v>0</v>
      </c>
      <c r="P593">
        <v>4</v>
      </c>
      <c r="Q593" s="2"/>
      <c r="R593">
        <v>1</v>
      </c>
      <c r="S593">
        <v>4</v>
      </c>
      <c r="T593">
        <v>1</v>
      </c>
      <c r="U593">
        <v>3</v>
      </c>
      <c r="V593">
        <v>2186</v>
      </c>
      <c r="W593">
        <v>26232</v>
      </c>
      <c r="X593">
        <v>3</v>
      </c>
      <c r="Y593">
        <v>0</v>
      </c>
      <c r="Z593">
        <v>0</v>
      </c>
      <c r="AA593">
        <v>4</v>
      </c>
    </row>
    <row r="594" spans="1:27" x14ac:dyDescent="0.3">
      <c r="A594">
        <v>593</v>
      </c>
      <c r="B594" t="s">
        <v>32</v>
      </c>
      <c r="C594">
        <f>_xlfn.IFS(EmpTable3[[#This Row],[Gender]]="Male", 1, EmpTable3[[#This Row],[Gender]]="Female", 2)</f>
        <v>1</v>
      </c>
      <c r="D594" s="1">
        <v>43684</v>
      </c>
      <c r="E594" s="2">
        <f ca="1">DATEDIF(EmpTable3[[#This Row],[Start Date]],TODAY(),"Y")</f>
        <v>5</v>
      </c>
      <c r="F594" t="s">
        <v>53</v>
      </c>
      <c r="G594" t="s">
        <v>29</v>
      </c>
      <c r="H594">
        <f>_xlfn.IFS(EmpTable3[[#This Row],[Country]]="Egypt", 1, EmpTable3[[#This Row],[Country]]="Saudi Arabia", 2, EmpTable3[[#This Row],[Country]]="United Arab Emirates", 3, EmpTable3[[#This Row],[Country]]="Syria", 4, EmpTable3[[#This Row],[Country]]="Lebanon", 5)</f>
        <v>3</v>
      </c>
      <c r="I594" t="s">
        <v>19</v>
      </c>
      <c r="J594">
        <f>_xlfn.IFS(EmpTable3[[#This Row],[Center]]="East", 1, EmpTable3[[#This Row],[Center]]="West", 2, EmpTable3[[#This Row],[Center]]="North", 3, EmpTable3[[#This Row],[Center]]="South", 4, EmpTable3[[#This Row],[Center]]="Main", 5)</f>
        <v>2</v>
      </c>
      <c r="K594">
        <v>1574</v>
      </c>
      <c r="L594">
        <v>18888</v>
      </c>
      <c r="M594">
        <v>2</v>
      </c>
      <c r="N594">
        <v>0</v>
      </c>
      <c r="O594">
        <v>0</v>
      </c>
      <c r="P594">
        <v>6</v>
      </c>
      <c r="Q594" s="2"/>
      <c r="R594">
        <v>1</v>
      </c>
      <c r="S594">
        <v>5</v>
      </c>
      <c r="T594">
        <v>3</v>
      </c>
      <c r="U594">
        <v>2</v>
      </c>
      <c r="V594">
        <v>1574</v>
      </c>
      <c r="W594">
        <v>18888</v>
      </c>
      <c r="X594">
        <v>2</v>
      </c>
      <c r="Y594">
        <v>0</v>
      </c>
      <c r="Z594">
        <v>0</v>
      </c>
      <c r="AA594">
        <v>6</v>
      </c>
    </row>
    <row r="595" spans="1:27" x14ac:dyDescent="0.3">
      <c r="A595">
        <v>594</v>
      </c>
      <c r="B595" t="s">
        <v>307</v>
      </c>
      <c r="C595">
        <f>_xlfn.IFS(EmpTable3[[#This Row],[Gender]]="Male", 1, EmpTable3[[#This Row],[Gender]]="Female", 2)</f>
        <v>2</v>
      </c>
      <c r="D595" s="1">
        <v>43154</v>
      </c>
      <c r="E595" s="2">
        <f ca="1">DATEDIF(EmpTable3[[#This Row],[Start Date]],TODAY(),"Y")</f>
        <v>6</v>
      </c>
      <c r="F595" t="s">
        <v>41</v>
      </c>
      <c r="G595" t="s">
        <v>22</v>
      </c>
      <c r="H595">
        <f>_xlfn.IFS(EmpTable3[[#This Row],[Country]]="Egypt", 1, EmpTable3[[#This Row],[Country]]="Saudi Arabia", 2, EmpTable3[[#This Row],[Country]]="United Arab Emirates", 3, EmpTable3[[#This Row],[Country]]="Syria", 4, EmpTable3[[#This Row],[Country]]="Lebanon", 5)</f>
        <v>2</v>
      </c>
      <c r="I595" t="s">
        <v>36</v>
      </c>
      <c r="J595">
        <f>_xlfn.IFS(EmpTable3[[#This Row],[Center]]="East", 1, EmpTable3[[#This Row],[Center]]="West", 2, EmpTable3[[#This Row],[Center]]="North", 3, EmpTable3[[#This Row],[Center]]="South", 4, EmpTable3[[#This Row],[Center]]="Main", 5)</f>
        <v>3</v>
      </c>
      <c r="K595">
        <v>2013</v>
      </c>
      <c r="L595">
        <v>24156</v>
      </c>
      <c r="M595">
        <v>4.5</v>
      </c>
      <c r="N595">
        <v>6</v>
      </c>
      <c r="O595">
        <v>0</v>
      </c>
      <c r="P595">
        <v>8</v>
      </c>
      <c r="Q595" s="2"/>
      <c r="R595">
        <v>2</v>
      </c>
      <c r="S595">
        <v>6</v>
      </c>
      <c r="T595">
        <v>2</v>
      </c>
      <c r="U595">
        <v>3</v>
      </c>
      <c r="V595">
        <v>2013</v>
      </c>
      <c r="W595">
        <v>24156</v>
      </c>
      <c r="X595">
        <v>4.5</v>
      </c>
      <c r="Y595">
        <v>6</v>
      </c>
      <c r="Z595">
        <v>0</v>
      </c>
      <c r="AA595">
        <v>8</v>
      </c>
    </row>
    <row r="596" spans="1:27" x14ac:dyDescent="0.3">
      <c r="A596">
        <v>595</v>
      </c>
      <c r="B596" t="s">
        <v>307</v>
      </c>
      <c r="C596">
        <f>_xlfn.IFS(EmpTable3[[#This Row],[Gender]]="Male", 1, EmpTable3[[#This Row],[Gender]]="Female", 2)</f>
        <v>2</v>
      </c>
      <c r="D596" s="1">
        <v>43835</v>
      </c>
      <c r="E596" s="2">
        <f ca="1">DATEDIF(EmpTable3[[#This Row],[Start Date]],TODAY(),"Y")</f>
        <v>4</v>
      </c>
      <c r="F596" t="s">
        <v>50</v>
      </c>
      <c r="G596" t="s">
        <v>18</v>
      </c>
      <c r="H596">
        <f>_xlfn.IFS(EmpTable3[[#This Row],[Country]]="Egypt", 1, EmpTable3[[#This Row],[Country]]="Saudi Arabia", 2, EmpTable3[[#This Row],[Country]]="United Arab Emirates", 3, EmpTable3[[#This Row],[Country]]="Syria", 4, EmpTable3[[#This Row],[Country]]="Lebanon", 5)</f>
        <v>1</v>
      </c>
      <c r="I596" t="s">
        <v>36</v>
      </c>
      <c r="J596">
        <f>_xlfn.IFS(EmpTable3[[#This Row],[Center]]="East", 1, EmpTable3[[#This Row],[Center]]="West", 2, EmpTable3[[#This Row],[Center]]="North", 3, EmpTable3[[#This Row],[Center]]="South", 4, EmpTable3[[#This Row],[Center]]="Main", 5)</f>
        <v>3</v>
      </c>
      <c r="K596">
        <v>2075</v>
      </c>
      <c r="L596">
        <v>24900</v>
      </c>
      <c r="M596">
        <v>2</v>
      </c>
      <c r="N596">
        <v>0</v>
      </c>
      <c r="O596">
        <v>0</v>
      </c>
      <c r="P596">
        <v>5</v>
      </c>
      <c r="Q596" s="2"/>
      <c r="R596">
        <v>2</v>
      </c>
      <c r="S596">
        <v>4</v>
      </c>
      <c r="T596">
        <v>1</v>
      </c>
      <c r="U596">
        <v>3</v>
      </c>
      <c r="V596">
        <v>2075</v>
      </c>
      <c r="W596">
        <v>24900</v>
      </c>
      <c r="X596">
        <v>2</v>
      </c>
      <c r="Y596">
        <v>0</v>
      </c>
      <c r="Z596">
        <v>0</v>
      </c>
      <c r="AA596">
        <v>5</v>
      </c>
    </row>
    <row r="597" spans="1:27" x14ac:dyDescent="0.3">
      <c r="A597">
        <v>596</v>
      </c>
      <c r="B597" t="s">
        <v>307</v>
      </c>
      <c r="C597">
        <f>_xlfn.IFS(EmpTable3[[#This Row],[Gender]]="Male", 1, EmpTable3[[#This Row],[Gender]]="Female", 2)</f>
        <v>2</v>
      </c>
      <c r="D597" s="1">
        <v>43225</v>
      </c>
      <c r="E597" s="2">
        <f ca="1">DATEDIF(EmpTable3[[#This Row],[Start Date]],TODAY(),"Y")</f>
        <v>6</v>
      </c>
      <c r="F597" t="s">
        <v>28</v>
      </c>
      <c r="G597" t="s">
        <v>18</v>
      </c>
      <c r="H597">
        <f>_xlfn.IFS(EmpTable3[[#This Row],[Country]]="Egypt", 1, EmpTable3[[#This Row],[Country]]="Saudi Arabia", 2, EmpTable3[[#This Row],[Country]]="United Arab Emirates", 3, EmpTable3[[#This Row],[Country]]="Syria", 4, EmpTable3[[#This Row],[Country]]="Lebanon", 5)</f>
        <v>1</v>
      </c>
      <c r="I597" t="s">
        <v>36</v>
      </c>
      <c r="J597">
        <f>_xlfn.IFS(EmpTable3[[#This Row],[Center]]="East", 1, EmpTable3[[#This Row],[Center]]="West", 2, EmpTable3[[#This Row],[Center]]="North", 3, EmpTable3[[#This Row],[Center]]="South", 4, EmpTable3[[#This Row],[Center]]="Main", 5)</f>
        <v>3</v>
      </c>
      <c r="K597">
        <v>1372</v>
      </c>
      <c r="L597">
        <v>16464</v>
      </c>
      <c r="M597">
        <v>1</v>
      </c>
      <c r="N597">
        <v>0</v>
      </c>
      <c r="O597">
        <v>3</v>
      </c>
      <c r="P597">
        <v>2</v>
      </c>
      <c r="Q597" s="2"/>
      <c r="R597">
        <v>2</v>
      </c>
      <c r="S597">
        <v>6</v>
      </c>
      <c r="T597">
        <v>1</v>
      </c>
      <c r="U597">
        <v>3</v>
      </c>
      <c r="V597">
        <v>1372</v>
      </c>
      <c r="W597">
        <v>16464</v>
      </c>
      <c r="X597">
        <v>1</v>
      </c>
      <c r="Y597">
        <v>0</v>
      </c>
      <c r="Z597">
        <v>3</v>
      </c>
      <c r="AA597">
        <v>2</v>
      </c>
    </row>
    <row r="598" spans="1:27" x14ac:dyDescent="0.3">
      <c r="A598">
        <v>597</v>
      </c>
      <c r="B598" t="s">
        <v>32</v>
      </c>
      <c r="C598">
        <f>_xlfn.IFS(EmpTable3[[#This Row],[Gender]]="Male", 1, EmpTable3[[#This Row],[Gender]]="Female", 2)</f>
        <v>1</v>
      </c>
      <c r="D598" s="1">
        <v>43315</v>
      </c>
      <c r="E598" s="2">
        <f ca="1">DATEDIF(EmpTable3[[#This Row],[Start Date]],TODAY(),"Y")</f>
        <v>6</v>
      </c>
      <c r="F598" t="s">
        <v>53</v>
      </c>
      <c r="G598" t="s">
        <v>18</v>
      </c>
      <c r="H598">
        <f>_xlfn.IFS(EmpTable3[[#This Row],[Country]]="Egypt", 1, EmpTable3[[#This Row],[Country]]="Saudi Arabia", 2, EmpTable3[[#This Row],[Country]]="United Arab Emirates", 3, EmpTable3[[#This Row],[Country]]="Syria", 4, EmpTable3[[#This Row],[Country]]="Lebanon", 5)</f>
        <v>1</v>
      </c>
      <c r="I598" t="s">
        <v>42</v>
      </c>
      <c r="J598">
        <f>_xlfn.IFS(EmpTable3[[#This Row],[Center]]="East", 1, EmpTable3[[#This Row],[Center]]="West", 2, EmpTable3[[#This Row],[Center]]="North", 3, EmpTable3[[#This Row],[Center]]="South", 4, EmpTable3[[#This Row],[Center]]="Main", 5)</f>
        <v>5</v>
      </c>
      <c r="K598">
        <v>2026</v>
      </c>
      <c r="L598">
        <v>24312</v>
      </c>
      <c r="M598">
        <v>4.5</v>
      </c>
      <c r="N598">
        <v>0</v>
      </c>
      <c r="O598">
        <v>0</v>
      </c>
      <c r="P598">
        <v>7</v>
      </c>
      <c r="Q598" s="2"/>
      <c r="R598">
        <v>1</v>
      </c>
      <c r="S598">
        <v>6</v>
      </c>
      <c r="T598">
        <v>1</v>
      </c>
      <c r="U598">
        <v>5</v>
      </c>
      <c r="V598">
        <v>2026</v>
      </c>
      <c r="W598">
        <v>24312</v>
      </c>
      <c r="X598">
        <v>4.5</v>
      </c>
      <c r="Y598">
        <v>0</v>
      </c>
      <c r="Z598">
        <v>0</v>
      </c>
      <c r="AA598">
        <v>7</v>
      </c>
    </row>
    <row r="599" spans="1:27" x14ac:dyDescent="0.3">
      <c r="A599">
        <v>598</v>
      </c>
      <c r="B599" t="s">
        <v>32</v>
      </c>
      <c r="C599">
        <f>_xlfn.IFS(EmpTable3[[#This Row],[Gender]]="Male", 1, EmpTable3[[#This Row],[Gender]]="Female", 2)</f>
        <v>1</v>
      </c>
      <c r="D599" s="1">
        <v>42854</v>
      </c>
      <c r="E599" s="2">
        <f ca="1">DATEDIF(EmpTable3[[#This Row],[Start Date]],TODAY(),"Y")</f>
        <v>7</v>
      </c>
      <c r="F599" t="s">
        <v>28</v>
      </c>
      <c r="G599" t="s">
        <v>29</v>
      </c>
      <c r="H599">
        <f>_xlfn.IFS(EmpTable3[[#This Row],[Country]]="Egypt", 1, EmpTable3[[#This Row],[Country]]="Saudi Arabia", 2, EmpTable3[[#This Row],[Country]]="United Arab Emirates", 3, EmpTable3[[#This Row],[Country]]="Syria", 4, EmpTable3[[#This Row],[Country]]="Lebanon", 5)</f>
        <v>3</v>
      </c>
      <c r="I599" t="s">
        <v>36</v>
      </c>
      <c r="J599">
        <f>_xlfn.IFS(EmpTable3[[#This Row],[Center]]="East", 1, EmpTable3[[#This Row],[Center]]="West", 2, EmpTable3[[#This Row],[Center]]="North", 3, EmpTable3[[#This Row],[Center]]="South", 4, EmpTable3[[#This Row],[Center]]="Main", 5)</f>
        <v>3</v>
      </c>
      <c r="K599">
        <v>1351</v>
      </c>
      <c r="L599">
        <v>16212</v>
      </c>
      <c r="M599">
        <v>2</v>
      </c>
      <c r="N599">
        <v>0</v>
      </c>
      <c r="O599">
        <v>0</v>
      </c>
      <c r="P599">
        <v>8</v>
      </c>
      <c r="Q599" s="2"/>
      <c r="R599">
        <v>1</v>
      </c>
      <c r="S599">
        <v>7</v>
      </c>
      <c r="T599">
        <v>3</v>
      </c>
      <c r="U599">
        <v>3</v>
      </c>
      <c r="V599">
        <v>1351</v>
      </c>
      <c r="W599">
        <v>16212</v>
      </c>
      <c r="X599">
        <v>2</v>
      </c>
      <c r="Y599">
        <v>0</v>
      </c>
      <c r="Z599">
        <v>0</v>
      </c>
      <c r="AA599">
        <v>8</v>
      </c>
    </row>
    <row r="600" spans="1:27" x14ac:dyDescent="0.3">
      <c r="A600">
        <v>599</v>
      </c>
      <c r="B600" t="s">
        <v>32</v>
      </c>
      <c r="C600">
        <f>_xlfn.IFS(EmpTable3[[#This Row],[Gender]]="Male", 1, EmpTable3[[#This Row],[Gender]]="Female", 2)</f>
        <v>1</v>
      </c>
      <c r="D600" s="1">
        <v>42884</v>
      </c>
      <c r="E600" s="2">
        <f ca="1">DATEDIF(EmpTable3[[#This Row],[Start Date]],TODAY(),"Y")</f>
        <v>7</v>
      </c>
      <c r="F600" t="s">
        <v>17</v>
      </c>
      <c r="G600" t="s">
        <v>18</v>
      </c>
      <c r="H600">
        <f>_xlfn.IFS(EmpTable3[[#This Row],[Country]]="Egypt", 1, EmpTable3[[#This Row],[Country]]="Saudi Arabia", 2, EmpTable3[[#This Row],[Country]]="United Arab Emirates", 3, EmpTable3[[#This Row],[Country]]="Syria", 4, EmpTable3[[#This Row],[Country]]="Lebanon", 5)</f>
        <v>1</v>
      </c>
      <c r="I600" t="s">
        <v>19</v>
      </c>
      <c r="J600">
        <f>_xlfn.IFS(EmpTable3[[#This Row],[Center]]="East", 1, EmpTable3[[#This Row],[Center]]="West", 2, EmpTable3[[#This Row],[Center]]="North", 3, EmpTable3[[#This Row],[Center]]="South", 4, EmpTable3[[#This Row],[Center]]="Main", 5)</f>
        <v>2</v>
      </c>
      <c r="K600">
        <v>1111</v>
      </c>
      <c r="L600">
        <v>13332</v>
      </c>
      <c r="M600">
        <v>1</v>
      </c>
      <c r="N600">
        <v>3</v>
      </c>
      <c r="O600">
        <v>0</v>
      </c>
      <c r="P600">
        <v>6</v>
      </c>
      <c r="Q600" s="2"/>
      <c r="R600">
        <v>1</v>
      </c>
      <c r="S600">
        <v>7</v>
      </c>
      <c r="T600">
        <v>1</v>
      </c>
      <c r="U600">
        <v>2</v>
      </c>
      <c r="V600">
        <v>1111</v>
      </c>
      <c r="W600">
        <v>13332</v>
      </c>
      <c r="X600">
        <v>1</v>
      </c>
      <c r="Y600">
        <v>3</v>
      </c>
      <c r="Z600">
        <v>0</v>
      </c>
      <c r="AA600">
        <v>6</v>
      </c>
    </row>
    <row r="601" spans="1:27" x14ac:dyDescent="0.3">
      <c r="A601">
        <v>600</v>
      </c>
      <c r="B601" t="s">
        <v>32</v>
      </c>
      <c r="C601">
        <f>_xlfn.IFS(EmpTable3[[#This Row],[Gender]]="Male", 1, EmpTable3[[#This Row],[Gender]]="Female", 2)</f>
        <v>1</v>
      </c>
      <c r="D601" s="1">
        <v>44016</v>
      </c>
      <c r="E601" s="2">
        <f ca="1">DATEDIF(EmpTable3[[#This Row],[Start Date]],TODAY(),"Y")</f>
        <v>4</v>
      </c>
      <c r="F601" t="s">
        <v>17</v>
      </c>
      <c r="G601" t="s">
        <v>18</v>
      </c>
      <c r="H601">
        <f>_xlfn.IFS(EmpTable3[[#This Row],[Country]]="Egypt", 1, EmpTable3[[#This Row],[Country]]="Saudi Arabia", 2, EmpTable3[[#This Row],[Country]]="United Arab Emirates", 3, EmpTable3[[#This Row],[Country]]="Syria", 4, EmpTable3[[#This Row],[Country]]="Lebanon", 5)</f>
        <v>1</v>
      </c>
      <c r="I601" t="s">
        <v>36</v>
      </c>
      <c r="J601">
        <f>_xlfn.IFS(EmpTable3[[#This Row],[Center]]="East", 1, EmpTable3[[#This Row],[Center]]="West", 2, EmpTable3[[#This Row],[Center]]="North", 3, EmpTable3[[#This Row],[Center]]="South", 4, EmpTable3[[#This Row],[Center]]="Main", 5)</f>
        <v>3</v>
      </c>
      <c r="K601">
        <v>1554</v>
      </c>
      <c r="L601">
        <v>18648</v>
      </c>
      <c r="M601">
        <v>5</v>
      </c>
      <c r="N601">
        <v>6</v>
      </c>
      <c r="O601">
        <v>5</v>
      </c>
      <c r="P601">
        <v>8</v>
      </c>
      <c r="Q601" s="2"/>
      <c r="R601">
        <v>1</v>
      </c>
      <c r="S601">
        <v>4</v>
      </c>
      <c r="T601">
        <v>1</v>
      </c>
      <c r="U601">
        <v>3</v>
      </c>
      <c r="V601">
        <v>1554</v>
      </c>
      <c r="W601">
        <v>18648</v>
      </c>
      <c r="X601">
        <v>5</v>
      </c>
      <c r="Y601">
        <v>6</v>
      </c>
      <c r="Z601">
        <v>5</v>
      </c>
      <c r="AA601">
        <v>8</v>
      </c>
    </row>
    <row r="602" spans="1:27" x14ac:dyDescent="0.3">
      <c r="A602">
        <v>601</v>
      </c>
      <c r="B602" t="s">
        <v>32</v>
      </c>
      <c r="C602">
        <f>_xlfn.IFS(EmpTable3[[#This Row],[Gender]]="Male", 1, EmpTable3[[#This Row],[Gender]]="Female", 2)</f>
        <v>1</v>
      </c>
      <c r="D602" s="1">
        <v>43758</v>
      </c>
      <c r="E602" s="2">
        <f ca="1">DATEDIF(EmpTable3[[#This Row],[Start Date]],TODAY(),"Y")</f>
        <v>4</v>
      </c>
      <c r="F602" t="s">
        <v>77</v>
      </c>
      <c r="G602" t="s">
        <v>22</v>
      </c>
      <c r="H602">
        <f>_xlfn.IFS(EmpTable3[[#This Row],[Country]]="Egypt", 1, EmpTable3[[#This Row],[Country]]="Saudi Arabia", 2, EmpTable3[[#This Row],[Country]]="United Arab Emirates", 3, EmpTable3[[#This Row],[Country]]="Syria", 4, EmpTable3[[#This Row],[Country]]="Lebanon", 5)</f>
        <v>2</v>
      </c>
      <c r="I602" t="s">
        <v>19</v>
      </c>
      <c r="J602">
        <f>_xlfn.IFS(EmpTable3[[#This Row],[Center]]="East", 1, EmpTable3[[#This Row],[Center]]="West", 2, EmpTable3[[#This Row],[Center]]="North", 3, EmpTable3[[#This Row],[Center]]="South", 4, EmpTable3[[#This Row],[Center]]="Main", 5)</f>
        <v>2</v>
      </c>
      <c r="K602">
        <v>3057</v>
      </c>
      <c r="L602">
        <v>36684</v>
      </c>
      <c r="M602">
        <v>5</v>
      </c>
      <c r="N602">
        <v>0</v>
      </c>
      <c r="O602">
        <v>0</v>
      </c>
      <c r="P602">
        <v>0</v>
      </c>
      <c r="Q602" s="2"/>
      <c r="R602">
        <v>1</v>
      </c>
      <c r="S602">
        <v>4</v>
      </c>
      <c r="T602">
        <v>2</v>
      </c>
      <c r="U602">
        <v>2</v>
      </c>
      <c r="V602">
        <v>3057</v>
      </c>
      <c r="W602">
        <v>36684</v>
      </c>
      <c r="X602">
        <v>5</v>
      </c>
      <c r="Y602">
        <v>0</v>
      </c>
      <c r="Z602">
        <v>0</v>
      </c>
      <c r="AA602">
        <v>0</v>
      </c>
    </row>
    <row r="603" spans="1:27" x14ac:dyDescent="0.3">
      <c r="A603">
        <v>602</v>
      </c>
      <c r="B603" t="s">
        <v>32</v>
      </c>
      <c r="C603">
        <f>_xlfn.IFS(EmpTable3[[#This Row],[Gender]]="Male", 1, EmpTable3[[#This Row],[Gender]]="Female", 2)</f>
        <v>1</v>
      </c>
      <c r="D603" s="1">
        <v>43453</v>
      </c>
      <c r="E603" s="2">
        <f ca="1">DATEDIF(EmpTable3[[#This Row],[Start Date]],TODAY(),"Y")</f>
        <v>5</v>
      </c>
      <c r="F603" t="s">
        <v>50</v>
      </c>
      <c r="G603" t="s">
        <v>22</v>
      </c>
      <c r="H603">
        <f>_xlfn.IFS(EmpTable3[[#This Row],[Country]]="Egypt", 1, EmpTable3[[#This Row],[Country]]="Saudi Arabia", 2, EmpTable3[[#This Row],[Country]]="United Arab Emirates", 3, EmpTable3[[#This Row],[Country]]="Syria", 4, EmpTable3[[#This Row],[Country]]="Lebanon", 5)</f>
        <v>2</v>
      </c>
      <c r="I603" t="s">
        <v>60</v>
      </c>
      <c r="J603">
        <f>_xlfn.IFS(EmpTable3[[#This Row],[Center]]="East", 1, EmpTable3[[#This Row],[Center]]="West", 2, EmpTable3[[#This Row],[Center]]="North", 3, EmpTable3[[#This Row],[Center]]="South", 4, EmpTable3[[#This Row],[Center]]="Main", 5)</f>
        <v>4</v>
      </c>
      <c r="K603">
        <v>1733</v>
      </c>
      <c r="L603">
        <v>20796</v>
      </c>
      <c r="M603">
        <v>3</v>
      </c>
      <c r="N603">
        <v>0</v>
      </c>
      <c r="O603">
        <v>0</v>
      </c>
      <c r="P603">
        <v>3</v>
      </c>
      <c r="Q603" s="2"/>
      <c r="R603">
        <v>1</v>
      </c>
      <c r="S603">
        <v>5</v>
      </c>
      <c r="T603">
        <v>2</v>
      </c>
      <c r="U603">
        <v>4</v>
      </c>
      <c r="V603">
        <v>1733</v>
      </c>
      <c r="W603">
        <v>20796</v>
      </c>
      <c r="X603">
        <v>3</v>
      </c>
      <c r="Y603">
        <v>0</v>
      </c>
      <c r="Z603">
        <v>0</v>
      </c>
      <c r="AA603">
        <v>3</v>
      </c>
    </row>
    <row r="604" spans="1:27" x14ac:dyDescent="0.3">
      <c r="A604">
        <v>603</v>
      </c>
      <c r="B604" t="s">
        <v>32</v>
      </c>
      <c r="C604">
        <f>_xlfn.IFS(EmpTable3[[#This Row],[Gender]]="Male", 1, EmpTable3[[#This Row],[Gender]]="Female", 2)</f>
        <v>1</v>
      </c>
      <c r="D604" s="1">
        <v>42393</v>
      </c>
      <c r="E604" s="2">
        <f ca="1">DATEDIF(EmpTable3[[#This Row],[Start Date]],TODAY(),"Y")</f>
        <v>8</v>
      </c>
      <c r="F604" t="s">
        <v>163</v>
      </c>
      <c r="G604" t="s">
        <v>18</v>
      </c>
      <c r="H604">
        <f>_xlfn.IFS(EmpTable3[[#This Row],[Country]]="Egypt", 1, EmpTable3[[#This Row],[Country]]="Saudi Arabia", 2, EmpTable3[[#This Row],[Country]]="United Arab Emirates", 3, EmpTable3[[#This Row],[Country]]="Syria", 4, EmpTable3[[#This Row],[Country]]="Lebanon", 5)</f>
        <v>1</v>
      </c>
      <c r="I604" t="s">
        <v>42</v>
      </c>
      <c r="J604">
        <f>_xlfn.IFS(EmpTable3[[#This Row],[Center]]="East", 1, EmpTable3[[#This Row],[Center]]="West", 2, EmpTable3[[#This Row],[Center]]="North", 3, EmpTable3[[#This Row],[Center]]="South", 4, EmpTable3[[#This Row],[Center]]="Main", 5)</f>
        <v>5</v>
      </c>
      <c r="K604">
        <v>1511</v>
      </c>
      <c r="L604">
        <v>18132</v>
      </c>
      <c r="M604">
        <v>5</v>
      </c>
      <c r="N604">
        <v>0</v>
      </c>
      <c r="O604">
        <v>0</v>
      </c>
      <c r="P604">
        <v>2</v>
      </c>
      <c r="Q604" s="2"/>
      <c r="R604">
        <v>1</v>
      </c>
      <c r="S604">
        <v>8</v>
      </c>
      <c r="T604">
        <v>1</v>
      </c>
      <c r="U604">
        <v>5</v>
      </c>
      <c r="V604">
        <v>1511</v>
      </c>
      <c r="W604">
        <v>18132</v>
      </c>
      <c r="X604">
        <v>5</v>
      </c>
      <c r="Y604">
        <v>0</v>
      </c>
      <c r="Z604">
        <v>0</v>
      </c>
      <c r="AA604">
        <v>2</v>
      </c>
    </row>
    <row r="605" spans="1:27" x14ac:dyDescent="0.3">
      <c r="A605">
        <v>604</v>
      </c>
      <c r="B605" t="s">
        <v>32</v>
      </c>
      <c r="C605">
        <f>_xlfn.IFS(EmpTable3[[#This Row],[Gender]]="Male", 1, EmpTable3[[#This Row],[Gender]]="Female", 2)</f>
        <v>1</v>
      </c>
      <c r="D605" s="1">
        <v>42737</v>
      </c>
      <c r="E605" s="2">
        <f ca="1">DATEDIF(EmpTable3[[#This Row],[Start Date]],TODAY(),"Y")</f>
        <v>7</v>
      </c>
      <c r="F605" t="s">
        <v>39</v>
      </c>
      <c r="G605" t="s">
        <v>18</v>
      </c>
      <c r="H605">
        <f>_xlfn.IFS(EmpTable3[[#This Row],[Country]]="Egypt", 1, EmpTable3[[#This Row],[Country]]="Saudi Arabia", 2, EmpTable3[[#This Row],[Country]]="United Arab Emirates", 3, EmpTable3[[#This Row],[Country]]="Syria", 4, EmpTable3[[#This Row],[Country]]="Lebanon", 5)</f>
        <v>1</v>
      </c>
      <c r="I605" t="s">
        <v>42</v>
      </c>
      <c r="J605">
        <f>_xlfn.IFS(EmpTable3[[#This Row],[Center]]="East", 1, EmpTable3[[#This Row],[Center]]="West", 2, EmpTable3[[#This Row],[Center]]="North", 3, EmpTable3[[#This Row],[Center]]="South", 4, EmpTable3[[#This Row],[Center]]="Main", 5)</f>
        <v>5</v>
      </c>
      <c r="K605">
        <v>2542</v>
      </c>
      <c r="L605">
        <v>30504</v>
      </c>
      <c r="M605">
        <v>5</v>
      </c>
      <c r="N605">
        <v>0</v>
      </c>
      <c r="O605">
        <v>6</v>
      </c>
      <c r="P605">
        <v>6</v>
      </c>
      <c r="Q605" s="2"/>
      <c r="R605">
        <v>1</v>
      </c>
      <c r="S605">
        <v>7</v>
      </c>
      <c r="T605">
        <v>1</v>
      </c>
      <c r="U605">
        <v>5</v>
      </c>
      <c r="V605">
        <v>2542</v>
      </c>
      <c r="W605">
        <v>30504</v>
      </c>
      <c r="X605">
        <v>5</v>
      </c>
      <c r="Y605">
        <v>0</v>
      </c>
      <c r="Z605">
        <v>6</v>
      </c>
      <c r="AA605">
        <v>6</v>
      </c>
    </row>
    <row r="606" spans="1:27" x14ac:dyDescent="0.3">
      <c r="A606">
        <v>605</v>
      </c>
      <c r="B606" t="s">
        <v>307</v>
      </c>
      <c r="C606">
        <f>_xlfn.IFS(EmpTable3[[#This Row],[Gender]]="Male", 1, EmpTable3[[#This Row],[Gender]]="Female", 2)</f>
        <v>2</v>
      </c>
      <c r="D606" s="1">
        <v>43830</v>
      </c>
      <c r="E606" s="2">
        <f ca="1">DATEDIF(EmpTable3[[#This Row],[Start Date]],TODAY(),"Y")</f>
        <v>4</v>
      </c>
      <c r="F606" t="s">
        <v>17</v>
      </c>
      <c r="G606" t="s">
        <v>18</v>
      </c>
      <c r="H606">
        <f>_xlfn.IFS(EmpTable3[[#This Row],[Country]]="Egypt", 1, EmpTable3[[#This Row],[Country]]="Saudi Arabia", 2, EmpTable3[[#This Row],[Country]]="United Arab Emirates", 3, EmpTable3[[#This Row],[Country]]="Syria", 4, EmpTable3[[#This Row],[Country]]="Lebanon", 5)</f>
        <v>1</v>
      </c>
      <c r="I606" t="s">
        <v>36</v>
      </c>
      <c r="J606">
        <f>_xlfn.IFS(EmpTable3[[#This Row],[Center]]="East", 1, EmpTable3[[#This Row],[Center]]="West", 2, EmpTable3[[#This Row],[Center]]="North", 3, EmpTable3[[#This Row],[Center]]="South", 4, EmpTable3[[#This Row],[Center]]="Main", 5)</f>
        <v>3</v>
      </c>
      <c r="K606">
        <v>1573</v>
      </c>
      <c r="L606">
        <v>18876</v>
      </c>
      <c r="M606">
        <v>1</v>
      </c>
      <c r="N606">
        <v>2</v>
      </c>
      <c r="O606">
        <v>0</v>
      </c>
      <c r="P606">
        <v>3</v>
      </c>
      <c r="Q606" s="2"/>
      <c r="R606">
        <v>2</v>
      </c>
      <c r="S606">
        <v>4</v>
      </c>
      <c r="T606">
        <v>1</v>
      </c>
      <c r="U606">
        <v>3</v>
      </c>
      <c r="V606">
        <v>1573</v>
      </c>
      <c r="W606">
        <v>18876</v>
      </c>
      <c r="X606">
        <v>1</v>
      </c>
      <c r="Y606">
        <v>2</v>
      </c>
      <c r="Z606">
        <v>0</v>
      </c>
      <c r="AA606">
        <v>3</v>
      </c>
    </row>
    <row r="607" spans="1:27" x14ac:dyDescent="0.3">
      <c r="A607">
        <v>606</v>
      </c>
      <c r="B607" t="s">
        <v>32</v>
      </c>
      <c r="C607">
        <f>_xlfn.IFS(EmpTable3[[#This Row],[Gender]]="Male", 1, EmpTable3[[#This Row],[Gender]]="Female", 2)</f>
        <v>1</v>
      </c>
      <c r="D607" s="1">
        <v>43010</v>
      </c>
      <c r="E607" s="2">
        <f ca="1">DATEDIF(EmpTable3[[#This Row],[Start Date]],TODAY(),"Y")</f>
        <v>6</v>
      </c>
      <c r="F607" t="s">
        <v>28</v>
      </c>
      <c r="G607" t="s">
        <v>48</v>
      </c>
      <c r="H607">
        <f>_xlfn.IFS(EmpTable3[[#This Row],[Country]]="Egypt", 1, EmpTable3[[#This Row],[Country]]="Saudi Arabia", 2, EmpTable3[[#This Row],[Country]]="United Arab Emirates", 3, EmpTable3[[#This Row],[Country]]="Syria", 4, EmpTable3[[#This Row],[Country]]="Lebanon", 5)</f>
        <v>4</v>
      </c>
      <c r="I607" t="s">
        <v>42</v>
      </c>
      <c r="J607">
        <f>_xlfn.IFS(EmpTable3[[#This Row],[Center]]="East", 1, EmpTable3[[#This Row],[Center]]="West", 2, EmpTable3[[#This Row],[Center]]="North", 3, EmpTable3[[#This Row],[Center]]="South", 4, EmpTable3[[#This Row],[Center]]="Main", 5)</f>
        <v>5</v>
      </c>
      <c r="K607">
        <v>2604</v>
      </c>
      <c r="L607">
        <v>31248</v>
      </c>
      <c r="M607">
        <v>3</v>
      </c>
      <c r="N607">
        <v>0</v>
      </c>
      <c r="O607">
        <v>0</v>
      </c>
      <c r="P607">
        <v>1</v>
      </c>
      <c r="Q607" s="2"/>
      <c r="R607">
        <v>1</v>
      </c>
      <c r="S607">
        <v>6</v>
      </c>
      <c r="T607">
        <v>4</v>
      </c>
      <c r="U607">
        <v>5</v>
      </c>
      <c r="V607">
        <v>2604</v>
      </c>
      <c r="W607">
        <v>31248</v>
      </c>
      <c r="X607">
        <v>3</v>
      </c>
      <c r="Y607">
        <v>0</v>
      </c>
      <c r="Z607">
        <v>0</v>
      </c>
      <c r="AA607">
        <v>1</v>
      </c>
    </row>
    <row r="608" spans="1:27" x14ac:dyDescent="0.3">
      <c r="A608">
        <v>607</v>
      </c>
      <c r="B608" t="s">
        <v>307</v>
      </c>
      <c r="C608">
        <f>_xlfn.IFS(EmpTable3[[#This Row],[Gender]]="Male", 1, EmpTable3[[#This Row],[Gender]]="Female", 2)</f>
        <v>2</v>
      </c>
      <c r="D608" s="1">
        <v>43592</v>
      </c>
      <c r="E608" s="2">
        <f ca="1">DATEDIF(EmpTable3[[#This Row],[Start Date]],TODAY(),"Y")</f>
        <v>5</v>
      </c>
      <c r="F608" t="s">
        <v>77</v>
      </c>
      <c r="G608" t="s">
        <v>48</v>
      </c>
      <c r="H608">
        <f>_xlfn.IFS(EmpTable3[[#This Row],[Country]]="Egypt", 1, EmpTable3[[#This Row],[Country]]="Saudi Arabia", 2, EmpTable3[[#This Row],[Country]]="United Arab Emirates", 3, EmpTable3[[#This Row],[Country]]="Syria", 4, EmpTable3[[#This Row],[Country]]="Lebanon", 5)</f>
        <v>4</v>
      </c>
      <c r="I608" t="s">
        <v>19</v>
      </c>
      <c r="J608">
        <f>_xlfn.IFS(EmpTable3[[#This Row],[Center]]="East", 1, EmpTable3[[#This Row],[Center]]="West", 2, EmpTable3[[#This Row],[Center]]="North", 3, EmpTable3[[#This Row],[Center]]="South", 4, EmpTable3[[#This Row],[Center]]="Main", 5)</f>
        <v>2</v>
      </c>
      <c r="K608">
        <v>3152</v>
      </c>
      <c r="L608">
        <v>37824</v>
      </c>
      <c r="M608">
        <v>5</v>
      </c>
      <c r="N608">
        <v>0</v>
      </c>
      <c r="O608">
        <v>0</v>
      </c>
      <c r="P608">
        <v>8</v>
      </c>
      <c r="Q608" s="2"/>
      <c r="R608">
        <v>2</v>
      </c>
      <c r="S608">
        <v>5</v>
      </c>
      <c r="T608">
        <v>4</v>
      </c>
      <c r="U608">
        <v>2</v>
      </c>
      <c r="V608">
        <v>3152</v>
      </c>
      <c r="W608">
        <v>37824</v>
      </c>
      <c r="X608">
        <v>5</v>
      </c>
      <c r="Y608">
        <v>0</v>
      </c>
      <c r="Z608">
        <v>0</v>
      </c>
      <c r="AA608">
        <v>8</v>
      </c>
    </row>
    <row r="609" spans="1:27" x14ac:dyDescent="0.3">
      <c r="A609">
        <v>608</v>
      </c>
      <c r="B609" t="s">
        <v>32</v>
      </c>
      <c r="C609">
        <f>_xlfn.IFS(EmpTable3[[#This Row],[Gender]]="Male", 1, EmpTable3[[#This Row],[Gender]]="Female", 2)</f>
        <v>1</v>
      </c>
      <c r="D609" s="1">
        <v>44097</v>
      </c>
      <c r="E609" s="2">
        <f ca="1">DATEDIF(EmpTable3[[#This Row],[Start Date]],TODAY(),"Y")</f>
        <v>3</v>
      </c>
      <c r="F609" t="s">
        <v>41</v>
      </c>
      <c r="G609" t="s">
        <v>29</v>
      </c>
      <c r="H609">
        <f>_xlfn.IFS(EmpTable3[[#This Row],[Country]]="Egypt", 1, EmpTable3[[#This Row],[Country]]="Saudi Arabia", 2, EmpTable3[[#This Row],[Country]]="United Arab Emirates", 3, EmpTable3[[#This Row],[Country]]="Syria", 4, EmpTable3[[#This Row],[Country]]="Lebanon", 5)</f>
        <v>3</v>
      </c>
      <c r="I609" t="s">
        <v>898</v>
      </c>
      <c r="J609">
        <f>_xlfn.IFS(EmpTable3[[#This Row],[Center]]="East", 1, EmpTable3[[#This Row],[Center]]="West", 2, EmpTable3[[#This Row],[Center]]="North", 3, EmpTable3[[#This Row],[Center]]="South", 4, EmpTable3[[#This Row],[Center]]="Main", 5)</f>
        <v>1</v>
      </c>
      <c r="K609">
        <v>2655</v>
      </c>
      <c r="L609">
        <v>31860</v>
      </c>
      <c r="M609">
        <v>5</v>
      </c>
      <c r="N609">
        <v>0</v>
      </c>
      <c r="O609">
        <v>0</v>
      </c>
      <c r="P609">
        <v>6</v>
      </c>
      <c r="Q609" s="2"/>
      <c r="R609">
        <v>1</v>
      </c>
      <c r="S609">
        <v>3</v>
      </c>
      <c r="T609">
        <v>3</v>
      </c>
      <c r="U609">
        <v>1</v>
      </c>
      <c r="V609">
        <v>2655</v>
      </c>
      <c r="W609">
        <v>31860</v>
      </c>
      <c r="X609">
        <v>5</v>
      </c>
      <c r="Y609">
        <v>0</v>
      </c>
      <c r="Z609">
        <v>0</v>
      </c>
      <c r="AA609">
        <v>6</v>
      </c>
    </row>
    <row r="610" spans="1:27" x14ac:dyDescent="0.3">
      <c r="A610">
        <v>609</v>
      </c>
      <c r="B610" t="s">
        <v>32</v>
      </c>
      <c r="C610">
        <f>_xlfn.IFS(EmpTable3[[#This Row],[Gender]]="Male", 1, EmpTable3[[#This Row],[Gender]]="Female", 2)</f>
        <v>1</v>
      </c>
      <c r="D610" s="1">
        <v>42412</v>
      </c>
      <c r="E610" s="2">
        <f ca="1">DATEDIF(EmpTable3[[#This Row],[Start Date]],TODAY(),"Y")</f>
        <v>8</v>
      </c>
      <c r="F610" t="s">
        <v>73</v>
      </c>
      <c r="G610" t="s">
        <v>18</v>
      </c>
      <c r="H610">
        <f>_xlfn.IFS(EmpTable3[[#This Row],[Country]]="Egypt", 1, EmpTable3[[#This Row],[Country]]="Saudi Arabia", 2, EmpTable3[[#This Row],[Country]]="United Arab Emirates", 3, EmpTable3[[#This Row],[Country]]="Syria", 4, EmpTable3[[#This Row],[Country]]="Lebanon", 5)</f>
        <v>1</v>
      </c>
      <c r="I610" t="s">
        <v>60</v>
      </c>
      <c r="J610">
        <f>_xlfn.IFS(EmpTable3[[#This Row],[Center]]="East", 1, EmpTable3[[#This Row],[Center]]="West", 2, EmpTable3[[#This Row],[Center]]="North", 3, EmpTable3[[#This Row],[Center]]="South", 4, EmpTable3[[#This Row],[Center]]="Main", 5)</f>
        <v>4</v>
      </c>
      <c r="K610">
        <v>1405</v>
      </c>
      <c r="L610">
        <v>16860</v>
      </c>
      <c r="M610">
        <v>5</v>
      </c>
      <c r="N610">
        <v>6</v>
      </c>
      <c r="O610">
        <v>0</v>
      </c>
      <c r="P610">
        <v>10</v>
      </c>
      <c r="Q610" s="2"/>
      <c r="R610">
        <v>1</v>
      </c>
      <c r="S610">
        <v>8</v>
      </c>
      <c r="T610">
        <v>1</v>
      </c>
      <c r="U610">
        <v>4</v>
      </c>
      <c r="V610">
        <v>1405</v>
      </c>
      <c r="W610">
        <v>16860</v>
      </c>
      <c r="X610">
        <v>5</v>
      </c>
      <c r="Y610">
        <v>6</v>
      </c>
      <c r="Z610">
        <v>0</v>
      </c>
      <c r="AA610">
        <v>10</v>
      </c>
    </row>
    <row r="611" spans="1:27" x14ac:dyDescent="0.3">
      <c r="A611">
        <v>610</v>
      </c>
      <c r="B611" t="s">
        <v>32</v>
      </c>
      <c r="C611">
        <f>_xlfn.IFS(EmpTable3[[#This Row],[Gender]]="Male", 1, EmpTable3[[#This Row],[Gender]]="Female", 2)</f>
        <v>1</v>
      </c>
      <c r="D611" s="1">
        <v>43234</v>
      </c>
      <c r="E611" s="2">
        <f ca="1">DATEDIF(EmpTable3[[#This Row],[Start Date]],TODAY(),"Y")</f>
        <v>6</v>
      </c>
      <c r="F611" t="s">
        <v>28</v>
      </c>
      <c r="G611" t="s">
        <v>18</v>
      </c>
      <c r="H611">
        <f>_xlfn.IFS(EmpTable3[[#This Row],[Country]]="Egypt", 1, EmpTable3[[#This Row],[Country]]="Saudi Arabia", 2, EmpTable3[[#This Row],[Country]]="United Arab Emirates", 3, EmpTable3[[#This Row],[Country]]="Syria", 4, EmpTable3[[#This Row],[Country]]="Lebanon", 5)</f>
        <v>1</v>
      </c>
      <c r="I611" t="s">
        <v>36</v>
      </c>
      <c r="J611">
        <f>_xlfn.IFS(EmpTable3[[#This Row],[Center]]="East", 1, EmpTable3[[#This Row],[Center]]="West", 2, EmpTable3[[#This Row],[Center]]="North", 3, EmpTable3[[#This Row],[Center]]="South", 4, EmpTable3[[#This Row],[Center]]="Main", 5)</f>
        <v>3</v>
      </c>
      <c r="K611">
        <v>3100</v>
      </c>
      <c r="L611">
        <v>37200</v>
      </c>
      <c r="M611">
        <v>5</v>
      </c>
      <c r="N611">
        <v>0</v>
      </c>
      <c r="O611">
        <v>0</v>
      </c>
      <c r="P611">
        <v>7</v>
      </c>
      <c r="Q611" s="2"/>
      <c r="R611">
        <v>1</v>
      </c>
      <c r="S611">
        <v>6</v>
      </c>
      <c r="T611">
        <v>1</v>
      </c>
      <c r="U611">
        <v>3</v>
      </c>
      <c r="V611">
        <v>3100</v>
      </c>
      <c r="W611">
        <v>37200</v>
      </c>
      <c r="X611">
        <v>5</v>
      </c>
      <c r="Y611">
        <v>0</v>
      </c>
      <c r="Z611">
        <v>0</v>
      </c>
      <c r="AA611">
        <v>7</v>
      </c>
    </row>
    <row r="612" spans="1:27" x14ac:dyDescent="0.3">
      <c r="A612">
        <v>611</v>
      </c>
      <c r="B612" t="s">
        <v>307</v>
      </c>
      <c r="C612">
        <f>_xlfn.IFS(EmpTable3[[#This Row],[Gender]]="Male", 1, EmpTable3[[#This Row],[Gender]]="Female", 2)</f>
        <v>2</v>
      </c>
      <c r="D612" s="1">
        <v>42947</v>
      </c>
      <c r="E612" s="2">
        <f ca="1">DATEDIF(EmpTable3[[#This Row],[Start Date]],TODAY(),"Y")</f>
        <v>7</v>
      </c>
      <c r="F612" t="s">
        <v>28</v>
      </c>
      <c r="G612" t="s">
        <v>29</v>
      </c>
      <c r="H612">
        <f>_xlfn.IFS(EmpTable3[[#This Row],[Country]]="Egypt", 1, EmpTable3[[#This Row],[Country]]="Saudi Arabia", 2, EmpTable3[[#This Row],[Country]]="United Arab Emirates", 3, EmpTable3[[#This Row],[Country]]="Syria", 4, EmpTable3[[#This Row],[Country]]="Lebanon", 5)</f>
        <v>3</v>
      </c>
      <c r="I612" t="s">
        <v>898</v>
      </c>
      <c r="J612">
        <f>_xlfn.IFS(EmpTable3[[#This Row],[Center]]="East", 1, EmpTable3[[#This Row],[Center]]="West", 2, EmpTable3[[#This Row],[Center]]="North", 3, EmpTable3[[#This Row],[Center]]="South", 4, EmpTable3[[#This Row],[Center]]="Main", 5)</f>
        <v>1</v>
      </c>
      <c r="K612">
        <v>2729</v>
      </c>
      <c r="L612">
        <v>32748</v>
      </c>
      <c r="M612">
        <v>4.5</v>
      </c>
      <c r="N612">
        <v>0</v>
      </c>
      <c r="O612">
        <v>0</v>
      </c>
      <c r="P612">
        <v>6</v>
      </c>
      <c r="Q612" s="2"/>
      <c r="R612">
        <v>2</v>
      </c>
      <c r="S612">
        <v>7</v>
      </c>
      <c r="T612">
        <v>3</v>
      </c>
      <c r="U612">
        <v>1</v>
      </c>
      <c r="V612">
        <v>2729</v>
      </c>
      <c r="W612">
        <v>32748</v>
      </c>
      <c r="X612">
        <v>4.5</v>
      </c>
      <c r="Y612">
        <v>0</v>
      </c>
      <c r="Z612">
        <v>0</v>
      </c>
      <c r="AA612">
        <v>6</v>
      </c>
    </row>
    <row r="613" spans="1:27" x14ac:dyDescent="0.3">
      <c r="A613">
        <v>612</v>
      </c>
      <c r="B613" t="s">
        <v>32</v>
      </c>
      <c r="C613">
        <f>_xlfn.IFS(EmpTable3[[#This Row],[Gender]]="Male", 1, EmpTable3[[#This Row],[Gender]]="Female", 2)</f>
        <v>1</v>
      </c>
      <c r="D613" s="1">
        <v>43290</v>
      </c>
      <c r="E613" s="2">
        <f ca="1">DATEDIF(EmpTable3[[#This Row],[Start Date]],TODAY(),"Y")</f>
        <v>6</v>
      </c>
      <c r="F613" t="s">
        <v>58</v>
      </c>
      <c r="G613" t="s">
        <v>18</v>
      </c>
      <c r="H613">
        <f>_xlfn.IFS(EmpTable3[[#This Row],[Country]]="Egypt", 1, EmpTable3[[#This Row],[Country]]="Saudi Arabia", 2, EmpTable3[[#This Row],[Country]]="United Arab Emirates", 3, EmpTable3[[#This Row],[Country]]="Syria", 4, EmpTable3[[#This Row],[Country]]="Lebanon", 5)</f>
        <v>1</v>
      </c>
      <c r="I613" t="s">
        <v>42</v>
      </c>
      <c r="J613">
        <f>_xlfn.IFS(EmpTable3[[#This Row],[Center]]="East", 1, EmpTable3[[#This Row],[Center]]="West", 2, EmpTable3[[#This Row],[Center]]="North", 3, EmpTable3[[#This Row],[Center]]="South", 4, EmpTable3[[#This Row],[Center]]="Main", 5)</f>
        <v>5</v>
      </c>
      <c r="K613">
        <v>1467</v>
      </c>
      <c r="L613">
        <v>17604</v>
      </c>
      <c r="M613">
        <v>5</v>
      </c>
      <c r="N613">
        <v>0</v>
      </c>
      <c r="O613">
        <v>0</v>
      </c>
      <c r="P613">
        <v>7</v>
      </c>
      <c r="Q613" s="2"/>
      <c r="R613">
        <v>1</v>
      </c>
      <c r="S613">
        <v>6</v>
      </c>
      <c r="T613">
        <v>1</v>
      </c>
      <c r="U613">
        <v>5</v>
      </c>
      <c r="V613">
        <v>1467</v>
      </c>
      <c r="W613">
        <v>17604</v>
      </c>
      <c r="X613">
        <v>5</v>
      </c>
      <c r="Y613">
        <v>0</v>
      </c>
      <c r="Z613">
        <v>0</v>
      </c>
      <c r="AA613">
        <v>7</v>
      </c>
    </row>
    <row r="614" spans="1:27" x14ac:dyDescent="0.3">
      <c r="A614">
        <v>613</v>
      </c>
      <c r="B614" t="s">
        <v>307</v>
      </c>
      <c r="C614">
        <f>_xlfn.IFS(EmpTable3[[#This Row],[Gender]]="Male", 1, EmpTable3[[#This Row],[Gender]]="Female", 2)</f>
        <v>2</v>
      </c>
      <c r="D614" s="1">
        <v>42791</v>
      </c>
      <c r="E614" s="2">
        <f ca="1">DATEDIF(EmpTable3[[#This Row],[Start Date]],TODAY(),"Y")</f>
        <v>7</v>
      </c>
      <c r="F614" t="s">
        <v>28</v>
      </c>
      <c r="G614" t="s">
        <v>22</v>
      </c>
      <c r="H614">
        <f>_xlfn.IFS(EmpTable3[[#This Row],[Country]]="Egypt", 1, EmpTable3[[#This Row],[Country]]="Saudi Arabia", 2, EmpTable3[[#This Row],[Country]]="United Arab Emirates", 3, EmpTable3[[#This Row],[Country]]="Syria", 4, EmpTable3[[#This Row],[Country]]="Lebanon", 5)</f>
        <v>2</v>
      </c>
      <c r="I614" t="s">
        <v>42</v>
      </c>
      <c r="J614">
        <f>_xlfn.IFS(EmpTable3[[#This Row],[Center]]="East", 1, EmpTable3[[#This Row],[Center]]="West", 2, EmpTable3[[#This Row],[Center]]="North", 3, EmpTable3[[#This Row],[Center]]="South", 4, EmpTable3[[#This Row],[Center]]="Main", 5)</f>
        <v>5</v>
      </c>
      <c r="K614">
        <v>1612</v>
      </c>
      <c r="L614">
        <v>19344</v>
      </c>
      <c r="M614">
        <v>5</v>
      </c>
      <c r="N614">
        <v>0</v>
      </c>
      <c r="O614">
        <v>0</v>
      </c>
      <c r="P614">
        <v>4</v>
      </c>
      <c r="Q614" s="2"/>
      <c r="R614">
        <v>2</v>
      </c>
      <c r="S614">
        <v>7</v>
      </c>
      <c r="T614">
        <v>2</v>
      </c>
      <c r="U614">
        <v>5</v>
      </c>
      <c r="V614">
        <v>1612</v>
      </c>
      <c r="W614">
        <v>19344</v>
      </c>
      <c r="X614">
        <v>5</v>
      </c>
      <c r="Y614">
        <v>0</v>
      </c>
      <c r="Z614">
        <v>0</v>
      </c>
      <c r="AA614">
        <v>4</v>
      </c>
    </row>
    <row r="615" spans="1:27" x14ac:dyDescent="0.3">
      <c r="A615">
        <v>614</v>
      </c>
      <c r="B615" t="s">
        <v>32</v>
      </c>
      <c r="C615">
        <f>_xlfn.IFS(EmpTable3[[#This Row],[Gender]]="Male", 1, EmpTable3[[#This Row],[Gender]]="Female", 2)</f>
        <v>1</v>
      </c>
      <c r="D615" s="1">
        <v>43574</v>
      </c>
      <c r="E615" s="2">
        <f ca="1">DATEDIF(EmpTable3[[#This Row],[Start Date]],TODAY(),"Y")</f>
        <v>5</v>
      </c>
      <c r="F615" t="s">
        <v>17</v>
      </c>
      <c r="G615" t="s">
        <v>18</v>
      </c>
      <c r="H615">
        <f>_xlfn.IFS(EmpTable3[[#This Row],[Country]]="Egypt", 1, EmpTable3[[#This Row],[Country]]="Saudi Arabia", 2, EmpTable3[[#This Row],[Country]]="United Arab Emirates", 3, EmpTable3[[#This Row],[Country]]="Syria", 4, EmpTable3[[#This Row],[Country]]="Lebanon", 5)</f>
        <v>1</v>
      </c>
      <c r="I615" t="s">
        <v>42</v>
      </c>
      <c r="J615">
        <f>_xlfn.IFS(EmpTable3[[#This Row],[Center]]="East", 1, EmpTable3[[#This Row],[Center]]="West", 2, EmpTable3[[#This Row],[Center]]="North", 3, EmpTable3[[#This Row],[Center]]="South", 4, EmpTable3[[#This Row],[Center]]="Main", 5)</f>
        <v>5</v>
      </c>
      <c r="K615">
        <v>2901</v>
      </c>
      <c r="L615">
        <v>34812</v>
      </c>
      <c r="M615">
        <v>5</v>
      </c>
      <c r="N615">
        <v>0</v>
      </c>
      <c r="O615">
        <v>0</v>
      </c>
      <c r="P615">
        <v>6</v>
      </c>
      <c r="Q615" s="2"/>
      <c r="R615">
        <v>1</v>
      </c>
      <c r="S615">
        <v>5</v>
      </c>
      <c r="T615">
        <v>1</v>
      </c>
      <c r="U615">
        <v>5</v>
      </c>
      <c r="V615">
        <v>2901</v>
      </c>
      <c r="W615">
        <v>34812</v>
      </c>
      <c r="X615">
        <v>5</v>
      </c>
      <c r="Y615">
        <v>0</v>
      </c>
      <c r="Z615">
        <v>0</v>
      </c>
      <c r="AA615">
        <v>6</v>
      </c>
    </row>
    <row r="616" spans="1:27" x14ac:dyDescent="0.3">
      <c r="A616">
        <v>615</v>
      </c>
      <c r="B616" t="s">
        <v>32</v>
      </c>
      <c r="C616">
        <f>_xlfn.IFS(EmpTable3[[#This Row],[Gender]]="Male", 1, EmpTable3[[#This Row],[Gender]]="Female", 2)</f>
        <v>1</v>
      </c>
      <c r="D616" s="1">
        <v>42952</v>
      </c>
      <c r="E616" s="2">
        <f ca="1">DATEDIF(EmpTable3[[#This Row],[Start Date]],TODAY(),"Y")</f>
        <v>7</v>
      </c>
      <c r="F616" t="s">
        <v>163</v>
      </c>
      <c r="G616" t="s">
        <v>18</v>
      </c>
      <c r="H616">
        <f>_xlfn.IFS(EmpTable3[[#This Row],[Country]]="Egypt", 1, EmpTable3[[#This Row],[Country]]="Saudi Arabia", 2, EmpTable3[[#This Row],[Country]]="United Arab Emirates", 3, EmpTable3[[#This Row],[Country]]="Syria", 4, EmpTable3[[#This Row],[Country]]="Lebanon", 5)</f>
        <v>1</v>
      </c>
      <c r="I616" t="s">
        <v>42</v>
      </c>
      <c r="J616">
        <f>_xlfn.IFS(EmpTable3[[#This Row],[Center]]="East", 1, EmpTable3[[#This Row],[Center]]="West", 2, EmpTable3[[#This Row],[Center]]="North", 3, EmpTable3[[#This Row],[Center]]="South", 4, EmpTable3[[#This Row],[Center]]="Main", 5)</f>
        <v>5</v>
      </c>
      <c r="K616">
        <v>1999</v>
      </c>
      <c r="L616">
        <v>23988</v>
      </c>
      <c r="M616">
        <v>3</v>
      </c>
      <c r="N616">
        <v>0</v>
      </c>
      <c r="O616">
        <v>0</v>
      </c>
      <c r="P616">
        <v>4</v>
      </c>
      <c r="Q616" s="2"/>
      <c r="R616">
        <v>1</v>
      </c>
      <c r="S616">
        <v>7</v>
      </c>
      <c r="T616">
        <v>1</v>
      </c>
      <c r="U616">
        <v>5</v>
      </c>
      <c r="V616">
        <v>1999</v>
      </c>
      <c r="W616">
        <v>23988</v>
      </c>
      <c r="X616">
        <v>3</v>
      </c>
      <c r="Y616">
        <v>0</v>
      </c>
      <c r="Z616">
        <v>0</v>
      </c>
      <c r="AA616">
        <v>4</v>
      </c>
    </row>
    <row r="617" spans="1:27" x14ac:dyDescent="0.3">
      <c r="A617">
        <v>616</v>
      </c>
      <c r="B617" t="s">
        <v>307</v>
      </c>
      <c r="C617">
        <f>_xlfn.IFS(EmpTable3[[#This Row],[Gender]]="Male", 1, EmpTable3[[#This Row],[Gender]]="Female", 2)</f>
        <v>2</v>
      </c>
      <c r="D617" s="1">
        <v>43239</v>
      </c>
      <c r="E617" s="2">
        <f ca="1">DATEDIF(EmpTable3[[#This Row],[Start Date]],TODAY(),"Y")</f>
        <v>6</v>
      </c>
      <c r="F617" t="s">
        <v>41</v>
      </c>
      <c r="G617" t="s">
        <v>22</v>
      </c>
      <c r="H617">
        <f>_xlfn.IFS(EmpTable3[[#This Row],[Country]]="Egypt", 1, EmpTable3[[#This Row],[Country]]="Saudi Arabia", 2, EmpTable3[[#This Row],[Country]]="United Arab Emirates", 3, EmpTable3[[#This Row],[Country]]="Syria", 4, EmpTable3[[#This Row],[Country]]="Lebanon", 5)</f>
        <v>2</v>
      </c>
      <c r="I617" t="s">
        <v>36</v>
      </c>
      <c r="J617">
        <f>_xlfn.IFS(EmpTable3[[#This Row],[Center]]="East", 1, EmpTable3[[#This Row],[Center]]="West", 2, EmpTable3[[#This Row],[Center]]="North", 3, EmpTable3[[#This Row],[Center]]="South", 4, EmpTable3[[#This Row],[Center]]="Main", 5)</f>
        <v>3</v>
      </c>
      <c r="K617">
        <v>705</v>
      </c>
      <c r="L617">
        <v>8460</v>
      </c>
      <c r="M617">
        <v>3</v>
      </c>
      <c r="N617">
        <v>6</v>
      </c>
      <c r="O617">
        <v>0</v>
      </c>
      <c r="P617">
        <v>8</v>
      </c>
      <c r="Q617" s="2"/>
      <c r="R617">
        <v>2</v>
      </c>
      <c r="S617">
        <v>6</v>
      </c>
      <c r="T617">
        <v>2</v>
      </c>
      <c r="U617">
        <v>3</v>
      </c>
      <c r="V617">
        <v>705</v>
      </c>
      <c r="W617">
        <v>8460</v>
      </c>
      <c r="X617">
        <v>3</v>
      </c>
      <c r="Y617">
        <v>6</v>
      </c>
      <c r="Z617">
        <v>0</v>
      </c>
      <c r="AA617">
        <v>8</v>
      </c>
    </row>
    <row r="618" spans="1:27" x14ac:dyDescent="0.3">
      <c r="A618">
        <v>617</v>
      </c>
      <c r="B618" t="s">
        <v>307</v>
      </c>
      <c r="C618">
        <f>_xlfn.IFS(EmpTable3[[#This Row],[Gender]]="Male", 1, EmpTable3[[#This Row],[Gender]]="Female", 2)</f>
        <v>2</v>
      </c>
      <c r="D618" s="1">
        <v>43737</v>
      </c>
      <c r="E618" s="2">
        <f ca="1">DATEDIF(EmpTable3[[#This Row],[Start Date]],TODAY(),"Y")</f>
        <v>4</v>
      </c>
      <c r="F618" t="s">
        <v>39</v>
      </c>
      <c r="G618" t="s">
        <v>18</v>
      </c>
      <c r="H618">
        <f>_xlfn.IFS(EmpTable3[[#This Row],[Country]]="Egypt", 1, EmpTable3[[#This Row],[Country]]="Saudi Arabia", 2, EmpTable3[[#This Row],[Country]]="United Arab Emirates", 3, EmpTable3[[#This Row],[Country]]="Syria", 4, EmpTable3[[#This Row],[Country]]="Lebanon", 5)</f>
        <v>1</v>
      </c>
      <c r="I618" t="s">
        <v>36</v>
      </c>
      <c r="J618">
        <f>_xlfn.IFS(EmpTable3[[#This Row],[Center]]="East", 1, EmpTable3[[#This Row],[Center]]="West", 2, EmpTable3[[#This Row],[Center]]="North", 3, EmpTable3[[#This Row],[Center]]="South", 4, EmpTable3[[#This Row],[Center]]="Main", 5)</f>
        <v>3</v>
      </c>
      <c r="K618">
        <v>3311</v>
      </c>
      <c r="L618">
        <v>39732</v>
      </c>
      <c r="M618">
        <v>4.5</v>
      </c>
      <c r="N618">
        <v>0</v>
      </c>
      <c r="O618">
        <v>0</v>
      </c>
      <c r="P618">
        <v>1</v>
      </c>
      <c r="Q618" s="2"/>
      <c r="R618">
        <v>2</v>
      </c>
      <c r="S618">
        <v>4</v>
      </c>
      <c r="T618">
        <v>1</v>
      </c>
      <c r="U618">
        <v>3</v>
      </c>
      <c r="V618">
        <v>3311</v>
      </c>
      <c r="W618">
        <v>39732</v>
      </c>
      <c r="X618">
        <v>4.5</v>
      </c>
      <c r="Y618">
        <v>0</v>
      </c>
      <c r="Z618">
        <v>0</v>
      </c>
      <c r="AA618">
        <v>1</v>
      </c>
    </row>
    <row r="619" spans="1:27" x14ac:dyDescent="0.3">
      <c r="A619">
        <v>618</v>
      </c>
      <c r="B619" t="s">
        <v>307</v>
      </c>
      <c r="C619">
        <f>_xlfn.IFS(EmpTable3[[#This Row],[Gender]]="Male", 1, EmpTable3[[#This Row],[Gender]]="Female", 2)</f>
        <v>2</v>
      </c>
      <c r="D619" s="1">
        <v>43107</v>
      </c>
      <c r="E619" s="2">
        <f ca="1">DATEDIF(EmpTable3[[#This Row],[Start Date]],TODAY(),"Y")</f>
        <v>6</v>
      </c>
      <c r="F619" t="s">
        <v>28</v>
      </c>
      <c r="G619" t="s">
        <v>18</v>
      </c>
      <c r="H619">
        <f>_xlfn.IFS(EmpTable3[[#This Row],[Country]]="Egypt", 1, EmpTable3[[#This Row],[Country]]="Saudi Arabia", 2, EmpTable3[[#This Row],[Country]]="United Arab Emirates", 3, EmpTable3[[#This Row],[Country]]="Syria", 4, EmpTable3[[#This Row],[Country]]="Lebanon", 5)</f>
        <v>1</v>
      </c>
      <c r="I619" t="s">
        <v>19</v>
      </c>
      <c r="J619">
        <f>_xlfn.IFS(EmpTable3[[#This Row],[Center]]="East", 1, EmpTable3[[#This Row],[Center]]="West", 2, EmpTable3[[#This Row],[Center]]="North", 3, EmpTable3[[#This Row],[Center]]="South", 4, EmpTable3[[#This Row],[Center]]="Main", 5)</f>
        <v>2</v>
      </c>
      <c r="K619">
        <v>2516</v>
      </c>
      <c r="L619">
        <v>30192</v>
      </c>
      <c r="M619">
        <v>3</v>
      </c>
      <c r="N619">
        <v>6</v>
      </c>
      <c r="O619">
        <v>0</v>
      </c>
      <c r="P619">
        <v>3</v>
      </c>
      <c r="Q619" s="2"/>
      <c r="R619">
        <v>2</v>
      </c>
      <c r="S619">
        <v>6</v>
      </c>
      <c r="T619">
        <v>1</v>
      </c>
      <c r="U619">
        <v>2</v>
      </c>
      <c r="V619">
        <v>2516</v>
      </c>
      <c r="W619">
        <v>30192</v>
      </c>
      <c r="X619">
        <v>3</v>
      </c>
      <c r="Y619">
        <v>6</v>
      </c>
      <c r="Z619">
        <v>0</v>
      </c>
      <c r="AA619">
        <v>3</v>
      </c>
    </row>
    <row r="620" spans="1:27" x14ac:dyDescent="0.3">
      <c r="A620">
        <v>619</v>
      </c>
      <c r="B620" t="s">
        <v>32</v>
      </c>
      <c r="C620">
        <f>_xlfn.IFS(EmpTable3[[#This Row],[Gender]]="Male", 1, EmpTable3[[#This Row],[Gender]]="Female", 2)</f>
        <v>1</v>
      </c>
      <c r="D620" s="1">
        <v>43742</v>
      </c>
      <c r="E620" s="2">
        <f ca="1">DATEDIF(EmpTable3[[#This Row],[Start Date]],TODAY(),"Y")</f>
        <v>4</v>
      </c>
      <c r="F620" t="s">
        <v>41</v>
      </c>
      <c r="G620" t="s">
        <v>22</v>
      </c>
      <c r="H620">
        <f>_xlfn.IFS(EmpTable3[[#This Row],[Country]]="Egypt", 1, EmpTable3[[#This Row],[Country]]="Saudi Arabia", 2, EmpTable3[[#This Row],[Country]]="United Arab Emirates", 3, EmpTable3[[#This Row],[Country]]="Syria", 4, EmpTable3[[#This Row],[Country]]="Lebanon", 5)</f>
        <v>2</v>
      </c>
      <c r="I620" t="s">
        <v>36</v>
      </c>
      <c r="J620">
        <f>_xlfn.IFS(EmpTable3[[#This Row],[Center]]="East", 1, EmpTable3[[#This Row],[Center]]="West", 2, EmpTable3[[#This Row],[Center]]="North", 3, EmpTable3[[#This Row],[Center]]="South", 4, EmpTable3[[#This Row],[Center]]="Main", 5)</f>
        <v>3</v>
      </c>
      <c r="K620">
        <v>2000</v>
      </c>
      <c r="L620">
        <v>24000</v>
      </c>
      <c r="M620">
        <v>3</v>
      </c>
      <c r="N620">
        <v>1</v>
      </c>
      <c r="O620">
        <v>0</v>
      </c>
      <c r="P620">
        <v>0</v>
      </c>
      <c r="Q620" s="2"/>
      <c r="R620">
        <v>1</v>
      </c>
      <c r="S620">
        <v>4</v>
      </c>
      <c r="T620">
        <v>2</v>
      </c>
      <c r="U620">
        <v>3</v>
      </c>
      <c r="V620">
        <v>2000</v>
      </c>
      <c r="W620">
        <v>24000</v>
      </c>
      <c r="X620">
        <v>3</v>
      </c>
      <c r="Y620">
        <v>1</v>
      </c>
      <c r="Z620">
        <v>0</v>
      </c>
      <c r="AA620">
        <v>0</v>
      </c>
    </row>
    <row r="621" spans="1:27" x14ac:dyDescent="0.3">
      <c r="A621">
        <v>620</v>
      </c>
      <c r="B621" t="s">
        <v>307</v>
      </c>
      <c r="C621">
        <f>_xlfn.IFS(EmpTable3[[#This Row],[Gender]]="Male", 1, EmpTable3[[#This Row],[Gender]]="Female", 2)</f>
        <v>2</v>
      </c>
      <c r="D621" s="1">
        <v>43735</v>
      </c>
      <c r="E621" s="2">
        <f ca="1">DATEDIF(EmpTable3[[#This Row],[Start Date]],TODAY(),"Y")</f>
        <v>4</v>
      </c>
      <c r="F621" t="s">
        <v>53</v>
      </c>
      <c r="G621" t="s">
        <v>29</v>
      </c>
      <c r="H621">
        <f>_xlfn.IFS(EmpTable3[[#This Row],[Country]]="Egypt", 1, EmpTable3[[#This Row],[Country]]="Saudi Arabia", 2, EmpTable3[[#This Row],[Country]]="United Arab Emirates", 3, EmpTable3[[#This Row],[Country]]="Syria", 4, EmpTable3[[#This Row],[Country]]="Lebanon", 5)</f>
        <v>3</v>
      </c>
      <c r="I621" t="s">
        <v>60</v>
      </c>
      <c r="J621">
        <f>_xlfn.IFS(EmpTable3[[#This Row],[Center]]="East", 1, EmpTable3[[#This Row],[Center]]="West", 2, EmpTable3[[#This Row],[Center]]="North", 3, EmpTable3[[#This Row],[Center]]="South", 4, EmpTable3[[#This Row],[Center]]="Main", 5)</f>
        <v>4</v>
      </c>
      <c r="K621">
        <v>2860</v>
      </c>
      <c r="L621">
        <v>34320</v>
      </c>
      <c r="M621">
        <v>3</v>
      </c>
      <c r="N621">
        <v>0</v>
      </c>
      <c r="O621">
        <v>6</v>
      </c>
      <c r="P621">
        <v>7</v>
      </c>
      <c r="Q621" s="2"/>
      <c r="R621">
        <v>2</v>
      </c>
      <c r="S621">
        <v>4</v>
      </c>
      <c r="T621">
        <v>3</v>
      </c>
      <c r="U621">
        <v>4</v>
      </c>
      <c r="V621">
        <v>2860</v>
      </c>
      <c r="W621">
        <v>34320</v>
      </c>
      <c r="X621">
        <v>3</v>
      </c>
      <c r="Y621">
        <v>0</v>
      </c>
      <c r="Z621">
        <v>6</v>
      </c>
      <c r="AA621">
        <v>7</v>
      </c>
    </row>
    <row r="622" spans="1:27" x14ac:dyDescent="0.3">
      <c r="A622">
        <v>621</v>
      </c>
      <c r="B622" t="s">
        <v>32</v>
      </c>
      <c r="C622">
        <f>_xlfn.IFS(EmpTable3[[#This Row],[Gender]]="Male", 1, EmpTable3[[#This Row],[Gender]]="Female", 2)</f>
        <v>1</v>
      </c>
      <c r="D622" s="1">
        <v>43557</v>
      </c>
      <c r="E622" s="2">
        <f ca="1">DATEDIF(EmpTable3[[#This Row],[Start Date]],TODAY(),"Y")</f>
        <v>5</v>
      </c>
      <c r="F622" t="s">
        <v>17</v>
      </c>
      <c r="G622" t="s">
        <v>18</v>
      </c>
      <c r="H622">
        <f>_xlfn.IFS(EmpTable3[[#This Row],[Country]]="Egypt", 1, EmpTable3[[#This Row],[Country]]="Saudi Arabia", 2, EmpTable3[[#This Row],[Country]]="United Arab Emirates", 3, EmpTable3[[#This Row],[Country]]="Syria", 4, EmpTable3[[#This Row],[Country]]="Lebanon", 5)</f>
        <v>1</v>
      </c>
      <c r="I622" t="s">
        <v>898</v>
      </c>
      <c r="J622">
        <f>_xlfn.IFS(EmpTable3[[#This Row],[Center]]="East", 1, EmpTable3[[#This Row],[Center]]="West", 2, EmpTable3[[#This Row],[Center]]="North", 3, EmpTable3[[#This Row],[Center]]="South", 4, EmpTable3[[#This Row],[Center]]="Main", 5)</f>
        <v>1</v>
      </c>
      <c r="K622">
        <v>943</v>
      </c>
      <c r="L622">
        <v>11316</v>
      </c>
      <c r="M622">
        <v>4.5</v>
      </c>
      <c r="N622">
        <v>0</v>
      </c>
      <c r="O622">
        <v>0</v>
      </c>
      <c r="P622">
        <v>1</v>
      </c>
      <c r="Q622" s="2"/>
      <c r="R622">
        <v>1</v>
      </c>
      <c r="S622">
        <v>5</v>
      </c>
      <c r="T622">
        <v>1</v>
      </c>
      <c r="U622">
        <v>1</v>
      </c>
      <c r="V622">
        <v>943</v>
      </c>
      <c r="W622">
        <v>11316</v>
      </c>
      <c r="X622">
        <v>4.5</v>
      </c>
      <c r="Y622">
        <v>0</v>
      </c>
      <c r="Z622">
        <v>0</v>
      </c>
      <c r="AA622">
        <v>1</v>
      </c>
    </row>
    <row r="623" spans="1:27" x14ac:dyDescent="0.3">
      <c r="A623">
        <v>622</v>
      </c>
      <c r="B623" t="s">
        <v>32</v>
      </c>
      <c r="C623">
        <f>_xlfn.IFS(EmpTable3[[#This Row],[Gender]]="Male", 1, EmpTable3[[#This Row],[Gender]]="Female", 2)</f>
        <v>1</v>
      </c>
      <c r="D623" s="1">
        <v>43720</v>
      </c>
      <c r="E623" s="2">
        <f ca="1">DATEDIF(EmpTable3[[#This Row],[Start Date]],TODAY(),"Y")</f>
        <v>4</v>
      </c>
      <c r="F623" t="s">
        <v>17</v>
      </c>
      <c r="G623" t="s">
        <v>48</v>
      </c>
      <c r="H623">
        <f>_xlfn.IFS(EmpTable3[[#This Row],[Country]]="Egypt", 1, EmpTable3[[#This Row],[Country]]="Saudi Arabia", 2, EmpTable3[[#This Row],[Country]]="United Arab Emirates", 3, EmpTable3[[#This Row],[Country]]="Syria", 4, EmpTable3[[#This Row],[Country]]="Lebanon", 5)</f>
        <v>4</v>
      </c>
      <c r="I623" t="s">
        <v>42</v>
      </c>
      <c r="J623">
        <f>_xlfn.IFS(EmpTable3[[#This Row],[Center]]="East", 1, EmpTable3[[#This Row],[Center]]="West", 2, EmpTable3[[#This Row],[Center]]="North", 3, EmpTable3[[#This Row],[Center]]="South", 4, EmpTable3[[#This Row],[Center]]="Main", 5)</f>
        <v>5</v>
      </c>
      <c r="K623">
        <v>1018</v>
      </c>
      <c r="L623">
        <v>12216</v>
      </c>
      <c r="M623">
        <v>2</v>
      </c>
      <c r="N623">
        <v>5</v>
      </c>
      <c r="O623">
        <v>0</v>
      </c>
      <c r="P623">
        <v>10</v>
      </c>
      <c r="Q623" s="2"/>
      <c r="R623">
        <v>1</v>
      </c>
      <c r="S623">
        <v>4</v>
      </c>
      <c r="T623">
        <v>4</v>
      </c>
      <c r="U623">
        <v>5</v>
      </c>
      <c r="V623">
        <v>1018</v>
      </c>
      <c r="W623">
        <v>12216</v>
      </c>
      <c r="X623">
        <v>2</v>
      </c>
      <c r="Y623">
        <v>5</v>
      </c>
      <c r="Z623">
        <v>0</v>
      </c>
      <c r="AA623">
        <v>10</v>
      </c>
    </row>
    <row r="624" spans="1:27" x14ac:dyDescent="0.3">
      <c r="A624">
        <v>623</v>
      </c>
      <c r="B624" t="s">
        <v>32</v>
      </c>
      <c r="C624">
        <f>_xlfn.IFS(EmpTable3[[#This Row],[Gender]]="Male", 1, EmpTable3[[#This Row],[Gender]]="Female", 2)</f>
        <v>1</v>
      </c>
      <c r="D624" s="1">
        <v>43502</v>
      </c>
      <c r="E624" s="2">
        <f ca="1">DATEDIF(EmpTable3[[#This Row],[Start Date]],TODAY(),"Y")</f>
        <v>5</v>
      </c>
      <c r="F624" t="s">
        <v>17</v>
      </c>
      <c r="G624" t="s">
        <v>18</v>
      </c>
      <c r="H624">
        <f>_xlfn.IFS(EmpTable3[[#This Row],[Country]]="Egypt", 1, EmpTable3[[#This Row],[Country]]="Saudi Arabia", 2, EmpTable3[[#This Row],[Country]]="United Arab Emirates", 3, EmpTable3[[#This Row],[Country]]="Syria", 4, EmpTable3[[#This Row],[Country]]="Lebanon", 5)</f>
        <v>1</v>
      </c>
      <c r="I624" t="s">
        <v>60</v>
      </c>
      <c r="J624">
        <f>_xlfn.IFS(EmpTable3[[#This Row],[Center]]="East", 1, EmpTable3[[#This Row],[Center]]="West", 2, EmpTable3[[#This Row],[Center]]="North", 3, EmpTable3[[#This Row],[Center]]="South", 4, EmpTable3[[#This Row],[Center]]="Main", 5)</f>
        <v>4</v>
      </c>
      <c r="K624">
        <v>1835</v>
      </c>
      <c r="L624">
        <v>22020</v>
      </c>
      <c r="M624">
        <v>3</v>
      </c>
      <c r="N624">
        <v>1</v>
      </c>
      <c r="O624">
        <v>0</v>
      </c>
      <c r="P624">
        <v>50</v>
      </c>
      <c r="Q624" s="2"/>
      <c r="R624">
        <v>1</v>
      </c>
      <c r="S624">
        <v>5</v>
      </c>
      <c r="T624">
        <v>1</v>
      </c>
      <c r="U624">
        <v>4</v>
      </c>
      <c r="V624">
        <v>1835</v>
      </c>
      <c r="W624">
        <v>22020</v>
      </c>
      <c r="X624">
        <v>3</v>
      </c>
      <c r="Y624">
        <v>1</v>
      </c>
      <c r="Z624">
        <v>0</v>
      </c>
      <c r="AA624">
        <v>50</v>
      </c>
    </row>
    <row r="625" spans="1:27" x14ac:dyDescent="0.3">
      <c r="A625">
        <v>624</v>
      </c>
      <c r="B625" t="s">
        <v>32</v>
      </c>
      <c r="C625">
        <f>_xlfn.IFS(EmpTable3[[#This Row],[Gender]]="Male", 1, EmpTable3[[#This Row],[Gender]]="Female", 2)</f>
        <v>1</v>
      </c>
      <c r="D625" s="1">
        <v>43348</v>
      </c>
      <c r="E625" s="2">
        <f ca="1">DATEDIF(EmpTable3[[#This Row],[Start Date]],TODAY(),"Y")</f>
        <v>5</v>
      </c>
      <c r="F625" t="s">
        <v>77</v>
      </c>
      <c r="G625" t="s">
        <v>48</v>
      </c>
      <c r="H625">
        <f>_xlfn.IFS(EmpTable3[[#This Row],[Country]]="Egypt", 1, EmpTable3[[#This Row],[Country]]="Saudi Arabia", 2, EmpTable3[[#This Row],[Country]]="United Arab Emirates", 3, EmpTable3[[#This Row],[Country]]="Syria", 4, EmpTable3[[#This Row],[Country]]="Lebanon", 5)</f>
        <v>4</v>
      </c>
      <c r="I625" t="s">
        <v>19</v>
      </c>
      <c r="J625">
        <f>_xlfn.IFS(EmpTable3[[#This Row],[Center]]="East", 1, EmpTable3[[#This Row],[Center]]="West", 2, EmpTable3[[#This Row],[Center]]="North", 3, EmpTable3[[#This Row],[Center]]="South", 4, EmpTable3[[#This Row],[Center]]="Main", 5)</f>
        <v>2</v>
      </c>
      <c r="K625">
        <v>2192</v>
      </c>
      <c r="L625">
        <v>26304</v>
      </c>
      <c r="M625">
        <v>4.5</v>
      </c>
      <c r="N625">
        <v>0</v>
      </c>
      <c r="O625">
        <v>4</v>
      </c>
      <c r="P625">
        <v>1</v>
      </c>
      <c r="Q625" s="2"/>
      <c r="R625">
        <v>1</v>
      </c>
      <c r="S625">
        <v>5</v>
      </c>
      <c r="T625">
        <v>4</v>
      </c>
      <c r="U625">
        <v>2</v>
      </c>
      <c r="V625">
        <v>2192</v>
      </c>
      <c r="W625">
        <v>26304</v>
      </c>
      <c r="X625">
        <v>4.5</v>
      </c>
      <c r="Y625">
        <v>0</v>
      </c>
      <c r="Z625">
        <v>4</v>
      </c>
      <c r="AA625">
        <v>1</v>
      </c>
    </row>
    <row r="626" spans="1:27" x14ac:dyDescent="0.3">
      <c r="A626">
        <v>625</v>
      </c>
      <c r="B626" t="s">
        <v>32</v>
      </c>
      <c r="C626">
        <f>_xlfn.IFS(EmpTable3[[#This Row],[Gender]]="Male", 1, EmpTable3[[#This Row],[Gender]]="Female", 2)</f>
        <v>1</v>
      </c>
      <c r="D626" s="1">
        <v>43641</v>
      </c>
      <c r="E626" s="2">
        <f ca="1">DATEDIF(EmpTable3[[#This Row],[Start Date]],TODAY(),"Y")</f>
        <v>5</v>
      </c>
      <c r="F626" t="s">
        <v>28</v>
      </c>
      <c r="G626" t="s">
        <v>18</v>
      </c>
      <c r="H626">
        <f>_xlfn.IFS(EmpTable3[[#This Row],[Country]]="Egypt", 1, EmpTable3[[#This Row],[Country]]="Saudi Arabia", 2, EmpTable3[[#This Row],[Country]]="United Arab Emirates", 3, EmpTable3[[#This Row],[Country]]="Syria", 4, EmpTable3[[#This Row],[Country]]="Lebanon", 5)</f>
        <v>1</v>
      </c>
      <c r="I626" t="s">
        <v>42</v>
      </c>
      <c r="J626">
        <f>_xlfn.IFS(EmpTable3[[#This Row],[Center]]="East", 1, EmpTable3[[#This Row],[Center]]="West", 2, EmpTable3[[#This Row],[Center]]="North", 3, EmpTable3[[#This Row],[Center]]="South", 4, EmpTable3[[#This Row],[Center]]="Main", 5)</f>
        <v>5</v>
      </c>
      <c r="K626">
        <v>2875</v>
      </c>
      <c r="L626">
        <v>34500</v>
      </c>
      <c r="M626">
        <v>3</v>
      </c>
      <c r="N626">
        <v>0</v>
      </c>
      <c r="O626">
        <v>0</v>
      </c>
      <c r="P626">
        <v>4</v>
      </c>
      <c r="Q626" s="2"/>
      <c r="R626">
        <v>1</v>
      </c>
      <c r="S626">
        <v>5</v>
      </c>
      <c r="T626">
        <v>1</v>
      </c>
      <c r="U626">
        <v>5</v>
      </c>
      <c r="V626">
        <v>2875</v>
      </c>
      <c r="W626">
        <v>34500</v>
      </c>
      <c r="X626">
        <v>3</v>
      </c>
      <c r="Y626">
        <v>0</v>
      </c>
      <c r="Z626">
        <v>0</v>
      </c>
      <c r="AA626">
        <v>4</v>
      </c>
    </row>
    <row r="627" spans="1:27" x14ac:dyDescent="0.3">
      <c r="A627">
        <v>626</v>
      </c>
      <c r="B627" t="s">
        <v>32</v>
      </c>
      <c r="C627">
        <f>_xlfn.IFS(EmpTable3[[#This Row],[Gender]]="Male", 1, EmpTable3[[#This Row],[Gender]]="Female", 2)</f>
        <v>1</v>
      </c>
      <c r="D627" s="1">
        <v>43737</v>
      </c>
      <c r="E627" s="2">
        <f ca="1">DATEDIF(EmpTable3[[#This Row],[Start Date]],TODAY(),"Y")</f>
        <v>4</v>
      </c>
      <c r="F627" t="s">
        <v>58</v>
      </c>
      <c r="G627" t="s">
        <v>22</v>
      </c>
      <c r="H627">
        <f>_xlfn.IFS(EmpTable3[[#This Row],[Country]]="Egypt", 1, EmpTable3[[#This Row],[Country]]="Saudi Arabia", 2, EmpTable3[[#This Row],[Country]]="United Arab Emirates", 3, EmpTable3[[#This Row],[Country]]="Syria", 4, EmpTable3[[#This Row],[Country]]="Lebanon", 5)</f>
        <v>2</v>
      </c>
      <c r="I627" t="s">
        <v>19</v>
      </c>
      <c r="J627">
        <f>_xlfn.IFS(EmpTable3[[#This Row],[Center]]="East", 1, EmpTable3[[#This Row],[Center]]="West", 2, EmpTable3[[#This Row],[Center]]="North", 3, EmpTable3[[#This Row],[Center]]="South", 4, EmpTable3[[#This Row],[Center]]="Main", 5)</f>
        <v>2</v>
      </c>
      <c r="K627">
        <v>1332</v>
      </c>
      <c r="L627">
        <v>15984</v>
      </c>
      <c r="M627">
        <v>2</v>
      </c>
      <c r="N627">
        <v>0</v>
      </c>
      <c r="O627">
        <v>0</v>
      </c>
      <c r="P627">
        <v>14</v>
      </c>
      <c r="Q627" s="2"/>
      <c r="R627">
        <v>1</v>
      </c>
      <c r="S627">
        <v>4</v>
      </c>
      <c r="T627">
        <v>2</v>
      </c>
      <c r="U627">
        <v>2</v>
      </c>
      <c r="V627">
        <v>1332</v>
      </c>
      <c r="W627">
        <v>15984</v>
      </c>
      <c r="X627">
        <v>2</v>
      </c>
      <c r="Y627">
        <v>0</v>
      </c>
      <c r="Z627">
        <v>0</v>
      </c>
      <c r="AA627">
        <v>14</v>
      </c>
    </row>
    <row r="628" spans="1:27" x14ac:dyDescent="0.3">
      <c r="A628">
        <v>627</v>
      </c>
      <c r="B628" t="s">
        <v>32</v>
      </c>
      <c r="C628">
        <f>_xlfn.IFS(EmpTable3[[#This Row],[Gender]]="Male", 1, EmpTable3[[#This Row],[Gender]]="Female", 2)</f>
        <v>1</v>
      </c>
      <c r="D628" s="1">
        <v>43071</v>
      </c>
      <c r="E628" s="2">
        <f ca="1">DATEDIF(EmpTable3[[#This Row],[Start Date]],TODAY(),"Y")</f>
        <v>6</v>
      </c>
      <c r="F628" t="s">
        <v>50</v>
      </c>
      <c r="G628" t="s">
        <v>22</v>
      </c>
      <c r="H628">
        <f>_xlfn.IFS(EmpTable3[[#This Row],[Country]]="Egypt", 1, EmpTable3[[#This Row],[Country]]="Saudi Arabia", 2, EmpTable3[[#This Row],[Country]]="United Arab Emirates", 3, EmpTable3[[#This Row],[Country]]="Syria", 4, EmpTable3[[#This Row],[Country]]="Lebanon", 5)</f>
        <v>2</v>
      </c>
      <c r="I628" t="s">
        <v>36</v>
      </c>
      <c r="J628">
        <f>_xlfn.IFS(EmpTable3[[#This Row],[Center]]="East", 1, EmpTable3[[#This Row],[Center]]="West", 2, EmpTable3[[#This Row],[Center]]="North", 3, EmpTable3[[#This Row],[Center]]="South", 4, EmpTable3[[#This Row],[Center]]="Main", 5)</f>
        <v>3</v>
      </c>
      <c r="K628">
        <v>2023</v>
      </c>
      <c r="L628">
        <v>24276</v>
      </c>
      <c r="M628">
        <v>5</v>
      </c>
      <c r="N628">
        <v>6</v>
      </c>
      <c r="O628">
        <v>0</v>
      </c>
      <c r="P628">
        <v>5</v>
      </c>
      <c r="Q628" s="2"/>
      <c r="R628">
        <v>1</v>
      </c>
      <c r="S628">
        <v>6</v>
      </c>
      <c r="T628">
        <v>2</v>
      </c>
      <c r="U628">
        <v>3</v>
      </c>
      <c r="V628">
        <v>2023</v>
      </c>
      <c r="W628">
        <v>24276</v>
      </c>
      <c r="X628">
        <v>5</v>
      </c>
      <c r="Y628">
        <v>6</v>
      </c>
      <c r="Z628">
        <v>0</v>
      </c>
      <c r="AA628">
        <v>5</v>
      </c>
    </row>
    <row r="629" spans="1:27" x14ac:dyDescent="0.3">
      <c r="A629">
        <v>628</v>
      </c>
      <c r="B629" t="s">
        <v>32</v>
      </c>
      <c r="C629">
        <f>_xlfn.IFS(EmpTable3[[#This Row],[Gender]]="Male", 1, EmpTable3[[#This Row],[Gender]]="Female", 2)</f>
        <v>1</v>
      </c>
      <c r="D629" s="1">
        <v>44156</v>
      </c>
      <c r="E629" s="2">
        <f ca="1">DATEDIF(EmpTable3[[#This Row],[Start Date]],TODAY(),"Y")</f>
        <v>3</v>
      </c>
      <c r="F629" t="s">
        <v>77</v>
      </c>
      <c r="G629" t="s">
        <v>18</v>
      </c>
      <c r="H629">
        <f>_xlfn.IFS(EmpTable3[[#This Row],[Country]]="Egypt", 1, EmpTable3[[#This Row],[Country]]="Saudi Arabia", 2, EmpTable3[[#This Row],[Country]]="United Arab Emirates", 3, EmpTable3[[#This Row],[Country]]="Syria", 4, EmpTable3[[#This Row],[Country]]="Lebanon", 5)</f>
        <v>1</v>
      </c>
      <c r="I629" t="s">
        <v>898</v>
      </c>
      <c r="J629">
        <f>_xlfn.IFS(EmpTable3[[#This Row],[Center]]="East", 1, EmpTable3[[#This Row],[Center]]="West", 2, EmpTable3[[#This Row],[Center]]="North", 3, EmpTable3[[#This Row],[Center]]="South", 4, EmpTable3[[#This Row],[Center]]="Main", 5)</f>
        <v>1</v>
      </c>
      <c r="K629">
        <v>2094</v>
      </c>
      <c r="L629">
        <v>25128</v>
      </c>
      <c r="M629">
        <v>4.5</v>
      </c>
      <c r="N629">
        <v>6</v>
      </c>
      <c r="O629">
        <v>5</v>
      </c>
      <c r="P629">
        <v>2</v>
      </c>
      <c r="Q629" s="2"/>
      <c r="R629">
        <v>1</v>
      </c>
      <c r="S629">
        <v>3</v>
      </c>
      <c r="T629">
        <v>1</v>
      </c>
      <c r="U629">
        <v>1</v>
      </c>
      <c r="V629">
        <v>2094</v>
      </c>
      <c r="W629">
        <v>25128</v>
      </c>
      <c r="X629">
        <v>4.5</v>
      </c>
      <c r="Y629">
        <v>6</v>
      </c>
      <c r="Z629">
        <v>5</v>
      </c>
      <c r="AA629">
        <v>2</v>
      </c>
    </row>
    <row r="630" spans="1:27" x14ac:dyDescent="0.3">
      <c r="A630">
        <v>629</v>
      </c>
      <c r="B630" t="s">
        <v>32</v>
      </c>
      <c r="C630">
        <f>_xlfn.IFS(EmpTable3[[#This Row],[Gender]]="Male", 1, EmpTable3[[#This Row],[Gender]]="Female", 2)</f>
        <v>1</v>
      </c>
      <c r="D630" s="1">
        <v>43617</v>
      </c>
      <c r="E630" s="2">
        <f ca="1">DATEDIF(EmpTable3[[#This Row],[Start Date]],TODAY(),"Y")</f>
        <v>5</v>
      </c>
      <c r="F630" t="s">
        <v>45</v>
      </c>
      <c r="G630" t="s">
        <v>22</v>
      </c>
      <c r="H630">
        <f>_xlfn.IFS(EmpTable3[[#This Row],[Country]]="Egypt", 1, EmpTable3[[#This Row],[Country]]="Saudi Arabia", 2, EmpTable3[[#This Row],[Country]]="United Arab Emirates", 3, EmpTable3[[#This Row],[Country]]="Syria", 4, EmpTable3[[#This Row],[Country]]="Lebanon", 5)</f>
        <v>2</v>
      </c>
      <c r="I630" t="s">
        <v>36</v>
      </c>
      <c r="J630">
        <f>_xlfn.IFS(EmpTable3[[#This Row],[Center]]="East", 1, EmpTable3[[#This Row],[Center]]="West", 2, EmpTable3[[#This Row],[Center]]="North", 3, EmpTable3[[#This Row],[Center]]="South", 4, EmpTable3[[#This Row],[Center]]="Main", 5)</f>
        <v>3</v>
      </c>
      <c r="K630">
        <v>3006</v>
      </c>
      <c r="L630">
        <v>36072</v>
      </c>
      <c r="M630">
        <v>4.5</v>
      </c>
      <c r="N630">
        <v>0</v>
      </c>
      <c r="O630">
        <v>3</v>
      </c>
      <c r="P630">
        <v>7</v>
      </c>
      <c r="Q630" s="2"/>
      <c r="R630">
        <v>1</v>
      </c>
      <c r="S630">
        <v>5</v>
      </c>
      <c r="T630">
        <v>2</v>
      </c>
      <c r="U630">
        <v>3</v>
      </c>
      <c r="V630">
        <v>3006</v>
      </c>
      <c r="W630">
        <v>36072</v>
      </c>
      <c r="X630">
        <v>4.5</v>
      </c>
      <c r="Y630">
        <v>0</v>
      </c>
      <c r="Z630">
        <v>3</v>
      </c>
      <c r="AA630">
        <v>7</v>
      </c>
    </row>
    <row r="631" spans="1:27" x14ac:dyDescent="0.3">
      <c r="A631">
        <v>630</v>
      </c>
      <c r="B631" t="s">
        <v>32</v>
      </c>
      <c r="C631">
        <f>_xlfn.IFS(EmpTable3[[#This Row],[Gender]]="Male", 1, EmpTable3[[#This Row],[Gender]]="Female", 2)</f>
        <v>1</v>
      </c>
      <c r="D631" s="1">
        <v>43795</v>
      </c>
      <c r="E631" s="2">
        <f ca="1">DATEDIF(EmpTable3[[#This Row],[Start Date]],TODAY(),"Y")</f>
        <v>4</v>
      </c>
      <c r="F631" t="s">
        <v>28</v>
      </c>
      <c r="G631" t="s">
        <v>29</v>
      </c>
      <c r="H631">
        <f>_xlfn.IFS(EmpTable3[[#This Row],[Country]]="Egypt", 1, EmpTable3[[#This Row],[Country]]="Saudi Arabia", 2, EmpTable3[[#This Row],[Country]]="United Arab Emirates", 3, EmpTable3[[#This Row],[Country]]="Syria", 4, EmpTable3[[#This Row],[Country]]="Lebanon", 5)</f>
        <v>3</v>
      </c>
      <c r="I631" t="s">
        <v>42</v>
      </c>
      <c r="J631">
        <f>_xlfn.IFS(EmpTable3[[#This Row],[Center]]="East", 1, EmpTable3[[#This Row],[Center]]="West", 2, EmpTable3[[#This Row],[Center]]="North", 3, EmpTable3[[#This Row],[Center]]="South", 4, EmpTable3[[#This Row],[Center]]="Main", 5)</f>
        <v>5</v>
      </c>
      <c r="K631">
        <v>2717</v>
      </c>
      <c r="L631">
        <v>32604</v>
      </c>
      <c r="M631">
        <v>5</v>
      </c>
      <c r="N631">
        <v>0</v>
      </c>
      <c r="O631">
        <v>0</v>
      </c>
      <c r="P631">
        <v>7</v>
      </c>
      <c r="Q631" s="2"/>
      <c r="R631">
        <v>1</v>
      </c>
      <c r="S631">
        <v>4</v>
      </c>
      <c r="T631">
        <v>3</v>
      </c>
      <c r="U631">
        <v>5</v>
      </c>
      <c r="V631">
        <v>2717</v>
      </c>
      <c r="W631">
        <v>32604</v>
      </c>
      <c r="X631">
        <v>5</v>
      </c>
      <c r="Y631">
        <v>0</v>
      </c>
      <c r="Z631">
        <v>0</v>
      </c>
      <c r="AA631">
        <v>7</v>
      </c>
    </row>
    <row r="632" spans="1:27" x14ac:dyDescent="0.3">
      <c r="A632">
        <v>631</v>
      </c>
      <c r="B632" t="s">
        <v>32</v>
      </c>
      <c r="C632">
        <f>_xlfn.IFS(EmpTable3[[#This Row],[Gender]]="Male", 1, EmpTable3[[#This Row],[Gender]]="Female", 2)</f>
        <v>1</v>
      </c>
      <c r="D632" s="1">
        <v>43326</v>
      </c>
      <c r="E632" s="2">
        <f ca="1">DATEDIF(EmpTable3[[#This Row],[Start Date]],TODAY(),"Y")</f>
        <v>6</v>
      </c>
      <c r="F632" t="s">
        <v>76</v>
      </c>
      <c r="G632" t="s">
        <v>29</v>
      </c>
      <c r="H632">
        <f>_xlfn.IFS(EmpTable3[[#This Row],[Country]]="Egypt", 1, EmpTable3[[#This Row],[Country]]="Saudi Arabia", 2, EmpTable3[[#This Row],[Country]]="United Arab Emirates", 3, EmpTable3[[#This Row],[Country]]="Syria", 4, EmpTable3[[#This Row],[Country]]="Lebanon", 5)</f>
        <v>3</v>
      </c>
      <c r="I632" t="s">
        <v>42</v>
      </c>
      <c r="J632">
        <f>_xlfn.IFS(EmpTable3[[#This Row],[Center]]="East", 1, EmpTable3[[#This Row],[Center]]="West", 2, EmpTable3[[#This Row],[Center]]="North", 3, EmpTable3[[#This Row],[Center]]="South", 4, EmpTable3[[#This Row],[Center]]="Main", 5)</f>
        <v>5</v>
      </c>
      <c r="K632">
        <v>3135</v>
      </c>
      <c r="L632">
        <v>37620</v>
      </c>
      <c r="M632">
        <v>3</v>
      </c>
      <c r="N632">
        <v>1</v>
      </c>
      <c r="O632">
        <v>0</v>
      </c>
      <c r="P632">
        <v>5</v>
      </c>
      <c r="Q632" s="2"/>
      <c r="R632">
        <v>1</v>
      </c>
      <c r="S632">
        <v>6</v>
      </c>
      <c r="T632">
        <v>3</v>
      </c>
      <c r="U632">
        <v>5</v>
      </c>
      <c r="V632">
        <v>3135</v>
      </c>
      <c r="W632">
        <v>37620</v>
      </c>
      <c r="X632">
        <v>3</v>
      </c>
      <c r="Y632">
        <v>1</v>
      </c>
      <c r="Z632">
        <v>0</v>
      </c>
      <c r="AA632">
        <v>5</v>
      </c>
    </row>
    <row r="633" spans="1:27" x14ac:dyDescent="0.3">
      <c r="A633">
        <v>632</v>
      </c>
      <c r="B633" t="s">
        <v>307</v>
      </c>
      <c r="C633">
        <f>_xlfn.IFS(EmpTable3[[#This Row],[Gender]]="Male", 1, EmpTable3[[#This Row],[Gender]]="Female", 2)</f>
        <v>2</v>
      </c>
      <c r="D633" s="1">
        <v>43776</v>
      </c>
      <c r="E633" s="2">
        <f ca="1">DATEDIF(EmpTable3[[#This Row],[Start Date]],TODAY(),"Y")</f>
        <v>4</v>
      </c>
      <c r="F633" t="s">
        <v>41</v>
      </c>
      <c r="G633" t="s">
        <v>29</v>
      </c>
      <c r="H633">
        <f>_xlfn.IFS(EmpTable3[[#This Row],[Country]]="Egypt", 1, EmpTable3[[#This Row],[Country]]="Saudi Arabia", 2, EmpTable3[[#This Row],[Country]]="United Arab Emirates", 3, EmpTable3[[#This Row],[Country]]="Syria", 4, EmpTable3[[#This Row],[Country]]="Lebanon", 5)</f>
        <v>3</v>
      </c>
      <c r="I633" t="s">
        <v>36</v>
      </c>
      <c r="J633">
        <f>_xlfn.IFS(EmpTable3[[#This Row],[Center]]="East", 1, EmpTable3[[#This Row],[Center]]="West", 2, EmpTable3[[#This Row],[Center]]="North", 3, EmpTable3[[#This Row],[Center]]="South", 4, EmpTable3[[#This Row],[Center]]="Main", 5)</f>
        <v>3</v>
      </c>
      <c r="K633">
        <v>2334</v>
      </c>
      <c r="L633">
        <v>28008</v>
      </c>
      <c r="M633">
        <v>1</v>
      </c>
      <c r="N633">
        <v>2</v>
      </c>
      <c r="O633">
        <v>0</v>
      </c>
      <c r="P633">
        <v>2</v>
      </c>
      <c r="Q633" s="2"/>
      <c r="R633">
        <v>2</v>
      </c>
      <c r="S633">
        <v>4</v>
      </c>
      <c r="T633">
        <v>3</v>
      </c>
      <c r="U633">
        <v>3</v>
      </c>
      <c r="V633">
        <v>2334</v>
      </c>
      <c r="W633">
        <v>28008</v>
      </c>
      <c r="X633">
        <v>1</v>
      </c>
      <c r="Y633">
        <v>2</v>
      </c>
      <c r="Z633">
        <v>0</v>
      </c>
      <c r="AA633">
        <v>2</v>
      </c>
    </row>
    <row r="634" spans="1:27" x14ac:dyDescent="0.3">
      <c r="A634">
        <v>633</v>
      </c>
      <c r="B634" t="s">
        <v>307</v>
      </c>
      <c r="C634">
        <f>_xlfn.IFS(EmpTable3[[#This Row],[Gender]]="Male", 1, EmpTable3[[#This Row],[Gender]]="Female", 2)</f>
        <v>2</v>
      </c>
      <c r="D634" s="1">
        <v>43487</v>
      </c>
      <c r="E634" s="2">
        <f ca="1">DATEDIF(EmpTable3[[#This Row],[Start Date]],TODAY(),"Y")</f>
        <v>5</v>
      </c>
      <c r="F634" t="s">
        <v>41</v>
      </c>
      <c r="G634" t="s">
        <v>18</v>
      </c>
      <c r="H634">
        <f>_xlfn.IFS(EmpTable3[[#This Row],[Country]]="Egypt", 1, EmpTable3[[#This Row],[Country]]="Saudi Arabia", 2, EmpTable3[[#This Row],[Country]]="United Arab Emirates", 3, EmpTable3[[#This Row],[Country]]="Syria", 4, EmpTable3[[#This Row],[Country]]="Lebanon", 5)</f>
        <v>1</v>
      </c>
      <c r="I634" t="s">
        <v>36</v>
      </c>
      <c r="J634">
        <f>_xlfn.IFS(EmpTable3[[#This Row],[Center]]="East", 1, EmpTable3[[#This Row],[Center]]="West", 2, EmpTable3[[#This Row],[Center]]="North", 3, EmpTable3[[#This Row],[Center]]="South", 4, EmpTable3[[#This Row],[Center]]="Main", 5)</f>
        <v>3</v>
      </c>
      <c r="K634">
        <v>1661</v>
      </c>
      <c r="L634">
        <v>19932</v>
      </c>
      <c r="M634">
        <v>5</v>
      </c>
      <c r="N634">
        <v>4</v>
      </c>
      <c r="O634">
        <v>0</v>
      </c>
      <c r="P634">
        <v>9</v>
      </c>
      <c r="Q634" s="2"/>
      <c r="R634">
        <v>2</v>
      </c>
      <c r="S634">
        <v>5</v>
      </c>
      <c r="T634">
        <v>1</v>
      </c>
      <c r="U634">
        <v>3</v>
      </c>
      <c r="V634">
        <v>1661</v>
      </c>
      <c r="W634">
        <v>19932</v>
      </c>
      <c r="X634">
        <v>5</v>
      </c>
      <c r="Y634">
        <v>4</v>
      </c>
      <c r="Z634">
        <v>0</v>
      </c>
      <c r="AA634">
        <v>9</v>
      </c>
    </row>
    <row r="635" spans="1:27" x14ac:dyDescent="0.3">
      <c r="A635">
        <v>634</v>
      </c>
      <c r="B635" t="s">
        <v>307</v>
      </c>
      <c r="C635">
        <f>_xlfn.IFS(EmpTable3[[#This Row],[Gender]]="Male", 1, EmpTable3[[#This Row],[Gender]]="Female", 2)</f>
        <v>2</v>
      </c>
      <c r="D635" s="1">
        <v>43595</v>
      </c>
      <c r="E635" s="2">
        <f ca="1">DATEDIF(EmpTable3[[#This Row],[Start Date]],TODAY(),"Y")</f>
        <v>5</v>
      </c>
      <c r="F635" t="s">
        <v>353</v>
      </c>
      <c r="G635" t="s">
        <v>18</v>
      </c>
      <c r="H635">
        <f>_xlfn.IFS(EmpTable3[[#This Row],[Country]]="Egypt", 1, EmpTable3[[#This Row],[Country]]="Saudi Arabia", 2, EmpTable3[[#This Row],[Country]]="United Arab Emirates", 3, EmpTable3[[#This Row],[Country]]="Syria", 4, EmpTable3[[#This Row],[Country]]="Lebanon", 5)</f>
        <v>1</v>
      </c>
      <c r="I635" t="s">
        <v>898</v>
      </c>
      <c r="J635">
        <f>_xlfn.IFS(EmpTable3[[#This Row],[Center]]="East", 1, EmpTable3[[#This Row],[Center]]="West", 2, EmpTable3[[#This Row],[Center]]="North", 3, EmpTable3[[#This Row],[Center]]="South", 4, EmpTable3[[#This Row],[Center]]="Main", 5)</f>
        <v>1</v>
      </c>
      <c r="K635">
        <v>1230</v>
      </c>
      <c r="L635">
        <v>14760</v>
      </c>
      <c r="M635">
        <v>5</v>
      </c>
      <c r="N635">
        <v>0</v>
      </c>
      <c r="O635">
        <v>6</v>
      </c>
      <c r="P635">
        <v>5</v>
      </c>
      <c r="Q635" s="2"/>
      <c r="R635">
        <v>2</v>
      </c>
      <c r="S635">
        <v>5</v>
      </c>
      <c r="T635">
        <v>1</v>
      </c>
      <c r="U635">
        <v>1</v>
      </c>
      <c r="V635">
        <v>1230</v>
      </c>
      <c r="W635">
        <v>14760</v>
      </c>
      <c r="X635">
        <v>5</v>
      </c>
      <c r="Y635">
        <v>0</v>
      </c>
      <c r="Z635">
        <v>6</v>
      </c>
      <c r="AA635">
        <v>5</v>
      </c>
    </row>
    <row r="636" spans="1:27" x14ac:dyDescent="0.3">
      <c r="A636">
        <v>635</v>
      </c>
      <c r="B636" t="s">
        <v>307</v>
      </c>
      <c r="C636">
        <f>_xlfn.IFS(EmpTable3[[#This Row],[Gender]]="Male", 1, EmpTable3[[#This Row],[Gender]]="Female", 2)</f>
        <v>2</v>
      </c>
      <c r="D636" s="1">
        <v>42434</v>
      </c>
      <c r="E636" s="2">
        <f ca="1">DATEDIF(EmpTable3[[#This Row],[Start Date]],TODAY(),"Y")</f>
        <v>8</v>
      </c>
      <c r="F636" t="s">
        <v>39</v>
      </c>
      <c r="G636" t="s">
        <v>22</v>
      </c>
      <c r="H636">
        <f>_xlfn.IFS(EmpTable3[[#This Row],[Country]]="Egypt", 1, EmpTable3[[#This Row],[Country]]="Saudi Arabia", 2, EmpTable3[[#This Row],[Country]]="United Arab Emirates", 3, EmpTable3[[#This Row],[Country]]="Syria", 4, EmpTable3[[#This Row],[Country]]="Lebanon", 5)</f>
        <v>2</v>
      </c>
      <c r="I636" t="s">
        <v>42</v>
      </c>
      <c r="J636">
        <f>_xlfn.IFS(EmpTable3[[#This Row],[Center]]="East", 1, EmpTable3[[#This Row],[Center]]="West", 2, EmpTable3[[#This Row],[Center]]="North", 3, EmpTable3[[#This Row],[Center]]="South", 4, EmpTable3[[#This Row],[Center]]="Main", 5)</f>
        <v>5</v>
      </c>
      <c r="K636">
        <v>1483</v>
      </c>
      <c r="L636">
        <v>17796</v>
      </c>
      <c r="M636">
        <v>5</v>
      </c>
      <c r="N636">
        <v>0</v>
      </c>
      <c r="O636">
        <v>2</v>
      </c>
      <c r="P636">
        <v>8</v>
      </c>
      <c r="Q636" s="2"/>
      <c r="R636">
        <v>2</v>
      </c>
      <c r="S636">
        <v>8</v>
      </c>
      <c r="T636">
        <v>2</v>
      </c>
      <c r="U636">
        <v>5</v>
      </c>
      <c r="V636">
        <v>1483</v>
      </c>
      <c r="W636">
        <v>17796</v>
      </c>
      <c r="X636">
        <v>5</v>
      </c>
      <c r="Y636">
        <v>0</v>
      </c>
      <c r="Z636">
        <v>2</v>
      </c>
      <c r="AA636">
        <v>8</v>
      </c>
    </row>
    <row r="637" spans="1:27" x14ac:dyDescent="0.3">
      <c r="A637">
        <v>636</v>
      </c>
      <c r="B637" t="s">
        <v>32</v>
      </c>
      <c r="C637">
        <f>_xlfn.IFS(EmpTable3[[#This Row],[Gender]]="Male", 1, EmpTable3[[#This Row],[Gender]]="Female", 2)</f>
        <v>1</v>
      </c>
      <c r="D637" s="1">
        <v>43614</v>
      </c>
      <c r="E637" s="2">
        <f ca="1">DATEDIF(EmpTable3[[#This Row],[Start Date]],TODAY(),"Y")</f>
        <v>5</v>
      </c>
      <c r="F637" t="s">
        <v>17</v>
      </c>
      <c r="G637" t="s">
        <v>29</v>
      </c>
      <c r="H637">
        <f>_xlfn.IFS(EmpTable3[[#This Row],[Country]]="Egypt", 1, EmpTable3[[#This Row],[Country]]="Saudi Arabia", 2, EmpTable3[[#This Row],[Country]]="United Arab Emirates", 3, EmpTable3[[#This Row],[Country]]="Syria", 4, EmpTable3[[#This Row],[Country]]="Lebanon", 5)</f>
        <v>3</v>
      </c>
      <c r="I637" t="s">
        <v>36</v>
      </c>
      <c r="J637">
        <f>_xlfn.IFS(EmpTable3[[#This Row],[Center]]="East", 1, EmpTable3[[#This Row],[Center]]="West", 2, EmpTable3[[#This Row],[Center]]="North", 3, EmpTable3[[#This Row],[Center]]="South", 4, EmpTable3[[#This Row],[Center]]="Main", 5)</f>
        <v>3</v>
      </c>
      <c r="K637">
        <v>2462</v>
      </c>
      <c r="L637">
        <v>29544</v>
      </c>
      <c r="M637">
        <v>3</v>
      </c>
      <c r="N637">
        <v>6</v>
      </c>
      <c r="O637">
        <v>3</v>
      </c>
      <c r="P637">
        <v>2</v>
      </c>
      <c r="Q637" s="2"/>
      <c r="R637">
        <v>1</v>
      </c>
      <c r="S637">
        <v>5</v>
      </c>
      <c r="T637">
        <v>3</v>
      </c>
      <c r="U637">
        <v>3</v>
      </c>
      <c r="V637">
        <v>2462</v>
      </c>
      <c r="W637">
        <v>29544</v>
      </c>
      <c r="X637">
        <v>3</v>
      </c>
      <c r="Y637">
        <v>6</v>
      </c>
      <c r="Z637">
        <v>3</v>
      </c>
      <c r="AA637">
        <v>2</v>
      </c>
    </row>
    <row r="638" spans="1:27" x14ac:dyDescent="0.3">
      <c r="A638">
        <v>637</v>
      </c>
      <c r="B638" t="s">
        <v>307</v>
      </c>
      <c r="C638">
        <f>_xlfn.IFS(EmpTable3[[#This Row],[Gender]]="Male", 1, EmpTable3[[#This Row],[Gender]]="Female", 2)</f>
        <v>2</v>
      </c>
      <c r="D638" s="1">
        <v>44194</v>
      </c>
      <c r="E638" s="2">
        <f ca="1">DATEDIF(EmpTable3[[#This Row],[Start Date]],TODAY(),"Y")</f>
        <v>3</v>
      </c>
      <c r="F638" t="s">
        <v>77</v>
      </c>
      <c r="G638" t="s">
        <v>18</v>
      </c>
      <c r="H638">
        <f>_xlfn.IFS(EmpTable3[[#This Row],[Country]]="Egypt", 1, EmpTable3[[#This Row],[Country]]="Saudi Arabia", 2, EmpTable3[[#This Row],[Country]]="United Arab Emirates", 3, EmpTable3[[#This Row],[Country]]="Syria", 4, EmpTable3[[#This Row],[Country]]="Lebanon", 5)</f>
        <v>1</v>
      </c>
      <c r="I638" t="s">
        <v>898</v>
      </c>
      <c r="J638">
        <f>_xlfn.IFS(EmpTable3[[#This Row],[Center]]="East", 1, EmpTable3[[#This Row],[Center]]="West", 2, EmpTable3[[#This Row],[Center]]="North", 3, EmpTable3[[#This Row],[Center]]="South", 4, EmpTable3[[#This Row],[Center]]="Main", 5)</f>
        <v>1</v>
      </c>
      <c r="K638">
        <v>2180</v>
      </c>
      <c r="L638">
        <v>26160</v>
      </c>
      <c r="M638">
        <v>5</v>
      </c>
      <c r="N638">
        <v>3</v>
      </c>
      <c r="O638">
        <v>0</v>
      </c>
      <c r="P638">
        <v>0</v>
      </c>
      <c r="Q638" s="2"/>
      <c r="R638">
        <v>2</v>
      </c>
      <c r="S638">
        <v>3</v>
      </c>
      <c r="T638">
        <v>1</v>
      </c>
      <c r="U638">
        <v>1</v>
      </c>
      <c r="V638">
        <v>2180</v>
      </c>
      <c r="W638">
        <v>26160</v>
      </c>
      <c r="X638">
        <v>5</v>
      </c>
      <c r="Y638">
        <v>3</v>
      </c>
      <c r="Z638">
        <v>0</v>
      </c>
      <c r="AA638">
        <v>0</v>
      </c>
    </row>
    <row r="639" spans="1:27" x14ac:dyDescent="0.3">
      <c r="A639">
        <v>638</v>
      </c>
      <c r="B639" t="s">
        <v>307</v>
      </c>
      <c r="C639">
        <f>_xlfn.IFS(EmpTable3[[#This Row],[Gender]]="Male", 1, EmpTable3[[#This Row],[Gender]]="Female", 2)</f>
        <v>2</v>
      </c>
      <c r="D639" s="1">
        <v>42576</v>
      </c>
      <c r="E639" s="2">
        <f ca="1">DATEDIF(EmpTable3[[#This Row],[Start Date]],TODAY(),"Y")</f>
        <v>8</v>
      </c>
      <c r="F639" t="s">
        <v>118</v>
      </c>
      <c r="G639" t="s">
        <v>18</v>
      </c>
      <c r="H639">
        <f>_xlfn.IFS(EmpTable3[[#This Row],[Country]]="Egypt", 1, EmpTable3[[#This Row],[Country]]="Saudi Arabia", 2, EmpTable3[[#This Row],[Country]]="United Arab Emirates", 3, EmpTable3[[#This Row],[Country]]="Syria", 4, EmpTable3[[#This Row],[Country]]="Lebanon", 5)</f>
        <v>1</v>
      </c>
      <c r="I639" t="s">
        <v>36</v>
      </c>
      <c r="J639">
        <f>_xlfn.IFS(EmpTable3[[#This Row],[Center]]="East", 1, EmpTable3[[#This Row],[Center]]="West", 2, EmpTable3[[#This Row],[Center]]="North", 3, EmpTable3[[#This Row],[Center]]="South", 4, EmpTable3[[#This Row],[Center]]="Main", 5)</f>
        <v>3</v>
      </c>
      <c r="K639">
        <v>943</v>
      </c>
      <c r="L639">
        <v>11316</v>
      </c>
      <c r="M639">
        <v>5</v>
      </c>
      <c r="N639">
        <v>0</v>
      </c>
      <c r="O639">
        <v>4</v>
      </c>
      <c r="P639">
        <v>7</v>
      </c>
      <c r="Q639" s="2"/>
      <c r="R639">
        <v>2</v>
      </c>
      <c r="S639">
        <v>8</v>
      </c>
      <c r="T639">
        <v>1</v>
      </c>
      <c r="U639">
        <v>3</v>
      </c>
      <c r="V639">
        <v>943</v>
      </c>
      <c r="W639">
        <v>11316</v>
      </c>
      <c r="X639">
        <v>5</v>
      </c>
      <c r="Y639">
        <v>0</v>
      </c>
      <c r="Z639">
        <v>4</v>
      </c>
      <c r="AA639">
        <v>7</v>
      </c>
    </row>
    <row r="640" spans="1:27" x14ac:dyDescent="0.3">
      <c r="A640">
        <v>639</v>
      </c>
      <c r="B640" t="s">
        <v>32</v>
      </c>
      <c r="C640">
        <f>_xlfn.IFS(EmpTable3[[#This Row],[Gender]]="Male", 1, EmpTable3[[#This Row],[Gender]]="Female", 2)</f>
        <v>1</v>
      </c>
      <c r="D640" s="1">
        <v>43688</v>
      </c>
      <c r="E640" s="2">
        <f ca="1">DATEDIF(EmpTable3[[#This Row],[Start Date]],TODAY(),"Y")</f>
        <v>5</v>
      </c>
      <c r="F640" t="s">
        <v>25</v>
      </c>
      <c r="G640" t="s">
        <v>18</v>
      </c>
      <c r="H640">
        <f>_xlfn.IFS(EmpTable3[[#This Row],[Country]]="Egypt", 1, EmpTable3[[#This Row],[Country]]="Saudi Arabia", 2, EmpTable3[[#This Row],[Country]]="United Arab Emirates", 3, EmpTable3[[#This Row],[Country]]="Syria", 4, EmpTable3[[#This Row],[Country]]="Lebanon", 5)</f>
        <v>1</v>
      </c>
      <c r="I640" t="s">
        <v>42</v>
      </c>
      <c r="J640">
        <f>_xlfn.IFS(EmpTable3[[#This Row],[Center]]="East", 1, EmpTable3[[#This Row],[Center]]="West", 2, EmpTable3[[#This Row],[Center]]="North", 3, EmpTable3[[#This Row],[Center]]="South", 4, EmpTable3[[#This Row],[Center]]="Main", 5)</f>
        <v>5</v>
      </c>
      <c r="K640">
        <v>2489</v>
      </c>
      <c r="L640">
        <v>29868</v>
      </c>
      <c r="M640">
        <v>3</v>
      </c>
      <c r="N640">
        <v>6</v>
      </c>
      <c r="O640">
        <v>0</v>
      </c>
      <c r="P640">
        <v>3</v>
      </c>
      <c r="Q640" s="2"/>
      <c r="R640">
        <v>1</v>
      </c>
      <c r="S640">
        <v>5</v>
      </c>
      <c r="T640">
        <v>1</v>
      </c>
      <c r="U640">
        <v>5</v>
      </c>
      <c r="V640">
        <v>2489</v>
      </c>
      <c r="W640">
        <v>29868</v>
      </c>
      <c r="X640">
        <v>3</v>
      </c>
      <c r="Y640">
        <v>6</v>
      </c>
      <c r="Z640">
        <v>0</v>
      </c>
      <c r="AA640">
        <v>3</v>
      </c>
    </row>
    <row r="641" spans="1:27" x14ac:dyDescent="0.3">
      <c r="A641">
        <v>640</v>
      </c>
      <c r="B641" t="s">
        <v>32</v>
      </c>
      <c r="C641">
        <f>_xlfn.IFS(EmpTable3[[#This Row],[Gender]]="Male", 1, EmpTable3[[#This Row],[Gender]]="Female", 2)</f>
        <v>1</v>
      </c>
      <c r="D641" s="1">
        <v>43781</v>
      </c>
      <c r="E641" s="2">
        <f ca="1">DATEDIF(EmpTable3[[#This Row],[Start Date]],TODAY(),"Y")</f>
        <v>4</v>
      </c>
      <c r="F641" t="s">
        <v>35</v>
      </c>
      <c r="G641" t="s">
        <v>18</v>
      </c>
      <c r="H641">
        <f>_xlfn.IFS(EmpTable3[[#This Row],[Country]]="Egypt", 1, EmpTable3[[#This Row],[Country]]="Saudi Arabia", 2, EmpTable3[[#This Row],[Country]]="United Arab Emirates", 3, EmpTable3[[#This Row],[Country]]="Syria", 4, EmpTable3[[#This Row],[Country]]="Lebanon", 5)</f>
        <v>1</v>
      </c>
      <c r="I641" t="s">
        <v>60</v>
      </c>
      <c r="J641">
        <f>_xlfn.IFS(EmpTable3[[#This Row],[Center]]="East", 1, EmpTable3[[#This Row],[Center]]="West", 2, EmpTable3[[#This Row],[Center]]="North", 3, EmpTable3[[#This Row],[Center]]="South", 4, EmpTable3[[#This Row],[Center]]="Main", 5)</f>
        <v>4</v>
      </c>
      <c r="K641">
        <v>2279</v>
      </c>
      <c r="L641">
        <v>27348</v>
      </c>
      <c r="M641">
        <v>5</v>
      </c>
      <c r="N641">
        <v>0</v>
      </c>
      <c r="O641">
        <v>0</v>
      </c>
      <c r="P641">
        <v>4</v>
      </c>
      <c r="Q641" s="2"/>
      <c r="R641">
        <v>1</v>
      </c>
      <c r="S641">
        <v>4</v>
      </c>
      <c r="T641">
        <v>1</v>
      </c>
      <c r="U641">
        <v>4</v>
      </c>
      <c r="V641">
        <v>2279</v>
      </c>
      <c r="W641">
        <v>27348</v>
      </c>
      <c r="X641">
        <v>5</v>
      </c>
      <c r="Y641">
        <v>0</v>
      </c>
      <c r="Z641">
        <v>0</v>
      </c>
      <c r="AA641">
        <v>4</v>
      </c>
    </row>
    <row r="642" spans="1:27" x14ac:dyDescent="0.3">
      <c r="A642">
        <v>641</v>
      </c>
      <c r="B642" t="s">
        <v>307</v>
      </c>
      <c r="C642">
        <f>_xlfn.IFS(EmpTable3[[#This Row],[Gender]]="Male", 1, EmpTable3[[#This Row],[Gender]]="Female", 2)</f>
        <v>2</v>
      </c>
      <c r="D642" s="1">
        <v>43479</v>
      </c>
      <c r="E642" s="2">
        <f ca="1">DATEDIF(EmpTable3[[#This Row],[Start Date]],TODAY(),"Y")</f>
        <v>5</v>
      </c>
      <c r="F642" t="s">
        <v>77</v>
      </c>
      <c r="G642" t="s">
        <v>22</v>
      </c>
      <c r="H642">
        <f>_xlfn.IFS(EmpTable3[[#This Row],[Country]]="Egypt", 1, EmpTable3[[#This Row],[Country]]="Saudi Arabia", 2, EmpTable3[[#This Row],[Country]]="United Arab Emirates", 3, EmpTable3[[#This Row],[Country]]="Syria", 4, EmpTable3[[#This Row],[Country]]="Lebanon", 5)</f>
        <v>2</v>
      </c>
      <c r="I642" t="s">
        <v>42</v>
      </c>
      <c r="J642">
        <f>_xlfn.IFS(EmpTable3[[#This Row],[Center]]="East", 1, EmpTable3[[#This Row],[Center]]="West", 2, EmpTable3[[#This Row],[Center]]="North", 3, EmpTable3[[#This Row],[Center]]="South", 4, EmpTable3[[#This Row],[Center]]="Main", 5)</f>
        <v>5</v>
      </c>
      <c r="K642">
        <v>840</v>
      </c>
      <c r="L642">
        <v>10080</v>
      </c>
      <c r="M642">
        <v>3</v>
      </c>
      <c r="N642">
        <v>4</v>
      </c>
      <c r="O642">
        <v>0</v>
      </c>
      <c r="P642">
        <v>10</v>
      </c>
      <c r="Q642" s="2"/>
      <c r="R642">
        <v>2</v>
      </c>
      <c r="S642">
        <v>5</v>
      </c>
      <c r="T642">
        <v>2</v>
      </c>
      <c r="U642">
        <v>5</v>
      </c>
      <c r="V642">
        <v>840</v>
      </c>
      <c r="W642">
        <v>10080</v>
      </c>
      <c r="X642">
        <v>3</v>
      </c>
      <c r="Y642">
        <v>4</v>
      </c>
      <c r="Z642">
        <v>0</v>
      </c>
      <c r="AA642">
        <v>10</v>
      </c>
    </row>
    <row r="643" spans="1:27" x14ac:dyDescent="0.3">
      <c r="A643">
        <v>642</v>
      </c>
      <c r="B643" t="s">
        <v>32</v>
      </c>
      <c r="C643">
        <f>_xlfn.IFS(EmpTable3[[#This Row],[Gender]]="Male", 1, EmpTable3[[#This Row],[Gender]]="Female", 2)</f>
        <v>1</v>
      </c>
      <c r="D643" s="1">
        <v>43511</v>
      </c>
      <c r="E643" s="2">
        <f ca="1">DATEDIF(EmpTable3[[#This Row],[Start Date]],TODAY(),"Y")</f>
        <v>5</v>
      </c>
      <c r="F643" t="s">
        <v>17</v>
      </c>
      <c r="G643" t="s">
        <v>18</v>
      </c>
      <c r="H643">
        <f>_xlfn.IFS(EmpTable3[[#This Row],[Country]]="Egypt", 1, EmpTable3[[#This Row],[Country]]="Saudi Arabia", 2, EmpTable3[[#This Row],[Country]]="United Arab Emirates", 3, EmpTable3[[#This Row],[Country]]="Syria", 4, EmpTable3[[#This Row],[Country]]="Lebanon", 5)</f>
        <v>1</v>
      </c>
      <c r="I643" t="s">
        <v>36</v>
      </c>
      <c r="J643">
        <f>_xlfn.IFS(EmpTable3[[#This Row],[Center]]="East", 1, EmpTable3[[#This Row],[Center]]="West", 2, EmpTable3[[#This Row],[Center]]="North", 3, EmpTable3[[#This Row],[Center]]="South", 4, EmpTable3[[#This Row],[Center]]="Main", 5)</f>
        <v>3</v>
      </c>
      <c r="K643">
        <v>1601</v>
      </c>
      <c r="L643">
        <v>19212</v>
      </c>
      <c r="M643">
        <v>5</v>
      </c>
      <c r="N643">
        <v>0</v>
      </c>
      <c r="O643">
        <v>0</v>
      </c>
      <c r="P643">
        <v>3</v>
      </c>
      <c r="Q643" s="2"/>
      <c r="R643">
        <v>1</v>
      </c>
      <c r="S643">
        <v>5</v>
      </c>
      <c r="T643">
        <v>1</v>
      </c>
      <c r="U643">
        <v>3</v>
      </c>
      <c r="V643">
        <v>1601</v>
      </c>
      <c r="W643">
        <v>19212</v>
      </c>
      <c r="X643">
        <v>5</v>
      </c>
      <c r="Y643">
        <v>0</v>
      </c>
      <c r="Z643">
        <v>0</v>
      </c>
      <c r="AA643">
        <v>3</v>
      </c>
    </row>
    <row r="644" spans="1:27" x14ac:dyDescent="0.3">
      <c r="A644">
        <v>643</v>
      </c>
      <c r="B644" t="s">
        <v>32</v>
      </c>
      <c r="C644">
        <f>_xlfn.IFS(EmpTable3[[#This Row],[Gender]]="Male", 1, EmpTable3[[#This Row],[Gender]]="Female", 2)</f>
        <v>1</v>
      </c>
      <c r="D644" s="1">
        <v>43218</v>
      </c>
      <c r="E644" s="2">
        <f ca="1">DATEDIF(EmpTable3[[#This Row],[Start Date]],TODAY(),"Y")</f>
        <v>6</v>
      </c>
      <c r="F644" t="s">
        <v>41</v>
      </c>
      <c r="G644" t="s">
        <v>18</v>
      </c>
      <c r="H644">
        <f>_xlfn.IFS(EmpTable3[[#This Row],[Country]]="Egypt", 1, EmpTable3[[#This Row],[Country]]="Saudi Arabia", 2, EmpTable3[[#This Row],[Country]]="United Arab Emirates", 3, EmpTable3[[#This Row],[Country]]="Syria", 4, EmpTable3[[#This Row],[Country]]="Lebanon", 5)</f>
        <v>1</v>
      </c>
      <c r="I644" t="s">
        <v>36</v>
      </c>
      <c r="J644">
        <f>_xlfn.IFS(EmpTable3[[#This Row],[Center]]="East", 1, EmpTable3[[#This Row],[Center]]="West", 2, EmpTable3[[#This Row],[Center]]="North", 3, EmpTable3[[#This Row],[Center]]="South", 4, EmpTable3[[#This Row],[Center]]="Main", 5)</f>
        <v>3</v>
      </c>
      <c r="K644">
        <v>1414</v>
      </c>
      <c r="L644">
        <v>16968</v>
      </c>
      <c r="M644">
        <v>5</v>
      </c>
      <c r="N644">
        <v>4</v>
      </c>
      <c r="O644">
        <v>0</v>
      </c>
      <c r="P644">
        <v>10</v>
      </c>
      <c r="Q644" s="2"/>
      <c r="R644">
        <v>1</v>
      </c>
      <c r="S644">
        <v>6</v>
      </c>
      <c r="T644">
        <v>1</v>
      </c>
      <c r="U644">
        <v>3</v>
      </c>
      <c r="V644">
        <v>1414</v>
      </c>
      <c r="W644">
        <v>16968</v>
      </c>
      <c r="X644">
        <v>5</v>
      </c>
      <c r="Y644">
        <v>4</v>
      </c>
      <c r="Z644">
        <v>0</v>
      </c>
      <c r="AA644">
        <v>10</v>
      </c>
    </row>
    <row r="645" spans="1:27" x14ac:dyDescent="0.3">
      <c r="A645">
        <v>644</v>
      </c>
      <c r="B645" t="s">
        <v>32</v>
      </c>
      <c r="C645">
        <f>_xlfn.IFS(EmpTable3[[#This Row],[Gender]]="Male", 1, EmpTable3[[#This Row],[Gender]]="Female", 2)</f>
        <v>1</v>
      </c>
      <c r="D645" s="1">
        <v>43915</v>
      </c>
      <c r="E645" s="2">
        <f ca="1">DATEDIF(EmpTable3[[#This Row],[Start Date]],TODAY(),"Y")</f>
        <v>4</v>
      </c>
      <c r="F645" t="s">
        <v>50</v>
      </c>
      <c r="G645" t="s">
        <v>29</v>
      </c>
      <c r="H645">
        <f>_xlfn.IFS(EmpTable3[[#This Row],[Country]]="Egypt", 1, EmpTable3[[#This Row],[Country]]="Saudi Arabia", 2, EmpTable3[[#This Row],[Country]]="United Arab Emirates", 3, EmpTable3[[#This Row],[Country]]="Syria", 4, EmpTable3[[#This Row],[Country]]="Lebanon", 5)</f>
        <v>3</v>
      </c>
      <c r="I645" t="s">
        <v>36</v>
      </c>
      <c r="J645">
        <f>_xlfn.IFS(EmpTable3[[#This Row],[Center]]="East", 1, EmpTable3[[#This Row],[Center]]="West", 2, EmpTable3[[#This Row],[Center]]="North", 3, EmpTable3[[#This Row],[Center]]="South", 4, EmpTable3[[#This Row],[Center]]="Main", 5)</f>
        <v>3</v>
      </c>
      <c r="K645">
        <v>905</v>
      </c>
      <c r="L645">
        <v>10860</v>
      </c>
      <c r="M645">
        <v>3</v>
      </c>
      <c r="N645">
        <v>0</v>
      </c>
      <c r="O645">
        <v>0</v>
      </c>
      <c r="P645">
        <v>8</v>
      </c>
      <c r="Q645" s="2"/>
      <c r="R645">
        <v>1</v>
      </c>
      <c r="S645">
        <v>4</v>
      </c>
      <c r="T645">
        <v>3</v>
      </c>
      <c r="U645">
        <v>3</v>
      </c>
      <c r="V645">
        <v>905</v>
      </c>
      <c r="W645">
        <v>10860</v>
      </c>
      <c r="X645">
        <v>3</v>
      </c>
      <c r="Y645">
        <v>0</v>
      </c>
      <c r="Z645">
        <v>0</v>
      </c>
      <c r="AA645">
        <v>8</v>
      </c>
    </row>
    <row r="646" spans="1:27" x14ac:dyDescent="0.3">
      <c r="A646">
        <v>645</v>
      </c>
      <c r="B646" t="s">
        <v>307</v>
      </c>
      <c r="C646">
        <f>_xlfn.IFS(EmpTable3[[#This Row],[Gender]]="Male", 1, EmpTable3[[#This Row],[Gender]]="Female", 2)</f>
        <v>2</v>
      </c>
      <c r="D646" s="1">
        <v>43894</v>
      </c>
      <c r="E646" s="2">
        <f ca="1">DATEDIF(EmpTable3[[#This Row],[Start Date]],TODAY(),"Y")</f>
        <v>4</v>
      </c>
      <c r="F646" t="s">
        <v>53</v>
      </c>
      <c r="G646" t="s">
        <v>29</v>
      </c>
      <c r="H646">
        <f>_xlfn.IFS(EmpTable3[[#This Row],[Country]]="Egypt", 1, EmpTable3[[#This Row],[Country]]="Saudi Arabia", 2, EmpTable3[[#This Row],[Country]]="United Arab Emirates", 3, EmpTable3[[#This Row],[Country]]="Syria", 4, EmpTable3[[#This Row],[Country]]="Lebanon", 5)</f>
        <v>3</v>
      </c>
      <c r="I646" t="s">
        <v>36</v>
      </c>
      <c r="J646">
        <f>_xlfn.IFS(EmpTable3[[#This Row],[Center]]="East", 1, EmpTable3[[#This Row],[Center]]="West", 2, EmpTable3[[#This Row],[Center]]="North", 3, EmpTable3[[#This Row],[Center]]="South", 4, EmpTable3[[#This Row],[Center]]="Main", 5)</f>
        <v>3</v>
      </c>
      <c r="K646">
        <v>2525</v>
      </c>
      <c r="L646">
        <v>30300</v>
      </c>
      <c r="M646">
        <v>3</v>
      </c>
      <c r="N646">
        <v>0</v>
      </c>
      <c r="O646">
        <v>0</v>
      </c>
      <c r="P646">
        <v>10</v>
      </c>
      <c r="Q646" s="2"/>
      <c r="R646">
        <v>2</v>
      </c>
      <c r="S646">
        <v>4</v>
      </c>
      <c r="T646">
        <v>3</v>
      </c>
      <c r="U646">
        <v>3</v>
      </c>
      <c r="V646">
        <v>2525</v>
      </c>
      <c r="W646">
        <v>30300</v>
      </c>
      <c r="X646">
        <v>3</v>
      </c>
      <c r="Y646">
        <v>0</v>
      </c>
      <c r="Z646">
        <v>0</v>
      </c>
      <c r="AA646">
        <v>10</v>
      </c>
    </row>
    <row r="647" spans="1:27" x14ac:dyDescent="0.3">
      <c r="A647">
        <v>646</v>
      </c>
      <c r="B647" t="s">
        <v>32</v>
      </c>
      <c r="C647">
        <f>_xlfn.IFS(EmpTable3[[#This Row],[Gender]]="Male", 1, EmpTable3[[#This Row],[Gender]]="Female", 2)</f>
        <v>1</v>
      </c>
      <c r="D647" s="1">
        <v>43245</v>
      </c>
      <c r="E647" s="2">
        <f ca="1">DATEDIF(EmpTable3[[#This Row],[Start Date]],TODAY(),"Y")</f>
        <v>6</v>
      </c>
      <c r="F647" t="s">
        <v>39</v>
      </c>
      <c r="G647" t="s">
        <v>18</v>
      </c>
      <c r="H647">
        <f>_xlfn.IFS(EmpTable3[[#This Row],[Country]]="Egypt", 1, EmpTable3[[#This Row],[Country]]="Saudi Arabia", 2, EmpTable3[[#This Row],[Country]]="United Arab Emirates", 3, EmpTable3[[#This Row],[Country]]="Syria", 4, EmpTable3[[#This Row],[Country]]="Lebanon", 5)</f>
        <v>1</v>
      </c>
      <c r="I647" t="s">
        <v>36</v>
      </c>
      <c r="J647">
        <f>_xlfn.IFS(EmpTable3[[#This Row],[Center]]="East", 1, EmpTable3[[#This Row],[Center]]="West", 2, EmpTable3[[#This Row],[Center]]="North", 3, EmpTable3[[#This Row],[Center]]="South", 4, EmpTable3[[#This Row],[Center]]="Main", 5)</f>
        <v>3</v>
      </c>
      <c r="K647">
        <v>1412</v>
      </c>
      <c r="L647">
        <v>16944</v>
      </c>
      <c r="M647">
        <v>2</v>
      </c>
      <c r="N647">
        <v>0</v>
      </c>
      <c r="O647">
        <v>0</v>
      </c>
      <c r="P647">
        <v>7</v>
      </c>
      <c r="Q647" s="2"/>
      <c r="R647">
        <v>1</v>
      </c>
      <c r="S647">
        <v>6</v>
      </c>
      <c r="T647">
        <v>1</v>
      </c>
      <c r="U647">
        <v>3</v>
      </c>
      <c r="V647">
        <v>1412</v>
      </c>
      <c r="W647">
        <v>16944</v>
      </c>
      <c r="X647">
        <v>2</v>
      </c>
      <c r="Y647">
        <v>0</v>
      </c>
      <c r="Z647">
        <v>0</v>
      </c>
      <c r="AA647">
        <v>7</v>
      </c>
    </row>
    <row r="648" spans="1:27" x14ac:dyDescent="0.3">
      <c r="A648">
        <v>647</v>
      </c>
      <c r="B648" t="s">
        <v>32</v>
      </c>
      <c r="C648">
        <f>_xlfn.IFS(EmpTable3[[#This Row],[Gender]]="Male", 1, EmpTable3[[#This Row],[Gender]]="Female", 2)</f>
        <v>1</v>
      </c>
      <c r="D648" s="1">
        <v>43834</v>
      </c>
      <c r="E648" s="2">
        <f ca="1">DATEDIF(EmpTable3[[#This Row],[Start Date]],TODAY(),"Y")</f>
        <v>4</v>
      </c>
      <c r="F648" t="s">
        <v>28</v>
      </c>
      <c r="G648" t="s">
        <v>48</v>
      </c>
      <c r="H648">
        <f>_xlfn.IFS(EmpTable3[[#This Row],[Country]]="Egypt", 1, EmpTable3[[#This Row],[Country]]="Saudi Arabia", 2, EmpTable3[[#This Row],[Country]]="United Arab Emirates", 3, EmpTable3[[#This Row],[Country]]="Syria", 4, EmpTable3[[#This Row],[Country]]="Lebanon", 5)</f>
        <v>4</v>
      </c>
      <c r="I648" t="s">
        <v>42</v>
      </c>
      <c r="J648">
        <f>_xlfn.IFS(EmpTable3[[#This Row],[Center]]="East", 1, EmpTable3[[#This Row],[Center]]="West", 2, EmpTable3[[#This Row],[Center]]="North", 3, EmpTable3[[#This Row],[Center]]="South", 4, EmpTable3[[#This Row],[Center]]="Main", 5)</f>
        <v>5</v>
      </c>
      <c r="K648">
        <v>2397</v>
      </c>
      <c r="L648">
        <v>28764</v>
      </c>
      <c r="M648">
        <v>3</v>
      </c>
      <c r="N648">
        <v>0</v>
      </c>
      <c r="O648">
        <v>0</v>
      </c>
      <c r="P648">
        <v>100</v>
      </c>
      <c r="Q648" s="2"/>
      <c r="R648">
        <v>1</v>
      </c>
      <c r="S648">
        <v>4</v>
      </c>
      <c r="T648">
        <v>4</v>
      </c>
      <c r="U648">
        <v>5</v>
      </c>
      <c r="V648">
        <v>2397</v>
      </c>
      <c r="W648">
        <v>28764</v>
      </c>
      <c r="X648">
        <v>3</v>
      </c>
      <c r="Y648">
        <v>0</v>
      </c>
      <c r="Z648">
        <v>0</v>
      </c>
      <c r="AA648">
        <v>100</v>
      </c>
    </row>
    <row r="649" spans="1:27" x14ac:dyDescent="0.3">
      <c r="A649">
        <v>648</v>
      </c>
      <c r="B649" t="s">
        <v>32</v>
      </c>
      <c r="C649">
        <f>_xlfn.IFS(EmpTable3[[#This Row],[Gender]]="Male", 1, EmpTable3[[#This Row],[Gender]]="Female", 2)</f>
        <v>1</v>
      </c>
      <c r="D649" s="1">
        <v>44055</v>
      </c>
      <c r="E649" s="2">
        <f ca="1">DATEDIF(EmpTable3[[#This Row],[Start Date]],TODAY(),"Y")</f>
        <v>4</v>
      </c>
      <c r="F649" t="s">
        <v>41</v>
      </c>
      <c r="G649" t="s">
        <v>18</v>
      </c>
      <c r="H649">
        <f>_xlfn.IFS(EmpTable3[[#This Row],[Country]]="Egypt", 1, EmpTable3[[#This Row],[Country]]="Saudi Arabia", 2, EmpTable3[[#This Row],[Country]]="United Arab Emirates", 3, EmpTable3[[#This Row],[Country]]="Syria", 4, EmpTable3[[#This Row],[Country]]="Lebanon", 5)</f>
        <v>1</v>
      </c>
      <c r="I649" t="s">
        <v>36</v>
      </c>
      <c r="J649">
        <f>_xlfn.IFS(EmpTable3[[#This Row],[Center]]="East", 1, EmpTable3[[#This Row],[Center]]="West", 2, EmpTable3[[#This Row],[Center]]="North", 3, EmpTable3[[#This Row],[Center]]="South", 4, EmpTable3[[#This Row],[Center]]="Main", 5)</f>
        <v>3</v>
      </c>
      <c r="K649">
        <v>1153</v>
      </c>
      <c r="L649">
        <v>13836</v>
      </c>
      <c r="M649">
        <v>4.5</v>
      </c>
      <c r="N649">
        <v>0</v>
      </c>
      <c r="O649">
        <v>2</v>
      </c>
      <c r="P649">
        <v>10</v>
      </c>
      <c r="Q649" s="2"/>
      <c r="R649">
        <v>1</v>
      </c>
      <c r="S649">
        <v>4</v>
      </c>
      <c r="T649">
        <v>1</v>
      </c>
      <c r="U649">
        <v>3</v>
      </c>
      <c r="V649">
        <v>1153</v>
      </c>
      <c r="W649">
        <v>13836</v>
      </c>
      <c r="X649">
        <v>4.5</v>
      </c>
      <c r="Y649">
        <v>0</v>
      </c>
      <c r="Z649">
        <v>2</v>
      </c>
      <c r="AA649">
        <v>10</v>
      </c>
    </row>
    <row r="650" spans="1:27" x14ac:dyDescent="0.3">
      <c r="A650">
        <v>649</v>
      </c>
      <c r="B650" t="s">
        <v>32</v>
      </c>
      <c r="C650">
        <f>_xlfn.IFS(EmpTable3[[#This Row],[Gender]]="Male", 1, EmpTable3[[#This Row],[Gender]]="Female", 2)</f>
        <v>1</v>
      </c>
      <c r="D650" s="1">
        <v>42952</v>
      </c>
      <c r="E650" s="2">
        <f ca="1">DATEDIF(EmpTable3[[#This Row],[Start Date]],TODAY(),"Y")</f>
        <v>7</v>
      </c>
      <c r="F650" t="s">
        <v>41</v>
      </c>
      <c r="G650" t="s">
        <v>18</v>
      </c>
      <c r="H650">
        <f>_xlfn.IFS(EmpTable3[[#This Row],[Country]]="Egypt", 1, EmpTable3[[#This Row],[Country]]="Saudi Arabia", 2, EmpTable3[[#This Row],[Country]]="United Arab Emirates", 3, EmpTable3[[#This Row],[Country]]="Syria", 4, EmpTable3[[#This Row],[Country]]="Lebanon", 5)</f>
        <v>1</v>
      </c>
      <c r="I650" t="s">
        <v>36</v>
      </c>
      <c r="J650">
        <f>_xlfn.IFS(EmpTable3[[#This Row],[Center]]="East", 1, EmpTable3[[#This Row],[Center]]="West", 2, EmpTable3[[#This Row],[Center]]="North", 3, EmpTable3[[#This Row],[Center]]="South", 4, EmpTable3[[#This Row],[Center]]="Main", 5)</f>
        <v>3</v>
      </c>
      <c r="K650">
        <v>2091</v>
      </c>
      <c r="L650">
        <v>25092</v>
      </c>
      <c r="M650">
        <v>2</v>
      </c>
      <c r="N650">
        <v>0</v>
      </c>
      <c r="O650">
        <v>0</v>
      </c>
      <c r="P650">
        <v>6</v>
      </c>
      <c r="Q650" s="2"/>
      <c r="R650">
        <v>1</v>
      </c>
      <c r="S650">
        <v>7</v>
      </c>
      <c r="T650">
        <v>1</v>
      </c>
      <c r="U650">
        <v>3</v>
      </c>
      <c r="V650">
        <v>2091</v>
      </c>
      <c r="W650">
        <v>25092</v>
      </c>
      <c r="X650">
        <v>2</v>
      </c>
      <c r="Y650">
        <v>0</v>
      </c>
      <c r="Z650">
        <v>0</v>
      </c>
      <c r="AA650">
        <v>6</v>
      </c>
    </row>
    <row r="651" spans="1:27" x14ac:dyDescent="0.3">
      <c r="A651">
        <v>650</v>
      </c>
      <c r="B651" t="s">
        <v>32</v>
      </c>
      <c r="C651">
        <f>_xlfn.IFS(EmpTable3[[#This Row],[Gender]]="Male", 1, EmpTable3[[#This Row],[Gender]]="Female", 2)</f>
        <v>1</v>
      </c>
      <c r="D651" s="1">
        <v>44011</v>
      </c>
      <c r="E651" s="2">
        <f ca="1">DATEDIF(EmpTable3[[#This Row],[Start Date]],TODAY(),"Y")</f>
        <v>4</v>
      </c>
      <c r="F651" t="s">
        <v>28</v>
      </c>
      <c r="G651" t="s">
        <v>29</v>
      </c>
      <c r="H651">
        <f>_xlfn.IFS(EmpTable3[[#This Row],[Country]]="Egypt", 1, EmpTable3[[#This Row],[Country]]="Saudi Arabia", 2, EmpTable3[[#This Row],[Country]]="United Arab Emirates", 3, EmpTable3[[#This Row],[Country]]="Syria", 4, EmpTable3[[#This Row],[Country]]="Lebanon", 5)</f>
        <v>3</v>
      </c>
      <c r="I651" t="s">
        <v>19</v>
      </c>
      <c r="J651">
        <f>_xlfn.IFS(EmpTable3[[#This Row],[Center]]="East", 1, EmpTable3[[#This Row],[Center]]="West", 2, EmpTable3[[#This Row],[Center]]="North", 3, EmpTable3[[#This Row],[Center]]="South", 4, EmpTable3[[#This Row],[Center]]="Main", 5)</f>
        <v>2</v>
      </c>
      <c r="K651">
        <v>1444</v>
      </c>
      <c r="L651">
        <v>17328</v>
      </c>
      <c r="M651">
        <v>5</v>
      </c>
      <c r="N651">
        <v>3</v>
      </c>
      <c r="O651">
        <v>0</v>
      </c>
      <c r="P651">
        <v>7</v>
      </c>
      <c r="Q651" s="2"/>
      <c r="R651">
        <v>1</v>
      </c>
      <c r="S651">
        <v>4</v>
      </c>
      <c r="T651">
        <v>3</v>
      </c>
      <c r="U651">
        <v>2</v>
      </c>
      <c r="V651">
        <v>1444</v>
      </c>
      <c r="W651">
        <v>17328</v>
      </c>
      <c r="X651">
        <v>5</v>
      </c>
      <c r="Y651">
        <v>3</v>
      </c>
      <c r="Z651">
        <v>0</v>
      </c>
      <c r="AA651">
        <v>7</v>
      </c>
    </row>
    <row r="652" spans="1:27" x14ac:dyDescent="0.3">
      <c r="A652">
        <v>651</v>
      </c>
      <c r="B652" t="s">
        <v>307</v>
      </c>
      <c r="C652">
        <f>_xlfn.IFS(EmpTable3[[#This Row],[Gender]]="Male", 1, EmpTable3[[#This Row],[Gender]]="Female", 2)</f>
        <v>2</v>
      </c>
      <c r="D652" s="1">
        <v>42795</v>
      </c>
      <c r="E652" s="2">
        <f ca="1">DATEDIF(EmpTable3[[#This Row],[Start Date]],TODAY(),"Y")</f>
        <v>7</v>
      </c>
      <c r="F652" t="s">
        <v>28</v>
      </c>
      <c r="G652" t="s">
        <v>18</v>
      </c>
      <c r="H652">
        <f>_xlfn.IFS(EmpTable3[[#This Row],[Country]]="Egypt", 1, EmpTable3[[#This Row],[Country]]="Saudi Arabia", 2, EmpTable3[[#This Row],[Country]]="United Arab Emirates", 3, EmpTable3[[#This Row],[Country]]="Syria", 4, EmpTable3[[#This Row],[Country]]="Lebanon", 5)</f>
        <v>1</v>
      </c>
      <c r="I652" t="s">
        <v>36</v>
      </c>
      <c r="J652">
        <f>_xlfn.IFS(EmpTable3[[#This Row],[Center]]="East", 1, EmpTable3[[#This Row],[Center]]="West", 2, EmpTable3[[#This Row],[Center]]="North", 3, EmpTable3[[#This Row],[Center]]="South", 4, EmpTable3[[#This Row],[Center]]="Main", 5)</f>
        <v>3</v>
      </c>
      <c r="K652">
        <v>2360</v>
      </c>
      <c r="L652">
        <v>28320</v>
      </c>
      <c r="M652">
        <v>4.5</v>
      </c>
      <c r="N652">
        <v>0</v>
      </c>
      <c r="O652">
        <v>0</v>
      </c>
      <c r="P652">
        <v>1</v>
      </c>
      <c r="Q652" s="2"/>
      <c r="R652">
        <v>2</v>
      </c>
      <c r="S652">
        <v>7</v>
      </c>
      <c r="T652">
        <v>1</v>
      </c>
      <c r="U652">
        <v>3</v>
      </c>
      <c r="V652">
        <v>2360</v>
      </c>
      <c r="W652">
        <v>28320</v>
      </c>
      <c r="X652">
        <v>4.5</v>
      </c>
      <c r="Y652">
        <v>0</v>
      </c>
      <c r="Z652">
        <v>0</v>
      </c>
      <c r="AA652">
        <v>1</v>
      </c>
    </row>
    <row r="653" spans="1:27" x14ac:dyDescent="0.3">
      <c r="A653">
        <v>652</v>
      </c>
      <c r="B653" t="s">
        <v>32</v>
      </c>
      <c r="C653">
        <f>_xlfn.IFS(EmpTable3[[#This Row],[Gender]]="Male", 1, EmpTable3[[#This Row],[Gender]]="Female", 2)</f>
        <v>1</v>
      </c>
      <c r="D653" s="1">
        <v>44177</v>
      </c>
      <c r="E653" s="2">
        <f ca="1">DATEDIF(EmpTable3[[#This Row],[Start Date]],TODAY(),"Y")</f>
        <v>3</v>
      </c>
      <c r="F653" t="s">
        <v>53</v>
      </c>
      <c r="G653" t="s">
        <v>29</v>
      </c>
      <c r="H653">
        <f>_xlfn.IFS(EmpTable3[[#This Row],[Country]]="Egypt", 1, EmpTable3[[#This Row],[Country]]="Saudi Arabia", 2, EmpTable3[[#This Row],[Country]]="United Arab Emirates", 3, EmpTable3[[#This Row],[Country]]="Syria", 4, EmpTable3[[#This Row],[Country]]="Lebanon", 5)</f>
        <v>3</v>
      </c>
      <c r="I653" t="s">
        <v>36</v>
      </c>
      <c r="J653">
        <f>_xlfn.IFS(EmpTable3[[#This Row],[Center]]="East", 1, EmpTable3[[#This Row],[Center]]="West", 2, EmpTable3[[#This Row],[Center]]="North", 3, EmpTable3[[#This Row],[Center]]="South", 4, EmpTable3[[#This Row],[Center]]="Main", 5)</f>
        <v>3</v>
      </c>
      <c r="K653">
        <v>2576</v>
      </c>
      <c r="L653">
        <v>30912</v>
      </c>
      <c r="M653">
        <v>1</v>
      </c>
      <c r="N653">
        <v>6</v>
      </c>
      <c r="O653">
        <v>0</v>
      </c>
      <c r="P653">
        <v>6</v>
      </c>
      <c r="Q653" s="2"/>
      <c r="R653">
        <v>1</v>
      </c>
      <c r="S653">
        <v>3</v>
      </c>
      <c r="T653">
        <v>3</v>
      </c>
      <c r="U653">
        <v>3</v>
      </c>
      <c r="V653">
        <v>2576</v>
      </c>
      <c r="W653">
        <v>30912</v>
      </c>
      <c r="X653">
        <v>1</v>
      </c>
      <c r="Y653">
        <v>6</v>
      </c>
      <c r="Z653">
        <v>0</v>
      </c>
      <c r="AA653">
        <v>6</v>
      </c>
    </row>
    <row r="654" spans="1:27" x14ac:dyDescent="0.3">
      <c r="A654">
        <v>653</v>
      </c>
      <c r="B654" t="s">
        <v>32</v>
      </c>
      <c r="C654">
        <f>_xlfn.IFS(EmpTable3[[#This Row],[Gender]]="Male", 1, EmpTable3[[#This Row],[Gender]]="Female", 2)</f>
        <v>1</v>
      </c>
      <c r="D654" s="1">
        <v>43793</v>
      </c>
      <c r="E654" s="2">
        <f ca="1">DATEDIF(EmpTable3[[#This Row],[Start Date]],TODAY(),"Y")</f>
        <v>4</v>
      </c>
      <c r="F654" t="s">
        <v>41</v>
      </c>
      <c r="G654" t="s">
        <v>18</v>
      </c>
      <c r="H654">
        <f>_xlfn.IFS(EmpTable3[[#This Row],[Country]]="Egypt", 1, EmpTable3[[#This Row],[Country]]="Saudi Arabia", 2, EmpTable3[[#This Row],[Country]]="United Arab Emirates", 3, EmpTable3[[#This Row],[Country]]="Syria", 4, EmpTable3[[#This Row],[Country]]="Lebanon", 5)</f>
        <v>1</v>
      </c>
      <c r="I654" t="s">
        <v>42</v>
      </c>
      <c r="J654">
        <f>_xlfn.IFS(EmpTable3[[#This Row],[Center]]="East", 1, EmpTable3[[#This Row],[Center]]="West", 2, EmpTable3[[#This Row],[Center]]="North", 3, EmpTable3[[#This Row],[Center]]="South", 4, EmpTable3[[#This Row],[Center]]="Main", 5)</f>
        <v>5</v>
      </c>
      <c r="K654">
        <v>2376</v>
      </c>
      <c r="L654">
        <v>28512</v>
      </c>
      <c r="M654">
        <v>2</v>
      </c>
      <c r="N654">
        <v>6</v>
      </c>
      <c r="O654">
        <v>0</v>
      </c>
      <c r="P654">
        <v>57</v>
      </c>
      <c r="Q654" s="2"/>
      <c r="R654">
        <v>1</v>
      </c>
      <c r="S654">
        <v>4</v>
      </c>
      <c r="T654">
        <v>1</v>
      </c>
      <c r="U654">
        <v>5</v>
      </c>
      <c r="V654">
        <v>2376</v>
      </c>
      <c r="W654">
        <v>28512</v>
      </c>
      <c r="X654">
        <v>2</v>
      </c>
      <c r="Y654">
        <v>6</v>
      </c>
      <c r="Z654">
        <v>0</v>
      </c>
      <c r="AA654">
        <v>57</v>
      </c>
    </row>
    <row r="655" spans="1:27" x14ac:dyDescent="0.3">
      <c r="A655">
        <v>654</v>
      </c>
      <c r="B655" t="s">
        <v>32</v>
      </c>
      <c r="C655">
        <f>_xlfn.IFS(EmpTable3[[#This Row],[Gender]]="Male", 1, EmpTable3[[#This Row],[Gender]]="Female", 2)</f>
        <v>1</v>
      </c>
      <c r="D655" s="1">
        <v>43681</v>
      </c>
      <c r="E655" s="2">
        <f ca="1">DATEDIF(EmpTable3[[#This Row],[Start Date]],TODAY(),"Y")</f>
        <v>5</v>
      </c>
      <c r="F655" t="s">
        <v>53</v>
      </c>
      <c r="G655" t="s">
        <v>29</v>
      </c>
      <c r="H655">
        <f>_xlfn.IFS(EmpTable3[[#This Row],[Country]]="Egypt", 1, EmpTable3[[#This Row],[Country]]="Saudi Arabia", 2, EmpTable3[[#This Row],[Country]]="United Arab Emirates", 3, EmpTable3[[#This Row],[Country]]="Syria", 4, EmpTable3[[#This Row],[Country]]="Lebanon", 5)</f>
        <v>3</v>
      </c>
      <c r="I655" t="s">
        <v>36</v>
      </c>
      <c r="J655">
        <f>_xlfn.IFS(EmpTable3[[#This Row],[Center]]="East", 1, EmpTable3[[#This Row],[Center]]="West", 2, EmpTable3[[#This Row],[Center]]="North", 3, EmpTable3[[#This Row],[Center]]="South", 4, EmpTable3[[#This Row],[Center]]="Main", 5)</f>
        <v>3</v>
      </c>
      <c r="K655">
        <v>2924</v>
      </c>
      <c r="L655">
        <v>35088</v>
      </c>
      <c r="M655">
        <v>4.5</v>
      </c>
      <c r="N655">
        <v>0</v>
      </c>
      <c r="O655">
        <v>0</v>
      </c>
      <c r="P655">
        <v>10</v>
      </c>
      <c r="Q655" s="2"/>
      <c r="R655">
        <v>1</v>
      </c>
      <c r="S655">
        <v>5</v>
      </c>
      <c r="T655">
        <v>3</v>
      </c>
      <c r="U655">
        <v>3</v>
      </c>
      <c r="V655">
        <v>2924</v>
      </c>
      <c r="W655">
        <v>35088</v>
      </c>
      <c r="X655">
        <v>4.5</v>
      </c>
      <c r="Y655">
        <v>0</v>
      </c>
      <c r="Z655">
        <v>0</v>
      </c>
      <c r="AA655">
        <v>10</v>
      </c>
    </row>
    <row r="656" spans="1:27" x14ac:dyDescent="0.3">
      <c r="A656">
        <v>655</v>
      </c>
      <c r="B656" t="s">
        <v>32</v>
      </c>
      <c r="C656">
        <f>_xlfn.IFS(EmpTable3[[#This Row],[Gender]]="Male", 1, EmpTable3[[#This Row],[Gender]]="Female", 2)</f>
        <v>1</v>
      </c>
      <c r="D656" s="1">
        <v>42785</v>
      </c>
      <c r="E656" s="2">
        <f ca="1">DATEDIF(EmpTable3[[#This Row],[Start Date]],TODAY(),"Y")</f>
        <v>7</v>
      </c>
      <c r="F656" t="s">
        <v>77</v>
      </c>
      <c r="G656" t="s">
        <v>22</v>
      </c>
      <c r="H656">
        <f>_xlfn.IFS(EmpTable3[[#This Row],[Country]]="Egypt", 1, EmpTable3[[#This Row],[Country]]="Saudi Arabia", 2, EmpTable3[[#This Row],[Country]]="United Arab Emirates", 3, EmpTable3[[#This Row],[Country]]="Syria", 4, EmpTable3[[#This Row],[Country]]="Lebanon", 5)</f>
        <v>2</v>
      </c>
      <c r="I656" t="s">
        <v>19</v>
      </c>
      <c r="J656">
        <f>_xlfn.IFS(EmpTable3[[#This Row],[Center]]="East", 1, EmpTable3[[#This Row],[Center]]="West", 2, EmpTable3[[#This Row],[Center]]="North", 3, EmpTable3[[#This Row],[Center]]="South", 4, EmpTable3[[#This Row],[Center]]="Main", 5)</f>
        <v>2</v>
      </c>
      <c r="K656">
        <v>2548</v>
      </c>
      <c r="L656">
        <v>30576</v>
      </c>
      <c r="M656">
        <v>1</v>
      </c>
      <c r="N656">
        <v>0</v>
      </c>
      <c r="O656">
        <v>0</v>
      </c>
      <c r="P656">
        <v>10</v>
      </c>
      <c r="Q656" s="2"/>
      <c r="R656">
        <v>1</v>
      </c>
      <c r="S656">
        <v>7</v>
      </c>
      <c r="T656">
        <v>2</v>
      </c>
      <c r="U656">
        <v>2</v>
      </c>
      <c r="V656">
        <v>2548</v>
      </c>
      <c r="W656">
        <v>30576</v>
      </c>
      <c r="X656">
        <v>1</v>
      </c>
      <c r="Y656">
        <v>0</v>
      </c>
      <c r="Z656">
        <v>0</v>
      </c>
      <c r="AA656">
        <v>10</v>
      </c>
    </row>
    <row r="657" spans="1:27" x14ac:dyDescent="0.3">
      <c r="A657">
        <v>656</v>
      </c>
      <c r="B657" t="s">
        <v>32</v>
      </c>
      <c r="C657">
        <f>_xlfn.IFS(EmpTable3[[#This Row],[Gender]]="Male", 1, EmpTable3[[#This Row],[Gender]]="Female", 2)</f>
        <v>1</v>
      </c>
      <c r="D657" s="1">
        <v>43852</v>
      </c>
      <c r="E657" s="2">
        <f ca="1">DATEDIF(EmpTable3[[#This Row],[Start Date]],TODAY(),"Y")</f>
        <v>4</v>
      </c>
      <c r="F657" t="s">
        <v>41</v>
      </c>
      <c r="G657" t="s">
        <v>22</v>
      </c>
      <c r="H657">
        <f>_xlfn.IFS(EmpTable3[[#This Row],[Country]]="Egypt", 1, EmpTable3[[#This Row],[Country]]="Saudi Arabia", 2, EmpTable3[[#This Row],[Country]]="United Arab Emirates", 3, EmpTable3[[#This Row],[Country]]="Syria", 4, EmpTable3[[#This Row],[Country]]="Lebanon", 5)</f>
        <v>2</v>
      </c>
      <c r="I657" t="s">
        <v>60</v>
      </c>
      <c r="J657">
        <f>_xlfn.IFS(EmpTable3[[#This Row],[Center]]="East", 1, EmpTable3[[#This Row],[Center]]="West", 2, EmpTable3[[#This Row],[Center]]="North", 3, EmpTable3[[#This Row],[Center]]="South", 4, EmpTable3[[#This Row],[Center]]="Main", 5)</f>
        <v>4</v>
      </c>
      <c r="K657">
        <v>841</v>
      </c>
      <c r="L657">
        <v>10092</v>
      </c>
      <c r="M657">
        <v>1</v>
      </c>
      <c r="N657">
        <v>4</v>
      </c>
      <c r="O657">
        <v>0</v>
      </c>
      <c r="P657">
        <v>7</v>
      </c>
      <c r="Q657" s="2"/>
      <c r="R657">
        <v>1</v>
      </c>
      <c r="S657">
        <v>4</v>
      </c>
      <c r="T657">
        <v>2</v>
      </c>
      <c r="U657">
        <v>4</v>
      </c>
      <c r="V657">
        <v>841</v>
      </c>
      <c r="W657">
        <v>10092</v>
      </c>
      <c r="X657">
        <v>1</v>
      </c>
      <c r="Y657">
        <v>4</v>
      </c>
      <c r="Z657">
        <v>0</v>
      </c>
      <c r="AA657">
        <v>7</v>
      </c>
    </row>
    <row r="658" spans="1:27" x14ac:dyDescent="0.3">
      <c r="A658">
        <v>657</v>
      </c>
      <c r="B658" t="s">
        <v>307</v>
      </c>
      <c r="C658">
        <f>_xlfn.IFS(EmpTable3[[#This Row],[Gender]]="Male", 1, EmpTable3[[#This Row],[Gender]]="Female", 2)</f>
        <v>2</v>
      </c>
      <c r="D658" s="1">
        <v>43966</v>
      </c>
      <c r="E658" s="2">
        <f ca="1">DATEDIF(EmpTable3[[#This Row],[Start Date]],TODAY(),"Y")</f>
        <v>4</v>
      </c>
      <c r="F658" t="s">
        <v>28</v>
      </c>
      <c r="G658" t="s">
        <v>18</v>
      </c>
      <c r="H658">
        <f>_xlfn.IFS(EmpTable3[[#This Row],[Country]]="Egypt", 1, EmpTable3[[#This Row],[Country]]="Saudi Arabia", 2, EmpTable3[[#This Row],[Country]]="United Arab Emirates", 3, EmpTable3[[#This Row],[Country]]="Syria", 4, EmpTable3[[#This Row],[Country]]="Lebanon", 5)</f>
        <v>1</v>
      </c>
      <c r="I658" t="s">
        <v>36</v>
      </c>
      <c r="J658">
        <f>_xlfn.IFS(EmpTable3[[#This Row],[Center]]="East", 1, EmpTable3[[#This Row],[Center]]="West", 2, EmpTable3[[#This Row],[Center]]="North", 3, EmpTable3[[#This Row],[Center]]="South", 4, EmpTable3[[#This Row],[Center]]="Main", 5)</f>
        <v>3</v>
      </c>
      <c r="K658">
        <v>3017</v>
      </c>
      <c r="L658">
        <v>36204</v>
      </c>
      <c r="M658">
        <v>3</v>
      </c>
      <c r="N658">
        <v>0</v>
      </c>
      <c r="O658">
        <v>0</v>
      </c>
      <c r="P658">
        <v>6</v>
      </c>
      <c r="Q658" s="2"/>
      <c r="R658">
        <v>2</v>
      </c>
      <c r="S658">
        <v>4</v>
      </c>
      <c r="T658">
        <v>1</v>
      </c>
      <c r="U658">
        <v>3</v>
      </c>
      <c r="V658">
        <v>3017</v>
      </c>
      <c r="W658">
        <v>36204</v>
      </c>
      <c r="X658">
        <v>3</v>
      </c>
      <c r="Y658">
        <v>0</v>
      </c>
      <c r="Z658">
        <v>0</v>
      </c>
      <c r="AA658">
        <v>6</v>
      </c>
    </row>
    <row r="659" spans="1:27" x14ac:dyDescent="0.3">
      <c r="A659">
        <v>658</v>
      </c>
      <c r="B659" t="s">
        <v>32</v>
      </c>
      <c r="C659">
        <f>_xlfn.IFS(EmpTable3[[#This Row],[Gender]]="Male", 1, EmpTable3[[#This Row],[Gender]]="Female", 2)</f>
        <v>1</v>
      </c>
      <c r="D659" s="1">
        <v>43126</v>
      </c>
      <c r="E659" s="2">
        <f ca="1">DATEDIF(EmpTable3[[#This Row],[Start Date]],TODAY(),"Y")</f>
        <v>6</v>
      </c>
      <c r="F659" t="s">
        <v>53</v>
      </c>
      <c r="G659" t="s">
        <v>29</v>
      </c>
      <c r="H659">
        <f>_xlfn.IFS(EmpTable3[[#This Row],[Country]]="Egypt", 1, EmpTable3[[#This Row],[Country]]="Saudi Arabia", 2, EmpTable3[[#This Row],[Country]]="United Arab Emirates", 3, EmpTable3[[#This Row],[Country]]="Syria", 4, EmpTable3[[#This Row],[Country]]="Lebanon", 5)</f>
        <v>3</v>
      </c>
      <c r="I659" t="s">
        <v>36</v>
      </c>
      <c r="J659">
        <f>_xlfn.IFS(EmpTable3[[#This Row],[Center]]="East", 1, EmpTable3[[#This Row],[Center]]="West", 2, EmpTable3[[#This Row],[Center]]="North", 3, EmpTable3[[#This Row],[Center]]="South", 4, EmpTable3[[#This Row],[Center]]="Main", 5)</f>
        <v>3</v>
      </c>
      <c r="K659">
        <v>1077</v>
      </c>
      <c r="L659">
        <v>12924</v>
      </c>
      <c r="M659">
        <v>5</v>
      </c>
      <c r="N659">
        <v>0</v>
      </c>
      <c r="O659">
        <v>0</v>
      </c>
      <c r="P659">
        <v>9</v>
      </c>
      <c r="Q659" s="2"/>
      <c r="R659">
        <v>1</v>
      </c>
      <c r="S659">
        <v>6</v>
      </c>
      <c r="T659">
        <v>3</v>
      </c>
      <c r="U659">
        <v>3</v>
      </c>
      <c r="V659">
        <v>1077</v>
      </c>
      <c r="W659">
        <v>12924</v>
      </c>
      <c r="X659">
        <v>5</v>
      </c>
      <c r="Y659">
        <v>0</v>
      </c>
      <c r="Z659">
        <v>0</v>
      </c>
      <c r="AA659">
        <v>9</v>
      </c>
    </row>
    <row r="660" spans="1:27" x14ac:dyDescent="0.3">
      <c r="A660">
        <v>659</v>
      </c>
      <c r="B660" t="s">
        <v>307</v>
      </c>
      <c r="C660">
        <f>_xlfn.IFS(EmpTable3[[#This Row],[Gender]]="Male", 1, EmpTable3[[#This Row],[Gender]]="Female", 2)</f>
        <v>2</v>
      </c>
      <c r="D660" s="1">
        <v>43223</v>
      </c>
      <c r="E660" s="2">
        <f ca="1">DATEDIF(EmpTable3[[#This Row],[Start Date]],TODAY(),"Y")</f>
        <v>6</v>
      </c>
      <c r="F660" t="s">
        <v>58</v>
      </c>
      <c r="G660" t="s">
        <v>18</v>
      </c>
      <c r="H660">
        <f>_xlfn.IFS(EmpTable3[[#This Row],[Country]]="Egypt", 1, EmpTable3[[#This Row],[Country]]="Saudi Arabia", 2, EmpTable3[[#This Row],[Country]]="United Arab Emirates", 3, EmpTable3[[#This Row],[Country]]="Syria", 4, EmpTable3[[#This Row],[Country]]="Lebanon", 5)</f>
        <v>1</v>
      </c>
      <c r="I660" t="s">
        <v>60</v>
      </c>
      <c r="J660">
        <f>_xlfn.IFS(EmpTable3[[#This Row],[Center]]="East", 1, EmpTable3[[#This Row],[Center]]="West", 2, EmpTable3[[#This Row],[Center]]="North", 3, EmpTable3[[#This Row],[Center]]="South", 4, EmpTable3[[#This Row],[Center]]="Main", 5)</f>
        <v>4</v>
      </c>
      <c r="K660">
        <v>3316</v>
      </c>
      <c r="L660">
        <v>39792</v>
      </c>
      <c r="M660">
        <v>4.5</v>
      </c>
      <c r="N660">
        <v>0</v>
      </c>
      <c r="O660">
        <v>0</v>
      </c>
      <c r="P660">
        <v>8</v>
      </c>
      <c r="Q660" s="2"/>
      <c r="R660">
        <v>2</v>
      </c>
      <c r="S660">
        <v>6</v>
      </c>
      <c r="T660">
        <v>1</v>
      </c>
      <c r="U660">
        <v>4</v>
      </c>
      <c r="V660">
        <v>3316</v>
      </c>
      <c r="W660">
        <v>39792</v>
      </c>
      <c r="X660">
        <v>4.5</v>
      </c>
      <c r="Y660">
        <v>0</v>
      </c>
      <c r="Z660">
        <v>0</v>
      </c>
      <c r="AA660">
        <v>8</v>
      </c>
    </row>
    <row r="661" spans="1:27" x14ac:dyDescent="0.3">
      <c r="A661">
        <v>660</v>
      </c>
      <c r="B661" t="s">
        <v>32</v>
      </c>
      <c r="C661">
        <f>_xlfn.IFS(EmpTable3[[#This Row],[Gender]]="Male", 1, EmpTable3[[#This Row],[Gender]]="Female", 2)</f>
        <v>1</v>
      </c>
      <c r="D661" s="1">
        <v>43442</v>
      </c>
      <c r="E661" s="2">
        <f ca="1">DATEDIF(EmpTable3[[#This Row],[Start Date]],TODAY(),"Y")</f>
        <v>5</v>
      </c>
      <c r="F661" t="s">
        <v>118</v>
      </c>
      <c r="G661" t="s">
        <v>48</v>
      </c>
      <c r="H661">
        <f>_xlfn.IFS(EmpTable3[[#This Row],[Country]]="Egypt", 1, EmpTable3[[#This Row],[Country]]="Saudi Arabia", 2, EmpTable3[[#This Row],[Country]]="United Arab Emirates", 3, EmpTable3[[#This Row],[Country]]="Syria", 4, EmpTable3[[#This Row],[Country]]="Lebanon", 5)</f>
        <v>4</v>
      </c>
      <c r="I661" t="s">
        <v>60</v>
      </c>
      <c r="J661">
        <f>_xlfn.IFS(EmpTable3[[#This Row],[Center]]="East", 1, EmpTable3[[#This Row],[Center]]="West", 2, EmpTable3[[#This Row],[Center]]="North", 3, EmpTable3[[#This Row],[Center]]="South", 4, EmpTable3[[#This Row],[Center]]="Main", 5)</f>
        <v>4</v>
      </c>
      <c r="K661">
        <v>2188</v>
      </c>
      <c r="L661">
        <v>26256</v>
      </c>
      <c r="M661">
        <v>4.5</v>
      </c>
      <c r="N661">
        <v>5</v>
      </c>
      <c r="O661">
        <v>0</v>
      </c>
      <c r="P661">
        <v>9</v>
      </c>
      <c r="Q661" s="2"/>
      <c r="R661">
        <v>1</v>
      </c>
      <c r="S661">
        <v>5</v>
      </c>
      <c r="T661">
        <v>4</v>
      </c>
      <c r="U661">
        <v>4</v>
      </c>
      <c r="V661">
        <v>2188</v>
      </c>
      <c r="W661">
        <v>26256</v>
      </c>
      <c r="X661">
        <v>4.5</v>
      </c>
      <c r="Y661">
        <v>5</v>
      </c>
      <c r="Z661">
        <v>0</v>
      </c>
      <c r="AA661">
        <v>9</v>
      </c>
    </row>
    <row r="662" spans="1:27" x14ac:dyDescent="0.3">
      <c r="A662">
        <v>661</v>
      </c>
      <c r="B662" t="s">
        <v>32</v>
      </c>
      <c r="C662">
        <f>_xlfn.IFS(EmpTable3[[#This Row],[Gender]]="Male", 1, EmpTable3[[#This Row],[Gender]]="Female", 2)</f>
        <v>1</v>
      </c>
      <c r="D662" s="1">
        <v>43500</v>
      </c>
      <c r="E662" s="2">
        <f ca="1">DATEDIF(EmpTable3[[#This Row],[Start Date]],TODAY(),"Y")</f>
        <v>5</v>
      </c>
      <c r="F662" t="s">
        <v>118</v>
      </c>
      <c r="G662" t="s">
        <v>29</v>
      </c>
      <c r="H662">
        <f>_xlfn.IFS(EmpTable3[[#This Row],[Country]]="Egypt", 1, EmpTable3[[#This Row],[Country]]="Saudi Arabia", 2, EmpTable3[[#This Row],[Country]]="United Arab Emirates", 3, EmpTable3[[#This Row],[Country]]="Syria", 4, EmpTable3[[#This Row],[Country]]="Lebanon", 5)</f>
        <v>3</v>
      </c>
      <c r="I662" t="s">
        <v>60</v>
      </c>
      <c r="J662">
        <f>_xlfn.IFS(EmpTable3[[#This Row],[Center]]="East", 1, EmpTable3[[#This Row],[Center]]="West", 2, EmpTable3[[#This Row],[Center]]="North", 3, EmpTable3[[#This Row],[Center]]="South", 4, EmpTable3[[#This Row],[Center]]="Main", 5)</f>
        <v>4</v>
      </c>
      <c r="K662">
        <v>1684</v>
      </c>
      <c r="L662">
        <v>20208</v>
      </c>
      <c r="M662">
        <v>5</v>
      </c>
      <c r="N662">
        <v>0</v>
      </c>
      <c r="O662">
        <v>0</v>
      </c>
      <c r="P662">
        <v>6</v>
      </c>
      <c r="Q662" s="2"/>
      <c r="R662">
        <v>1</v>
      </c>
      <c r="S662">
        <v>5</v>
      </c>
      <c r="T662">
        <v>3</v>
      </c>
      <c r="U662">
        <v>4</v>
      </c>
      <c r="V662">
        <v>1684</v>
      </c>
      <c r="W662">
        <v>20208</v>
      </c>
      <c r="X662">
        <v>5</v>
      </c>
      <c r="Y662">
        <v>0</v>
      </c>
      <c r="Z662">
        <v>0</v>
      </c>
      <c r="AA662">
        <v>6</v>
      </c>
    </row>
    <row r="663" spans="1:27" x14ac:dyDescent="0.3">
      <c r="A663">
        <v>662</v>
      </c>
      <c r="B663" t="s">
        <v>307</v>
      </c>
      <c r="C663">
        <f>_xlfn.IFS(EmpTable3[[#This Row],[Gender]]="Male", 1, EmpTable3[[#This Row],[Gender]]="Female", 2)</f>
        <v>2</v>
      </c>
      <c r="D663" s="1">
        <v>43783</v>
      </c>
      <c r="E663" s="2">
        <f ca="1">DATEDIF(EmpTable3[[#This Row],[Start Date]],TODAY(),"Y")</f>
        <v>4</v>
      </c>
      <c r="F663" t="s">
        <v>41</v>
      </c>
      <c r="G663" t="s">
        <v>18</v>
      </c>
      <c r="H663">
        <f>_xlfn.IFS(EmpTable3[[#This Row],[Country]]="Egypt", 1, EmpTable3[[#This Row],[Country]]="Saudi Arabia", 2, EmpTable3[[#This Row],[Country]]="United Arab Emirates", 3, EmpTable3[[#This Row],[Country]]="Syria", 4, EmpTable3[[#This Row],[Country]]="Lebanon", 5)</f>
        <v>1</v>
      </c>
      <c r="I663" t="s">
        <v>42</v>
      </c>
      <c r="J663">
        <f>_xlfn.IFS(EmpTable3[[#This Row],[Center]]="East", 1, EmpTable3[[#This Row],[Center]]="West", 2, EmpTable3[[#This Row],[Center]]="North", 3, EmpTable3[[#This Row],[Center]]="South", 4, EmpTable3[[#This Row],[Center]]="Main", 5)</f>
        <v>5</v>
      </c>
      <c r="K663">
        <v>716</v>
      </c>
      <c r="L663">
        <v>8592</v>
      </c>
      <c r="M663">
        <v>3</v>
      </c>
      <c r="N663">
        <v>0</v>
      </c>
      <c r="O663">
        <v>0</v>
      </c>
      <c r="P663">
        <v>8</v>
      </c>
      <c r="Q663" s="2"/>
      <c r="R663">
        <v>2</v>
      </c>
      <c r="S663">
        <v>4</v>
      </c>
      <c r="T663">
        <v>1</v>
      </c>
      <c r="U663">
        <v>5</v>
      </c>
      <c r="V663">
        <v>716</v>
      </c>
      <c r="W663">
        <v>8592</v>
      </c>
      <c r="X663">
        <v>3</v>
      </c>
      <c r="Y663">
        <v>0</v>
      </c>
      <c r="Z663">
        <v>0</v>
      </c>
      <c r="AA663">
        <v>8</v>
      </c>
    </row>
    <row r="664" spans="1:27" x14ac:dyDescent="0.3">
      <c r="A664">
        <v>663</v>
      </c>
      <c r="B664" t="s">
        <v>307</v>
      </c>
      <c r="C664">
        <f>_xlfn.IFS(EmpTable3[[#This Row],[Gender]]="Male", 1, EmpTable3[[#This Row],[Gender]]="Female", 2)</f>
        <v>2</v>
      </c>
      <c r="D664" s="1">
        <v>43604</v>
      </c>
      <c r="E664" s="2">
        <f ca="1">DATEDIF(EmpTable3[[#This Row],[Start Date]],TODAY(),"Y")</f>
        <v>5</v>
      </c>
      <c r="F664" t="s">
        <v>28</v>
      </c>
      <c r="G664" t="s">
        <v>18</v>
      </c>
      <c r="H664">
        <f>_xlfn.IFS(EmpTable3[[#This Row],[Country]]="Egypt", 1, EmpTable3[[#This Row],[Country]]="Saudi Arabia", 2, EmpTable3[[#This Row],[Country]]="United Arab Emirates", 3, EmpTable3[[#This Row],[Country]]="Syria", 4, EmpTable3[[#This Row],[Country]]="Lebanon", 5)</f>
        <v>1</v>
      </c>
      <c r="I664" t="s">
        <v>36</v>
      </c>
      <c r="J664">
        <f>_xlfn.IFS(EmpTable3[[#This Row],[Center]]="East", 1, EmpTable3[[#This Row],[Center]]="West", 2, EmpTable3[[#This Row],[Center]]="North", 3, EmpTable3[[#This Row],[Center]]="South", 4, EmpTable3[[#This Row],[Center]]="Main", 5)</f>
        <v>3</v>
      </c>
      <c r="K664">
        <v>2703</v>
      </c>
      <c r="L664">
        <v>32436</v>
      </c>
      <c r="M664">
        <v>2</v>
      </c>
      <c r="N664">
        <v>0</v>
      </c>
      <c r="O664">
        <v>0</v>
      </c>
      <c r="P664">
        <v>4</v>
      </c>
      <c r="Q664" s="2"/>
      <c r="R664">
        <v>2</v>
      </c>
      <c r="S664">
        <v>5</v>
      </c>
      <c r="T664">
        <v>1</v>
      </c>
      <c r="U664">
        <v>3</v>
      </c>
      <c r="V664">
        <v>2703</v>
      </c>
      <c r="W664">
        <v>32436</v>
      </c>
      <c r="X664">
        <v>2</v>
      </c>
      <c r="Y664">
        <v>0</v>
      </c>
      <c r="Z664">
        <v>0</v>
      </c>
      <c r="AA664">
        <v>4</v>
      </c>
    </row>
    <row r="665" spans="1:27" x14ac:dyDescent="0.3">
      <c r="A665">
        <v>664</v>
      </c>
      <c r="B665" t="s">
        <v>32</v>
      </c>
      <c r="C665">
        <f>_xlfn.IFS(EmpTable3[[#This Row],[Gender]]="Male", 1, EmpTable3[[#This Row],[Gender]]="Female", 2)</f>
        <v>1</v>
      </c>
      <c r="D665" s="1">
        <v>43289</v>
      </c>
      <c r="E665" s="2">
        <f ca="1">DATEDIF(EmpTable3[[#This Row],[Start Date]],TODAY(),"Y")</f>
        <v>6</v>
      </c>
      <c r="F665" t="s">
        <v>73</v>
      </c>
      <c r="G665" t="s">
        <v>18</v>
      </c>
      <c r="H665">
        <f>_xlfn.IFS(EmpTable3[[#This Row],[Country]]="Egypt", 1, EmpTable3[[#This Row],[Country]]="Saudi Arabia", 2, EmpTable3[[#This Row],[Country]]="United Arab Emirates", 3, EmpTable3[[#This Row],[Country]]="Syria", 4, EmpTable3[[#This Row],[Country]]="Lebanon", 5)</f>
        <v>1</v>
      </c>
      <c r="I665" t="s">
        <v>898</v>
      </c>
      <c r="J665">
        <f>_xlfn.IFS(EmpTable3[[#This Row],[Center]]="East", 1, EmpTable3[[#This Row],[Center]]="West", 2, EmpTable3[[#This Row],[Center]]="North", 3, EmpTable3[[#This Row],[Center]]="South", 4, EmpTable3[[#This Row],[Center]]="Main", 5)</f>
        <v>1</v>
      </c>
      <c r="K665">
        <v>2361</v>
      </c>
      <c r="L665">
        <v>28332</v>
      </c>
      <c r="M665">
        <v>5</v>
      </c>
      <c r="N665">
        <v>0</v>
      </c>
      <c r="O665">
        <v>0</v>
      </c>
      <c r="P665">
        <v>1</v>
      </c>
      <c r="Q665" s="2"/>
      <c r="R665">
        <v>1</v>
      </c>
      <c r="S665">
        <v>6</v>
      </c>
      <c r="T665">
        <v>1</v>
      </c>
      <c r="U665">
        <v>1</v>
      </c>
      <c r="V665">
        <v>2361</v>
      </c>
      <c r="W665">
        <v>28332</v>
      </c>
      <c r="X665">
        <v>5</v>
      </c>
      <c r="Y665">
        <v>0</v>
      </c>
      <c r="Z665">
        <v>0</v>
      </c>
      <c r="AA665">
        <v>1</v>
      </c>
    </row>
    <row r="666" spans="1:27" x14ac:dyDescent="0.3">
      <c r="A666">
        <v>665</v>
      </c>
      <c r="B666" t="s">
        <v>32</v>
      </c>
      <c r="C666">
        <f>_xlfn.IFS(EmpTable3[[#This Row],[Gender]]="Male", 1, EmpTable3[[#This Row],[Gender]]="Female", 2)</f>
        <v>1</v>
      </c>
      <c r="D666" s="1">
        <v>44141</v>
      </c>
      <c r="E666" s="2">
        <f ca="1">DATEDIF(EmpTable3[[#This Row],[Start Date]],TODAY(),"Y")</f>
        <v>3</v>
      </c>
      <c r="F666" t="s">
        <v>28</v>
      </c>
      <c r="G666" t="s">
        <v>18</v>
      </c>
      <c r="H666">
        <f>_xlfn.IFS(EmpTable3[[#This Row],[Country]]="Egypt", 1, EmpTable3[[#This Row],[Country]]="Saudi Arabia", 2, EmpTable3[[#This Row],[Country]]="United Arab Emirates", 3, EmpTable3[[#This Row],[Country]]="Syria", 4, EmpTable3[[#This Row],[Country]]="Lebanon", 5)</f>
        <v>1</v>
      </c>
      <c r="I666" t="s">
        <v>42</v>
      </c>
      <c r="J666">
        <f>_xlfn.IFS(EmpTable3[[#This Row],[Center]]="East", 1, EmpTable3[[#This Row],[Center]]="West", 2, EmpTable3[[#This Row],[Center]]="North", 3, EmpTable3[[#This Row],[Center]]="South", 4, EmpTable3[[#This Row],[Center]]="Main", 5)</f>
        <v>5</v>
      </c>
      <c r="K666">
        <v>1797</v>
      </c>
      <c r="L666">
        <v>21564</v>
      </c>
      <c r="M666">
        <v>1</v>
      </c>
      <c r="N666">
        <v>6</v>
      </c>
      <c r="O666">
        <v>0</v>
      </c>
      <c r="P666">
        <v>7</v>
      </c>
      <c r="Q666" s="2"/>
      <c r="R666">
        <v>1</v>
      </c>
      <c r="S666">
        <v>3</v>
      </c>
      <c r="T666">
        <v>1</v>
      </c>
      <c r="U666">
        <v>5</v>
      </c>
      <c r="V666">
        <v>1797</v>
      </c>
      <c r="W666">
        <v>21564</v>
      </c>
      <c r="X666">
        <v>1</v>
      </c>
      <c r="Y666">
        <v>6</v>
      </c>
      <c r="Z666">
        <v>0</v>
      </c>
      <c r="AA666">
        <v>7</v>
      </c>
    </row>
    <row r="667" spans="1:27" x14ac:dyDescent="0.3">
      <c r="A667">
        <v>666</v>
      </c>
      <c r="B667" t="s">
        <v>32</v>
      </c>
      <c r="C667">
        <f>_xlfn.IFS(EmpTable3[[#This Row],[Gender]]="Male", 1, EmpTable3[[#This Row],[Gender]]="Female", 2)</f>
        <v>1</v>
      </c>
      <c r="D667" s="1">
        <v>43995</v>
      </c>
      <c r="E667" s="2">
        <f ca="1">DATEDIF(EmpTable3[[#This Row],[Start Date]],TODAY(),"Y")</f>
        <v>4</v>
      </c>
      <c r="F667" t="s">
        <v>93</v>
      </c>
      <c r="G667" t="s">
        <v>18</v>
      </c>
      <c r="H667">
        <f>_xlfn.IFS(EmpTable3[[#This Row],[Country]]="Egypt", 1, EmpTable3[[#This Row],[Country]]="Saudi Arabia", 2, EmpTable3[[#This Row],[Country]]="United Arab Emirates", 3, EmpTable3[[#This Row],[Country]]="Syria", 4, EmpTable3[[#This Row],[Country]]="Lebanon", 5)</f>
        <v>1</v>
      </c>
      <c r="I667" t="s">
        <v>898</v>
      </c>
      <c r="J667">
        <f>_xlfn.IFS(EmpTable3[[#This Row],[Center]]="East", 1, EmpTable3[[#This Row],[Center]]="West", 2, EmpTable3[[#This Row],[Center]]="North", 3, EmpTable3[[#This Row],[Center]]="South", 4, EmpTable3[[#This Row],[Center]]="Main", 5)</f>
        <v>1</v>
      </c>
      <c r="K667">
        <v>2252</v>
      </c>
      <c r="L667">
        <v>27024</v>
      </c>
      <c r="M667">
        <v>3</v>
      </c>
      <c r="N667">
        <v>0</v>
      </c>
      <c r="O667">
        <v>0</v>
      </c>
      <c r="P667">
        <v>2</v>
      </c>
      <c r="Q667" s="2"/>
      <c r="R667">
        <v>1</v>
      </c>
      <c r="S667">
        <v>4</v>
      </c>
      <c r="T667">
        <v>1</v>
      </c>
      <c r="U667">
        <v>1</v>
      </c>
      <c r="V667">
        <v>2252</v>
      </c>
      <c r="W667">
        <v>27024</v>
      </c>
      <c r="X667">
        <v>3</v>
      </c>
      <c r="Y667">
        <v>0</v>
      </c>
      <c r="Z667">
        <v>0</v>
      </c>
      <c r="AA667">
        <v>2</v>
      </c>
    </row>
    <row r="668" spans="1:27" x14ac:dyDescent="0.3">
      <c r="A668">
        <v>667</v>
      </c>
      <c r="B668" t="s">
        <v>307</v>
      </c>
      <c r="C668">
        <f>_xlfn.IFS(EmpTable3[[#This Row],[Gender]]="Male", 1, EmpTable3[[#This Row],[Gender]]="Female", 2)</f>
        <v>2</v>
      </c>
      <c r="D668" s="1">
        <v>43373</v>
      </c>
      <c r="E668" s="2">
        <f ca="1">DATEDIF(EmpTable3[[#This Row],[Start Date]],TODAY(),"Y")</f>
        <v>5</v>
      </c>
      <c r="F668" t="s">
        <v>28</v>
      </c>
      <c r="G668" t="s">
        <v>18</v>
      </c>
      <c r="H668">
        <f>_xlfn.IFS(EmpTable3[[#This Row],[Country]]="Egypt", 1, EmpTable3[[#This Row],[Country]]="Saudi Arabia", 2, EmpTable3[[#This Row],[Country]]="United Arab Emirates", 3, EmpTable3[[#This Row],[Country]]="Syria", 4, EmpTable3[[#This Row],[Country]]="Lebanon", 5)</f>
        <v>1</v>
      </c>
      <c r="I668" t="s">
        <v>36</v>
      </c>
      <c r="J668">
        <f>_xlfn.IFS(EmpTable3[[#This Row],[Center]]="East", 1, EmpTable3[[#This Row],[Center]]="West", 2, EmpTable3[[#This Row],[Center]]="North", 3, EmpTable3[[#This Row],[Center]]="South", 4, EmpTable3[[#This Row],[Center]]="Main", 5)</f>
        <v>3</v>
      </c>
      <c r="K668">
        <v>2486</v>
      </c>
      <c r="L668">
        <v>29832</v>
      </c>
      <c r="M668">
        <v>5</v>
      </c>
      <c r="N668">
        <v>5</v>
      </c>
      <c r="O668">
        <v>2</v>
      </c>
      <c r="P668">
        <v>9</v>
      </c>
      <c r="Q668" s="2"/>
      <c r="R668">
        <v>2</v>
      </c>
      <c r="S668">
        <v>5</v>
      </c>
      <c r="T668">
        <v>1</v>
      </c>
      <c r="U668">
        <v>3</v>
      </c>
      <c r="V668">
        <v>2486</v>
      </c>
      <c r="W668">
        <v>29832</v>
      </c>
      <c r="X668">
        <v>5</v>
      </c>
      <c r="Y668">
        <v>5</v>
      </c>
      <c r="Z668">
        <v>2</v>
      </c>
      <c r="AA668">
        <v>9</v>
      </c>
    </row>
    <row r="669" spans="1:27" x14ac:dyDescent="0.3">
      <c r="A669">
        <v>668</v>
      </c>
      <c r="B669" t="s">
        <v>32</v>
      </c>
      <c r="C669">
        <f>_xlfn.IFS(EmpTable3[[#This Row],[Gender]]="Male", 1, EmpTable3[[#This Row],[Gender]]="Female", 2)</f>
        <v>1</v>
      </c>
      <c r="D669" s="1">
        <v>43995</v>
      </c>
      <c r="E669" s="2">
        <f ca="1">DATEDIF(EmpTable3[[#This Row],[Start Date]],TODAY(),"Y")</f>
        <v>4</v>
      </c>
      <c r="F669" t="s">
        <v>28</v>
      </c>
      <c r="G669" t="s">
        <v>18</v>
      </c>
      <c r="H669">
        <f>_xlfn.IFS(EmpTable3[[#This Row],[Country]]="Egypt", 1, EmpTable3[[#This Row],[Country]]="Saudi Arabia", 2, EmpTable3[[#This Row],[Country]]="United Arab Emirates", 3, EmpTable3[[#This Row],[Country]]="Syria", 4, EmpTable3[[#This Row],[Country]]="Lebanon", 5)</f>
        <v>1</v>
      </c>
      <c r="I669" t="s">
        <v>36</v>
      </c>
      <c r="J669">
        <f>_xlfn.IFS(EmpTable3[[#This Row],[Center]]="East", 1, EmpTable3[[#This Row],[Center]]="West", 2, EmpTable3[[#This Row],[Center]]="North", 3, EmpTable3[[#This Row],[Center]]="South", 4, EmpTable3[[#This Row],[Center]]="Main", 5)</f>
        <v>3</v>
      </c>
      <c r="K669">
        <v>1197</v>
      </c>
      <c r="L669">
        <v>14364</v>
      </c>
      <c r="M669">
        <v>2</v>
      </c>
      <c r="N669">
        <v>4</v>
      </c>
      <c r="O669">
        <v>0</v>
      </c>
      <c r="P669">
        <v>8</v>
      </c>
      <c r="Q669" s="2"/>
      <c r="R669">
        <v>1</v>
      </c>
      <c r="S669">
        <v>4</v>
      </c>
      <c r="T669">
        <v>1</v>
      </c>
      <c r="U669">
        <v>3</v>
      </c>
      <c r="V669">
        <v>1197</v>
      </c>
      <c r="W669">
        <v>14364</v>
      </c>
      <c r="X669">
        <v>2</v>
      </c>
      <c r="Y669">
        <v>4</v>
      </c>
      <c r="Z669">
        <v>0</v>
      </c>
      <c r="AA669">
        <v>8</v>
      </c>
    </row>
    <row r="670" spans="1:27" x14ac:dyDescent="0.3">
      <c r="A670">
        <v>669</v>
      </c>
      <c r="B670" t="s">
        <v>307</v>
      </c>
      <c r="C670">
        <f>_xlfn.IFS(EmpTable3[[#This Row],[Gender]]="Male", 1, EmpTable3[[#This Row],[Gender]]="Female", 2)</f>
        <v>2</v>
      </c>
      <c r="D670" s="1">
        <v>43590</v>
      </c>
      <c r="E670" s="2">
        <f ca="1">DATEDIF(EmpTable3[[#This Row],[Start Date]],TODAY(),"Y")</f>
        <v>5</v>
      </c>
      <c r="F670" t="s">
        <v>53</v>
      </c>
      <c r="G670" t="s">
        <v>22</v>
      </c>
      <c r="H670">
        <f>_xlfn.IFS(EmpTable3[[#This Row],[Country]]="Egypt", 1, EmpTable3[[#This Row],[Country]]="Saudi Arabia", 2, EmpTable3[[#This Row],[Country]]="United Arab Emirates", 3, EmpTable3[[#This Row],[Country]]="Syria", 4, EmpTable3[[#This Row],[Country]]="Lebanon", 5)</f>
        <v>2</v>
      </c>
      <c r="I670" t="s">
        <v>36</v>
      </c>
      <c r="J670">
        <f>_xlfn.IFS(EmpTable3[[#This Row],[Center]]="East", 1, EmpTable3[[#This Row],[Center]]="West", 2, EmpTable3[[#This Row],[Center]]="North", 3, EmpTable3[[#This Row],[Center]]="South", 4, EmpTable3[[#This Row],[Center]]="Main", 5)</f>
        <v>3</v>
      </c>
      <c r="K670">
        <v>3389</v>
      </c>
      <c r="L670">
        <v>40668</v>
      </c>
      <c r="M670">
        <v>3</v>
      </c>
      <c r="N670">
        <v>1</v>
      </c>
      <c r="O670">
        <v>0</v>
      </c>
      <c r="P670">
        <v>7</v>
      </c>
      <c r="Q670" s="2"/>
      <c r="R670">
        <v>2</v>
      </c>
      <c r="S670">
        <v>5</v>
      </c>
      <c r="T670">
        <v>2</v>
      </c>
      <c r="U670">
        <v>3</v>
      </c>
      <c r="V670">
        <v>3389</v>
      </c>
      <c r="W670">
        <v>40668</v>
      </c>
      <c r="X670">
        <v>3</v>
      </c>
      <c r="Y670">
        <v>1</v>
      </c>
      <c r="Z670">
        <v>0</v>
      </c>
      <c r="AA670">
        <v>7</v>
      </c>
    </row>
    <row r="671" spans="1:27" x14ac:dyDescent="0.3">
      <c r="A671">
        <v>670</v>
      </c>
      <c r="B671" t="s">
        <v>307</v>
      </c>
      <c r="C671">
        <f>_xlfn.IFS(EmpTable3[[#This Row],[Gender]]="Male", 1, EmpTable3[[#This Row],[Gender]]="Female", 2)</f>
        <v>2</v>
      </c>
      <c r="D671" s="1">
        <v>43800</v>
      </c>
      <c r="E671" s="2">
        <f ca="1">DATEDIF(EmpTable3[[#This Row],[Start Date]],TODAY(),"Y")</f>
        <v>4</v>
      </c>
      <c r="F671" t="s">
        <v>35</v>
      </c>
      <c r="G671" t="s">
        <v>29</v>
      </c>
      <c r="H671">
        <f>_xlfn.IFS(EmpTable3[[#This Row],[Country]]="Egypt", 1, EmpTable3[[#This Row],[Country]]="Saudi Arabia", 2, EmpTable3[[#This Row],[Country]]="United Arab Emirates", 3, EmpTable3[[#This Row],[Country]]="Syria", 4, EmpTable3[[#This Row],[Country]]="Lebanon", 5)</f>
        <v>3</v>
      </c>
      <c r="I671" t="s">
        <v>42</v>
      </c>
      <c r="J671">
        <f>_xlfn.IFS(EmpTable3[[#This Row],[Center]]="East", 1, EmpTable3[[#This Row],[Center]]="West", 2, EmpTable3[[#This Row],[Center]]="North", 3, EmpTable3[[#This Row],[Center]]="South", 4, EmpTable3[[#This Row],[Center]]="Main", 5)</f>
        <v>5</v>
      </c>
      <c r="K671">
        <v>2760</v>
      </c>
      <c r="L671">
        <v>33120</v>
      </c>
      <c r="M671">
        <v>1</v>
      </c>
      <c r="N671">
        <v>6</v>
      </c>
      <c r="O671">
        <v>6</v>
      </c>
      <c r="P671">
        <v>1</v>
      </c>
      <c r="Q671" s="2"/>
      <c r="R671">
        <v>2</v>
      </c>
      <c r="S671">
        <v>4</v>
      </c>
      <c r="T671">
        <v>3</v>
      </c>
      <c r="U671">
        <v>5</v>
      </c>
      <c r="V671">
        <v>2760</v>
      </c>
      <c r="W671">
        <v>33120</v>
      </c>
      <c r="X671">
        <v>1</v>
      </c>
      <c r="Y671">
        <v>6</v>
      </c>
      <c r="Z671">
        <v>6</v>
      </c>
      <c r="AA671">
        <v>1</v>
      </c>
    </row>
    <row r="672" spans="1:27" x14ac:dyDescent="0.3">
      <c r="A672">
        <v>671</v>
      </c>
      <c r="B672" t="s">
        <v>32</v>
      </c>
      <c r="C672">
        <f>_xlfn.IFS(EmpTable3[[#This Row],[Gender]]="Male", 1, EmpTable3[[#This Row],[Gender]]="Female", 2)</f>
        <v>1</v>
      </c>
      <c r="D672" s="1">
        <v>42992</v>
      </c>
      <c r="E672" s="2">
        <f ca="1">DATEDIF(EmpTable3[[#This Row],[Start Date]],TODAY(),"Y")</f>
        <v>6</v>
      </c>
      <c r="F672" t="s">
        <v>88</v>
      </c>
      <c r="G672" t="s">
        <v>22</v>
      </c>
      <c r="H672">
        <f>_xlfn.IFS(EmpTable3[[#This Row],[Country]]="Egypt", 1, EmpTable3[[#This Row],[Country]]="Saudi Arabia", 2, EmpTable3[[#This Row],[Country]]="United Arab Emirates", 3, EmpTable3[[#This Row],[Country]]="Syria", 4, EmpTable3[[#This Row],[Country]]="Lebanon", 5)</f>
        <v>2</v>
      </c>
      <c r="I672" t="s">
        <v>42</v>
      </c>
      <c r="J672">
        <f>_xlfn.IFS(EmpTable3[[#This Row],[Center]]="East", 1, EmpTable3[[#This Row],[Center]]="West", 2, EmpTable3[[#This Row],[Center]]="North", 3, EmpTable3[[#This Row],[Center]]="South", 4, EmpTable3[[#This Row],[Center]]="Main", 5)</f>
        <v>5</v>
      </c>
      <c r="K672">
        <v>1232</v>
      </c>
      <c r="L672">
        <v>14784</v>
      </c>
      <c r="M672">
        <v>5</v>
      </c>
      <c r="N672">
        <v>3</v>
      </c>
      <c r="O672">
        <v>0</v>
      </c>
      <c r="P672">
        <v>10</v>
      </c>
      <c r="Q672" s="2"/>
      <c r="R672">
        <v>1</v>
      </c>
      <c r="S672">
        <v>6</v>
      </c>
      <c r="T672">
        <v>2</v>
      </c>
      <c r="U672">
        <v>5</v>
      </c>
      <c r="V672">
        <v>1232</v>
      </c>
      <c r="W672">
        <v>14784</v>
      </c>
      <c r="X672">
        <v>5</v>
      </c>
      <c r="Y672">
        <v>3</v>
      </c>
      <c r="Z672">
        <v>0</v>
      </c>
      <c r="AA672">
        <v>10</v>
      </c>
    </row>
    <row r="673" spans="1:27" x14ac:dyDescent="0.3">
      <c r="A673">
        <v>672</v>
      </c>
      <c r="B673" t="s">
        <v>307</v>
      </c>
      <c r="C673">
        <f>_xlfn.IFS(EmpTable3[[#This Row],[Gender]]="Male", 1, EmpTable3[[#This Row],[Gender]]="Female", 2)</f>
        <v>2</v>
      </c>
      <c r="D673" s="1">
        <v>43573</v>
      </c>
      <c r="E673" s="2">
        <f ca="1">DATEDIF(EmpTable3[[#This Row],[Start Date]],TODAY(),"Y")</f>
        <v>5</v>
      </c>
      <c r="F673" t="s">
        <v>53</v>
      </c>
      <c r="G673" t="s">
        <v>29</v>
      </c>
      <c r="H673">
        <f>_xlfn.IFS(EmpTable3[[#This Row],[Country]]="Egypt", 1, EmpTable3[[#This Row],[Country]]="Saudi Arabia", 2, EmpTable3[[#This Row],[Country]]="United Arab Emirates", 3, EmpTable3[[#This Row],[Country]]="Syria", 4, EmpTable3[[#This Row],[Country]]="Lebanon", 5)</f>
        <v>3</v>
      </c>
      <c r="I673" t="s">
        <v>36</v>
      </c>
      <c r="J673">
        <f>_xlfn.IFS(EmpTable3[[#This Row],[Center]]="East", 1, EmpTable3[[#This Row],[Center]]="West", 2, EmpTable3[[#This Row],[Center]]="North", 3, EmpTable3[[#This Row],[Center]]="South", 4, EmpTable3[[#This Row],[Center]]="Main", 5)</f>
        <v>3</v>
      </c>
      <c r="K673">
        <v>1045</v>
      </c>
      <c r="L673">
        <v>12540</v>
      </c>
      <c r="M673">
        <v>5</v>
      </c>
      <c r="N673">
        <v>6</v>
      </c>
      <c r="O673">
        <v>0</v>
      </c>
      <c r="P673">
        <v>4</v>
      </c>
      <c r="Q673" s="2"/>
      <c r="R673">
        <v>2</v>
      </c>
      <c r="S673">
        <v>5</v>
      </c>
      <c r="T673">
        <v>3</v>
      </c>
      <c r="U673">
        <v>3</v>
      </c>
      <c r="V673">
        <v>1045</v>
      </c>
      <c r="W673">
        <v>12540</v>
      </c>
      <c r="X673">
        <v>5</v>
      </c>
      <c r="Y673">
        <v>6</v>
      </c>
      <c r="Z673">
        <v>0</v>
      </c>
      <c r="AA673">
        <v>4</v>
      </c>
    </row>
    <row r="674" spans="1:27" x14ac:dyDescent="0.3">
      <c r="A674">
        <v>673</v>
      </c>
      <c r="B674" t="s">
        <v>32</v>
      </c>
      <c r="C674">
        <f>_xlfn.IFS(EmpTable3[[#This Row],[Gender]]="Male", 1, EmpTable3[[#This Row],[Gender]]="Female", 2)</f>
        <v>1</v>
      </c>
      <c r="D674" s="1">
        <v>43104</v>
      </c>
      <c r="E674" s="2">
        <f ca="1">DATEDIF(EmpTable3[[#This Row],[Start Date]],TODAY(),"Y")</f>
        <v>6</v>
      </c>
      <c r="F674" t="s">
        <v>50</v>
      </c>
      <c r="G674" t="s">
        <v>18</v>
      </c>
      <c r="H674">
        <f>_xlfn.IFS(EmpTable3[[#This Row],[Country]]="Egypt", 1, EmpTable3[[#This Row],[Country]]="Saudi Arabia", 2, EmpTable3[[#This Row],[Country]]="United Arab Emirates", 3, EmpTable3[[#This Row],[Country]]="Syria", 4, EmpTable3[[#This Row],[Country]]="Lebanon", 5)</f>
        <v>1</v>
      </c>
      <c r="I674" t="s">
        <v>19</v>
      </c>
      <c r="J674">
        <f>_xlfn.IFS(EmpTable3[[#This Row],[Center]]="East", 1, EmpTable3[[#This Row],[Center]]="West", 2, EmpTable3[[#This Row],[Center]]="North", 3, EmpTable3[[#This Row],[Center]]="South", 4, EmpTable3[[#This Row],[Center]]="Main", 5)</f>
        <v>2</v>
      </c>
      <c r="K674">
        <v>3257</v>
      </c>
      <c r="L674">
        <v>39084</v>
      </c>
      <c r="M674">
        <v>3</v>
      </c>
      <c r="N674">
        <v>0</v>
      </c>
      <c r="O674">
        <v>0</v>
      </c>
      <c r="P674">
        <v>6</v>
      </c>
      <c r="Q674" s="2"/>
      <c r="R674">
        <v>1</v>
      </c>
      <c r="S674">
        <v>6</v>
      </c>
      <c r="T674">
        <v>1</v>
      </c>
      <c r="U674">
        <v>2</v>
      </c>
      <c r="V674">
        <v>3257</v>
      </c>
      <c r="W674">
        <v>39084</v>
      </c>
      <c r="X674">
        <v>3</v>
      </c>
      <c r="Y674">
        <v>0</v>
      </c>
      <c r="Z674">
        <v>0</v>
      </c>
      <c r="AA674">
        <v>6</v>
      </c>
    </row>
    <row r="675" spans="1:27" x14ac:dyDescent="0.3">
      <c r="A675">
        <v>674</v>
      </c>
      <c r="B675" t="s">
        <v>307</v>
      </c>
      <c r="C675">
        <f>_xlfn.IFS(EmpTable3[[#This Row],[Gender]]="Male", 1, EmpTable3[[#This Row],[Gender]]="Female", 2)</f>
        <v>2</v>
      </c>
      <c r="D675" s="1">
        <v>43160</v>
      </c>
      <c r="E675" s="2">
        <f ca="1">DATEDIF(EmpTable3[[#This Row],[Start Date]],TODAY(),"Y")</f>
        <v>6</v>
      </c>
      <c r="F675" t="s">
        <v>53</v>
      </c>
      <c r="G675" t="s">
        <v>18</v>
      </c>
      <c r="H675">
        <f>_xlfn.IFS(EmpTable3[[#This Row],[Country]]="Egypt", 1, EmpTable3[[#This Row],[Country]]="Saudi Arabia", 2, EmpTable3[[#This Row],[Country]]="United Arab Emirates", 3, EmpTable3[[#This Row],[Country]]="Syria", 4, EmpTable3[[#This Row],[Country]]="Lebanon", 5)</f>
        <v>1</v>
      </c>
      <c r="I675" t="s">
        <v>60</v>
      </c>
      <c r="J675">
        <f>_xlfn.IFS(EmpTable3[[#This Row],[Center]]="East", 1, EmpTable3[[#This Row],[Center]]="West", 2, EmpTable3[[#This Row],[Center]]="North", 3, EmpTable3[[#This Row],[Center]]="South", 4, EmpTable3[[#This Row],[Center]]="Main", 5)</f>
        <v>4</v>
      </c>
      <c r="K675">
        <v>3026</v>
      </c>
      <c r="L675">
        <v>36312</v>
      </c>
      <c r="M675">
        <v>3</v>
      </c>
      <c r="N675">
        <v>4</v>
      </c>
      <c r="O675">
        <v>0</v>
      </c>
      <c r="P675">
        <v>1</v>
      </c>
      <c r="Q675" s="2"/>
      <c r="R675">
        <v>2</v>
      </c>
      <c r="S675">
        <v>6</v>
      </c>
      <c r="T675">
        <v>1</v>
      </c>
      <c r="U675">
        <v>4</v>
      </c>
      <c r="V675">
        <v>3026</v>
      </c>
      <c r="W675">
        <v>36312</v>
      </c>
      <c r="X675">
        <v>3</v>
      </c>
      <c r="Y675">
        <v>4</v>
      </c>
      <c r="Z675">
        <v>0</v>
      </c>
      <c r="AA675">
        <v>1</v>
      </c>
    </row>
    <row r="676" spans="1:27" x14ac:dyDescent="0.3">
      <c r="A676">
        <v>675</v>
      </c>
      <c r="B676" t="s">
        <v>307</v>
      </c>
      <c r="C676">
        <f>_xlfn.IFS(EmpTable3[[#This Row],[Gender]]="Male", 1, EmpTable3[[#This Row],[Gender]]="Female", 2)</f>
        <v>2</v>
      </c>
      <c r="D676" s="1">
        <v>43766</v>
      </c>
      <c r="E676" s="2">
        <f ca="1">DATEDIF(EmpTable3[[#This Row],[Start Date]],TODAY(),"Y")</f>
        <v>4</v>
      </c>
      <c r="F676" t="s">
        <v>77</v>
      </c>
      <c r="G676" t="s">
        <v>18</v>
      </c>
      <c r="H676">
        <f>_xlfn.IFS(EmpTable3[[#This Row],[Country]]="Egypt", 1, EmpTable3[[#This Row],[Country]]="Saudi Arabia", 2, EmpTable3[[#This Row],[Country]]="United Arab Emirates", 3, EmpTable3[[#This Row],[Country]]="Syria", 4, EmpTable3[[#This Row],[Country]]="Lebanon", 5)</f>
        <v>1</v>
      </c>
      <c r="I676" t="s">
        <v>36</v>
      </c>
      <c r="J676">
        <f>_xlfn.IFS(EmpTable3[[#This Row],[Center]]="East", 1, EmpTable3[[#This Row],[Center]]="West", 2, EmpTable3[[#This Row],[Center]]="North", 3, EmpTable3[[#This Row],[Center]]="South", 4, EmpTable3[[#This Row],[Center]]="Main", 5)</f>
        <v>3</v>
      </c>
      <c r="K676">
        <v>1898</v>
      </c>
      <c r="L676">
        <v>22776</v>
      </c>
      <c r="M676">
        <v>4.5</v>
      </c>
      <c r="N676">
        <v>1</v>
      </c>
      <c r="O676">
        <v>0</v>
      </c>
      <c r="P676">
        <v>2</v>
      </c>
      <c r="Q676" s="2"/>
      <c r="R676">
        <v>2</v>
      </c>
      <c r="S676">
        <v>4</v>
      </c>
      <c r="T676">
        <v>1</v>
      </c>
      <c r="U676">
        <v>3</v>
      </c>
      <c r="V676">
        <v>1898</v>
      </c>
      <c r="W676">
        <v>22776</v>
      </c>
      <c r="X676">
        <v>4.5</v>
      </c>
      <c r="Y676">
        <v>1</v>
      </c>
      <c r="Z676">
        <v>0</v>
      </c>
      <c r="AA676">
        <v>2</v>
      </c>
    </row>
    <row r="677" spans="1:27" x14ac:dyDescent="0.3">
      <c r="A677">
        <v>676</v>
      </c>
      <c r="B677" t="s">
        <v>32</v>
      </c>
      <c r="C677">
        <f>_xlfn.IFS(EmpTable3[[#This Row],[Gender]]="Male", 1, EmpTable3[[#This Row],[Gender]]="Female", 2)</f>
        <v>1</v>
      </c>
      <c r="D677" s="1">
        <v>43275</v>
      </c>
      <c r="E677" s="2">
        <f ca="1">DATEDIF(EmpTable3[[#This Row],[Start Date]],TODAY(),"Y")</f>
        <v>6</v>
      </c>
      <c r="F677" t="s">
        <v>28</v>
      </c>
      <c r="G677" t="s">
        <v>18</v>
      </c>
      <c r="H677">
        <f>_xlfn.IFS(EmpTable3[[#This Row],[Country]]="Egypt", 1, EmpTable3[[#This Row],[Country]]="Saudi Arabia", 2, EmpTable3[[#This Row],[Country]]="United Arab Emirates", 3, EmpTable3[[#This Row],[Country]]="Syria", 4, EmpTable3[[#This Row],[Country]]="Lebanon", 5)</f>
        <v>1</v>
      </c>
      <c r="I677" t="s">
        <v>60</v>
      </c>
      <c r="J677">
        <f>_xlfn.IFS(EmpTable3[[#This Row],[Center]]="East", 1, EmpTable3[[#This Row],[Center]]="West", 2, EmpTable3[[#This Row],[Center]]="North", 3, EmpTable3[[#This Row],[Center]]="South", 4, EmpTable3[[#This Row],[Center]]="Main", 5)</f>
        <v>4</v>
      </c>
      <c r="K677">
        <v>2778</v>
      </c>
      <c r="L677">
        <v>33336</v>
      </c>
      <c r="M677">
        <v>3</v>
      </c>
      <c r="N677">
        <v>2</v>
      </c>
      <c r="O677">
        <v>0</v>
      </c>
      <c r="P677">
        <v>20</v>
      </c>
      <c r="Q677" s="2"/>
      <c r="R677">
        <v>1</v>
      </c>
      <c r="S677">
        <v>6</v>
      </c>
      <c r="T677">
        <v>1</v>
      </c>
      <c r="U677">
        <v>4</v>
      </c>
      <c r="V677">
        <v>2778</v>
      </c>
      <c r="W677">
        <v>33336</v>
      </c>
      <c r="X677">
        <v>3</v>
      </c>
      <c r="Y677">
        <v>2</v>
      </c>
      <c r="Z677">
        <v>0</v>
      </c>
      <c r="AA677">
        <v>20</v>
      </c>
    </row>
    <row r="678" spans="1:27" x14ac:dyDescent="0.3">
      <c r="A678">
        <v>677</v>
      </c>
      <c r="B678" t="s">
        <v>32</v>
      </c>
      <c r="C678">
        <f>_xlfn.IFS(EmpTable3[[#This Row],[Gender]]="Male", 1, EmpTable3[[#This Row],[Gender]]="Female", 2)</f>
        <v>1</v>
      </c>
      <c r="D678" s="1">
        <v>43104</v>
      </c>
      <c r="E678" s="2">
        <f ca="1">DATEDIF(EmpTable3[[#This Row],[Start Date]],TODAY(),"Y")</f>
        <v>6</v>
      </c>
      <c r="F678" t="s">
        <v>77</v>
      </c>
      <c r="G678" t="s">
        <v>48</v>
      </c>
      <c r="H678">
        <f>_xlfn.IFS(EmpTable3[[#This Row],[Country]]="Egypt", 1, EmpTable3[[#This Row],[Country]]="Saudi Arabia", 2, EmpTable3[[#This Row],[Country]]="United Arab Emirates", 3, EmpTable3[[#This Row],[Country]]="Syria", 4, EmpTable3[[#This Row],[Country]]="Lebanon", 5)</f>
        <v>4</v>
      </c>
      <c r="I678" t="s">
        <v>36</v>
      </c>
      <c r="J678">
        <f>_xlfn.IFS(EmpTable3[[#This Row],[Center]]="East", 1, EmpTable3[[#This Row],[Center]]="West", 2, EmpTable3[[#This Row],[Center]]="North", 3, EmpTable3[[#This Row],[Center]]="South", 4, EmpTable3[[#This Row],[Center]]="Main", 5)</f>
        <v>3</v>
      </c>
      <c r="K678">
        <v>2880</v>
      </c>
      <c r="L678">
        <v>34560</v>
      </c>
      <c r="M678">
        <v>2</v>
      </c>
      <c r="N678">
        <v>4</v>
      </c>
      <c r="O678">
        <v>0</v>
      </c>
      <c r="P678">
        <v>5</v>
      </c>
      <c r="Q678" s="2"/>
      <c r="R678">
        <v>1</v>
      </c>
      <c r="S678">
        <v>6</v>
      </c>
      <c r="T678">
        <v>4</v>
      </c>
      <c r="U678">
        <v>3</v>
      </c>
      <c r="V678">
        <v>2880</v>
      </c>
      <c r="W678">
        <v>34560</v>
      </c>
      <c r="X678">
        <v>2</v>
      </c>
      <c r="Y678">
        <v>4</v>
      </c>
      <c r="Z678">
        <v>0</v>
      </c>
      <c r="AA678">
        <v>5</v>
      </c>
    </row>
    <row r="679" spans="1:27" x14ac:dyDescent="0.3">
      <c r="A679">
        <v>678</v>
      </c>
      <c r="B679" t="s">
        <v>32</v>
      </c>
      <c r="C679">
        <f>_xlfn.IFS(EmpTable3[[#This Row],[Gender]]="Male", 1, EmpTable3[[#This Row],[Gender]]="Female", 2)</f>
        <v>1</v>
      </c>
      <c r="D679" s="1">
        <v>43538</v>
      </c>
      <c r="E679" s="2">
        <f ca="1">DATEDIF(EmpTable3[[#This Row],[Start Date]],TODAY(),"Y")</f>
        <v>5</v>
      </c>
      <c r="F679" t="s">
        <v>353</v>
      </c>
      <c r="G679" t="s">
        <v>22</v>
      </c>
      <c r="H679">
        <f>_xlfn.IFS(EmpTable3[[#This Row],[Country]]="Egypt", 1, EmpTable3[[#This Row],[Country]]="Saudi Arabia", 2, EmpTable3[[#This Row],[Country]]="United Arab Emirates", 3, EmpTable3[[#This Row],[Country]]="Syria", 4, EmpTable3[[#This Row],[Country]]="Lebanon", 5)</f>
        <v>2</v>
      </c>
      <c r="I679" t="s">
        <v>42</v>
      </c>
      <c r="J679">
        <f>_xlfn.IFS(EmpTable3[[#This Row],[Center]]="East", 1, EmpTable3[[#This Row],[Center]]="West", 2, EmpTable3[[#This Row],[Center]]="North", 3, EmpTable3[[#This Row],[Center]]="South", 4, EmpTable3[[#This Row],[Center]]="Main", 5)</f>
        <v>5</v>
      </c>
      <c r="K679">
        <v>2815</v>
      </c>
      <c r="L679">
        <v>33780</v>
      </c>
      <c r="M679">
        <v>3</v>
      </c>
      <c r="N679">
        <v>6</v>
      </c>
      <c r="O679">
        <v>0</v>
      </c>
      <c r="P679">
        <v>2</v>
      </c>
      <c r="Q679" s="2"/>
      <c r="R679">
        <v>1</v>
      </c>
      <c r="S679">
        <v>5</v>
      </c>
      <c r="T679">
        <v>2</v>
      </c>
      <c r="U679">
        <v>5</v>
      </c>
      <c r="V679">
        <v>2815</v>
      </c>
      <c r="W679">
        <v>33780</v>
      </c>
      <c r="X679">
        <v>3</v>
      </c>
      <c r="Y679">
        <v>6</v>
      </c>
      <c r="Z679">
        <v>0</v>
      </c>
      <c r="AA679">
        <v>2</v>
      </c>
    </row>
    <row r="680" spans="1:27" x14ac:dyDescent="0.3">
      <c r="A680">
        <v>679</v>
      </c>
      <c r="B680" t="s">
        <v>307</v>
      </c>
      <c r="C680">
        <f>_xlfn.IFS(EmpTable3[[#This Row],[Gender]]="Male", 1, EmpTable3[[#This Row],[Gender]]="Female", 2)</f>
        <v>2</v>
      </c>
      <c r="D680" s="1">
        <v>43448</v>
      </c>
      <c r="E680" s="2">
        <f ca="1">DATEDIF(EmpTable3[[#This Row],[Start Date]],TODAY(),"Y")</f>
        <v>5</v>
      </c>
      <c r="F680" t="s">
        <v>45</v>
      </c>
      <c r="G680" t="s">
        <v>48</v>
      </c>
      <c r="H680">
        <f>_xlfn.IFS(EmpTable3[[#This Row],[Country]]="Egypt", 1, EmpTable3[[#This Row],[Country]]="Saudi Arabia", 2, EmpTable3[[#This Row],[Country]]="United Arab Emirates", 3, EmpTable3[[#This Row],[Country]]="Syria", 4, EmpTable3[[#This Row],[Country]]="Lebanon", 5)</f>
        <v>4</v>
      </c>
      <c r="I680" t="s">
        <v>898</v>
      </c>
      <c r="J680">
        <f>_xlfn.IFS(EmpTable3[[#This Row],[Center]]="East", 1, EmpTable3[[#This Row],[Center]]="West", 2, EmpTable3[[#This Row],[Center]]="North", 3, EmpTable3[[#This Row],[Center]]="South", 4, EmpTable3[[#This Row],[Center]]="Main", 5)</f>
        <v>1</v>
      </c>
      <c r="K680">
        <v>1134</v>
      </c>
      <c r="L680">
        <v>13608</v>
      </c>
      <c r="M680">
        <v>2</v>
      </c>
      <c r="N680">
        <v>0</v>
      </c>
      <c r="O680">
        <v>0</v>
      </c>
      <c r="P680">
        <v>14</v>
      </c>
      <c r="Q680" s="2"/>
      <c r="R680">
        <v>2</v>
      </c>
      <c r="S680">
        <v>5</v>
      </c>
      <c r="T680">
        <v>4</v>
      </c>
      <c r="U680">
        <v>1</v>
      </c>
      <c r="V680">
        <v>1134</v>
      </c>
      <c r="W680">
        <v>13608</v>
      </c>
      <c r="X680">
        <v>2</v>
      </c>
      <c r="Y680">
        <v>0</v>
      </c>
      <c r="Z680">
        <v>0</v>
      </c>
      <c r="AA680">
        <v>14</v>
      </c>
    </row>
    <row r="681" spans="1:27" x14ac:dyDescent="0.3">
      <c r="A681">
        <v>680</v>
      </c>
      <c r="B681" t="s">
        <v>307</v>
      </c>
      <c r="C681">
        <f>_xlfn.IFS(EmpTable3[[#This Row],[Gender]]="Male", 1, EmpTable3[[#This Row],[Gender]]="Female", 2)</f>
        <v>2</v>
      </c>
      <c r="D681" s="1">
        <v>43757</v>
      </c>
      <c r="E681" s="2">
        <f ca="1">DATEDIF(EmpTable3[[#This Row],[Start Date]],TODAY(),"Y")</f>
        <v>4</v>
      </c>
      <c r="F681" t="s">
        <v>76</v>
      </c>
      <c r="G681" t="s">
        <v>29</v>
      </c>
      <c r="H681">
        <f>_xlfn.IFS(EmpTable3[[#This Row],[Country]]="Egypt", 1, EmpTable3[[#This Row],[Country]]="Saudi Arabia", 2, EmpTable3[[#This Row],[Country]]="United Arab Emirates", 3, EmpTable3[[#This Row],[Country]]="Syria", 4, EmpTable3[[#This Row],[Country]]="Lebanon", 5)</f>
        <v>3</v>
      </c>
      <c r="I681" t="s">
        <v>19</v>
      </c>
      <c r="J681">
        <f>_xlfn.IFS(EmpTable3[[#This Row],[Center]]="East", 1, EmpTable3[[#This Row],[Center]]="West", 2, EmpTable3[[#This Row],[Center]]="North", 3, EmpTable3[[#This Row],[Center]]="South", 4, EmpTable3[[#This Row],[Center]]="Main", 5)</f>
        <v>2</v>
      </c>
      <c r="K681">
        <v>3334</v>
      </c>
      <c r="L681">
        <v>40008</v>
      </c>
      <c r="M681">
        <v>1</v>
      </c>
      <c r="N681">
        <v>0</v>
      </c>
      <c r="O681">
        <v>0</v>
      </c>
      <c r="P681">
        <v>4</v>
      </c>
      <c r="Q681" s="2"/>
      <c r="R681">
        <v>2</v>
      </c>
      <c r="S681">
        <v>4</v>
      </c>
      <c r="T681">
        <v>3</v>
      </c>
      <c r="U681">
        <v>2</v>
      </c>
      <c r="V681">
        <v>3334</v>
      </c>
      <c r="W681">
        <v>40008</v>
      </c>
      <c r="X681">
        <v>1</v>
      </c>
      <c r="Y681">
        <v>0</v>
      </c>
      <c r="Z681">
        <v>0</v>
      </c>
      <c r="AA681">
        <v>4</v>
      </c>
    </row>
    <row r="682" spans="1:27" x14ac:dyDescent="0.3">
      <c r="A682">
        <v>681</v>
      </c>
      <c r="B682" t="s">
        <v>32</v>
      </c>
      <c r="C682">
        <f>_xlfn.IFS(EmpTable3[[#This Row],[Gender]]="Male", 1, EmpTable3[[#This Row],[Gender]]="Female", 2)</f>
        <v>1</v>
      </c>
      <c r="D682" s="1">
        <v>43981</v>
      </c>
      <c r="E682" s="2">
        <f ca="1">DATEDIF(EmpTable3[[#This Row],[Start Date]],TODAY(),"Y")</f>
        <v>4</v>
      </c>
      <c r="F682" t="s">
        <v>28</v>
      </c>
      <c r="G682" t="s">
        <v>48</v>
      </c>
      <c r="H682">
        <f>_xlfn.IFS(EmpTable3[[#This Row],[Country]]="Egypt", 1, EmpTable3[[#This Row],[Country]]="Saudi Arabia", 2, EmpTable3[[#This Row],[Country]]="United Arab Emirates", 3, EmpTable3[[#This Row],[Country]]="Syria", 4, EmpTable3[[#This Row],[Country]]="Lebanon", 5)</f>
        <v>4</v>
      </c>
      <c r="I682" t="s">
        <v>898</v>
      </c>
      <c r="J682">
        <f>_xlfn.IFS(EmpTable3[[#This Row],[Center]]="East", 1, EmpTable3[[#This Row],[Center]]="West", 2, EmpTable3[[#This Row],[Center]]="North", 3, EmpTable3[[#This Row],[Center]]="South", 4, EmpTable3[[#This Row],[Center]]="Main", 5)</f>
        <v>1</v>
      </c>
      <c r="K682">
        <v>2574</v>
      </c>
      <c r="L682">
        <v>30888</v>
      </c>
      <c r="M682">
        <v>3</v>
      </c>
      <c r="N682">
        <v>3</v>
      </c>
      <c r="O682">
        <v>0</v>
      </c>
      <c r="P682">
        <v>4</v>
      </c>
      <c r="Q682" s="2"/>
      <c r="R682">
        <v>1</v>
      </c>
      <c r="S682">
        <v>4</v>
      </c>
      <c r="T682">
        <v>4</v>
      </c>
      <c r="U682">
        <v>1</v>
      </c>
      <c r="V682">
        <v>2574</v>
      </c>
      <c r="W682">
        <v>30888</v>
      </c>
      <c r="X682">
        <v>3</v>
      </c>
      <c r="Y682">
        <v>3</v>
      </c>
      <c r="Z682">
        <v>0</v>
      </c>
      <c r="AA682">
        <v>4</v>
      </c>
    </row>
    <row r="683" spans="1:27" x14ac:dyDescent="0.3">
      <c r="A683">
        <v>682</v>
      </c>
      <c r="B683" t="s">
        <v>32</v>
      </c>
      <c r="C683">
        <f>_xlfn.IFS(EmpTable3[[#This Row],[Gender]]="Male", 1, EmpTable3[[#This Row],[Gender]]="Female", 2)</f>
        <v>1</v>
      </c>
      <c r="D683" s="1">
        <v>43530</v>
      </c>
      <c r="E683" s="2">
        <f ca="1">DATEDIF(EmpTable3[[#This Row],[Start Date]],TODAY(),"Y")</f>
        <v>5</v>
      </c>
      <c r="F683" t="s">
        <v>28</v>
      </c>
      <c r="G683" t="s">
        <v>18</v>
      </c>
      <c r="H683">
        <f>_xlfn.IFS(EmpTable3[[#This Row],[Country]]="Egypt", 1, EmpTable3[[#This Row],[Country]]="Saudi Arabia", 2, EmpTable3[[#This Row],[Country]]="United Arab Emirates", 3, EmpTable3[[#This Row],[Country]]="Syria", 4, EmpTable3[[#This Row],[Country]]="Lebanon", 5)</f>
        <v>1</v>
      </c>
      <c r="I683" t="s">
        <v>19</v>
      </c>
      <c r="J683">
        <f>_xlfn.IFS(EmpTable3[[#This Row],[Center]]="East", 1, EmpTable3[[#This Row],[Center]]="West", 2, EmpTable3[[#This Row],[Center]]="North", 3, EmpTable3[[#This Row],[Center]]="South", 4, EmpTable3[[#This Row],[Center]]="Main", 5)</f>
        <v>2</v>
      </c>
      <c r="K683">
        <v>1123</v>
      </c>
      <c r="L683">
        <v>13476</v>
      </c>
      <c r="M683">
        <v>1</v>
      </c>
      <c r="N683">
        <v>0</v>
      </c>
      <c r="O683">
        <v>0</v>
      </c>
      <c r="P683">
        <v>7</v>
      </c>
      <c r="Q683" s="2"/>
      <c r="R683">
        <v>1</v>
      </c>
      <c r="S683">
        <v>5</v>
      </c>
      <c r="T683">
        <v>1</v>
      </c>
      <c r="U683">
        <v>2</v>
      </c>
      <c r="V683">
        <v>1123</v>
      </c>
      <c r="W683">
        <v>13476</v>
      </c>
      <c r="X683">
        <v>1</v>
      </c>
      <c r="Y683">
        <v>0</v>
      </c>
      <c r="Z683">
        <v>0</v>
      </c>
      <c r="AA683">
        <v>7</v>
      </c>
    </row>
    <row r="684" spans="1:27" x14ac:dyDescent="0.3">
      <c r="A684">
        <v>683</v>
      </c>
      <c r="B684" t="s">
        <v>32</v>
      </c>
      <c r="C684">
        <f>_xlfn.IFS(EmpTable3[[#This Row],[Gender]]="Male", 1, EmpTable3[[#This Row],[Gender]]="Female", 2)</f>
        <v>1</v>
      </c>
      <c r="D684" s="1">
        <v>42502</v>
      </c>
      <c r="E684" s="2">
        <f ca="1">DATEDIF(EmpTable3[[#This Row],[Start Date]],TODAY(),"Y")</f>
        <v>8</v>
      </c>
      <c r="F684" t="s">
        <v>41</v>
      </c>
      <c r="G684" t="s">
        <v>29</v>
      </c>
      <c r="H684">
        <f>_xlfn.IFS(EmpTable3[[#This Row],[Country]]="Egypt", 1, EmpTable3[[#This Row],[Country]]="Saudi Arabia", 2, EmpTable3[[#This Row],[Country]]="United Arab Emirates", 3, EmpTable3[[#This Row],[Country]]="Syria", 4, EmpTable3[[#This Row],[Country]]="Lebanon", 5)</f>
        <v>3</v>
      </c>
      <c r="I684" t="s">
        <v>42</v>
      </c>
      <c r="J684">
        <f>_xlfn.IFS(EmpTable3[[#This Row],[Center]]="East", 1, EmpTable3[[#This Row],[Center]]="West", 2, EmpTable3[[#This Row],[Center]]="North", 3, EmpTable3[[#This Row],[Center]]="South", 4, EmpTable3[[#This Row],[Center]]="Main", 5)</f>
        <v>5</v>
      </c>
      <c r="K684">
        <v>2147</v>
      </c>
      <c r="L684">
        <v>25764</v>
      </c>
      <c r="M684">
        <v>3</v>
      </c>
      <c r="N684">
        <v>0</v>
      </c>
      <c r="O684">
        <v>4</v>
      </c>
      <c r="P684">
        <v>2</v>
      </c>
      <c r="Q684" s="2"/>
      <c r="R684">
        <v>1</v>
      </c>
      <c r="S684">
        <v>8</v>
      </c>
      <c r="T684">
        <v>3</v>
      </c>
      <c r="U684">
        <v>5</v>
      </c>
      <c r="V684">
        <v>2147</v>
      </c>
      <c r="W684">
        <v>25764</v>
      </c>
      <c r="X684">
        <v>3</v>
      </c>
      <c r="Y684">
        <v>0</v>
      </c>
      <c r="Z684">
        <v>4</v>
      </c>
      <c r="AA684">
        <v>2</v>
      </c>
    </row>
    <row r="685" spans="1:27" x14ac:dyDescent="0.3">
      <c r="A685">
        <v>684</v>
      </c>
      <c r="B685" t="s">
        <v>32</v>
      </c>
      <c r="C685">
        <f>_xlfn.IFS(EmpTable3[[#This Row],[Gender]]="Male", 1, EmpTable3[[#This Row],[Gender]]="Female", 2)</f>
        <v>1</v>
      </c>
      <c r="D685" s="1">
        <v>42913</v>
      </c>
      <c r="E685" s="2">
        <f ca="1">DATEDIF(EmpTable3[[#This Row],[Start Date]],TODAY(),"Y")</f>
        <v>7</v>
      </c>
      <c r="F685" t="s">
        <v>50</v>
      </c>
      <c r="G685" t="s">
        <v>18</v>
      </c>
      <c r="H685">
        <f>_xlfn.IFS(EmpTable3[[#This Row],[Country]]="Egypt", 1, EmpTable3[[#This Row],[Country]]="Saudi Arabia", 2, EmpTable3[[#This Row],[Country]]="United Arab Emirates", 3, EmpTable3[[#This Row],[Country]]="Syria", 4, EmpTable3[[#This Row],[Country]]="Lebanon", 5)</f>
        <v>1</v>
      </c>
      <c r="I685" t="s">
        <v>42</v>
      </c>
      <c r="J685">
        <f>_xlfn.IFS(EmpTable3[[#This Row],[Center]]="East", 1, EmpTable3[[#This Row],[Center]]="West", 2, EmpTable3[[#This Row],[Center]]="North", 3, EmpTable3[[#This Row],[Center]]="South", 4, EmpTable3[[#This Row],[Center]]="Main", 5)</f>
        <v>5</v>
      </c>
      <c r="K685">
        <v>2929</v>
      </c>
      <c r="L685">
        <v>35148</v>
      </c>
      <c r="M685">
        <v>4.5</v>
      </c>
      <c r="N685">
        <v>0</v>
      </c>
      <c r="O685">
        <v>0</v>
      </c>
      <c r="P685">
        <v>2</v>
      </c>
      <c r="Q685" s="2"/>
      <c r="R685">
        <v>1</v>
      </c>
      <c r="S685">
        <v>7</v>
      </c>
      <c r="T685">
        <v>1</v>
      </c>
      <c r="U685">
        <v>5</v>
      </c>
      <c r="V685">
        <v>2929</v>
      </c>
      <c r="W685">
        <v>35148</v>
      </c>
      <c r="X685">
        <v>4.5</v>
      </c>
      <c r="Y685">
        <v>0</v>
      </c>
      <c r="Z685">
        <v>0</v>
      </c>
      <c r="AA685">
        <v>2</v>
      </c>
    </row>
    <row r="686" spans="1:27" x14ac:dyDescent="0.3">
      <c r="A686">
        <v>685</v>
      </c>
      <c r="B686" t="s">
        <v>32</v>
      </c>
      <c r="C686">
        <f>_xlfn.IFS(EmpTable3[[#This Row],[Gender]]="Male", 1, EmpTable3[[#This Row],[Gender]]="Female", 2)</f>
        <v>1</v>
      </c>
      <c r="D686" s="1">
        <v>43977</v>
      </c>
      <c r="E686" s="2">
        <f ca="1">DATEDIF(EmpTable3[[#This Row],[Start Date]],TODAY(),"Y")</f>
        <v>4</v>
      </c>
      <c r="F686" t="s">
        <v>58</v>
      </c>
      <c r="G686" t="s">
        <v>294</v>
      </c>
      <c r="H686">
        <f>_xlfn.IFS(EmpTable3[[#This Row],[Country]]="Egypt", 1, EmpTable3[[#This Row],[Country]]="Saudi Arabia", 2, EmpTable3[[#This Row],[Country]]="United Arab Emirates", 3, EmpTable3[[#This Row],[Country]]="Syria", 4, EmpTable3[[#This Row],[Country]]="Lebanon", 5)</f>
        <v>5</v>
      </c>
      <c r="I686" t="s">
        <v>60</v>
      </c>
      <c r="J686">
        <f>_xlfn.IFS(EmpTable3[[#This Row],[Center]]="East", 1, EmpTable3[[#This Row],[Center]]="West", 2, EmpTable3[[#This Row],[Center]]="North", 3, EmpTable3[[#This Row],[Center]]="South", 4, EmpTable3[[#This Row],[Center]]="Main", 5)</f>
        <v>4</v>
      </c>
      <c r="K686">
        <v>1452</v>
      </c>
      <c r="L686">
        <v>17424</v>
      </c>
      <c r="M686">
        <v>2</v>
      </c>
      <c r="N686">
        <v>0</v>
      </c>
      <c r="O686">
        <v>3</v>
      </c>
      <c r="P686">
        <v>1</v>
      </c>
      <c r="Q686" s="2"/>
      <c r="R686">
        <v>1</v>
      </c>
      <c r="S686">
        <v>4</v>
      </c>
      <c r="T686">
        <v>5</v>
      </c>
      <c r="U686">
        <v>4</v>
      </c>
      <c r="V686">
        <v>1452</v>
      </c>
      <c r="W686">
        <v>17424</v>
      </c>
      <c r="X686">
        <v>2</v>
      </c>
      <c r="Y686">
        <v>0</v>
      </c>
      <c r="Z686">
        <v>3</v>
      </c>
      <c r="AA686">
        <v>1</v>
      </c>
    </row>
    <row r="687" spans="1:27" x14ac:dyDescent="0.3">
      <c r="A687">
        <v>686</v>
      </c>
      <c r="B687" t="s">
        <v>32</v>
      </c>
      <c r="C687">
        <f>_xlfn.IFS(EmpTable3[[#This Row],[Gender]]="Male", 1, EmpTable3[[#This Row],[Gender]]="Female", 2)</f>
        <v>1</v>
      </c>
      <c r="D687" s="1">
        <v>43985</v>
      </c>
      <c r="E687" s="2">
        <f ca="1">DATEDIF(EmpTable3[[#This Row],[Start Date]],TODAY(),"Y")</f>
        <v>4</v>
      </c>
      <c r="F687" t="s">
        <v>53</v>
      </c>
      <c r="G687" t="s">
        <v>18</v>
      </c>
      <c r="H687">
        <f>_xlfn.IFS(EmpTable3[[#This Row],[Country]]="Egypt", 1, EmpTable3[[#This Row],[Country]]="Saudi Arabia", 2, EmpTable3[[#This Row],[Country]]="United Arab Emirates", 3, EmpTable3[[#This Row],[Country]]="Syria", 4, EmpTable3[[#This Row],[Country]]="Lebanon", 5)</f>
        <v>1</v>
      </c>
      <c r="I687" t="s">
        <v>36</v>
      </c>
      <c r="J687">
        <f>_xlfn.IFS(EmpTable3[[#This Row],[Center]]="East", 1, EmpTable3[[#This Row],[Center]]="West", 2, EmpTable3[[#This Row],[Center]]="North", 3, EmpTable3[[#This Row],[Center]]="South", 4, EmpTable3[[#This Row],[Center]]="Main", 5)</f>
        <v>3</v>
      </c>
      <c r="K687">
        <v>3237</v>
      </c>
      <c r="L687">
        <v>38844</v>
      </c>
      <c r="M687">
        <v>3</v>
      </c>
      <c r="N687">
        <v>1</v>
      </c>
      <c r="O687">
        <v>0</v>
      </c>
      <c r="P687">
        <v>4</v>
      </c>
      <c r="Q687" s="2"/>
      <c r="R687">
        <v>1</v>
      </c>
      <c r="S687">
        <v>4</v>
      </c>
      <c r="T687">
        <v>1</v>
      </c>
      <c r="U687">
        <v>3</v>
      </c>
      <c r="V687">
        <v>3237</v>
      </c>
      <c r="W687">
        <v>38844</v>
      </c>
      <c r="X687">
        <v>3</v>
      </c>
      <c r="Y687">
        <v>1</v>
      </c>
      <c r="Z687">
        <v>0</v>
      </c>
      <c r="AA687">
        <v>4</v>
      </c>
    </row>
    <row r="688" spans="1:27" x14ac:dyDescent="0.3">
      <c r="A688">
        <v>687</v>
      </c>
      <c r="B688" t="s">
        <v>32</v>
      </c>
      <c r="C688">
        <f>_xlfn.IFS(EmpTable3[[#This Row],[Gender]]="Male", 1, EmpTable3[[#This Row],[Gender]]="Female", 2)</f>
        <v>1</v>
      </c>
      <c r="D688" s="1">
        <v>42927</v>
      </c>
      <c r="E688" s="2">
        <f ca="1">DATEDIF(EmpTable3[[#This Row],[Start Date]],TODAY(),"Y")</f>
        <v>7</v>
      </c>
      <c r="F688" t="s">
        <v>53</v>
      </c>
      <c r="G688" t="s">
        <v>18</v>
      </c>
      <c r="H688">
        <f>_xlfn.IFS(EmpTable3[[#This Row],[Country]]="Egypt", 1, EmpTable3[[#This Row],[Country]]="Saudi Arabia", 2, EmpTable3[[#This Row],[Country]]="United Arab Emirates", 3, EmpTable3[[#This Row],[Country]]="Syria", 4, EmpTable3[[#This Row],[Country]]="Lebanon", 5)</f>
        <v>1</v>
      </c>
      <c r="I688" t="s">
        <v>36</v>
      </c>
      <c r="J688">
        <f>_xlfn.IFS(EmpTable3[[#This Row],[Center]]="East", 1, EmpTable3[[#This Row],[Center]]="West", 2, EmpTable3[[#This Row],[Center]]="North", 3, EmpTable3[[#This Row],[Center]]="South", 4, EmpTable3[[#This Row],[Center]]="Main", 5)</f>
        <v>3</v>
      </c>
      <c r="K688">
        <v>2819</v>
      </c>
      <c r="L688">
        <v>33828</v>
      </c>
      <c r="M688">
        <v>5</v>
      </c>
      <c r="N688">
        <v>0</v>
      </c>
      <c r="O688">
        <v>0</v>
      </c>
      <c r="P688">
        <v>0</v>
      </c>
      <c r="Q688" s="2"/>
      <c r="R688">
        <v>1</v>
      </c>
      <c r="S688">
        <v>7</v>
      </c>
      <c r="T688">
        <v>1</v>
      </c>
      <c r="U688">
        <v>3</v>
      </c>
      <c r="V688">
        <v>2819</v>
      </c>
      <c r="W688">
        <v>33828</v>
      </c>
      <c r="X688">
        <v>5</v>
      </c>
      <c r="Y688">
        <v>0</v>
      </c>
      <c r="Z688">
        <v>0</v>
      </c>
      <c r="AA688">
        <v>0</v>
      </c>
    </row>
    <row r="689" spans="1:27" x14ac:dyDescent="0.3">
      <c r="A689">
        <v>688</v>
      </c>
      <c r="B689" t="s">
        <v>32</v>
      </c>
      <c r="C689">
        <f>_xlfn.IFS(EmpTable3[[#This Row],[Gender]]="Male", 1, EmpTable3[[#This Row],[Gender]]="Female", 2)</f>
        <v>1</v>
      </c>
      <c r="D689" s="1">
        <v>43250</v>
      </c>
      <c r="E689" s="2">
        <f ca="1">DATEDIF(EmpTable3[[#This Row],[Start Date]],TODAY(),"Y")</f>
        <v>6</v>
      </c>
      <c r="F689" t="s">
        <v>118</v>
      </c>
      <c r="G689" t="s">
        <v>18</v>
      </c>
      <c r="H689">
        <f>_xlfn.IFS(EmpTable3[[#This Row],[Country]]="Egypt", 1, EmpTable3[[#This Row],[Country]]="Saudi Arabia", 2, EmpTable3[[#This Row],[Country]]="United Arab Emirates", 3, EmpTable3[[#This Row],[Country]]="Syria", 4, EmpTable3[[#This Row],[Country]]="Lebanon", 5)</f>
        <v>1</v>
      </c>
      <c r="I689" t="s">
        <v>36</v>
      </c>
      <c r="J689">
        <f>_xlfn.IFS(EmpTable3[[#This Row],[Center]]="East", 1, EmpTable3[[#This Row],[Center]]="West", 2, EmpTable3[[#This Row],[Center]]="North", 3, EmpTable3[[#This Row],[Center]]="South", 4, EmpTable3[[#This Row],[Center]]="Main", 5)</f>
        <v>3</v>
      </c>
      <c r="K689">
        <v>2069</v>
      </c>
      <c r="L689">
        <v>24828</v>
      </c>
      <c r="M689">
        <v>3</v>
      </c>
      <c r="N689">
        <v>0</v>
      </c>
      <c r="O689">
        <v>0</v>
      </c>
      <c r="P689">
        <v>10</v>
      </c>
      <c r="Q689" s="2"/>
      <c r="R689">
        <v>1</v>
      </c>
      <c r="S689">
        <v>6</v>
      </c>
      <c r="T689">
        <v>1</v>
      </c>
      <c r="U689">
        <v>3</v>
      </c>
      <c r="V689">
        <v>2069</v>
      </c>
      <c r="W689">
        <v>24828</v>
      </c>
      <c r="X689">
        <v>3</v>
      </c>
      <c r="Y689">
        <v>0</v>
      </c>
      <c r="Z689">
        <v>0</v>
      </c>
      <c r="AA689">
        <v>10</v>
      </c>
    </row>
    <row r="690" spans="1:27" x14ac:dyDescent="0.3">
      <c r="A690">
        <v>689</v>
      </c>
      <c r="B690" t="s">
        <v>32</v>
      </c>
      <c r="C690">
        <f>_xlfn.IFS(EmpTable3[[#This Row],[Gender]]="Male", 1, EmpTable3[[#This Row],[Gender]]="Female", 2)</f>
        <v>1</v>
      </c>
      <c r="D690" s="1">
        <v>44048</v>
      </c>
      <c r="E690" s="2">
        <f ca="1">DATEDIF(EmpTable3[[#This Row],[Start Date]],TODAY(),"Y")</f>
        <v>4</v>
      </c>
      <c r="F690" t="s">
        <v>50</v>
      </c>
      <c r="G690" t="s">
        <v>29</v>
      </c>
      <c r="H690">
        <f>_xlfn.IFS(EmpTable3[[#This Row],[Country]]="Egypt", 1, EmpTable3[[#This Row],[Country]]="Saudi Arabia", 2, EmpTable3[[#This Row],[Country]]="United Arab Emirates", 3, EmpTable3[[#This Row],[Country]]="Syria", 4, EmpTable3[[#This Row],[Country]]="Lebanon", 5)</f>
        <v>3</v>
      </c>
      <c r="I690" t="s">
        <v>36</v>
      </c>
      <c r="J690">
        <f>_xlfn.IFS(EmpTable3[[#This Row],[Center]]="East", 1, EmpTable3[[#This Row],[Center]]="West", 2, EmpTable3[[#This Row],[Center]]="North", 3, EmpTable3[[#This Row],[Center]]="South", 4, EmpTable3[[#This Row],[Center]]="Main", 5)</f>
        <v>3</v>
      </c>
      <c r="K690">
        <v>2606</v>
      </c>
      <c r="L690">
        <v>31272</v>
      </c>
      <c r="M690">
        <v>5</v>
      </c>
      <c r="N690">
        <v>0</v>
      </c>
      <c r="O690">
        <v>0</v>
      </c>
      <c r="P690">
        <v>0</v>
      </c>
      <c r="Q690" s="2"/>
      <c r="R690">
        <v>1</v>
      </c>
      <c r="S690">
        <v>4</v>
      </c>
      <c r="T690">
        <v>3</v>
      </c>
      <c r="U690">
        <v>3</v>
      </c>
      <c r="V690">
        <v>2606</v>
      </c>
      <c r="W690">
        <v>31272</v>
      </c>
      <c r="X690">
        <v>5</v>
      </c>
      <c r="Y690">
        <v>0</v>
      </c>
      <c r="Z690">
        <v>0</v>
      </c>
      <c r="AA690">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3A2CF-03C7-4BB0-A9F2-6445C6754FB3}">
  <dimension ref="A1:AD143"/>
  <sheetViews>
    <sheetView topLeftCell="A43" zoomScale="70" zoomScaleNormal="70" workbookViewId="0">
      <selection activeCell="B47" sqref="B47"/>
    </sheetView>
  </sheetViews>
  <sheetFormatPr defaultRowHeight="15.6" x14ac:dyDescent="0.3"/>
  <cols>
    <col min="1" max="1" width="25.5" bestFit="1" customWidth="1"/>
    <col min="2" max="2" width="14.09765625" bestFit="1" customWidth="1"/>
    <col min="3" max="3" width="18" customWidth="1"/>
    <col min="4" max="4" width="20.8984375" bestFit="1" customWidth="1"/>
    <col min="5" max="5" width="30.8984375" customWidth="1"/>
    <col min="7" max="7" width="25.5" bestFit="1" customWidth="1"/>
    <col min="8" max="8" width="31.3984375" customWidth="1"/>
    <col min="9" max="9" width="14.8984375" bestFit="1" customWidth="1"/>
    <col min="10" max="10" width="18.69921875" bestFit="1" customWidth="1"/>
    <col min="11" max="11" width="28.8984375" bestFit="1" customWidth="1"/>
    <col min="12" max="12" width="31.8984375" customWidth="1"/>
    <col min="13" max="13" width="18" customWidth="1"/>
    <col min="14" max="14" width="11" bestFit="1" customWidth="1"/>
    <col min="15" max="15" width="14.09765625" bestFit="1" customWidth="1"/>
    <col min="17" max="17" width="22.296875" bestFit="1" customWidth="1"/>
    <col min="18" max="18" width="32.5" bestFit="1" customWidth="1"/>
    <col min="19" max="19" width="23" customWidth="1"/>
    <col min="20" max="20" width="23.8984375" bestFit="1" customWidth="1"/>
    <col min="21" max="21" width="19.5" bestFit="1" customWidth="1"/>
    <col min="22" max="22" width="11.8984375" bestFit="1" customWidth="1"/>
    <col min="23" max="23" width="23.796875" bestFit="1" customWidth="1"/>
    <col min="24" max="24" width="25.69921875" bestFit="1" customWidth="1"/>
    <col min="25" max="25" width="19" bestFit="1" customWidth="1"/>
    <col min="26" max="26" width="13.3984375" bestFit="1" customWidth="1"/>
    <col min="27" max="27" width="16" bestFit="1" customWidth="1"/>
    <col min="28" max="28" width="6.8984375" bestFit="1" customWidth="1"/>
    <col min="29" max="29" width="16.8984375" bestFit="1" customWidth="1"/>
    <col min="30" max="30" width="13.296875" bestFit="1" customWidth="1"/>
    <col min="31" max="31" width="19.3984375" bestFit="1" customWidth="1"/>
    <col min="32" max="32" width="11.8984375" bestFit="1" customWidth="1"/>
    <col min="33" max="33" width="19.5" bestFit="1" customWidth="1"/>
    <col min="34" max="34" width="24.59765625" bestFit="1" customWidth="1"/>
    <col min="35" max="35" width="16.09765625" bestFit="1" customWidth="1"/>
    <col min="36" max="36" width="13.8984375" bestFit="1" customWidth="1"/>
    <col min="37" max="37" width="14.59765625" bestFit="1" customWidth="1"/>
    <col min="38" max="38" width="20.796875" bestFit="1" customWidth="1"/>
    <col min="39" max="39" width="5.09765625" bestFit="1" customWidth="1"/>
    <col min="40" max="40" width="7.69921875" bestFit="1" customWidth="1"/>
    <col min="41" max="41" width="11.8984375" bestFit="1" customWidth="1"/>
  </cols>
  <sheetData>
    <row r="1" spans="1:30" x14ac:dyDescent="0.3">
      <c r="A1" s="3" t="s">
        <v>6</v>
      </c>
      <c r="B1" t="s">
        <v>900</v>
      </c>
      <c r="D1" s="3" t="s">
        <v>7</v>
      </c>
      <c r="E1" t="s">
        <v>900</v>
      </c>
      <c r="G1" s="3" t="s">
        <v>3</v>
      </c>
      <c r="H1" t="s">
        <v>900</v>
      </c>
      <c r="J1" s="3" t="s">
        <v>8</v>
      </c>
      <c r="K1" t="s">
        <v>900</v>
      </c>
      <c r="N1" s="3" t="s">
        <v>5</v>
      </c>
      <c r="O1" t="s">
        <v>900</v>
      </c>
      <c r="Q1" s="9" t="s">
        <v>11</v>
      </c>
      <c r="R1" s="9" t="s">
        <v>933</v>
      </c>
      <c r="T1" s="11"/>
      <c r="U1" s="11" t="s">
        <v>11</v>
      </c>
      <c r="V1" s="11" t="s">
        <v>12</v>
      </c>
    </row>
    <row r="2" spans="1:30" x14ac:dyDescent="0.3">
      <c r="A2" s="4" t="s">
        <v>353</v>
      </c>
      <c r="B2">
        <v>1887</v>
      </c>
      <c r="D2" s="4" t="s">
        <v>18</v>
      </c>
      <c r="E2">
        <v>2089.8997361477573</v>
      </c>
      <c r="G2" s="4" t="s">
        <v>307</v>
      </c>
      <c r="H2">
        <v>2059.0749999999998</v>
      </c>
      <c r="J2" s="4" t="s">
        <v>898</v>
      </c>
      <c r="K2">
        <v>2274.0212765957449</v>
      </c>
      <c r="N2" s="5">
        <v>3</v>
      </c>
      <c r="O2">
        <v>2114.140625</v>
      </c>
      <c r="Q2" s="8">
        <v>1</v>
      </c>
      <c r="R2" s="8">
        <f>AVERAGEIF(EmpTable[Job Rate], "=1", EmpTable[Overtime Hours] )</f>
        <v>14.185714285714285</v>
      </c>
      <c r="T2" t="s">
        <v>11</v>
      </c>
      <c r="U2">
        <v>1</v>
      </c>
    </row>
    <row r="3" spans="1:30" ht="16.2" thickBot="1" x14ac:dyDescent="0.35">
      <c r="A3" s="4" t="s">
        <v>73</v>
      </c>
      <c r="B3">
        <v>1921</v>
      </c>
      <c r="D3" s="4" t="s">
        <v>29</v>
      </c>
      <c r="E3">
        <v>2062.1153846153848</v>
      </c>
      <c r="G3" s="4" t="s">
        <v>32</v>
      </c>
      <c r="H3">
        <v>2073.0801781737196</v>
      </c>
      <c r="J3" s="4" t="s">
        <v>19</v>
      </c>
      <c r="K3">
        <v>2068.6722689075632</v>
      </c>
      <c r="N3" s="5">
        <v>4</v>
      </c>
      <c r="O3">
        <v>2101.3891625615765</v>
      </c>
      <c r="Q3" s="8">
        <v>2</v>
      </c>
      <c r="R3" s="8">
        <f>AVERAGEIF(EmpTable[Job Rate], "=2", EmpTable[Overtime Hours] )</f>
        <v>12.402777777777779</v>
      </c>
      <c r="T3" s="10" t="s">
        <v>12</v>
      </c>
      <c r="U3" s="10">
        <v>-9.4255486069080421E-2</v>
      </c>
      <c r="V3" s="10">
        <v>1</v>
      </c>
    </row>
    <row r="4" spans="1:30" x14ac:dyDescent="0.3">
      <c r="A4" s="4" t="s">
        <v>41</v>
      </c>
      <c r="B4">
        <v>1937.1666666666667</v>
      </c>
      <c r="D4" s="4" t="s">
        <v>22</v>
      </c>
      <c r="E4">
        <v>2028.2888888888888</v>
      </c>
      <c r="G4" s="4" t="s">
        <v>899</v>
      </c>
      <c r="H4">
        <v>2068.2017416545718</v>
      </c>
      <c r="J4" s="4" t="s">
        <v>36</v>
      </c>
      <c r="K4">
        <v>2064.8115942028985</v>
      </c>
      <c r="N4" s="5">
        <v>5</v>
      </c>
      <c r="O4">
        <v>2037.5</v>
      </c>
      <c r="Q4" s="8">
        <v>3</v>
      </c>
      <c r="R4" s="8">
        <f>AVERAGEIF(EmpTable[Job Rate], "=3", EmpTable[Overtime Hours] )</f>
        <v>14.235576923076923</v>
      </c>
    </row>
    <row r="5" spans="1:30" x14ac:dyDescent="0.3">
      <c r="A5" s="4" t="s">
        <v>39</v>
      </c>
      <c r="B5">
        <v>1956.45</v>
      </c>
      <c r="D5" s="4" t="s">
        <v>48</v>
      </c>
      <c r="E5">
        <v>2015.0377358490566</v>
      </c>
      <c r="J5" s="4" t="s">
        <v>42</v>
      </c>
      <c r="K5">
        <v>2054.7768924302791</v>
      </c>
      <c r="N5" s="5">
        <v>6</v>
      </c>
      <c r="O5">
        <v>2064.7230769230769</v>
      </c>
      <c r="Q5" s="8">
        <v>4.5</v>
      </c>
      <c r="R5" s="8">
        <f>AVERAGEIF(EmpTable[Job Rate], "=4.5", EmpTable[Overtime Hours] )</f>
        <v>15.71774193548387</v>
      </c>
    </row>
    <row r="6" spans="1:30" x14ac:dyDescent="0.3">
      <c r="A6" s="4" t="s">
        <v>35</v>
      </c>
      <c r="B6">
        <v>1964.7058823529412</v>
      </c>
      <c r="D6" s="4" t="s">
        <v>294</v>
      </c>
      <c r="E6">
        <v>1989.6363636363637</v>
      </c>
      <c r="J6" s="4" t="s">
        <v>60</v>
      </c>
      <c r="K6">
        <v>1981.1538461538462</v>
      </c>
      <c r="N6" s="5">
        <v>7</v>
      </c>
      <c r="O6">
        <v>2027.8082191780823</v>
      </c>
      <c r="Q6" s="8">
        <v>5</v>
      </c>
      <c r="R6" s="8">
        <f>AVERAGEIF(EmpTable[Job Rate], "=5", EmpTable[Overtime Hours] )</f>
        <v>12.302325581395349</v>
      </c>
    </row>
    <row r="7" spans="1:30" ht="16.2" thickBot="1" x14ac:dyDescent="0.35">
      <c r="A7" s="4" t="s">
        <v>163</v>
      </c>
      <c r="B7">
        <v>2000.4444444444443</v>
      </c>
      <c r="D7" s="4" t="s">
        <v>899</v>
      </c>
      <c r="E7">
        <v>2068.2017416545718</v>
      </c>
      <c r="J7" s="4" t="s">
        <v>899</v>
      </c>
      <c r="K7">
        <v>2068.2017416545718</v>
      </c>
      <c r="N7" s="5">
        <v>8</v>
      </c>
      <c r="O7">
        <v>2051.9354838709678</v>
      </c>
    </row>
    <row r="8" spans="1:30" x14ac:dyDescent="0.3">
      <c r="A8" s="4" t="s">
        <v>28</v>
      </c>
      <c r="B8">
        <v>2004.6357142857144</v>
      </c>
      <c r="N8" s="5" t="s">
        <v>899</v>
      </c>
      <c r="O8">
        <v>2068.2017416545718</v>
      </c>
      <c r="Q8" s="7" t="s">
        <v>11</v>
      </c>
      <c r="R8" s="7" t="s">
        <v>934</v>
      </c>
      <c r="T8" s="11"/>
      <c r="U8" s="11" t="s">
        <v>937</v>
      </c>
      <c r="V8" s="11" t="s">
        <v>5</v>
      </c>
      <c r="W8" s="11" t="s">
        <v>936</v>
      </c>
      <c r="X8" s="11" t="s">
        <v>938</v>
      </c>
      <c r="Y8" s="11" t="s">
        <v>9</v>
      </c>
      <c r="Z8" s="11" t="s">
        <v>10</v>
      </c>
      <c r="AA8" s="11" t="s">
        <v>11</v>
      </c>
      <c r="AB8" s="11" t="s">
        <v>12</v>
      </c>
      <c r="AC8" s="11" t="s">
        <v>13</v>
      </c>
      <c r="AD8" s="11" t="s">
        <v>14</v>
      </c>
    </row>
    <row r="9" spans="1:30" x14ac:dyDescent="0.3">
      <c r="A9" s="4" t="s">
        <v>118</v>
      </c>
      <c r="B9">
        <v>2011.3157894736842</v>
      </c>
      <c r="D9" s="3" t="s">
        <v>7</v>
      </c>
      <c r="E9" t="s">
        <v>909</v>
      </c>
      <c r="J9" s="3" t="s">
        <v>8</v>
      </c>
      <c r="K9" t="s">
        <v>909</v>
      </c>
      <c r="Q9" s="8">
        <v>1</v>
      </c>
      <c r="R9" s="8">
        <f>AVERAGEIF(EmpTable[Job Rate], "=1", EmpTable[Sick Leaves])</f>
        <v>2.0428571428571427</v>
      </c>
      <c r="T9" t="s">
        <v>937</v>
      </c>
      <c r="U9">
        <v>1</v>
      </c>
    </row>
    <row r="10" spans="1:30" x14ac:dyDescent="0.3">
      <c r="A10" s="4" t="s">
        <v>88</v>
      </c>
      <c r="B10">
        <v>2040.4285714285713</v>
      </c>
      <c r="D10" s="4" t="s">
        <v>22</v>
      </c>
      <c r="E10">
        <v>3.7833333333333332</v>
      </c>
      <c r="J10" s="4" t="s">
        <v>898</v>
      </c>
      <c r="K10">
        <v>3.8297872340425534</v>
      </c>
      <c r="N10" s="3" t="s">
        <v>908</v>
      </c>
      <c r="O10" t="s">
        <v>907</v>
      </c>
      <c r="Q10" s="8">
        <v>2</v>
      </c>
      <c r="R10" s="8">
        <f>AVERAGEIF(EmpTable[Job Rate], "=2", EmpTable[Sick Leaves])</f>
        <v>1.7222222222222223</v>
      </c>
      <c r="T10" t="s">
        <v>5</v>
      </c>
      <c r="U10">
        <v>4.7118285535803474E-2</v>
      </c>
      <c r="V10">
        <v>1</v>
      </c>
    </row>
    <row r="11" spans="1:30" x14ac:dyDescent="0.3">
      <c r="A11" s="4" t="s">
        <v>17</v>
      </c>
      <c r="B11">
        <v>2053.9550561797751</v>
      </c>
      <c r="D11" s="4" t="s">
        <v>29</v>
      </c>
      <c r="E11">
        <v>3.625</v>
      </c>
      <c r="J11" s="4" t="s">
        <v>42</v>
      </c>
      <c r="K11">
        <v>3.6274900398406373</v>
      </c>
      <c r="N11" s="4" t="s">
        <v>902</v>
      </c>
      <c r="O11">
        <v>51</v>
      </c>
      <c r="Q11" s="8">
        <v>3</v>
      </c>
      <c r="R11" s="8">
        <f>AVERAGEIF(EmpTable[Job Rate], "=3", EmpTable[Sick Leaves])</f>
        <v>1.7307692307692308</v>
      </c>
      <c r="T11" t="s">
        <v>936</v>
      </c>
      <c r="U11">
        <v>-6.0131753566534371E-2</v>
      </c>
      <c r="V11">
        <v>5.9692440442140502E-3</v>
      </c>
      <c r="W11">
        <v>1</v>
      </c>
    </row>
    <row r="12" spans="1:30" x14ac:dyDescent="0.3">
      <c r="A12" s="4" t="s">
        <v>58</v>
      </c>
      <c r="B12">
        <v>2061.125</v>
      </c>
      <c r="D12" s="4" t="s">
        <v>18</v>
      </c>
      <c r="E12">
        <v>3.5474934036939314</v>
      </c>
      <c r="J12" s="4" t="s">
        <v>60</v>
      </c>
      <c r="K12">
        <v>3.6230769230769231</v>
      </c>
      <c r="N12" s="4" t="s">
        <v>903</v>
      </c>
      <c r="O12">
        <v>77</v>
      </c>
      <c r="Q12" s="8">
        <v>4.5</v>
      </c>
      <c r="R12" s="8">
        <f>AVERAGEIF(EmpTable[Job Rate], "=4.5", EmpTable[Sick Leaves])</f>
        <v>1.5483870967741935</v>
      </c>
      <c r="T12" t="s">
        <v>938</v>
      </c>
      <c r="U12">
        <v>-3.773880741379327E-2</v>
      </c>
      <c r="V12">
        <v>8.8789267761525542E-3</v>
      </c>
      <c r="W12">
        <v>5.3211550404994305E-2</v>
      </c>
      <c r="X12">
        <v>1</v>
      </c>
    </row>
    <row r="13" spans="1:30" x14ac:dyDescent="0.3">
      <c r="A13" s="4" t="s">
        <v>45</v>
      </c>
      <c r="B13">
        <v>2082.875</v>
      </c>
      <c r="D13" s="4" t="s">
        <v>48</v>
      </c>
      <c r="E13">
        <v>3.4811320754716979</v>
      </c>
      <c r="J13" s="4" t="s">
        <v>19</v>
      </c>
      <c r="K13">
        <v>3.5504201680672267</v>
      </c>
      <c r="N13" s="4" t="s">
        <v>904</v>
      </c>
      <c r="O13">
        <v>151</v>
      </c>
      <c r="Q13" s="8">
        <v>5</v>
      </c>
      <c r="R13" s="8">
        <f>AVERAGEIF(EmpTable[Job Rate], "=5", EmpTable[Sick Leaves])</f>
        <v>1.3488372093023255</v>
      </c>
      <c r="T13" t="s">
        <v>9</v>
      </c>
      <c r="U13">
        <v>-8.7483159506977354E-3</v>
      </c>
      <c r="V13">
        <v>-2.882560053135505E-2</v>
      </c>
      <c r="W13">
        <v>-3.0064337528206236E-2</v>
      </c>
      <c r="X13">
        <v>-4.5964828370779857E-2</v>
      </c>
      <c r="Y13">
        <v>1</v>
      </c>
    </row>
    <row r="14" spans="1:30" x14ac:dyDescent="0.3">
      <c r="A14" s="4" t="s">
        <v>77</v>
      </c>
      <c r="B14">
        <v>2083.9253731343283</v>
      </c>
      <c r="D14" s="4" t="s">
        <v>294</v>
      </c>
      <c r="E14">
        <v>3.2727272727272729</v>
      </c>
      <c r="J14" s="4" t="s">
        <v>36</v>
      </c>
      <c r="K14">
        <v>3.4903381642512077</v>
      </c>
      <c r="N14" s="4" t="s">
        <v>905</v>
      </c>
      <c r="O14">
        <v>248</v>
      </c>
      <c r="T14" t="s">
        <v>10</v>
      </c>
      <c r="U14">
        <v>-8.7483159506977128E-3</v>
      </c>
      <c r="V14">
        <v>-2.8825600531355047E-2</v>
      </c>
      <c r="W14">
        <v>-3.0064337528206239E-2</v>
      </c>
      <c r="X14">
        <v>-4.5964828370779844E-2</v>
      </c>
      <c r="Y14">
        <v>1.0000000000000016</v>
      </c>
      <c r="Z14">
        <v>1</v>
      </c>
    </row>
    <row r="15" spans="1:30" x14ac:dyDescent="0.3">
      <c r="A15" s="4" t="s">
        <v>144</v>
      </c>
      <c r="B15">
        <v>2098.6</v>
      </c>
      <c r="D15" s="4" t="s">
        <v>899</v>
      </c>
      <c r="E15">
        <v>3.5863570391872277</v>
      </c>
      <c r="J15" s="4" t="s">
        <v>899</v>
      </c>
      <c r="K15">
        <v>3.5863570391872277</v>
      </c>
      <c r="N15" s="4" t="s">
        <v>906</v>
      </c>
      <c r="O15">
        <v>162</v>
      </c>
      <c r="Q15" s="7" t="s">
        <v>11</v>
      </c>
      <c r="R15" s="7" t="s">
        <v>935</v>
      </c>
      <c r="T15" t="s">
        <v>11</v>
      </c>
      <c r="U15">
        <v>2.8773188712992795E-3</v>
      </c>
      <c r="V15">
        <v>4.9375754997496232E-2</v>
      </c>
      <c r="W15">
        <v>-7.2867727926201537E-4</v>
      </c>
      <c r="X15">
        <v>3.6197066962787195E-3</v>
      </c>
      <c r="Y15">
        <v>-4.1029834133245138E-2</v>
      </c>
      <c r="Z15">
        <v>-4.1029834133245159E-2</v>
      </c>
      <c r="AA15">
        <v>1</v>
      </c>
    </row>
    <row r="16" spans="1:30" x14ac:dyDescent="0.3">
      <c r="A16" s="4" t="s">
        <v>50</v>
      </c>
      <c r="B16">
        <v>2114.5250000000001</v>
      </c>
      <c r="N16" s="4" t="s">
        <v>899</v>
      </c>
      <c r="O16">
        <v>689</v>
      </c>
      <c r="Q16" s="8">
        <v>1</v>
      </c>
      <c r="R16" s="8">
        <f>AVERAGEIF(EmpTable[Job Rate], "=1", EmpTable[Unpaid Leaves])</f>
        <v>0.87142857142857144</v>
      </c>
      <c r="T16" t="s">
        <v>12</v>
      </c>
      <c r="U16">
        <v>-8.3705528615780539E-2</v>
      </c>
      <c r="V16">
        <v>-2.7724206791961675E-2</v>
      </c>
      <c r="W16">
        <v>1.2733675358560291E-2</v>
      </c>
      <c r="X16">
        <v>-5.4655326978582025E-2</v>
      </c>
      <c r="Y16">
        <v>-1.1320038750918235E-2</v>
      </c>
      <c r="Z16">
        <v>-1.1320038750918224E-2</v>
      </c>
      <c r="AA16">
        <v>-9.4255486069080421E-2</v>
      </c>
      <c r="AB16">
        <v>1</v>
      </c>
    </row>
    <row r="17" spans="1:30" x14ac:dyDescent="0.3">
      <c r="A17" s="4" t="s">
        <v>25</v>
      </c>
      <c r="B17">
        <v>2242.375</v>
      </c>
      <c r="D17" s="3" t="s">
        <v>7</v>
      </c>
      <c r="E17" t="s">
        <v>912</v>
      </c>
      <c r="J17" s="3" t="s">
        <v>8</v>
      </c>
      <c r="K17" t="s">
        <v>910</v>
      </c>
      <c r="Q17" s="8">
        <v>2</v>
      </c>
      <c r="R17" s="8">
        <f>AVERAGEIF(EmpTable[Job Rate], "=2", EmpTable[Unpaid Leaves])</f>
        <v>0.69444444444444442</v>
      </c>
      <c r="T17" t="s">
        <v>13</v>
      </c>
      <c r="U17">
        <v>3.2973940784175995E-2</v>
      </c>
      <c r="V17">
        <v>-7.7202131265759694E-3</v>
      </c>
      <c r="W17">
        <v>-7.3934906120704594E-3</v>
      </c>
      <c r="X17">
        <v>-1.8152846383680764E-3</v>
      </c>
      <c r="Y17">
        <v>1.6062989212857263E-2</v>
      </c>
      <c r="Z17">
        <v>1.606298921285727E-2</v>
      </c>
      <c r="AA17">
        <v>1.1325916161616266E-2</v>
      </c>
      <c r="AB17">
        <v>3.6914407525095337E-3</v>
      </c>
      <c r="AC17">
        <v>1</v>
      </c>
    </row>
    <row r="18" spans="1:30" ht="16.2" thickBot="1" x14ac:dyDescent="0.35">
      <c r="A18" s="4" t="s">
        <v>53</v>
      </c>
      <c r="B18">
        <v>2285.2758620689656</v>
      </c>
      <c r="D18" s="4" t="s">
        <v>18</v>
      </c>
      <c r="E18">
        <v>379</v>
      </c>
      <c r="J18" s="4" t="s">
        <v>898</v>
      </c>
      <c r="K18">
        <v>7.2340425531914896</v>
      </c>
      <c r="N18" s="3" t="s">
        <v>930</v>
      </c>
      <c r="O18" t="s">
        <v>912</v>
      </c>
      <c r="Q18" s="8">
        <v>3</v>
      </c>
      <c r="R18" s="8">
        <f>AVERAGEIF(EmpTable[Job Rate], "=3", EmpTable[Unpaid Leaves])</f>
        <v>0.67788461538461542</v>
      </c>
      <c r="T18" s="10" t="s">
        <v>14</v>
      </c>
      <c r="U18" s="10">
        <v>-3.9226576346821446E-2</v>
      </c>
      <c r="V18" s="10">
        <v>-6.4103268115793602E-2</v>
      </c>
      <c r="W18" s="10">
        <v>-8.3461288558837041E-2</v>
      </c>
      <c r="X18" s="10">
        <v>2.3503348981641994E-2</v>
      </c>
      <c r="Y18" s="10">
        <v>-6.7779102737838506E-2</v>
      </c>
      <c r="Z18" s="10">
        <v>-6.7779102737838617E-2</v>
      </c>
      <c r="AA18" s="10">
        <v>-8.4348196004263021E-3</v>
      </c>
      <c r="AB18" s="10">
        <v>-2.8544625089220017E-2</v>
      </c>
      <c r="AC18" s="10">
        <v>-1.1000120539476878E-2</v>
      </c>
      <c r="AD18" s="10">
        <v>1</v>
      </c>
    </row>
    <row r="19" spans="1:30" x14ac:dyDescent="0.3">
      <c r="A19" s="4" t="s">
        <v>76</v>
      </c>
      <c r="B19">
        <v>2361.75</v>
      </c>
      <c r="D19" s="4" t="s">
        <v>294</v>
      </c>
      <c r="E19">
        <v>11</v>
      </c>
      <c r="J19" s="4" t="s">
        <v>42</v>
      </c>
      <c r="K19">
        <v>14.848605577689243</v>
      </c>
      <c r="N19" s="4" t="s">
        <v>770</v>
      </c>
      <c r="O19" s="25">
        <v>60</v>
      </c>
      <c r="Q19" s="8">
        <v>4.5</v>
      </c>
      <c r="R19" s="8">
        <f>AVERAGEIF(EmpTable[Job Rate], "=4.5", EmpTable[Unpaid Leaves])</f>
        <v>0.74193548387096775</v>
      </c>
    </row>
    <row r="20" spans="1:30" x14ac:dyDescent="0.3">
      <c r="A20" s="4" t="s">
        <v>93</v>
      </c>
      <c r="B20">
        <v>2508.1538461538462</v>
      </c>
      <c r="D20" s="4" t="s">
        <v>22</v>
      </c>
      <c r="E20">
        <v>90</v>
      </c>
      <c r="J20" s="4" t="s">
        <v>36</v>
      </c>
      <c r="K20">
        <v>11.57487922705314</v>
      </c>
      <c r="N20" s="4" t="s">
        <v>919</v>
      </c>
      <c r="O20" s="25">
        <v>56</v>
      </c>
      <c r="Q20" s="8">
        <v>5</v>
      </c>
      <c r="R20" s="8">
        <f>AVERAGEIF(EmpTable[Job Rate], "=5", EmpTable[Unpaid Leaves])</f>
        <v>0.83255813953488367</v>
      </c>
      <c r="T20" t="s">
        <v>939</v>
      </c>
      <c r="U20">
        <f>MAX(U10:U18)</f>
        <v>4.7118285535803474E-2</v>
      </c>
      <c r="V20">
        <f>MAX(V11:V18)</f>
        <v>4.9375754997496232E-2</v>
      </c>
      <c r="W20">
        <f>MAX(W12:W18)</f>
        <v>5.3211550404994305E-2</v>
      </c>
      <c r="X20">
        <f>MAX(X13:X18)</f>
        <v>2.3503348981641994E-2</v>
      </c>
      <c r="Y20">
        <f>MAX(Y15:Y18)</f>
        <v>1.6062989212857263E-2</v>
      </c>
      <c r="Z20">
        <f>MAX(Z15:Z18)</f>
        <v>1.606298921285727E-2</v>
      </c>
      <c r="AA20">
        <f>MAX(AA16:AA18)</f>
        <v>1.1325916161616266E-2</v>
      </c>
      <c r="AB20">
        <f>MAX(AB17:AB18)</f>
        <v>3.6914407525095337E-3</v>
      </c>
      <c r="AC20">
        <f t="shared" ref="AC20" si="0">MAX(AC10:AC18)</f>
        <v>1</v>
      </c>
    </row>
    <row r="21" spans="1:30" x14ac:dyDescent="0.3">
      <c r="A21" s="4" t="s">
        <v>200</v>
      </c>
      <c r="B21">
        <v>2555.8571428571427</v>
      </c>
      <c r="D21" s="4" t="s">
        <v>48</v>
      </c>
      <c r="E21">
        <v>53</v>
      </c>
      <c r="J21" s="4" t="s">
        <v>60</v>
      </c>
      <c r="K21">
        <v>12.323076923076924</v>
      </c>
      <c r="N21" s="4" t="s">
        <v>920</v>
      </c>
      <c r="O21" s="25">
        <v>52</v>
      </c>
      <c r="T21" t="s">
        <v>940</v>
      </c>
      <c r="U21">
        <f>MIN(U10:U18)</f>
        <v>-8.3705528615780539E-2</v>
      </c>
      <c r="V21">
        <f>MIN(V10:V18)</f>
        <v>-6.4103268115793602E-2</v>
      </c>
      <c r="W21">
        <f>MIN(W10:W18)</f>
        <v>-8.3461288558837041E-2</v>
      </c>
      <c r="X21">
        <f t="shared" ref="X21:AC21" si="1">MIN(X10:X18)</f>
        <v>-5.4655326978582025E-2</v>
      </c>
      <c r="Y21">
        <f t="shared" si="1"/>
        <v>-6.7779102737838506E-2</v>
      </c>
      <c r="Z21">
        <f t="shared" si="1"/>
        <v>-6.7779102737838617E-2</v>
      </c>
      <c r="AA21">
        <f t="shared" si="1"/>
        <v>-9.4255486069080421E-2</v>
      </c>
      <c r="AB21">
        <f t="shared" si="1"/>
        <v>-2.8544625089220017E-2</v>
      </c>
      <c r="AC21">
        <f t="shared" si="1"/>
        <v>-1.1000120539476878E-2</v>
      </c>
    </row>
    <row r="22" spans="1:30" x14ac:dyDescent="0.3">
      <c r="A22" s="4" t="s">
        <v>899</v>
      </c>
      <c r="B22">
        <v>2068.2017416545718</v>
      </c>
      <c r="D22" s="4" t="s">
        <v>29</v>
      </c>
      <c r="E22">
        <v>156</v>
      </c>
      <c r="J22" s="4" t="s">
        <v>19</v>
      </c>
      <c r="K22">
        <v>18.294117647058822</v>
      </c>
      <c r="N22" s="4" t="s">
        <v>921</v>
      </c>
      <c r="O22" s="25">
        <v>58</v>
      </c>
    </row>
    <row r="23" spans="1:30" x14ac:dyDescent="0.3">
      <c r="D23" s="4" t="s">
        <v>899</v>
      </c>
      <c r="E23">
        <v>689</v>
      </c>
      <c r="J23" s="4" t="s">
        <v>899</v>
      </c>
      <c r="K23">
        <v>13.702467343976778</v>
      </c>
      <c r="N23" s="4" t="s">
        <v>922</v>
      </c>
      <c r="O23" s="25">
        <v>71</v>
      </c>
    </row>
    <row r="24" spans="1:30" x14ac:dyDescent="0.3">
      <c r="A24" s="3" t="s">
        <v>6</v>
      </c>
      <c r="B24" t="s">
        <v>901</v>
      </c>
      <c r="N24" s="4" t="s">
        <v>923</v>
      </c>
      <c r="O24" s="25">
        <v>52</v>
      </c>
    </row>
    <row r="25" spans="1:30" x14ac:dyDescent="0.3">
      <c r="A25" s="4" t="s">
        <v>163</v>
      </c>
      <c r="B25">
        <v>6</v>
      </c>
      <c r="J25" s="3" t="s">
        <v>916</v>
      </c>
      <c r="K25" t="s">
        <v>931</v>
      </c>
      <c r="L25" t="s">
        <v>932</v>
      </c>
      <c r="N25" s="4" t="s">
        <v>924</v>
      </c>
      <c r="O25" s="25">
        <v>59</v>
      </c>
    </row>
    <row r="26" spans="1:30" x14ac:dyDescent="0.3">
      <c r="A26" s="4" t="s">
        <v>39</v>
      </c>
      <c r="B26">
        <v>5.45</v>
      </c>
      <c r="J26" s="4" t="s">
        <v>898</v>
      </c>
      <c r="K26">
        <v>1.8723404255319149</v>
      </c>
      <c r="L26">
        <v>0.78723404255319152</v>
      </c>
      <c r="N26" s="4" t="s">
        <v>925</v>
      </c>
      <c r="O26" s="25">
        <v>54</v>
      </c>
    </row>
    <row r="27" spans="1:30" x14ac:dyDescent="0.3">
      <c r="A27" s="4" t="s">
        <v>118</v>
      </c>
      <c r="B27">
        <v>5.4210526315789478</v>
      </c>
      <c r="J27" s="4" t="s">
        <v>42</v>
      </c>
      <c r="K27">
        <v>1.4741035856573705</v>
      </c>
      <c r="L27">
        <v>0.72908366533864544</v>
      </c>
      <c r="N27" s="4" t="s">
        <v>926</v>
      </c>
      <c r="O27" s="25">
        <v>47</v>
      </c>
    </row>
    <row r="28" spans="1:30" x14ac:dyDescent="0.3">
      <c r="A28" s="4" t="s">
        <v>73</v>
      </c>
      <c r="B28">
        <v>5.4</v>
      </c>
      <c r="J28" s="4" t="s">
        <v>36</v>
      </c>
      <c r="K28">
        <v>1.6231884057971016</v>
      </c>
      <c r="L28">
        <v>0.85507246376811596</v>
      </c>
      <c r="N28" s="4" t="s">
        <v>927</v>
      </c>
      <c r="O28" s="25">
        <v>56</v>
      </c>
    </row>
    <row r="29" spans="1:30" x14ac:dyDescent="0.3">
      <c r="A29" s="4" t="s">
        <v>353</v>
      </c>
      <c r="B29">
        <v>5.2</v>
      </c>
      <c r="J29" s="4" t="s">
        <v>60</v>
      </c>
      <c r="K29">
        <v>1.6307692307692307</v>
      </c>
      <c r="L29">
        <v>0.76923076923076927</v>
      </c>
      <c r="N29" s="4" t="s">
        <v>928</v>
      </c>
      <c r="O29" s="25">
        <v>59</v>
      </c>
    </row>
    <row r="30" spans="1:30" x14ac:dyDescent="0.3">
      <c r="A30" s="4" t="s">
        <v>88</v>
      </c>
      <c r="B30">
        <v>5.1428571428571432</v>
      </c>
      <c r="J30" s="4" t="s">
        <v>19</v>
      </c>
      <c r="K30">
        <v>1.7563025210084033</v>
      </c>
      <c r="L30">
        <v>0.6386554621848739</v>
      </c>
      <c r="N30" s="4" t="s">
        <v>929</v>
      </c>
      <c r="O30" s="25">
        <v>65</v>
      </c>
    </row>
    <row r="31" spans="1:30" x14ac:dyDescent="0.3">
      <c r="A31" s="4" t="s">
        <v>200</v>
      </c>
      <c r="B31">
        <v>5.1428571428571432</v>
      </c>
      <c r="J31" s="4" t="s">
        <v>899</v>
      </c>
      <c r="K31">
        <v>1.6095791001451378</v>
      </c>
      <c r="L31">
        <v>0.75907111756168355</v>
      </c>
      <c r="N31" s="4" t="s">
        <v>899</v>
      </c>
      <c r="O31" s="25">
        <v>689</v>
      </c>
    </row>
    <row r="32" spans="1:30" x14ac:dyDescent="0.3">
      <c r="A32" s="4" t="s">
        <v>28</v>
      </c>
      <c r="B32">
        <v>5.0857142857142854</v>
      </c>
    </row>
    <row r="33" spans="1:2" x14ac:dyDescent="0.3">
      <c r="A33" s="4" t="s">
        <v>58</v>
      </c>
      <c r="B33">
        <v>5.083333333333333</v>
      </c>
    </row>
    <row r="34" spans="1:2" x14ac:dyDescent="0.3">
      <c r="A34" s="4" t="s">
        <v>41</v>
      </c>
      <c r="B34">
        <v>5.0357142857142856</v>
      </c>
    </row>
    <row r="35" spans="1:2" x14ac:dyDescent="0.3">
      <c r="A35" s="4" t="s">
        <v>17</v>
      </c>
      <c r="B35">
        <v>5.01123595505618</v>
      </c>
    </row>
    <row r="36" spans="1:2" x14ac:dyDescent="0.3">
      <c r="A36" s="4" t="s">
        <v>93</v>
      </c>
      <c r="B36">
        <v>5</v>
      </c>
    </row>
    <row r="37" spans="1:2" x14ac:dyDescent="0.3">
      <c r="A37" s="4" t="s">
        <v>53</v>
      </c>
      <c r="B37">
        <v>5</v>
      </c>
    </row>
    <row r="38" spans="1:2" x14ac:dyDescent="0.3">
      <c r="A38" s="4" t="s">
        <v>35</v>
      </c>
      <c r="B38">
        <v>4.9705882352941178</v>
      </c>
    </row>
    <row r="39" spans="1:2" x14ac:dyDescent="0.3">
      <c r="A39" s="4" t="s">
        <v>77</v>
      </c>
      <c r="B39">
        <v>4.9701492537313436</v>
      </c>
    </row>
    <row r="40" spans="1:2" x14ac:dyDescent="0.3">
      <c r="A40" s="4" t="s">
        <v>50</v>
      </c>
      <c r="B40">
        <v>4.9000000000000004</v>
      </c>
    </row>
    <row r="41" spans="1:2" x14ac:dyDescent="0.3">
      <c r="A41" s="4" t="s">
        <v>45</v>
      </c>
      <c r="B41">
        <v>4.875</v>
      </c>
    </row>
    <row r="42" spans="1:2" x14ac:dyDescent="0.3">
      <c r="A42" s="4" t="s">
        <v>76</v>
      </c>
      <c r="B42">
        <v>4.8125</v>
      </c>
    </row>
    <row r="43" spans="1:2" x14ac:dyDescent="0.3">
      <c r="A43" s="4" t="s">
        <v>144</v>
      </c>
      <c r="B43">
        <v>4.8</v>
      </c>
    </row>
    <row r="44" spans="1:2" x14ac:dyDescent="0.3">
      <c r="A44" s="4" t="s">
        <v>25</v>
      </c>
      <c r="B44">
        <v>4.75</v>
      </c>
    </row>
    <row r="45" spans="1:2" x14ac:dyDescent="0.3">
      <c r="A45" s="4" t="s">
        <v>899</v>
      </c>
      <c r="B45">
        <v>5.0551523947750363</v>
      </c>
    </row>
    <row r="46" spans="1:2" x14ac:dyDescent="0.3">
      <c r="A46" s="4"/>
    </row>
    <row r="47" spans="1:2" x14ac:dyDescent="0.3">
      <c r="A47" s="3" t="s">
        <v>6</v>
      </c>
      <c r="B47" t="s">
        <v>912</v>
      </c>
    </row>
    <row r="48" spans="1:2" x14ac:dyDescent="0.3">
      <c r="A48" s="4" t="s">
        <v>41</v>
      </c>
      <c r="B48" s="25">
        <v>84</v>
      </c>
    </row>
    <row r="49" spans="1:2" x14ac:dyDescent="0.3">
      <c r="A49" s="4" t="s">
        <v>118</v>
      </c>
      <c r="B49" s="25">
        <v>19</v>
      </c>
    </row>
    <row r="50" spans="1:2" x14ac:dyDescent="0.3">
      <c r="A50" s="4" t="s">
        <v>93</v>
      </c>
      <c r="B50" s="25">
        <v>13</v>
      </c>
    </row>
    <row r="51" spans="1:2" x14ac:dyDescent="0.3">
      <c r="A51" s="4" t="s">
        <v>163</v>
      </c>
      <c r="B51" s="25">
        <v>9</v>
      </c>
    </row>
    <row r="52" spans="1:2" x14ac:dyDescent="0.3">
      <c r="A52" s="4" t="s">
        <v>53</v>
      </c>
      <c r="B52" s="25">
        <v>58</v>
      </c>
    </row>
    <row r="53" spans="1:2" x14ac:dyDescent="0.3">
      <c r="A53" s="4" t="s">
        <v>45</v>
      </c>
      <c r="B53" s="25">
        <v>8</v>
      </c>
    </row>
    <row r="54" spans="1:2" x14ac:dyDescent="0.3">
      <c r="A54" s="4" t="s">
        <v>200</v>
      </c>
      <c r="B54" s="25">
        <v>7</v>
      </c>
    </row>
    <row r="55" spans="1:2" x14ac:dyDescent="0.3">
      <c r="A55" s="4" t="s">
        <v>50</v>
      </c>
      <c r="B55" s="25">
        <v>40</v>
      </c>
    </row>
    <row r="56" spans="1:2" x14ac:dyDescent="0.3">
      <c r="A56" s="4" t="s">
        <v>25</v>
      </c>
      <c r="B56" s="25">
        <v>8</v>
      </c>
    </row>
    <row r="57" spans="1:2" x14ac:dyDescent="0.3">
      <c r="A57" s="4" t="s">
        <v>28</v>
      </c>
      <c r="B57" s="25">
        <v>140</v>
      </c>
    </row>
    <row r="58" spans="1:2" x14ac:dyDescent="0.3">
      <c r="A58" s="4" t="s">
        <v>73</v>
      </c>
      <c r="B58" s="25">
        <v>5</v>
      </c>
    </row>
    <row r="59" spans="1:2" x14ac:dyDescent="0.3">
      <c r="A59" s="4" t="s">
        <v>58</v>
      </c>
      <c r="B59" s="25">
        <v>48</v>
      </c>
    </row>
    <row r="60" spans="1:2" x14ac:dyDescent="0.3">
      <c r="A60" s="4" t="s">
        <v>35</v>
      </c>
      <c r="B60" s="25">
        <v>34</v>
      </c>
    </row>
    <row r="61" spans="1:2" x14ac:dyDescent="0.3">
      <c r="A61" s="4" t="s">
        <v>88</v>
      </c>
      <c r="B61" s="25">
        <v>14</v>
      </c>
    </row>
    <row r="62" spans="1:2" x14ac:dyDescent="0.3">
      <c r="A62" s="4" t="s">
        <v>77</v>
      </c>
      <c r="B62" s="25">
        <v>67</v>
      </c>
    </row>
    <row r="63" spans="1:2" x14ac:dyDescent="0.3">
      <c r="A63" s="4" t="s">
        <v>17</v>
      </c>
      <c r="B63" s="25">
        <v>89</v>
      </c>
    </row>
    <row r="64" spans="1:2" x14ac:dyDescent="0.3">
      <c r="A64" s="4" t="s">
        <v>353</v>
      </c>
      <c r="B64" s="25">
        <v>5</v>
      </c>
    </row>
    <row r="65" spans="1:2" x14ac:dyDescent="0.3">
      <c r="A65" s="4" t="s">
        <v>144</v>
      </c>
      <c r="B65" s="25">
        <v>5</v>
      </c>
    </row>
    <row r="66" spans="1:2" x14ac:dyDescent="0.3">
      <c r="A66" s="4" t="s">
        <v>39</v>
      </c>
      <c r="B66" s="25">
        <v>20</v>
      </c>
    </row>
    <row r="67" spans="1:2" x14ac:dyDescent="0.3">
      <c r="A67" s="4" t="s">
        <v>76</v>
      </c>
      <c r="B67" s="25">
        <v>16</v>
      </c>
    </row>
    <row r="68" spans="1:2" x14ac:dyDescent="0.3">
      <c r="A68" s="4" t="s">
        <v>899</v>
      </c>
      <c r="B68" s="25">
        <v>689</v>
      </c>
    </row>
    <row r="69" spans="1:2" x14ac:dyDescent="0.3">
      <c r="A69" s="4"/>
    </row>
    <row r="70" spans="1:2" x14ac:dyDescent="0.3">
      <c r="A70" s="4"/>
    </row>
    <row r="71" spans="1:2" x14ac:dyDescent="0.3">
      <c r="A71" s="4"/>
    </row>
    <row r="72" spans="1:2" x14ac:dyDescent="0.3">
      <c r="A72" s="4"/>
    </row>
    <row r="73" spans="1:2" x14ac:dyDescent="0.3">
      <c r="A73" s="4"/>
    </row>
    <row r="74" spans="1:2" x14ac:dyDescent="0.3">
      <c r="A74" s="4"/>
    </row>
    <row r="75" spans="1:2" x14ac:dyDescent="0.3">
      <c r="A75" s="4"/>
    </row>
    <row r="77" spans="1:2" x14ac:dyDescent="0.3">
      <c r="A77" s="3" t="s">
        <v>6</v>
      </c>
      <c r="B77" t="s">
        <v>909</v>
      </c>
    </row>
    <row r="78" spans="1:2" x14ac:dyDescent="0.3">
      <c r="A78" s="4" t="s">
        <v>45</v>
      </c>
      <c r="B78" s="25">
        <v>2.875</v>
      </c>
    </row>
    <row r="79" spans="1:2" x14ac:dyDescent="0.3">
      <c r="A79" s="4" t="s">
        <v>76</v>
      </c>
      <c r="B79" s="25">
        <v>2.90625</v>
      </c>
    </row>
    <row r="80" spans="1:2" x14ac:dyDescent="0.3">
      <c r="A80" s="4" t="s">
        <v>144</v>
      </c>
      <c r="B80" s="25">
        <v>3</v>
      </c>
    </row>
    <row r="81" spans="1:2" x14ac:dyDescent="0.3">
      <c r="A81" s="4" t="s">
        <v>93</v>
      </c>
      <c r="B81" s="25">
        <v>3.0769230769230771</v>
      </c>
    </row>
    <row r="82" spans="1:2" x14ac:dyDescent="0.3">
      <c r="A82" s="4" t="s">
        <v>39</v>
      </c>
      <c r="B82" s="25">
        <v>3.2749999999999999</v>
      </c>
    </row>
    <row r="83" spans="1:2" x14ac:dyDescent="0.3">
      <c r="A83" s="4" t="s">
        <v>353</v>
      </c>
      <c r="B83" s="25">
        <v>3.3</v>
      </c>
    </row>
    <row r="84" spans="1:2" x14ac:dyDescent="0.3">
      <c r="A84" s="4" t="s">
        <v>58</v>
      </c>
      <c r="B84" s="25">
        <v>3.4270833333333335</v>
      </c>
    </row>
    <row r="85" spans="1:2" x14ac:dyDescent="0.3">
      <c r="A85" s="4" t="s">
        <v>35</v>
      </c>
      <c r="B85" s="25">
        <v>3.4852941176470589</v>
      </c>
    </row>
    <row r="86" spans="1:2" x14ac:dyDescent="0.3">
      <c r="A86" s="4" t="s">
        <v>28</v>
      </c>
      <c r="B86" s="25">
        <v>3.5357142857142856</v>
      </c>
    </row>
    <row r="87" spans="1:2" x14ac:dyDescent="0.3">
      <c r="A87" s="4" t="s">
        <v>77</v>
      </c>
      <c r="B87" s="25">
        <v>3.5746268656716418</v>
      </c>
    </row>
    <row r="88" spans="1:2" x14ac:dyDescent="0.3">
      <c r="A88" s="4" t="s">
        <v>50</v>
      </c>
      <c r="B88" s="25">
        <v>3.6</v>
      </c>
    </row>
    <row r="89" spans="1:2" x14ac:dyDescent="0.3">
      <c r="A89" s="4" t="s">
        <v>53</v>
      </c>
      <c r="B89" s="25">
        <v>3.6206896551724137</v>
      </c>
    </row>
    <row r="90" spans="1:2" x14ac:dyDescent="0.3">
      <c r="A90" s="4" t="s">
        <v>41</v>
      </c>
      <c r="B90" s="25">
        <v>3.6904761904761907</v>
      </c>
    </row>
    <row r="91" spans="1:2" x14ac:dyDescent="0.3">
      <c r="A91" s="4" t="s">
        <v>17</v>
      </c>
      <c r="B91" s="25">
        <v>3.7640449438202248</v>
      </c>
    </row>
    <row r="92" spans="1:2" x14ac:dyDescent="0.3">
      <c r="A92" s="4" t="s">
        <v>88</v>
      </c>
      <c r="B92" s="25">
        <v>3.7857142857142856</v>
      </c>
    </row>
    <row r="93" spans="1:2" x14ac:dyDescent="0.3">
      <c r="A93" s="4" t="s">
        <v>118</v>
      </c>
      <c r="B93" s="25">
        <v>3.7894736842105261</v>
      </c>
    </row>
    <row r="94" spans="1:2" x14ac:dyDescent="0.3">
      <c r="A94" s="4" t="s">
        <v>73</v>
      </c>
      <c r="B94" s="25">
        <v>4.0999999999999996</v>
      </c>
    </row>
    <row r="95" spans="1:2" x14ac:dyDescent="0.3">
      <c r="A95" s="4" t="s">
        <v>163</v>
      </c>
      <c r="B95" s="25">
        <v>4.2222222222222223</v>
      </c>
    </row>
    <row r="96" spans="1:2" x14ac:dyDescent="0.3">
      <c r="A96" s="4" t="s">
        <v>25</v>
      </c>
      <c r="B96" s="25">
        <v>4.25</v>
      </c>
    </row>
    <row r="97" spans="1:2" x14ac:dyDescent="0.3">
      <c r="A97" s="4" t="s">
        <v>200</v>
      </c>
      <c r="B97" s="25">
        <v>4.3571428571428568</v>
      </c>
    </row>
    <row r="98" spans="1:2" x14ac:dyDescent="0.3">
      <c r="A98" s="4" t="s">
        <v>899</v>
      </c>
      <c r="B98" s="25">
        <v>3.5863570391872277</v>
      </c>
    </row>
    <row r="100" spans="1:2" x14ac:dyDescent="0.3">
      <c r="A100" s="3" t="s">
        <v>6</v>
      </c>
      <c r="B100" t="s">
        <v>910</v>
      </c>
    </row>
    <row r="101" spans="1:2" x14ac:dyDescent="0.3">
      <c r="A101" s="4" t="s">
        <v>41</v>
      </c>
      <c r="B101">
        <v>15.047619047619047</v>
      </c>
    </row>
    <row r="102" spans="1:2" x14ac:dyDescent="0.3">
      <c r="A102" s="4" t="s">
        <v>118</v>
      </c>
      <c r="B102">
        <v>17.473684210526315</v>
      </c>
    </row>
    <row r="103" spans="1:2" x14ac:dyDescent="0.3">
      <c r="A103" s="4" t="s">
        <v>93</v>
      </c>
      <c r="B103">
        <v>11.153846153846153</v>
      </c>
    </row>
    <row r="104" spans="1:2" x14ac:dyDescent="0.3">
      <c r="A104" s="4" t="s">
        <v>163</v>
      </c>
      <c r="B104">
        <v>3.6666666666666665</v>
      </c>
    </row>
    <row r="105" spans="1:2" x14ac:dyDescent="0.3">
      <c r="A105" s="4" t="s">
        <v>53</v>
      </c>
      <c r="B105">
        <v>10.431034482758621</v>
      </c>
    </row>
    <row r="106" spans="1:2" x14ac:dyDescent="0.3">
      <c r="A106" s="4" t="s">
        <v>45</v>
      </c>
      <c r="B106">
        <v>18.375</v>
      </c>
    </row>
    <row r="107" spans="1:2" x14ac:dyDescent="0.3">
      <c r="A107" s="4" t="s">
        <v>200</v>
      </c>
      <c r="B107">
        <v>17</v>
      </c>
    </row>
    <row r="108" spans="1:2" x14ac:dyDescent="0.3">
      <c r="A108" s="4" t="s">
        <v>50</v>
      </c>
      <c r="B108">
        <v>13.074999999999999</v>
      </c>
    </row>
    <row r="109" spans="1:2" x14ac:dyDescent="0.3">
      <c r="A109" s="4" t="s">
        <v>25</v>
      </c>
      <c r="B109">
        <v>38.625</v>
      </c>
    </row>
    <row r="110" spans="1:2" x14ac:dyDescent="0.3">
      <c r="A110" s="4" t="s">
        <v>28</v>
      </c>
      <c r="B110">
        <v>12.135714285714286</v>
      </c>
    </row>
    <row r="111" spans="1:2" x14ac:dyDescent="0.3">
      <c r="A111" s="4" t="s">
        <v>73</v>
      </c>
      <c r="B111">
        <v>26</v>
      </c>
    </row>
    <row r="112" spans="1:2" x14ac:dyDescent="0.3">
      <c r="A112" s="4" t="s">
        <v>58</v>
      </c>
      <c r="B112">
        <v>6.916666666666667</v>
      </c>
    </row>
    <row r="113" spans="1:3" x14ac:dyDescent="0.3">
      <c r="A113" s="4" t="s">
        <v>35</v>
      </c>
      <c r="B113">
        <v>6.4411764705882355</v>
      </c>
    </row>
    <row r="114" spans="1:3" x14ac:dyDescent="0.3">
      <c r="A114" s="4" t="s">
        <v>88</v>
      </c>
      <c r="B114">
        <v>15.642857142857142</v>
      </c>
    </row>
    <row r="115" spans="1:3" x14ac:dyDescent="0.3">
      <c r="A115" s="4" t="s">
        <v>77</v>
      </c>
      <c r="B115">
        <v>11.507462686567164</v>
      </c>
    </row>
    <row r="116" spans="1:3" x14ac:dyDescent="0.3">
      <c r="A116" s="4" t="s">
        <v>17</v>
      </c>
      <c r="B116">
        <v>19.101123595505619</v>
      </c>
    </row>
    <row r="117" spans="1:3" x14ac:dyDescent="0.3">
      <c r="A117" s="4" t="s">
        <v>353</v>
      </c>
      <c r="B117">
        <v>5.4</v>
      </c>
    </row>
    <row r="118" spans="1:3" x14ac:dyDescent="0.3">
      <c r="A118" s="4" t="s">
        <v>144</v>
      </c>
      <c r="B118">
        <v>3</v>
      </c>
    </row>
    <row r="119" spans="1:3" x14ac:dyDescent="0.3">
      <c r="A119" s="4" t="s">
        <v>39</v>
      </c>
      <c r="B119">
        <v>23.3</v>
      </c>
    </row>
    <row r="120" spans="1:3" x14ac:dyDescent="0.3">
      <c r="A120" s="4" t="s">
        <v>76</v>
      </c>
      <c r="B120">
        <v>24.125</v>
      </c>
    </row>
    <row r="121" spans="1:3" x14ac:dyDescent="0.3">
      <c r="A121" s="4" t="s">
        <v>899</v>
      </c>
      <c r="B121">
        <v>13.702467343976778</v>
      </c>
    </row>
    <row r="123" spans="1:3" x14ac:dyDescent="0.3">
      <c r="A123" s="6" t="s">
        <v>6</v>
      </c>
      <c r="B123" s="7" t="s">
        <v>918</v>
      </c>
      <c r="C123" s="7" t="s">
        <v>912</v>
      </c>
    </row>
    <row r="124" spans="1:3" x14ac:dyDescent="0.3">
      <c r="A124" s="8" t="s">
        <v>41</v>
      </c>
      <c r="B124" s="8">
        <f>_xlfn.MAXIFS(Employees!N:N, Employees!G:G, Data!A124)</f>
        <v>6</v>
      </c>
      <c r="C124" s="8">
        <f>COUNTIFS(Employees!G:G, Data!A124, Employees!N:N, Data!B124)</f>
        <v>4</v>
      </c>
    </row>
    <row r="125" spans="1:3" x14ac:dyDescent="0.3">
      <c r="A125" s="8" t="s">
        <v>118</v>
      </c>
      <c r="B125" s="8">
        <f>_xlfn.MAXIFS(Employees!N:N, Employees!G:G, Data!A125)</f>
        <v>4</v>
      </c>
      <c r="C125" s="8">
        <f>COUNTIFS(Employees!G:G, Data!A125, Employees!N:N, Data!B125)</f>
        <v>2</v>
      </c>
    </row>
    <row r="126" spans="1:3" x14ac:dyDescent="0.3">
      <c r="A126" s="8" t="s">
        <v>93</v>
      </c>
      <c r="B126" s="8">
        <f>_xlfn.MAXIFS(Employees!N:N, Employees!G:G, Data!A126)</f>
        <v>5</v>
      </c>
      <c r="C126" s="8">
        <f>COUNTIFS(Employees!G:G, Data!A126, Employees!N:N, Data!B126)</f>
        <v>1</v>
      </c>
    </row>
    <row r="127" spans="1:3" x14ac:dyDescent="0.3">
      <c r="A127" s="8" t="s">
        <v>163</v>
      </c>
      <c r="B127" s="8">
        <f>_xlfn.MAXIFS(Employees!N:N, Employees!G:G, Data!A127)</f>
        <v>5</v>
      </c>
      <c r="C127" s="8">
        <f>COUNTIFS(Employees!G:G, Data!A127, Employees!N:N, Data!B127)</f>
        <v>1</v>
      </c>
    </row>
    <row r="128" spans="1:3" x14ac:dyDescent="0.3">
      <c r="A128" s="8" t="s">
        <v>53</v>
      </c>
      <c r="B128" s="8">
        <f>_xlfn.MAXIFS(Employees!N:N, Employees!G:G, Data!A128)</f>
        <v>6</v>
      </c>
      <c r="C128" s="8">
        <f>COUNTIFS(Employees!G:G, Data!A128, Employees!N:N, Data!B128)</f>
        <v>5</v>
      </c>
    </row>
    <row r="129" spans="1:3" x14ac:dyDescent="0.3">
      <c r="A129" s="8" t="s">
        <v>45</v>
      </c>
      <c r="B129" s="8">
        <f>_xlfn.MAXIFS(Employees!N:N, Employees!G:G, Data!A129)</f>
        <v>3</v>
      </c>
      <c r="C129" s="8">
        <f>COUNTIFS(Employees!G:G, Data!A129, Employees!N:N, Data!B129)</f>
        <v>1</v>
      </c>
    </row>
    <row r="130" spans="1:3" x14ac:dyDescent="0.3">
      <c r="A130" s="8" t="s">
        <v>200</v>
      </c>
      <c r="B130" s="8">
        <f>_xlfn.MAXIFS(Employees!N:N, Employees!G:G, Data!A130)</f>
        <v>0</v>
      </c>
      <c r="C130" s="8">
        <f>COUNTIFS(Employees!G:G, Data!A130, Employees!N:N, Data!B130)</f>
        <v>7</v>
      </c>
    </row>
    <row r="131" spans="1:3" x14ac:dyDescent="0.3">
      <c r="A131" s="8" t="s">
        <v>50</v>
      </c>
      <c r="B131" s="8">
        <f>_xlfn.MAXIFS(Employees!N:N, Employees!G:G, Data!A131)</f>
        <v>5</v>
      </c>
      <c r="C131" s="8">
        <f>COUNTIFS(Employees!G:G, Data!A131, Employees!N:N, Data!B131)</f>
        <v>2</v>
      </c>
    </row>
    <row r="132" spans="1:3" x14ac:dyDescent="0.3">
      <c r="A132" s="8" t="s">
        <v>25</v>
      </c>
      <c r="B132" s="8">
        <f>_xlfn.MAXIFS(Employees!N:N, Employees!G:G, Data!A132)</f>
        <v>3</v>
      </c>
      <c r="C132" s="8">
        <f>COUNTIFS(Employees!G:G, Data!A132, Employees!N:N, Data!B132)</f>
        <v>1</v>
      </c>
    </row>
    <row r="133" spans="1:3" x14ac:dyDescent="0.3">
      <c r="A133" s="8" t="s">
        <v>28</v>
      </c>
      <c r="B133" s="8">
        <f>_xlfn.MAXIFS(Employees!N:N, Employees!G:G, Data!A133)</f>
        <v>6</v>
      </c>
      <c r="C133" s="8">
        <f>COUNTIFS(Employees!G:G, Data!A133, Employees!N:N, Data!B133)</f>
        <v>2</v>
      </c>
    </row>
    <row r="134" spans="1:3" x14ac:dyDescent="0.3">
      <c r="A134" s="8" t="s">
        <v>73</v>
      </c>
      <c r="B134" s="8">
        <f>_xlfn.MAXIFS(Employees!N:N, Employees!G:G, Data!A134)</f>
        <v>0</v>
      </c>
      <c r="C134" s="8">
        <f>COUNTIFS(Employees!G:G, Data!A134, Employees!N:N, Data!B134)</f>
        <v>5</v>
      </c>
    </row>
    <row r="135" spans="1:3" x14ac:dyDescent="0.3">
      <c r="A135" s="8" t="s">
        <v>58</v>
      </c>
      <c r="B135" s="8">
        <f>_xlfn.MAXIFS(Employees!N:N, Employees!G:G, Data!A135)</f>
        <v>4</v>
      </c>
      <c r="C135" s="8">
        <f>COUNTIFS(Employees!G:G, Data!A135, Employees!N:N, Data!B135)</f>
        <v>3</v>
      </c>
    </row>
    <row r="136" spans="1:3" x14ac:dyDescent="0.3">
      <c r="A136" s="8" t="s">
        <v>35</v>
      </c>
      <c r="B136" s="8">
        <f>_xlfn.MAXIFS(Employees!N:N, Employees!G:G, Data!A136)</f>
        <v>6</v>
      </c>
      <c r="C136" s="8">
        <f>COUNTIFS(Employees!G:G, Data!A136, Employees!N:N, Data!B136)</f>
        <v>1</v>
      </c>
    </row>
    <row r="137" spans="1:3" x14ac:dyDescent="0.3">
      <c r="A137" s="8" t="s">
        <v>88</v>
      </c>
      <c r="B137" s="8">
        <f>_xlfn.MAXIFS(Employees!N:N, Employees!G:G, Data!A137)</f>
        <v>4</v>
      </c>
      <c r="C137" s="8">
        <f>COUNTIFS(Employees!G:G, Data!A137, Employees!N:N, Data!B137)</f>
        <v>2</v>
      </c>
    </row>
    <row r="138" spans="1:3" x14ac:dyDescent="0.3">
      <c r="A138" s="8" t="s">
        <v>77</v>
      </c>
      <c r="B138" s="8">
        <f>_xlfn.MAXIFS(Employees!N:N, Employees!G:G, Data!A138)</f>
        <v>6</v>
      </c>
      <c r="C138" s="8">
        <f>COUNTIFS(Employees!G:G, Data!A138, Employees!N:N, Data!B138)</f>
        <v>5</v>
      </c>
    </row>
    <row r="139" spans="1:3" x14ac:dyDescent="0.3">
      <c r="A139" s="8" t="s">
        <v>17</v>
      </c>
      <c r="B139" s="8">
        <f>_xlfn.MAXIFS(Employees!N:N, Employees!G:G, Data!A139)</f>
        <v>6</v>
      </c>
      <c r="C139" s="8">
        <f>COUNTIFS(Employees!G:G, Data!A139, Employees!N:N, Data!B139)</f>
        <v>1</v>
      </c>
    </row>
    <row r="140" spans="1:3" x14ac:dyDescent="0.3">
      <c r="A140" s="8" t="s">
        <v>353</v>
      </c>
      <c r="B140" s="8">
        <f>_xlfn.MAXIFS(Employees!N:N, Employees!G:G, Data!A140)</f>
        <v>6</v>
      </c>
      <c r="C140" s="8">
        <f>COUNTIFS(Employees!G:G, Data!A140, Employees!N:N, Data!B140)</f>
        <v>1</v>
      </c>
    </row>
    <row r="141" spans="1:3" x14ac:dyDescent="0.3">
      <c r="A141" s="8" t="s">
        <v>144</v>
      </c>
      <c r="B141" s="8">
        <f>_xlfn.MAXIFS(Employees!N:N, Employees!G:G, Data!A141)</f>
        <v>0</v>
      </c>
      <c r="C141" s="8">
        <f>COUNTIFS(Employees!G:G, Data!A141, Employees!N:N, Data!B141)</f>
        <v>5</v>
      </c>
    </row>
    <row r="142" spans="1:3" x14ac:dyDescent="0.3">
      <c r="A142" s="8" t="s">
        <v>39</v>
      </c>
      <c r="B142" s="8">
        <f>_xlfn.MAXIFS(Employees!N:N, Employees!G:G, Data!A142)</f>
        <v>6</v>
      </c>
      <c r="C142" s="8">
        <f>COUNTIFS(Employees!G:G, Data!A142, Employees!N:N, Data!B142)</f>
        <v>1</v>
      </c>
    </row>
    <row r="143" spans="1:3" x14ac:dyDescent="0.3">
      <c r="A143" s="8" t="s">
        <v>76</v>
      </c>
      <c r="B143" s="8">
        <f>_xlfn.MAXIFS(Employees!N:N, Employees!G:G, Data!A143)</f>
        <v>6</v>
      </c>
      <c r="C143" s="8">
        <f>COUNTIFS(Employees!G:G, Data!A143, Employees!N:N, Data!B143)</f>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D3FFC-8EED-4B99-B802-F80B01F322E0}">
  <dimension ref="A1:X22"/>
  <sheetViews>
    <sheetView showGridLines="0" showRowColHeaders="0" zoomScaleNormal="100" workbookViewId="0">
      <selection activeCell="N36" sqref="N36"/>
    </sheetView>
  </sheetViews>
  <sheetFormatPr defaultRowHeight="15.6" x14ac:dyDescent="0.3"/>
  <cols>
    <col min="4" max="4" width="9.796875" bestFit="1" customWidth="1"/>
    <col min="7" max="16" width="7.69921875" customWidth="1"/>
    <col min="20" max="20" width="11.796875" customWidth="1"/>
    <col min="21" max="21" width="8.796875" customWidth="1"/>
    <col min="22" max="22" width="11.3984375" customWidth="1"/>
  </cols>
  <sheetData>
    <row r="1" spans="1:24" ht="18" x14ac:dyDescent="0.35">
      <c r="A1" s="26" t="s">
        <v>911</v>
      </c>
      <c r="B1" s="26"/>
      <c r="C1" s="26"/>
      <c r="D1" s="26"/>
      <c r="E1" s="26"/>
      <c r="F1" s="26"/>
      <c r="G1" s="26"/>
      <c r="H1" s="26"/>
      <c r="I1" s="26"/>
      <c r="J1" s="26"/>
      <c r="K1" s="26"/>
      <c r="L1" s="26"/>
      <c r="M1" s="26"/>
      <c r="N1" s="26"/>
      <c r="O1" s="26"/>
      <c r="P1" s="26"/>
      <c r="Q1" s="26"/>
      <c r="R1" s="26"/>
      <c r="S1" s="26"/>
      <c r="T1" s="26"/>
      <c r="U1" s="26"/>
      <c r="V1" s="26"/>
    </row>
    <row r="2" spans="1:24" x14ac:dyDescent="0.3">
      <c r="A2" s="19" t="s">
        <v>912</v>
      </c>
      <c r="B2" s="20"/>
      <c r="C2" s="21" t="s">
        <v>32</v>
      </c>
      <c r="D2" s="22"/>
      <c r="E2" s="23" t="s">
        <v>307</v>
      </c>
      <c r="F2" s="24"/>
      <c r="G2" s="13" t="s">
        <v>8</v>
      </c>
      <c r="H2" s="14"/>
      <c r="I2" s="14"/>
      <c r="J2" s="14"/>
      <c r="K2" s="14"/>
      <c r="L2" s="14"/>
      <c r="M2" s="14"/>
      <c r="N2" s="14"/>
      <c r="O2" s="14"/>
      <c r="P2" s="15"/>
      <c r="Q2" s="16" t="s">
        <v>913</v>
      </c>
      <c r="R2" s="17"/>
      <c r="S2" s="16" t="s">
        <v>914</v>
      </c>
      <c r="T2" s="17"/>
      <c r="U2" s="16" t="s">
        <v>917</v>
      </c>
      <c r="V2" s="17"/>
      <c r="W2" s="12"/>
      <c r="X2" s="12"/>
    </row>
    <row r="3" spans="1:24" x14ac:dyDescent="0.3">
      <c r="A3" s="27">
        <f>COUNT(Employees!A2:A690)</f>
        <v>689</v>
      </c>
      <c r="B3" s="30"/>
      <c r="C3" s="28">
        <f>COUNTIF(EmpTable[Gender],"Male")</f>
        <v>449</v>
      </c>
      <c r="D3" s="29">
        <f>(C3/A3)</f>
        <v>0.65166908563134973</v>
      </c>
      <c r="E3" s="28">
        <f>COUNTIF(EmpTable[Gender], "Female")</f>
        <v>240</v>
      </c>
      <c r="F3" s="29">
        <f>(E3/A3)</f>
        <v>0.34833091436865021</v>
      </c>
      <c r="G3" s="35" t="s">
        <v>42</v>
      </c>
      <c r="H3" s="28">
        <f>COUNTIF(EmpTable[Center], "Main")</f>
        <v>251</v>
      </c>
      <c r="I3" s="35" t="s">
        <v>898</v>
      </c>
      <c r="J3" s="28">
        <f>COUNTIF(EmpTable[Center], "East")</f>
        <v>47</v>
      </c>
      <c r="K3" s="35" t="s">
        <v>19</v>
      </c>
      <c r="L3" s="28">
        <f>COUNTIF(EmpTable[Center], "West")</f>
        <v>119</v>
      </c>
      <c r="M3" s="35" t="s">
        <v>36</v>
      </c>
      <c r="N3" s="28">
        <f>COUNTIF(EmpTable[Center], "North")</f>
        <v>207</v>
      </c>
      <c r="O3" s="35" t="s">
        <v>60</v>
      </c>
      <c r="P3" s="28">
        <f>COUNTIF(EmpTable[Center], "South")</f>
        <v>65</v>
      </c>
      <c r="Q3" s="31">
        <f>SUM(Employees!K2:K690)</f>
        <v>17099892</v>
      </c>
      <c r="R3" s="32"/>
      <c r="S3" s="31">
        <f>AVERAGE(Employees!K2:K690)</f>
        <v>24818.420899854864</v>
      </c>
      <c r="T3" s="32"/>
      <c r="U3" s="33">
        <f>SUM(Employees!O:O)</f>
        <v>9441</v>
      </c>
      <c r="V3" s="34"/>
    </row>
    <row r="22" spans="12:12" x14ac:dyDescent="0.3">
      <c r="L22" t="s">
        <v>915</v>
      </c>
    </row>
  </sheetData>
  <mergeCells count="13">
    <mergeCell ref="A1:V1"/>
    <mergeCell ref="A2:B2"/>
    <mergeCell ref="C2:D2"/>
    <mergeCell ref="E2:F2"/>
    <mergeCell ref="A3:B3"/>
    <mergeCell ref="Q2:R2"/>
    <mergeCell ref="S2:T2"/>
    <mergeCell ref="W2:X2"/>
    <mergeCell ref="G2:P2"/>
    <mergeCell ref="Q3:R3"/>
    <mergeCell ref="S3:T3"/>
    <mergeCell ref="U2:V2"/>
    <mergeCell ref="U3:V3"/>
  </mergeCells>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17AE4-BA3D-40B1-957B-5D0D64073BF6}">
  <dimension ref="A1:V1"/>
  <sheetViews>
    <sheetView showGridLines="0" showRowColHeaders="0" zoomScaleNormal="100" zoomScaleSheetLayoutView="100" workbookViewId="0">
      <selection activeCell="I34" sqref="I34"/>
    </sheetView>
  </sheetViews>
  <sheetFormatPr defaultRowHeight="15.6" x14ac:dyDescent="0.3"/>
  <sheetData>
    <row r="1" spans="1:22" ht="18" x14ac:dyDescent="0.35">
      <c r="A1" s="18" t="s">
        <v>911</v>
      </c>
      <c r="B1" s="18"/>
      <c r="C1" s="18"/>
      <c r="D1" s="18"/>
      <c r="E1" s="18"/>
      <c r="F1" s="18"/>
      <c r="G1" s="18"/>
      <c r="H1" s="18"/>
      <c r="I1" s="18"/>
      <c r="J1" s="18"/>
      <c r="K1" s="18"/>
      <c r="L1" s="18"/>
      <c r="M1" s="18"/>
      <c r="N1" s="18"/>
      <c r="O1" s="18"/>
      <c r="P1" s="18"/>
      <c r="Q1" s="18"/>
      <c r="R1" s="18"/>
      <c r="S1" s="18"/>
      <c r="T1" s="18"/>
      <c r="U1" s="18"/>
      <c r="V1" s="18"/>
    </row>
  </sheetData>
  <mergeCells count="1">
    <mergeCell ref="A1:V1"/>
  </mergeCells>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D3470-292B-4BF9-9061-F237E1140E16}">
  <dimension ref="A1:V1"/>
  <sheetViews>
    <sheetView showGridLines="0" showRowColHeaders="0" zoomScaleNormal="100" zoomScaleSheetLayoutView="179" workbookViewId="0">
      <selection activeCell="I33" sqref="I33"/>
    </sheetView>
  </sheetViews>
  <sheetFormatPr defaultRowHeight="15.6" x14ac:dyDescent="0.3"/>
  <sheetData>
    <row r="1" spans="1:22" ht="18" x14ac:dyDescent="0.35">
      <c r="A1" s="18" t="s">
        <v>911</v>
      </c>
      <c r="B1" s="18"/>
      <c r="C1" s="18"/>
      <c r="D1" s="18"/>
      <c r="E1" s="18"/>
      <c r="F1" s="18"/>
      <c r="G1" s="18"/>
      <c r="H1" s="18"/>
      <c r="I1" s="18"/>
      <c r="J1" s="18"/>
      <c r="K1" s="18"/>
      <c r="L1" s="18"/>
      <c r="M1" s="18"/>
      <c r="N1" s="18"/>
      <c r="O1" s="18"/>
      <c r="P1" s="18"/>
      <c r="Q1" s="18"/>
      <c r="R1" s="18"/>
      <c r="S1" s="18"/>
      <c r="T1" s="18"/>
      <c r="U1" s="18"/>
      <c r="V1" s="18"/>
    </row>
  </sheetData>
  <mergeCells count="1">
    <mergeCell ref="A1:V1"/>
  </mergeCells>
  <pageMargins left="0.7" right="0.7" top="0.75" bottom="0.75" header="0.3" footer="0.3"/>
  <pageSetup orientation="portrait" horizontalDpi="4294967293"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d V E O W S 3 e 0 R a k A A A A 9 g A A A B I A H A B D b 2 5 m a W c v U G F j a 2 F n Z S 5 4 b W w g o h g A K K A U A A A A A A A A A A A A A A A A A A A A A A A A A A A A h Y 9 N D o I w G E S v Q r q n f 8 T E k I + y c C u J C d G 4 b U r F R i i G F s v d X H g k r y B G U X c u 5 8 1 b z N y v N 8 j H t o k u u n e m s x l i m K J I W 9 V V x t Y Z G v w h X q J c w E a q k 6 x 1 N M n W p a O r M n T 0 / p w S E k L A I c F d X x N O K S P 7 Y l 2 q o 2 4 l + s j m v x w b 6 7 y 0 S i M B u 9 c Y w T F L G F 5 Q j i m Q G U J h 7 F f g 0 9 5 n + w N h N T R + 6 L X Q N t 6 W Q O Y I 5 P 1 B P A B Q S w M E F A A C A A g A d V E O 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V R D l k o i k e 4 D g A A A B E A A A A T A B w A R m 9 y b X V s Y X M v U 2 V j d G l v b j E u b S C i G A A o o B Q A A A A A A A A A A A A A A A A A A A A A A A A A A A A r T k 0 u y c z P U w i G 0 I b W A F B L A Q I t A B Q A A g A I A H V R D l k t 3 t E W p A A A A P Y A A A A S A A A A A A A A A A A A A A A A A A A A A A B D b 2 5 m a W c v U G F j a 2 F n Z S 5 4 b W x Q S w E C L Q A U A A I A C A B 1 U Q 5 Z D 8 r p q 6 Q A A A D p A A A A E w A A A A A A A A A A A A A A A A D w A A A A W 0 N v b n R l b n R f V H l w Z X N d L n h t b F B L A Q I t A B Q A A g A I A H V R D l 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d Y C Q P s e o I Q K 0 f 3 C M N 6 1 A W A A A A A A I A A A A A A B B m A A A A A Q A A I A A A A A x / r W w 0 e r 6 D C k f o y j 6 / q v q 8 i 8 0 B n 4 C O 6 D M y E X M K L w I N A A A A A A 6 A A A A A A g A A I A A A A D M f 4 3 Y B T L 9 4 o U / H c A n t U 4 c O L S w i p D x p l n S 0 q O 5 / P E b n U A A A A L O P X B f b r Q H t A Q u S + 3 e 9 R C s L 3 X L V / d G G a v 0 J k r q k q 3 Y e U + 1 X b + Y / 8 A l S O k c z e 5 6 5 T g T U l g r 1 I + m O W q 2 n j h e I J 8 D G 9 9 d z e Z p F f k y s / 3 C c S / c 5 Q A A A A L 8 S U p V 1 u q j 1 L 9 B / P L 5 X s g L u i t 1 5 a L / / L R 2 I r N 8 G 4 8 Y l 4 s f w 4 G + c Q 7 3 d H Z M R O H Y + s d Z w n 7 5 Q y M 7 Z H t 2 5 Q J G V 8 X I = < / D a t a M a s h u p > 
</file>

<file path=customXml/itemProps1.xml><?xml version="1.0" encoding="utf-8"?>
<ds:datastoreItem xmlns:ds="http://schemas.openxmlformats.org/officeDocument/2006/customXml" ds:itemID="{66A7D1BD-DF43-4BF4-B6E5-9A05DC06160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Employees</vt:lpstr>
      <vt:lpstr>Numeric Employee Data</vt:lpstr>
      <vt:lpstr>Data</vt:lpstr>
      <vt:lpstr>Dashboard 1</vt:lpstr>
      <vt:lpstr>Dashboard 2</vt:lpstr>
      <vt:lpstr>Dashboard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Al-Munthir Saffan</dc:creator>
  <cp:lastModifiedBy>anasya lenovo</cp:lastModifiedBy>
  <dcterms:created xsi:type="dcterms:W3CDTF">2021-01-14T04:56:01Z</dcterms:created>
  <dcterms:modified xsi:type="dcterms:W3CDTF">2024-08-15T04:52:08Z</dcterms:modified>
</cp:coreProperties>
</file>