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itt-my.sharepoint.com/personal/mrs196_pitt_edu/Documents/7_SupSenior Fall/CEE 2333/Matlab/CEE2333HW6b/CEE2333TermProject/"/>
    </mc:Choice>
  </mc:AlternateContent>
  <xr:revisionPtr revIDLastSave="211" documentId="8_{6855B44E-A6C3-47A7-84C0-BBC74D02DF59}" xr6:coauthVersionLast="47" xr6:coauthVersionMax="47" xr10:uidLastSave="{78ACD7D1-DFE8-481B-BE53-4F8353DC7BC2}"/>
  <bookViews>
    <workbookView xWindow="28680" yWindow="6945" windowWidth="29040" windowHeight="15720" xr2:uid="{5E9F0EF5-0C21-4768-9B7E-F9FB9B3FDC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P3" i="1"/>
  <c r="O3" i="1"/>
  <c r="Z30" i="1"/>
  <c r="Z29" i="1"/>
  <c r="Z28" i="1"/>
  <c r="Z27" i="1"/>
  <c r="Z26" i="1"/>
  <c r="Z25" i="1"/>
  <c r="Z23" i="1"/>
  <c r="E22" i="1"/>
  <c r="Y28" i="1"/>
  <c r="Y27" i="1"/>
  <c r="D23" i="1"/>
  <c r="C23" i="1"/>
  <c r="D21" i="1"/>
  <c r="C21" i="1"/>
  <c r="D22" i="1"/>
  <c r="C22" i="1"/>
  <c r="D20" i="1"/>
  <c r="C20" i="1"/>
  <c r="AD33" i="1"/>
  <c r="AD34" i="1"/>
  <c r="AD35" i="1"/>
  <c r="AD36" i="1"/>
  <c r="AD37" i="1"/>
  <c r="AD38" i="1"/>
  <c r="AC34" i="1"/>
  <c r="AC35" i="1"/>
  <c r="AC36" i="1"/>
  <c r="AC37" i="1"/>
  <c r="AC38" i="1"/>
  <c r="AD27" i="1"/>
  <c r="AD28" i="1"/>
  <c r="AD29" i="1"/>
  <c r="AD30" i="1"/>
  <c r="AD31" i="1"/>
  <c r="AD32" i="1"/>
  <c r="AC28" i="1"/>
  <c r="AC29" i="1"/>
  <c r="AC30" i="1"/>
  <c r="AC31" i="1"/>
  <c r="AC32" i="1"/>
  <c r="AD21" i="1"/>
  <c r="AD22" i="1"/>
  <c r="AD23" i="1"/>
  <c r="AD24" i="1"/>
  <c r="AD25" i="1"/>
  <c r="AD26" i="1"/>
  <c r="AC22" i="1"/>
  <c r="AC23" i="1"/>
  <c r="AC24" i="1"/>
  <c r="AC25" i="1"/>
  <c r="AC26" i="1"/>
  <c r="AD15" i="1"/>
  <c r="AD16" i="1"/>
  <c r="AD17" i="1"/>
  <c r="AD18" i="1"/>
  <c r="AD19" i="1"/>
  <c r="AD20" i="1"/>
  <c r="AC16" i="1"/>
  <c r="AC17" i="1"/>
  <c r="AC18" i="1"/>
  <c r="AC19" i="1"/>
  <c r="AC20" i="1"/>
  <c r="AC33" i="1"/>
  <c r="AC27" i="1"/>
  <c r="AC21" i="1"/>
  <c r="AC15" i="1"/>
  <c r="AD9" i="1"/>
  <c r="AD10" i="1"/>
  <c r="AD11" i="1"/>
  <c r="AD12" i="1"/>
  <c r="AD13" i="1"/>
  <c r="AD14" i="1"/>
  <c r="AC10" i="1"/>
  <c r="AC11" i="1"/>
  <c r="AC12" i="1"/>
  <c r="AC13" i="1"/>
  <c r="AC14" i="1"/>
  <c r="AC9" i="1"/>
  <c r="AC4" i="1"/>
  <c r="AC5" i="1"/>
  <c r="AC6" i="1"/>
  <c r="AC7" i="1"/>
  <c r="AC8" i="1"/>
  <c r="AC3" i="1"/>
  <c r="AD8" i="1"/>
  <c r="AD7" i="1"/>
  <c r="AD6" i="1"/>
  <c r="AD5" i="1"/>
  <c r="AD4" i="1"/>
  <c r="AD3" i="1"/>
  <c r="W54" i="1"/>
  <c r="W60" i="1" s="1"/>
  <c r="V54" i="1"/>
  <c r="W56" i="1" s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D17" i="1"/>
  <c r="D18" i="1" s="1"/>
  <c r="D14" i="1"/>
  <c r="D15" i="1" s="1"/>
  <c r="L83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D12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B20" i="1" l="1"/>
  <c r="V60" i="1"/>
  <c r="V56" i="1"/>
  <c r="W57" i="1"/>
  <c r="V57" i="1"/>
  <c r="V59" i="1"/>
  <c r="W59" i="1"/>
  <c r="L43" i="1"/>
  <c r="S4" i="1"/>
  <c r="S5" i="1" s="1"/>
  <c r="S6" i="1" s="1"/>
  <c r="L3" i="1"/>
  <c r="D24" i="1" s="1"/>
  <c r="L63" i="1"/>
  <c r="L23" i="1"/>
  <c r="L103" i="1"/>
  <c r="K23" i="1"/>
  <c r="K43" i="1"/>
  <c r="K103" i="1"/>
  <c r="K83" i="1"/>
  <c r="K63" i="1"/>
  <c r="K3" i="1"/>
  <c r="C24" i="1" s="1"/>
  <c r="I4" i="1"/>
  <c r="X56" i="1" l="1"/>
  <c r="Y56" i="1"/>
  <c r="T4" i="1"/>
  <c r="L44" i="1" s="1"/>
  <c r="S7" i="1"/>
  <c r="K24" i="1"/>
  <c r="K44" i="1"/>
  <c r="K64" i="1"/>
  <c r="K84" i="1"/>
  <c r="K104" i="1"/>
  <c r="I5" i="1"/>
  <c r="K4" i="1"/>
  <c r="T5" i="1" l="1"/>
  <c r="L64" i="1"/>
  <c r="L24" i="1"/>
  <c r="L4" i="1"/>
  <c r="L104" i="1"/>
  <c r="L84" i="1"/>
  <c r="L5" i="1"/>
  <c r="L25" i="1"/>
  <c r="L45" i="1"/>
  <c r="L65" i="1"/>
  <c r="L85" i="1"/>
  <c r="L105" i="1"/>
  <c r="S8" i="1"/>
  <c r="T6" i="1"/>
  <c r="K25" i="1"/>
  <c r="K45" i="1"/>
  <c r="K65" i="1"/>
  <c r="K85" i="1"/>
  <c r="K105" i="1"/>
  <c r="I6" i="1"/>
  <c r="K5" i="1"/>
  <c r="T7" i="1" l="1"/>
  <c r="L6" i="1"/>
  <c r="L26" i="1"/>
  <c r="L46" i="1"/>
  <c r="L106" i="1"/>
  <c r="L66" i="1"/>
  <c r="L86" i="1"/>
  <c r="S9" i="1"/>
  <c r="K26" i="1"/>
  <c r="K66" i="1"/>
  <c r="K106" i="1"/>
  <c r="K86" i="1"/>
  <c r="K46" i="1"/>
  <c r="I7" i="1"/>
  <c r="K6" i="1"/>
  <c r="L87" i="1" l="1"/>
  <c r="L107" i="1"/>
  <c r="L47" i="1"/>
  <c r="L7" i="1"/>
  <c r="L27" i="1"/>
  <c r="L67" i="1"/>
  <c r="T8" i="1"/>
  <c r="T9" i="1" s="1"/>
  <c r="S10" i="1"/>
  <c r="K47" i="1"/>
  <c r="K67" i="1"/>
  <c r="K27" i="1"/>
  <c r="K87" i="1"/>
  <c r="K107" i="1"/>
  <c r="I8" i="1"/>
  <c r="K7" i="1"/>
  <c r="L8" i="1" l="1"/>
  <c r="L28" i="1"/>
  <c r="L48" i="1"/>
  <c r="L68" i="1"/>
  <c r="L88" i="1"/>
  <c r="L108" i="1"/>
  <c r="L49" i="1"/>
  <c r="L89" i="1"/>
  <c r="L9" i="1"/>
  <c r="L109" i="1"/>
  <c r="L29" i="1"/>
  <c r="L69" i="1"/>
  <c r="S11" i="1"/>
  <c r="T10" i="1"/>
  <c r="K28" i="1"/>
  <c r="K48" i="1"/>
  <c r="K68" i="1"/>
  <c r="K88" i="1"/>
  <c r="K108" i="1"/>
  <c r="I9" i="1"/>
  <c r="K8" i="1"/>
  <c r="L50" i="1" l="1"/>
  <c r="L70" i="1"/>
  <c r="L90" i="1"/>
  <c r="L110" i="1"/>
  <c r="L10" i="1"/>
  <c r="L30" i="1"/>
  <c r="S12" i="1"/>
  <c r="T11" i="1"/>
  <c r="K49" i="1"/>
  <c r="K89" i="1"/>
  <c r="K109" i="1"/>
  <c r="K29" i="1"/>
  <c r="K69" i="1"/>
  <c r="I10" i="1"/>
  <c r="K9" i="1"/>
  <c r="L11" i="1" l="1"/>
  <c r="L31" i="1"/>
  <c r="L51" i="1"/>
  <c r="L71" i="1"/>
  <c r="L91" i="1"/>
  <c r="L111" i="1"/>
  <c r="T12" i="1"/>
  <c r="S13" i="1"/>
  <c r="K70" i="1"/>
  <c r="K90" i="1"/>
  <c r="K110" i="1"/>
  <c r="K30" i="1"/>
  <c r="K50" i="1"/>
  <c r="I11" i="1"/>
  <c r="K10" i="1"/>
  <c r="L12" i="1" l="1"/>
  <c r="L72" i="1"/>
  <c r="L112" i="1"/>
  <c r="L92" i="1"/>
  <c r="L32" i="1"/>
  <c r="L52" i="1"/>
  <c r="S14" i="1"/>
  <c r="T13" i="1"/>
  <c r="K31" i="1"/>
  <c r="K51" i="1"/>
  <c r="K71" i="1"/>
  <c r="K91" i="1"/>
  <c r="K111" i="1"/>
  <c r="I12" i="1"/>
  <c r="K11" i="1"/>
  <c r="L13" i="1" l="1"/>
  <c r="L33" i="1"/>
  <c r="L53" i="1"/>
  <c r="L73" i="1"/>
  <c r="L93" i="1"/>
  <c r="L113" i="1"/>
  <c r="S15" i="1"/>
  <c r="T14" i="1"/>
  <c r="K32" i="1"/>
  <c r="K52" i="1"/>
  <c r="K72" i="1"/>
  <c r="K112" i="1"/>
  <c r="K92" i="1"/>
  <c r="I13" i="1"/>
  <c r="K12" i="1"/>
  <c r="L114" i="1" l="1"/>
  <c r="L14" i="1"/>
  <c r="L94" i="1"/>
  <c r="L34" i="1"/>
  <c r="L54" i="1"/>
  <c r="L74" i="1"/>
  <c r="T15" i="1"/>
  <c r="S16" i="1"/>
  <c r="K93" i="1"/>
  <c r="K113" i="1"/>
  <c r="K33" i="1"/>
  <c r="K53" i="1"/>
  <c r="K73" i="1"/>
  <c r="I14" i="1"/>
  <c r="K13" i="1"/>
  <c r="L95" i="1" l="1"/>
  <c r="L115" i="1"/>
  <c r="L75" i="1"/>
  <c r="L35" i="1"/>
  <c r="L15" i="1"/>
  <c r="L55" i="1"/>
  <c r="T16" i="1"/>
  <c r="S17" i="1"/>
  <c r="K34" i="1"/>
  <c r="K54" i="1"/>
  <c r="K74" i="1"/>
  <c r="K94" i="1"/>
  <c r="K114" i="1"/>
  <c r="I15" i="1"/>
  <c r="K14" i="1"/>
  <c r="L16" i="1" l="1"/>
  <c r="L36" i="1"/>
  <c r="L56" i="1"/>
  <c r="L76" i="1"/>
  <c r="L96" i="1"/>
  <c r="L116" i="1"/>
  <c r="T17" i="1"/>
  <c r="S18" i="1"/>
  <c r="K35" i="1"/>
  <c r="K55" i="1"/>
  <c r="K95" i="1"/>
  <c r="K75" i="1"/>
  <c r="K115" i="1"/>
  <c r="I16" i="1"/>
  <c r="K15" i="1"/>
  <c r="L77" i="1" l="1"/>
  <c r="L57" i="1"/>
  <c r="L117" i="1"/>
  <c r="L17" i="1"/>
  <c r="L37" i="1"/>
  <c r="L97" i="1"/>
  <c r="T18" i="1"/>
  <c r="S19" i="1"/>
  <c r="K116" i="1"/>
  <c r="K36" i="1"/>
  <c r="K76" i="1"/>
  <c r="K56" i="1"/>
  <c r="K96" i="1"/>
  <c r="I17" i="1"/>
  <c r="K16" i="1"/>
  <c r="L58" i="1" l="1"/>
  <c r="L78" i="1"/>
  <c r="L98" i="1"/>
  <c r="L118" i="1"/>
  <c r="L18" i="1"/>
  <c r="L38" i="1"/>
  <c r="S20" i="1"/>
  <c r="T19" i="1"/>
  <c r="K37" i="1"/>
  <c r="K57" i="1"/>
  <c r="K77" i="1"/>
  <c r="K97" i="1"/>
  <c r="K117" i="1"/>
  <c r="I18" i="1"/>
  <c r="K17" i="1"/>
  <c r="L19" i="1" l="1"/>
  <c r="L39" i="1"/>
  <c r="L59" i="1"/>
  <c r="L79" i="1"/>
  <c r="L99" i="1"/>
  <c r="L119" i="1"/>
  <c r="S21" i="1"/>
  <c r="T20" i="1"/>
  <c r="K38" i="1"/>
  <c r="K58" i="1"/>
  <c r="K78" i="1"/>
  <c r="K118" i="1"/>
  <c r="K98" i="1"/>
  <c r="I19" i="1"/>
  <c r="K18" i="1"/>
  <c r="L120" i="1" l="1"/>
  <c r="L60" i="1"/>
  <c r="L80" i="1"/>
  <c r="L40" i="1"/>
  <c r="L20" i="1"/>
  <c r="L100" i="1"/>
  <c r="S22" i="1"/>
  <c r="T22" i="1" s="1"/>
  <c r="L62" i="1" s="1"/>
  <c r="T21" i="1"/>
  <c r="K59" i="1"/>
  <c r="K79" i="1"/>
  <c r="K119" i="1"/>
  <c r="K39" i="1"/>
  <c r="K99" i="1"/>
  <c r="I20" i="1"/>
  <c r="K19" i="1"/>
  <c r="L122" i="1" l="1"/>
  <c r="L22" i="1"/>
  <c r="L42" i="1"/>
  <c r="L82" i="1"/>
  <c r="L102" i="1"/>
  <c r="L21" i="1"/>
  <c r="L41" i="1"/>
  <c r="L61" i="1"/>
  <c r="L81" i="1"/>
  <c r="L101" i="1"/>
  <c r="L121" i="1"/>
  <c r="K40" i="1"/>
  <c r="K60" i="1"/>
  <c r="K80" i="1"/>
  <c r="K100" i="1"/>
  <c r="K120" i="1"/>
  <c r="I21" i="1"/>
  <c r="K20" i="1"/>
  <c r="K41" i="1" l="1"/>
  <c r="K61" i="1"/>
  <c r="K81" i="1"/>
  <c r="K101" i="1"/>
  <c r="K121" i="1"/>
  <c r="I22" i="1"/>
  <c r="K21" i="1"/>
  <c r="K62" i="1" l="1"/>
  <c r="K42" i="1"/>
  <c r="K122" i="1"/>
  <c r="K82" i="1"/>
  <c r="K102" i="1"/>
  <c r="K22" i="1"/>
</calcChain>
</file>

<file path=xl/sharedStrings.xml><?xml version="1.0" encoding="utf-8"?>
<sst xmlns="http://schemas.openxmlformats.org/spreadsheetml/2006/main" count="42" uniqueCount="24">
  <si>
    <t>Inputs</t>
  </si>
  <si>
    <t>OD</t>
  </si>
  <si>
    <t>ID</t>
  </si>
  <si>
    <t>=</t>
  </si>
  <si>
    <t>Radial</t>
  </si>
  <si>
    <t>Tang</t>
  </si>
  <si>
    <t>No El</t>
  </si>
  <si>
    <t>(row)</t>
  </si>
  <si>
    <t>(col)</t>
  </si>
  <si>
    <t>deg/col</t>
  </si>
  <si>
    <t>rad</t>
  </si>
  <si>
    <t>ang load</t>
  </si>
  <si>
    <t>theta</t>
  </si>
  <si>
    <t>OD-ID</t>
  </si>
  <si>
    <t>No points per radial line</t>
  </si>
  <si>
    <t>pt6</t>
  </si>
  <si>
    <t>r</t>
  </si>
  <si>
    <t>row_sp</t>
  </si>
  <si>
    <t>pt5</t>
  </si>
  <si>
    <t>pt4</t>
  </si>
  <si>
    <t>pt3</t>
  </si>
  <si>
    <t>pt2</t>
  </si>
  <si>
    <t>p1</t>
  </si>
  <si>
    <t>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</si>
</sst>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Sheet1!$O$3:$O$22</c:f>
              <c:numCache>
                <c:formatCode>General</c:formatCode>
                <c:ptCount val="20"/>
                <c:pt idx="0">
                  <c:v>5.248208</c:v>
                </c:pt>
                <c:pt idx="1">
                  <c:v>4.9761735814757673</c:v>
                </c:pt>
                <c:pt idx="2">
                  <c:v>4.2020679718747376</c:v>
                </c:pt>
                <c:pt idx="3">
                  <c:v>3.0330092614623658</c:v>
                </c:pt>
                <c:pt idx="4">
                  <c:v>1.6259429718747374</c:v>
                </c:pt>
                <c:pt idx="5">
                  <c:v>0.12410400000000031</c:v>
                </c:pt>
                <c:pt idx="6">
                  <c:v>-1.3777339718747368</c:v>
                </c:pt>
                <c:pt idx="7">
                  <c:v>-2.784801261462365</c:v>
                </c:pt>
                <c:pt idx="8">
                  <c:v>-3.9538599718747363</c:v>
                </c:pt>
                <c:pt idx="9">
                  <c:v>-4.7279645814757671</c:v>
                </c:pt>
                <c:pt idx="10">
                  <c:v>-5</c:v>
                </c:pt>
                <c:pt idx="11">
                  <c:v>-4.727964581475768</c:v>
                </c:pt>
                <c:pt idx="12">
                  <c:v>-3.953859971874738</c:v>
                </c:pt>
                <c:pt idx="13">
                  <c:v>-2.7848012614623663</c:v>
                </c:pt>
                <c:pt idx="14">
                  <c:v>-1.3777339718747377</c:v>
                </c:pt>
                <c:pt idx="15">
                  <c:v>0.12410399999999909</c:v>
                </c:pt>
                <c:pt idx="16">
                  <c:v>1.6259429718747362</c:v>
                </c:pt>
                <c:pt idx="17">
                  <c:v>3.0330092614623645</c:v>
                </c:pt>
                <c:pt idx="18">
                  <c:v>4.2020679718747367</c:v>
                </c:pt>
                <c:pt idx="19">
                  <c:v>4.9761735814757673</c:v>
                </c:pt>
              </c:numCache>
            </c:numRef>
          </c:xVal>
          <c:yVal>
            <c:numRef>
              <c:f>Sheet1!$P$3:$P$22</c:f>
              <c:numCache>
                <c:formatCode>General</c:formatCode>
                <c:ptCount val="20"/>
                <c:pt idx="0">
                  <c:v>0</c:v>
                </c:pt>
                <c:pt idx="1">
                  <c:v>1.563632971874737</c:v>
                </c:pt>
                <c:pt idx="2">
                  <c:v>2.9386362614623658</c:v>
                </c:pt>
                <c:pt idx="3">
                  <c:v>3.9761549718747373</c:v>
                </c:pt>
                <c:pt idx="4">
                  <c:v>4.5649425814757674</c:v>
                </c:pt>
                <c:pt idx="5">
                  <c:v>4.7548219999999999</c:v>
                </c:pt>
                <c:pt idx="6">
                  <c:v>4.5649425814757683</c:v>
                </c:pt>
                <c:pt idx="7">
                  <c:v>3.9761549718747373</c:v>
                </c:pt>
                <c:pt idx="8">
                  <c:v>2.9386362614623662</c:v>
                </c:pt>
                <c:pt idx="9">
                  <c:v>1.5636329718747375</c:v>
                </c:pt>
                <c:pt idx="10">
                  <c:v>6.1257422745431001E-16</c:v>
                </c:pt>
                <c:pt idx="11">
                  <c:v>-1.5636329718747364</c:v>
                </c:pt>
                <c:pt idx="12">
                  <c:v>-2.9386362614623649</c:v>
                </c:pt>
                <c:pt idx="13">
                  <c:v>-3.9761549718747364</c:v>
                </c:pt>
                <c:pt idx="14">
                  <c:v>-4.5649425814757674</c:v>
                </c:pt>
                <c:pt idx="15">
                  <c:v>-4.7548219999999999</c:v>
                </c:pt>
                <c:pt idx="16">
                  <c:v>-4.5649425814757683</c:v>
                </c:pt>
                <c:pt idx="17">
                  <c:v>-3.9761549718747382</c:v>
                </c:pt>
                <c:pt idx="18">
                  <c:v>-2.9386362614623667</c:v>
                </c:pt>
                <c:pt idx="19">
                  <c:v>-1.5636329718747382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E37-49FD-A9F8-1484EADD15EC}"/>
            </c:ext>
          </c:extLst>
        </c:ser>
        <c:ser>
          <c:idx val="1"/>
          <c:order val="1"/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20000"/>
                  <a:lumOff val="8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Sheet1!$O$23:$O$42</c:f>
              <c:numCache>
                <c:formatCode>General</c:formatCode>
                <c:ptCount val="20"/>
                <c:pt idx="0">
                  <c:v>4.6486210000000003</c:v>
                </c:pt>
                <c:pt idx="1">
                  <c:v>4.4108566716986752</c:v>
                </c:pt>
                <c:pt idx="2">
                  <c:v>3.732902775249769</c:v>
                </c:pt>
                <c:pt idx="3">
                  <c:v>2.7091831100868817</c:v>
                </c:pt>
                <c:pt idx="4">
                  <c:v>1.4640177752497689</c:v>
                </c:pt>
                <c:pt idx="5">
                  <c:v>0.12410400000000027</c:v>
                </c:pt>
                <c:pt idx="6">
                  <c:v>-1.2158097752497685</c:v>
                </c:pt>
                <c:pt idx="7">
                  <c:v>-2.4609741100868812</c:v>
                </c:pt>
                <c:pt idx="8">
                  <c:v>-3.4846947752497686</c:v>
                </c:pt>
                <c:pt idx="9">
                  <c:v>-4.1626486716986753</c:v>
                </c:pt>
                <c:pt idx="10">
                  <c:v>-4.4004130000000004</c:v>
                </c:pt>
                <c:pt idx="11">
                  <c:v>-4.1626486716986761</c:v>
                </c:pt>
                <c:pt idx="12">
                  <c:v>-3.4846947752497694</c:v>
                </c:pt>
                <c:pt idx="13">
                  <c:v>-2.4609741100868825</c:v>
                </c:pt>
                <c:pt idx="14">
                  <c:v>-1.2158097752497694</c:v>
                </c:pt>
                <c:pt idx="15">
                  <c:v>0.1241039999999992</c:v>
                </c:pt>
                <c:pt idx="16">
                  <c:v>1.4640177752497681</c:v>
                </c:pt>
                <c:pt idx="17">
                  <c:v>2.7091831100868808</c:v>
                </c:pt>
                <c:pt idx="18">
                  <c:v>3.7329027752497685</c:v>
                </c:pt>
                <c:pt idx="19">
                  <c:v>4.4108566716986752</c:v>
                </c:pt>
              </c:numCache>
            </c:numRef>
          </c:xVal>
          <c:yVal>
            <c:numRef>
              <c:f>Sheet1!$P$23:$P$42</c:f>
              <c:numCache>
                <c:formatCode>General</c:formatCode>
                <c:ptCount val="20"/>
                <c:pt idx="0">
                  <c:v>0</c:v>
                </c:pt>
                <c:pt idx="1">
                  <c:v>1.3626027752497687</c:v>
                </c:pt>
                <c:pt idx="2">
                  <c:v>2.5626891100868816</c:v>
                </c:pt>
                <c:pt idx="3">
                  <c:v>3.4664057752497692</c:v>
                </c:pt>
                <c:pt idx="4">
                  <c:v>3.9975356716986754</c:v>
                </c:pt>
                <c:pt idx="5">
                  <c:v>4.1704340000000002</c:v>
                </c:pt>
                <c:pt idx="6">
                  <c:v>3.9975356716986763</c:v>
                </c:pt>
                <c:pt idx="7">
                  <c:v>3.4664057752497692</c:v>
                </c:pt>
                <c:pt idx="8">
                  <c:v>2.5626891100868825</c:v>
                </c:pt>
                <c:pt idx="9">
                  <c:v>1.3626027752497691</c:v>
                </c:pt>
                <c:pt idx="10">
                  <c:v>5.390653201597928E-16</c:v>
                </c:pt>
                <c:pt idx="11">
                  <c:v>-1.3626027752497682</c:v>
                </c:pt>
                <c:pt idx="12">
                  <c:v>-2.5626891100868812</c:v>
                </c:pt>
                <c:pt idx="13">
                  <c:v>-3.4664057752497688</c:v>
                </c:pt>
                <c:pt idx="14">
                  <c:v>-3.9975356716986754</c:v>
                </c:pt>
                <c:pt idx="15">
                  <c:v>-4.1704340000000002</c:v>
                </c:pt>
                <c:pt idx="16">
                  <c:v>-3.9975356716986763</c:v>
                </c:pt>
                <c:pt idx="17">
                  <c:v>-3.4664057752497697</c:v>
                </c:pt>
                <c:pt idx="18">
                  <c:v>-2.5626891100868829</c:v>
                </c:pt>
                <c:pt idx="19">
                  <c:v>-1.3626027752497696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6E37-49FD-A9F8-1484EADD15EC}"/>
            </c:ext>
          </c:extLst>
        </c:ser>
        <c:ser>
          <c:idx val="2"/>
          <c:order val="2"/>
          <c:spPr>
            <a:ln w="19050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Sheet1!$O$43:$O$62</c:f>
              <c:numCache>
                <c:formatCode>General</c:formatCode>
                <c:ptCount val="20"/>
                <c:pt idx="0">
                  <c:v>4.0497040000000002</c:v>
                </c:pt>
                <c:pt idx="1">
                  <c:v>3.845039761921583</c:v>
                </c:pt>
                <c:pt idx="2">
                  <c:v>3.2606605786248002</c:v>
                </c:pt>
                <c:pt idx="3">
                  <c:v>2.3757109587113976</c:v>
                </c:pt>
                <c:pt idx="4">
                  <c:v>1.2945185786248004</c:v>
                </c:pt>
                <c:pt idx="5">
                  <c:v>0.12410400000000024</c:v>
                </c:pt>
                <c:pt idx="6">
                  <c:v>-1.0463095786247998</c:v>
                </c:pt>
                <c:pt idx="7">
                  <c:v>-2.1275019587113975</c:v>
                </c:pt>
                <c:pt idx="8">
                  <c:v>-3.0124525786247998</c:v>
                </c:pt>
                <c:pt idx="9">
                  <c:v>-3.5968307619215834</c:v>
                </c:pt>
                <c:pt idx="10">
                  <c:v>-3.8014959999999998</c:v>
                </c:pt>
                <c:pt idx="11">
                  <c:v>-3.5968307619215838</c:v>
                </c:pt>
                <c:pt idx="12">
                  <c:v>-3.0124525786248002</c:v>
                </c:pt>
                <c:pt idx="13">
                  <c:v>-2.1275019587113984</c:v>
                </c:pt>
                <c:pt idx="14">
                  <c:v>-1.0463095786248007</c:v>
                </c:pt>
                <c:pt idx="15">
                  <c:v>0.12410399999999931</c:v>
                </c:pt>
                <c:pt idx="16">
                  <c:v>1.2945185786247995</c:v>
                </c:pt>
                <c:pt idx="17">
                  <c:v>2.3757109587113967</c:v>
                </c:pt>
                <c:pt idx="18">
                  <c:v>3.2606605786248002</c:v>
                </c:pt>
                <c:pt idx="19">
                  <c:v>3.845039761921583</c:v>
                </c:pt>
              </c:numCache>
            </c:numRef>
          </c:xVal>
          <c:yVal>
            <c:numRef>
              <c:f>Sheet1!$P$43:$P$62</c:f>
              <c:numCache>
                <c:formatCode>General</c:formatCode>
                <c:ptCount val="20"/>
                <c:pt idx="0">
                  <c:v>0</c:v>
                </c:pt>
                <c:pt idx="1">
                  <c:v>1.1645105786248</c:v>
                </c:pt>
                <c:pt idx="2">
                  <c:v>2.1902349587113976</c:v>
                </c:pt>
                <c:pt idx="3">
                  <c:v>2.9655205786247998</c:v>
                </c:pt>
                <c:pt idx="4">
                  <c:v>3.4304677619215833</c:v>
                </c:pt>
                <c:pt idx="5">
                  <c:v>3.583342</c:v>
                </c:pt>
                <c:pt idx="6">
                  <c:v>3.4304677619215838</c:v>
                </c:pt>
                <c:pt idx="7">
                  <c:v>2.9655205786247998</c:v>
                </c:pt>
                <c:pt idx="8">
                  <c:v>2.1902349587113981</c:v>
                </c:pt>
                <c:pt idx="9">
                  <c:v>1.1645105786248005</c:v>
                </c:pt>
                <c:pt idx="10">
                  <c:v>4.655564128652756E-16</c:v>
                </c:pt>
                <c:pt idx="11">
                  <c:v>-1.1645105786247996</c:v>
                </c:pt>
                <c:pt idx="12">
                  <c:v>-2.1902349587113972</c:v>
                </c:pt>
                <c:pt idx="13">
                  <c:v>-2.9655205786247998</c:v>
                </c:pt>
                <c:pt idx="14">
                  <c:v>-3.4304677619215833</c:v>
                </c:pt>
                <c:pt idx="15">
                  <c:v>-3.583342</c:v>
                </c:pt>
                <c:pt idx="16">
                  <c:v>-3.4304677619215838</c:v>
                </c:pt>
                <c:pt idx="17">
                  <c:v>-2.9655205786248002</c:v>
                </c:pt>
                <c:pt idx="18">
                  <c:v>-2.1902349587113985</c:v>
                </c:pt>
                <c:pt idx="19">
                  <c:v>-1.1645105786248009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6E37-49FD-A9F8-1484EADD15EC}"/>
            </c:ext>
          </c:extLst>
        </c:ser>
        <c:ser>
          <c:idx val="3"/>
          <c:order val="3"/>
          <c:spPr>
            <a:ln w="19050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20000"/>
                  <a:lumOff val="8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Sheet1!$O$63:$O$82</c:f>
              <c:numCache>
                <c:formatCode>General</c:formatCode>
                <c:ptCount val="20"/>
                <c:pt idx="0">
                  <c:v>3.451476</c:v>
                </c:pt>
                <c:pt idx="1">
                  <c:v>3.2790798521444913</c:v>
                </c:pt>
                <c:pt idx="2">
                  <c:v>2.785973381999832</c:v>
                </c:pt>
                <c:pt idx="3">
                  <c:v>2.037146807335914</c:v>
                </c:pt>
                <c:pt idx="4">
                  <c:v>1.1200293819998319</c:v>
                </c:pt>
                <c:pt idx="5">
                  <c:v>0.1241040000000002</c:v>
                </c:pt>
                <c:pt idx="6">
                  <c:v>-0.87182038199983158</c:v>
                </c:pt>
                <c:pt idx="7">
                  <c:v>-1.7889388073359138</c:v>
                </c:pt>
                <c:pt idx="8">
                  <c:v>-2.5377653819998316</c:v>
                </c:pt>
                <c:pt idx="9">
                  <c:v>-3.0308708521444916</c:v>
                </c:pt>
                <c:pt idx="10">
                  <c:v>-3.203268</c:v>
                </c:pt>
                <c:pt idx="11">
                  <c:v>-3.030870852144492</c:v>
                </c:pt>
                <c:pt idx="12">
                  <c:v>-2.537765381999832</c:v>
                </c:pt>
                <c:pt idx="13">
                  <c:v>-1.7889388073359145</c:v>
                </c:pt>
                <c:pt idx="14">
                  <c:v>-0.87182038199983225</c:v>
                </c:pt>
                <c:pt idx="15">
                  <c:v>0.12410399999999942</c:v>
                </c:pt>
                <c:pt idx="16">
                  <c:v>1.1200293819998313</c:v>
                </c:pt>
                <c:pt idx="17">
                  <c:v>2.0371468073359136</c:v>
                </c:pt>
                <c:pt idx="18">
                  <c:v>2.7859733819998316</c:v>
                </c:pt>
                <c:pt idx="19">
                  <c:v>3.2790798521444913</c:v>
                </c:pt>
              </c:numCache>
            </c:numRef>
          </c:xVal>
          <c:yVal>
            <c:numRef>
              <c:f>Sheet1!$P$63:$P$82</c:f>
              <c:numCache>
                <c:formatCode>General</c:formatCode>
                <c:ptCount val="20"/>
                <c:pt idx="0">
                  <c:v>0</c:v>
                </c:pt>
                <c:pt idx="1">
                  <c:v>0.96822338199983171</c:v>
                </c:pt>
                <c:pt idx="2">
                  <c:v>1.8216458073359141</c:v>
                </c:pt>
                <c:pt idx="3">
                  <c:v>2.4693713819998324</c:v>
                </c:pt>
                <c:pt idx="4">
                  <c:v>2.8624218521444913</c:v>
                </c:pt>
                <c:pt idx="5">
                  <c:v>2.9925850000000001</c:v>
                </c:pt>
                <c:pt idx="6">
                  <c:v>2.8624218521444917</c:v>
                </c:pt>
                <c:pt idx="7">
                  <c:v>2.4693713819998324</c:v>
                </c:pt>
                <c:pt idx="8">
                  <c:v>1.8216458073359145</c:v>
                </c:pt>
                <c:pt idx="9">
                  <c:v>0.96822338199983216</c:v>
                </c:pt>
                <c:pt idx="10">
                  <c:v>3.920475055707584E-16</c:v>
                </c:pt>
                <c:pt idx="11">
                  <c:v>-0.96822338199983138</c:v>
                </c:pt>
                <c:pt idx="12">
                  <c:v>-1.8216458073359139</c:v>
                </c:pt>
                <c:pt idx="13">
                  <c:v>-2.4693713819998315</c:v>
                </c:pt>
                <c:pt idx="14">
                  <c:v>-2.8624218521444913</c:v>
                </c:pt>
                <c:pt idx="15">
                  <c:v>-2.9925850000000001</c:v>
                </c:pt>
                <c:pt idx="16">
                  <c:v>-2.8624218521444917</c:v>
                </c:pt>
                <c:pt idx="17">
                  <c:v>-2.4693713819998324</c:v>
                </c:pt>
                <c:pt idx="18">
                  <c:v>-1.821645807335915</c:v>
                </c:pt>
                <c:pt idx="19">
                  <c:v>-0.96822338199983249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6E37-49FD-A9F8-1484EADD15EC}"/>
            </c:ext>
          </c:extLst>
        </c:ser>
        <c:ser>
          <c:idx val="4"/>
          <c:order val="4"/>
          <c:spPr>
            <a:ln w="19050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Sheet1!$O$83:$O$102</c:f>
              <c:numCache>
                <c:formatCode>General</c:formatCode>
                <c:ptCount val="20"/>
                <c:pt idx="0">
                  <c:v>2.8532320000000002</c:v>
                </c:pt>
                <c:pt idx="1">
                  <c:v>2.7132439423673991</c:v>
                </c:pt>
                <c:pt idx="2">
                  <c:v>2.3114821853748637</c:v>
                </c:pt>
                <c:pt idx="3">
                  <c:v>1.6984436559604301</c:v>
                </c:pt>
                <c:pt idx="4">
                  <c:v>0.9447371853748634</c:v>
                </c:pt>
                <c:pt idx="5">
                  <c:v>0.12410400000000016</c:v>
                </c:pt>
                <c:pt idx="6">
                  <c:v>-0.69652818537486305</c:v>
                </c:pt>
                <c:pt idx="7">
                  <c:v>-1.4502356559604299</c:v>
                </c:pt>
                <c:pt idx="8">
                  <c:v>-2.0632741853748633</c:v>
                </c:pt>
                <c:pt idx="9">
                  <c:v>-2.465034942367399</c:v>
                </c:pt>
                <c:pt idx="10">
                  <c:v>-2.6050240000000002</c:v>
                </c:pt>
                <c:pt idx="11">
                  <c:v>-2.4650349423673994</c:v>
                </c:pt>
                <c:pt idx="12">
                  <c:v>-2.0632741853748637</c:v>
                </c:pt>
                <c:pt idx="13">
                  <c:v>-1.4502356559604306</c:v>
                </c:pt>
                <c:pt idx="14">
                  <c:v>-0.69652818537486372</c:v>
                </c:pt>
                <c:pt idx="15">
                  <c:v>0.12410399999999953</c:v>
                </c:pt>
                <c:pt idx="16">
                  <c:v>0.94473718537486284</c:v>
                </c:pt>
                <c:pt idx="17">
                  <c:v>1.6984436559604297</c:v>
                </c:pt>
                <c:pt idx="18">
                  <c:v>2.3114821853748633</c:v>
                </c:pt>
                <c:pt idx="19">
                  <c:v>2.7132439423673991</c:v>
                </c:pt>
              </c:numCache>
            </c:numRef>
          </c:xVal>
          <c:yVal>
            <c:numRef>
              <c:f>Sheet1!$P$83:$P$102</c:f>
              <c:numCache>
                <c:formatCode>General</c:formatCode>
                <c:ptCount val="20"/>
                <c:pt idx="0">
                  <c:v>0</c:v>
                </c:pt>
                <c:pt idx="1">
                  <c:v>0.77169718537486331</c:v>
                </c:pt>
                <c:pt idx="2">
                  <c:v>1.4535276559604302</c:v>
                </c:pt>
                <c:pt idx="3">
                  <c:v>1.9736691853748636</c:v>
                </c:pt>
                <c:pt idx="4">
                  <c:v>2.2917859423673992</c:v>
                </c:pt>
                <c:pt idx="5">
                  <c:v>2.3976389999999999</c:v>
                </c:pt>
                <c:pt idx="6">
                  <c:v>2.2917859423673996</c:v>
                </c:pt>
                <c:pt idx="7">
                  <c:v>1.9736691853748636</c:v>
                </c:pt>
                <c:pt idx="8">
                  <c:v>1.4535276559604307</c:v>
                </c:pt>
                <c:pt idx="9">
                  <c:v>0.77169718537486354</c:v>
                </c:pt>
                <c:pt idx="10">
                  <c:v>3.185385982762412E-16</c:v>
                </c:pt>
                <c:pt idx="11">
                  <c:v>-0.77169718537486298</c:v>
                </c:pt>
                <c:pt idx="12">
                  <c:v>-1.45352765596043</c:v>
                </c:pt>
                <c:pt idx="13">
                  <c:v>-1.9736691853748631</c:v>
                </c:pt>
                <c:pt idx="14">
                  <c:v>-2.2917859423673992</c:v>
                </c:pt>
                <c:pt idx="15">
                  <c:v>-2.3976389999999999</c:v>
                </c:pt>
                <c:pt idx="16">
                  <c:v>-2.2917859423673996</c:v>
                </c:pt>
                <c:pt idx="17">
                  <c:v>-1.9736691853748636</c:v>
                </c:pt>
                <c:pt idx="18">
                  <c:v>-1.4535276559604309</c:v>
                </c:pt>
                <c:pt idx="19">
                  <c:v>-0.77169718537486387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6E37-49FD-A9F8-1484EADD15EC}"/>
            </c:ext>
          </c:extLst>
        </c:ser>
        <c:ser>
          <c:idx val="5"/>
          <c:order val="5"/>
          <c:spPr>
            <a:ln w="19050" cap="rnd">
              <a:solidFill>
                <a:schemeClr val="accent6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Sheet1!$O$103:$O$122</c:f>
              <c:numCache>
                <c:formatCode>General</c:formatCode>
                <c:ptCount val="20"/>
                <c:pt idx="0">
                  <c:v>2.2505519999999999</c:v>
                </c:pt>
                <c:pt idx="1">
                  <c:v>2.1458980325903072</c:v>
                </c:pt>
                <c:pt idx="2">
                  <c:v>1.842596988749895</c:v>
                </c:pt>
                <c:pt idx="3">
                  <c:v>1.3713005045849462</c:v>
                </c:pt>
                <c:pt idx="4">
                  <c:v>0.77910898874989487</c:v>
                </c:pt>
                <c:pt idx="5">
                  <c:v>0.12410400000000013</c:v>
                </c:pt>
                <c:pt idx="6">
                  <c:v>-0.53090098874989466</c:v>
                </c:pt>
                <c:pt idx="7">
                  <c:v>-1.1230915045849461</c:v>
                </c:pt>
                <c:pt idx="8">
                  <c:v>-1.5943889887498948</c:v>
                </c:pt>
                <c:pt idx="9">
                  <c:v>-1.8976890325903071</c:v>
                </c:pt>
                <c:pt idx="10">
                  <c:v>-2.0023439999999999</c:v>
                </c:pt>
                <c:pt idx="11">
                  <c:v>-1.8976890325903073</c:v>
                </c:pt>
                <c:pt idx="12">
                  <c:v>-1.5943889887498952</c:v>
                </c:pt>
                <c:pt idx="13">
                  <c:v>-1.1230915045849466</c:v>
                </c:pt>
                <c:pt idx="14">
                  <c:v>-0.53090098874989511</c:v>
                </c:pt>
                <c:pt idx="15">
                  <c:v>0.12410399999999965</c:v>
                </c:pt>
                <c:pt idx="16">
                  <c:v>0.77910898874989443</c:v>
                </c:pt>
                <c:pt idx="17">
                  <c:v>1.3713005045849458</c:v>
                </c:pt>
                <c:pt idx="18">
                  <c:v>1.8425969887498947</c:v>
                </c:pt>
                <c:pt idx="19">
                  <c:v>2.1458980325903072</c:v>
                </c:pt>
              </c:numCache>
            </c:numRef>
          </c:xVal>
          <c:yVal>
            <c:numRef>
              <c:f>Sheet1!$P$103:$P$122</c:f>
              <c:numCache>
                <c:formatCode>General</c:formatCode>
                <c:ptCount val="20"/>
                <c:pt idx="0">
                  <c:v>0</c:v>
                </c:pt>
                <c:pt idx="1">
                  <c:v>0.56800898874989481</c:v>
                </c:pt>
                <c:pt idx="2">
                  <c:v>1.0750405045849463</c:v>
                </c:pt>
                <c:pt idx="3">
                  <c:v>1.4698529887498948</c:v>
                </c:pt>
                <c:pt idx="4">
                  <c:v>1.7178560325903072</c:v>
                </c:pt>
                <c:pt idx="5">
                  <c:v>1.8020389999999999</c:v>
                </c:pt>
                <c:pt idx="6">
                  <c:v>1.7178560325903072</c:v>
                </c:pt>
                <c:pt idx="7">
                  <c:v>1.4698529887498948</c:v>
                </c:pt>
                <c:pt idx="8">
                  <c:v>1.0750405045849465</c:v>
                </c:pt>
                <c:pt idx="9">
                  <c:v>0.56800898874989503</c:v>
                </c:pt>
                <c:pt idx="10">
                  <c:v>2.45029690981724E-16</c:v>
                </c:pt>
                <c:pt idx="11">
                  <c:v>-0.56800898874989458</c:v>
                </c:pt>
                <c:pt idx="12">
                  <c:v>-1.075040504584946</c:v>
                </c:pt>
                <c:pt idx="13">
                  <c:v>-1.4698529887498948</c:v>
                </c:pt>
                <c:pt idx="14">
                  <c:v>-1.7178560325903072</c:v>
                </c:pt>
                <c:pt idx="15">
                  <c:v>-1.8020389999999999</c:v>
                </c:pt>
                <c:pt idx="16">
                  <c:v>-1.7178560325903072</c:v>
                </c:pt>
                <c:pt idx="17">
                  <c:v>-1.4698529887498952</c:v>
                </c:pt>
                <c:pt idx="18">
                  <c:v>-1.0750405045849467</c:v>
                </c:pt>
                <c:pt idx="19">
                  <c:v>-0.56800898874989525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D-6E37-49FD-A9F8-1484EADD1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58112"/>
        <c:axId val="734855200"/>
      </c:scatterChart>
      <c:valAx>
        <c:axId val="73485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55200"/>
        <c:crosses val="autoZero"/>
        <c:crossBetween val="midCat"/>
      </c:valAx>
      <c:valAx>
        <c:axId val="734855200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5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AA29A2E-FD01-43C4-BBA5-738C2F7123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009-4D2B-953D-345269A734C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760D12B-4C73-4ABD-A498-98D79032F0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009-4D2B-953D-345269A734C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25D5C46-863F-4236-8A24-57396F6AEB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009-4D2B-953D-345269A734C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303E77D-B5D6-4B9D-A2FD-4AA8FA27B4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009-4D2B-953D-345269A734C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A3FBA71-E74E-47EF-A429-DBE548DD14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009-4D2B-953D-345269A734C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35C8FBF-6FF4-4BB2-B1D6-39AFF960DC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009-4D2B-953D-345269A734C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652881C-7F27-4325-87A9-1E8F4B1DA5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009-4D2B-953D-345269A734C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64D5383-6E19-4968-B1FA-50AC6930EA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009-4D2B-953D-345269A734C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4D9E014-5C2C-4230-B6FD-81A6413AAB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009-4D2B-953D-345269A734C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87F63E9-C0C5-4346-91A1-21D954BFAC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009-4D2B-953D-345269A734C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D303143-99CB-48EF-818F-89475A551E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009-4D2B-953D-345269A734C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E6306F6-B09E-4867-9000-E2E2B48556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009-4D2B-953D-345269A734C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999FF96-B653-4E1C-885F-92F7144125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009-4D2B-953D-345269A734C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E509BDA-C3D4-4640-8B80-5D4C871ACF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009-4D2B-953D-345269A734C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963CCE4-4A2E-4AB6-A3F9-92DE970EE6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009-4D2B-953D-345269A734C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D3DA495-C11C-4409-959B-6DAF8AA765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009-4D2B-953D-345269A734C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B9EF6CD-FC18-4B86-92DD-997BB5594C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009-4D2B-953D-345269A734C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80ADD48-0DB8-4218-91E8-CC7F5752E7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009-4D2B-953D-345269A734C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5AB19F1-54E6-4E6E-9A6A-0FBC6207C8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009-4D2B-953D-345269A734C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1969B9B-EBBE-4FD2-A730-1C53D5B914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009-4D2B-953D-345269A734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Sheet1!$K$3:$K$22</c:f>
              <c:numCache>
                <c:formatCode>General</c:formatCode>
                <c:ptCount val="20"/>
                <c:pt idx="0">
                  <c:v>5</c:v>
                </c:pt>
                <c:pt idx="1">
                  <c:v>4.7552825814757673</c:v>
                </c:pt>
                <c:pt idx="2">
                  <c:v>4.0450849718747373</c:v>
                </c:pt>
                <c:pt idx="3">
                  <c:v>2.9389262614623659</c:v>
                </c:pt>
                <c:pt idx="4">
                  <c:v>1.5450849718747373</c:v>
                </c:pt>
                <c:pt idx="5">
                  <c:v>3.06287113727155E-16</c:v>
                </c:pt>
                <c:pt idx="6">
                  <c:v>-1.5450849718747368</c:v>
                </c:pt>
                <c:pt idx="7">
                  <c:v>-2.938926261462365</c:v>
                </c:pt>
                <c:pt idx="8">
                  <c:v>-4.0450849718747364</c:v>
                </c:pt>
                <c:pt idx="9">
                  <c:v>-4.7552825814757673</c:v>
                </c:pt>
                <c:pt idx="10">
                  <c:v>-5</c:v>
                </c:pt>
                <c:pt idx="11">
                  <c:v>-4.7552825814757682</c:v>
                </c:pt>
                <c:pt idx="12">
                  <c:v>-4.0450849718747381</c:v>
                </c:pt>
                <c:pt idx="13">
                  <c:v>-2.9389262614623664</c:v>
                </c:pt>
                <c:pt idx="14">
                  <c:v>-1.5450849718747377</c:v>
                </c:pt>
                <c:pt idx="15">
                  <c:v>-9.1886134118146501E-16</c:v>
                </c:pt>
                <c:pt idx="16">
                  <c:v>1.5450849718747361</c:v>
                </c:pt>
                <c:pt idx="17">
                  <c:v>2.9389262614623646</c:v>
                </c:pt>
                <c:pt idx="18">
                  <c:v>4.0450849718747364</c:v>
                </c:pt>
                <c:pt idx="19">
                  <c:v>4.7552825814757673</c:v>
                </c:pt>
              </c:numCache>
            </c:numRef>
          </c:xVal>
          <c:yVal>
            <c:numRef>
              <c:f>Sheet1!$L$3:$L$22</c:f>
              <c:numCache>
                <c:formatCode>General</c:formatCode>
                <c:ptCount val="20"/>
                <c:pt idx="0">
                  <c:v>0</c:v>
                </c:pt>
                <c:pt idx="1">
                  <c:v>1.545084971874737</c:v>
                </c:pt>
                <c:pt idx="2">
                  <c:v>2.9389262614623659</c:v>
                </c:pt>
                <c:pt idx="3">
                  <c:v>4.0450849718747373</c:v>
                </c:pt>
                <c:pt idx="4">
                  <c:v>4.7552825814757673</c:v>
                </c:pt>
                <c:pt idx="5">
                  <c:v>5</c:v>
                </c:pt>
                <c:pt idx="6">
                  <c:v>4.7552825814757682</c:v>
                </c:pt>
                <c:pt idx="7">
                  <c:v>4.0450849718747373</c:v>
                </c:pt>
                <c:pt idx="8">
                  <c:v>2.9389262614623664</c:v>
                </c:pt>
                <c:pt idx="9">
                  <c:v>1.5450849718747375</c:v>
                </c:pt>
                <c:pt idx="10">
                  <c:v>6.1257422745431001E-16</c:v>
                </c:pt>
                <c:pt idx="11">
                  <c:v>-1.5450849718747364</c:v>
                </c:pt>
                <c:pt idx="12">
                  <c:v>-2.938926261462365</c:v>
                </c:pt>
                <c:pt idx="13">
                  <c:v>-4.0450849718747364</c:v>
                </c:pt>
                <c:pt idx="14">
                  <c:v>-4.7552825814757673</c:v>
                </c:pt>
                <c:pt idx="15">
                  <c:v>-5</c:v>
                </c:pt>
                <c:pt idx="16">
                  <c:v>-4.7552825814757682</c:v>
                </c:pt>
                <c:pt idx="17">
                  <c:v>-4.0450849718747381</c:v>
                </c:pt>
                <c:pt idx="18">
                  <c:v>-2.9389262614623668</c:v>
                </c:pt>
                <c:pt idx="19">
                  <c:v>-1.5450849718747381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Sheet1!$J$3:$J$22</c15:f>
                <c15:dlblRangeCache>
                  <c:ptCount val="2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009-4D2B-953D-345269A734C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AEEE7B7-7485-4857-8807-8E07F9B38C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009-4D2B-953D-345269A734C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02BFD2C-85A4-4640-97E5-B18C60E69B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009-4D2B-953D-345269A734C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00C9AC4-1D4B-4F47-9C2F-09DB416326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009-4D2B-953D-345269A734C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2E16BC9-0C7A-4C08-B870-190AF89D7F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009-4D2B-953D-345269A734C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A66E22C-1AE7-4938-8647-924AD639F7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009-4D2B-953D-345269A734C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C5B0D62-272A-4ACC-9F96-1ACB5F245A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009-4D2B-953D-345269A734C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075E5E1-9822-42E6-AD03-9EAB9E5E30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D009-4D2B-953D-345269A734C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5D32266-51D7-44EA-A148-2044270B2E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D009-4D2B-953D-345269A734C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1C8EA97-B661-4DB6-8064-57691CBDFA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D009-4D2B-953D-345269A734C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E2BE0EA-A279-4699-8AAC-141A702C23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D009-4D2B-953D-345269A734C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CEC4DBB-44CA-4766-9AE4-DAB3CED96C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D009-4D2B-953D-345269A734C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21AA636-0F78-49FA-86F4-D0B386AC3F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D009-4D2B-953D-345269A734C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0C5E53F-5ED2-4C8B-880E-8C197BF178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D009-4D2B-953D-345269A734C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2897C94-D855-4A34-9ECE-40331F6FB0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D009-4D2B-953D-345269A734C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B5036D3-F2EF-4E76-B0D9-6B6D6BA3E8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D009-4D2B-953D-345269A734C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19ACA27-2436-4344-9995-456519FAB4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D009-4D2B-953D-345269A734C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AF93508-278B-4FCC-A04F-0E79E4EDB2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D009-4D2B-953D-345269A734C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9CB6DDC-229C-4FAA-8AC3-9AE9C98391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D009-4D2B-953D-345269A734C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663C11F-818E-4C3F-87C4-6E7B87E7E6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D009-4D2B-953D-345269A734C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5241AB7-829C-4E2F-A431-A39A0A8598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D009-4D2B-953D-345269A734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Sheet1!$K$23:$K$42</c:f>
              <c:numCache>
                <c:formatCode>General</c:formatCode>
                <c:ptCount val="20"/>
                <c:pt idx="0">
                  <c:v>4.4000000000000004</c:v>
                </c:pt>
                <c:pt idx="1">
                  <c:v>4.1846486716986755</c:v>
                </c:pt>
                <c:pt idx="2">
                  <c:v>3.5596747752497691</c:v>
                </c:pt>
                <c:pt idx="3">
                  <c:v>2.5862551100868818</c:v>
                </c:pt>
                <c:pt idx="4">
                  <c:v>1.3596747752497689</c:v>
                </c:pt>
                <c:pt idx="5">
                  <c:v>2.695326600798964E-16</c:v>
                </c:pt>
                <c:pt idx="6">
                  <c:v>-1.3596747752497684</c:v>
                </c:pt>
                <c:pt idx="7">
                  <c:v>-2.5862551100868814</c:v>
                </c:pt>
                <c:pt idx="8">
                  <c:v>-3.5596747752497686</c:v>
                </c:pt>
                <c:pt idx="9">
                  <c:v>-4.1846486716986755</c:v>
                </c:pt>
                <c:pt idx="10">
                  <c:v>-4.4000000000000004</c:v>
                </c:pt>
                <c:pt idx="11">
                  <c:v>-4.1846486716986764</c:v>
                </c:pt>
                <c:pt idx="12">
                  <c:v>-3.5596747752497695</c:v>
                </c:pt>
                <c:pt idx="13">
                  <c:v>-2.5862551100868827</c:v>
                </c:pt>
                <c:pt idx="14">
                  <c:v>-1.3596747752497693</c:v>
                </c:pt>
                <c:pt idx="15">
                  <c:v>-8.0859798023968931E-16</c:v>
                </c:pt>
                <c:pt idx="16">
                  <c:v>1.359674775249768</c:v>
                </c:pt>
                <c:pt idx="17">
                  <c:v>2.5862551100868809</c:v>
                </c:pt>
                <c:pt idx="18">
                  <c:v>3.5596747752497686</c:v>
                </c:pt>
                <c:pt idx="19">
                  <c:v>4.1846486716986755</c:v>
                </c:pt>
              </c:numCache>
            </c:numRef>
          </c:xVal>
          <c:yVal>
            <c:numRef>
              <c:f>Sheet1!$L$23:$L$42</c:f>
              <c:numCache>
                <c:formatCode>General</c:formatCode>
                <c:ptCount val="20"/>
                <c:pt idx="0">
                  <c:v>0</c:v>
                </c:pt>
                <c:pt idx="1">
                  <c:v>1.3596747752497687</c:v>
                </c:pt>
                <c:pt idx="2">
                  <c:v>2.5862551100868818</c:v>
                </c:pt>
                <c:pt idx="3">
                  <c:v>3.5596747752497691</c:v>
                </c:pt>
                <c:pt idx="4">
                  <c:v>4.1846486716986755</c:v>
                </c:pt>
                <c:pt idx="5">
                  <c:v>4.4000000000000004</c:v>
                </c:pt>
                <c:pt idx="6">
                  <c:v>4.1846486716986764</c:v>
                </c:pt>
                <c:pt idx="7">
                  <c:v>3.5596747752497691</c:v>
                </c:pt>
                <c:pt idx="8">
                  <c:v>2.5862551100868827</c:v>
                </c:pt>
                <c:pt idx="9">
                  <c:v>1.3596747752497691</c:v>
                </c:pt>
                <c:pt idx="10">
                  <c:v>5.390653201597928E-16</c:v>
                </c:pt>
                <c:pt idx="11">
                  <c:v>-1.3596747752497682</c:v>
                </c:pt>
                <c:pt idx="12">
                  <c:v>-2.5862551100868814</c:v>
                </c:pt>
                <c:pt idx="13">
                  <c:v>-3.5596747752497686</c:v>
                </c:pt>
                <c:pt idx="14">
                  <c:v>-4.1846486716986755</c:v>
                </c:pt>
                <c:pt idx="15">
                  <c:v>-4.4000000000000004</c:v>
                </c:pt>
                <c:pt idx="16">
                  <c:v>-4.1846486716986764</c:v>
                </c:pt>
                <c:pt idx="17">
                  <c:v>-3.5596747752497695</c:v>
                </c:pt>
                <c:pt idx="18">
                  <c:v>-2.5862551100868831</c:v>
                </c:pt>
                <c:pt idx="19">
                  <c:v>-1.3596747752497695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Sheet1!$J$23:$J$42</c15:f>
                <c15:dlblRangeCache>
                  <c:ptCount val="20"/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24</c:v>
                  </c:pt>
                  <c:pt idx="4">
                    <c:v>25</c:v>
                  </c:pt>
                  <c:pt idx="5">
                    <c:v>26</c:v>
                  </c:pt>
                  <c:pt idx="6">
                    <c:v>27</c:v>
                  </c:pt>
                  <c:pt idx="7">
                    <c:v>28</c:v>
                  </c:pt>
                  <c:pt idx="8">
                    <c:v>29</c:v>
                  </c:pt>
                  <c:pt idx="9">
                    <c:v>30</c:v>
                  </c:pt>
                  <c:pt idx="10">
                    <c:v>31</c:v>
                  </c:pt>
                  <c:pt idx="11">
                    <c:v>32</c:v>
                  </c:pt>
                  <c:pt idx="12">
                    <c:v>33</c:v>
                  </c:pt>
                  <c:pt idx="13">
                    <c:v>34</c:v>
                  </c:pt>
                  <c:pt idx="14">
                    <c:v>35</c:v>
                  </c:pt>
                  <c:pt idx="15">
                    <c:v>36</c:v>
                  </c:pt>
                  <c:pt idx="16">
                    <c:v>37</c:v>
                  </c:pt>
                  <c:pt idx="17">
                    <c:v>38</c:v>
                  </c:pt>
                  <c:pt idx="18">
                    <c:v>39</c:v>
                  </c:pt>
                  <c:pt idx="19">
                    <c:v>40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D009-4D2B-953D-345269A734C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E9383E5-5AFA-4A22-AC9A-C693167A10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E33-4EF3-ABDA-28749536876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432DE71-9F07-4D88-A528-6B98292548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E33-4EF3-ABDA-28749536876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7A96F73-75DA-415B-BD53-B8A67498DD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E33-4EF3-ABDA-28749536876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43538FF-0B90-45D7-BAF4-2F234E9EA9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E33-4EF3-ABDA-28749536876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C890035-835D-47E9-B545-3670024287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E33-4EF3-ABDA-28749536876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399623D-B9DF-49AE-A401-86C3610355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E33-4EF3-ABDA-28749536876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38E2A26-570B-40C1-BA06-DCA16DBD34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E33-4EF3-ABDA-28749536876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485F8A5-D460-4B64-B3CA-3D86FED37F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E33-4EF3-ABDA-28749536876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698D85D-27AD-457C-9A1D-94D02F1967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E33-4EF3-ABDA-28749536876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3945C87-6CA6-4644-B689-AF043AA379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E33-4EF3-ABDA-28749536876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CB7865F-4A86-4E5B-8A05-7B921189EF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E33-4EF3-ABDA-28749536876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AF33C79-84F0-48FC-9AD0-4F1B21966C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E33-4EF3-ABDA-28749536876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C79EB43-36F8-446D-A270-7C0C0F760C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E33-4EF3-ABDA-28749536876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197EE23-3307-47E5-A357-79A80654D5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E33-4EF3-ABDA-28749536876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08070DC-D2DE-423C-A27A-24FA3B8CD1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E33-4EF3-ABDA-28749536876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FF5F858-FCD7-4766-9E55-949454B2EF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E33-4EF3-ABDA-28749536876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A4B60F7-E8AF-447D-83FE-25654FC68F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E33-4EF3-ABDA-28749536876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F436EB0-BF8E-463C-BE76-4F2E55F3E1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E33-4EF3-ABDA-28749536876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E32EC28-38E7-4A88-B146-56C6A3B0EC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E33-4EF3-ABDA-28749536876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479B9F4-73E4-419A-83A7-BD745AC258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E33-4EF3-ABDA-2874953687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Sheet1!$K$43:$K$62</c:f>
              <c:numCache>
                <c:formatCode>General</c:formatCode>
                <c:ptCount val="20"/>
                <c:pt idx="0">
                  <c:v>3.8</c:v>
                </c:pt>
                <c:pt idx="1">
                  <c:v>3.6140147619215832</c:v>
                </c:pt>
                <c:pt idx="2">
                  <c:v>3.0742645786248</c:v>
                </c:pt>
                <c:pt idx="3">
                  <c:v>2.2335839587113977</c:v>
                </c:pt>
                <c:pt idx="4">
                  <c:v>1.1742645786248003</c:v>
                </c:pt>
                <c:pt idx="5">
                  <c:v>2.327782064326378E-16</c:v>
                </c:pt>
                <c:pt idx="6">
                  <c:v>-1.1742645786247998</c:v>
                </c:pt>
                <c:pt idx="7">
                  <c:v>-2.2335839587113973</c:v>
                </c:pt>
                <c:pt idx="8">
                  <c:v>-3.0742645786248</c:v>
                </c:pt>
                <c:pt idx="9">
                  <c:v>-3.6140147619215832</c:v>
                </c:pt>
                <c:pt idx="10">
                  <c:v>-3.8</c:v>
                </c:pt>
                <c:pt idx="11">
                  <c:v>-3.6140147619215837</c:v>
                </c:pt>
                <c:pt idx="12">
                  <c:v>-3.0742645786248004</c:v>
                </c:pt>
                <c:pt idx="13">
                  <c:v>-2.2335839587113981</c:v>
                </c:pt>
                <c:pt idx="14">
                  <c:v>-1.1742645786248007</c:v>
                </c:pt>
                <c:pt idx="15">
                  <c:v>-6.9833461929791341E-16</c:v>
                </c:pt>
                <c:pt idx="16">
                  <c:v>1.1742645786247994</c:v>
                </c:pt>
                <c:pt idx="17">
                  <c:v>2.2335839587113968</c:v>
                </c:pt>
                <c:pt idx="18">
                  <c:v>3.0742645786248</c:v>
                </c:pt>
                <c:pt idx="19">
                  <c:v>3.6140147619215832</c:v>
                </c:pt>
              </c:numCache>
            </c:numRef>
          </c:xVal>
          <c:yVal>
            <c:numRef>
              <c:f>Sheet1!$L$43:$L$62</c:f>
              <c:numCache>
                <c:formatCode>General</c:formatCode>
                <c:ptCount val="20"/>
                <c:pt idx="0">
                  <c:v>0</c:v>
                </c:pt>
                <c:pt idx="1">
                  <c:v>1.1742645786248</c:v>
                </c:pt>
                <c:pt idx="2">
                  <c:v>2.2335839587113977</c:v>
                </c:pt>
                <c:pt idx="3">
                  <c:v>3.0742645786248</c:v>
                </c:pt>
                <c:pt idx="4">
                  <c:v>3.6140147619215832</c:v>
                </c:pt>
                <c:pt idx="5">
                  <c:v>3.8</c:v>
                </c:pt>
                <c:pt idx="6">
                  <c:v>3.6140147619215837</c:v>
                </c:pt>
                <c:pt idx="7">
                  <c:v>3.0742645786248</c:v>
                </c:pt>
                <c:pt idx="8">
                  <c:v>2.2335839587113981</c:v>
                </c:pt>
                <c:pt idx="9">
                  <c:v>1.1742645786248005</c:v>
                </c:pt>
                <c:pt idx="10">
                  <c:v>4.655564128652756E-16</c:v>
                </c:pt>
                <c:pt idx="11">
                  <c:v>-1.1742645786247996</c:v>
                </c:pt>
                <c:pt idx="12">
                  <c:v>-2.2335839587113973</c:v>
                </c:pt>
                <c:pt idx="13">
                  <c:v>-3.0742645786248</c:v>
                </c:pt>
                <c:pt idx="14">
                  <c:v>-3.6140147619215832</c:v>
                </c:pt>
                <c:pt idx="15">
                  <c:v>-3.8</c:v>
                </c:pt>
                <c:pt idx="16">
                  <c:v>-3.6140147619215837</c:v>
                </c:pt>
                <c:pt idx="17">
                  <c:v>-3.0742645786248004</c:v>
                </c:pt>
                <c:pt idx="18">
                  <c:v>-2.2335839587113986</c:v>
                </c:pt>
                <c:pt idx="19">
                  <c:v>-1.1742645786248009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Sheet1!$J$43:$J$62</c15:f>
                <c15:dlblRangeCache>
                  <c:ptCount val="20"/>
                  <c:pt idx="0">
                    <c:v>41</c:v>
                  </c:pt>
                  <c:pt idx="1">
                    <c:v>42</c:v>
                  </c:pt>
                  <c:pt idx="2">
                    <c:v>43</c:v>
                  </c:pt>
                  <c:pt idx="3">
                    <c:v>44</c:v>
                  </c:pt>
                  <c:pt idx="4">
                    <c:v>45</c:v>
                  </c:pt>
                  <c:pt idx="5">
                    <c:v>46</c:v>
                  </c:pt>
                  <c:pt idx="6">
                    <c:v>47</c:v>
                  </c:pt>
                  <c:pt idx="7">
                    <c:v>48</c:v>
                  </c:pt>
                  <c:pt idx="8">
                    <c:v>49</c:v>
                  </c:pt>
                  <c:pt idx="9">
                    <c:v>50</c:v>
                  </c:pt>
                  <c:pt idx="10">
                    <c:v>51</c:v>
                  </c:pt>
                  <c:pt idx="11">
                    <c:v>52</c:v>
                  </c:pt>
                  <c:pt idx="12">
                    <c:v>53</c:v>
                  </c:pt>
                  <c:pt idx="13">
                    <c:v>54</c:v>
                  </c:pt>
                  <c:pt idx="14">
                    <c:v>55</c:v>
                  </c:pt>
                  <c:pt idx="15">
                    <c:v>56</c:v>
                  </c:pt>
                  <c:pt idx="16">
                    <c:v>57</c:v>
                  </c:pt>
                  <c:pt idx="17">
                    <c:v>58</c:v>
                  </c:pt>
                  <c:pt idx="18">
                    <c:v>59</c:v>
                  </c:pt>
                  <c:pt idx="19">
                    <c:v>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009-4D2B-953D-345269A734C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DFBC7F4-4061-4817-AF94-1742A3759C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555-4534-A8C1-8F8EE1A045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988366F-2B69-422F-8E51-C0EDC60DE5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555-4534-A8C1-8F8EE1A0456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C7E1CAD-0107-4C13-B58B-D36A14C1F9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555-4534-A8C1-8F8EE1A0456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BD9B11F-4179-496D-9976-E59ED4C16B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555-4534-A8C1-8F8EE1A0456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5057990-8BBF-404E-9FE0-DDF680EB12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555-4534-A8C1-8F8EE1A0456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FAA2204-7C40-403C-AC56-690BA378BD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555-4534-A8C1-8F8EE1A0456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CB724C8-44AB-4C6B-B853-B26808F9BF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555-4534-A8C1-8F8EE1A0456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3041935-AC8E-4589-859A-021E37E5C8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555-4534-A8C1-8F8EE1A0456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C3080EE-43E0-4CC5-B42F-3078CEE1D0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555-4534-A8C1-8F8EE1A0456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2D1339D-B39B-4E8D-A999-4B3BAEE316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555-4534-A8C1-8F8EE1A0456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9E78A9A-7155-44C8-8612-37546349A2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555-4534-A8C1-8F8EE1A0456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12A627F-2F99-4610-94B4-CA98894482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555-4534-A8C1-8F8EE1A0456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B4DDB2C-B25D-4A87-AED4-E4F7671A3A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555-4534-A8C1-8F8EE1A0456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4E7728C-50CF-444C-8FFF-B04A1369AB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555-4534-A8C1-8F8EE1A0456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996D014-66B3-4D36-AC93-11FF4D6C5F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555-4534-A8C1-8F8EE1A0456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F5862BC-4D9E-48B7-9D7D-673315E7FF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555-4534-A8C1-8F8EE1A0456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86A7B6F-A225-4432-B6BE-0B4B025336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555-4534-A8C1-8F8EE1A0456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D557BD1-450D-4035-B20D-B5DC67DEBF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555-4534-A8C1-8F8EE1A0456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0F2ED26-9EE8-4DEA-970B-C86E0C7418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555-4534-A8C1-8F8EE1A0456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5382D48-836D-494C-BF2A-4061B5F8F1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555-4534-A8C1-8F8EE1A045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Sheet1!$K$63:$K$82</c:f>
              <c:numCache>
                <c:formatCode>General</c:formatCode>
                <c:ptCount val="20"/>
                <c:pt idx="0">
                  <c:v>3.2</c:v>
                </c:pt>
                <c:pt idx="1">
                  <c:v>3.0433808521444914</c:v>
                </c:pt>
                <c:pt idx="2">
                  <c:v>2.5888543819998322</c:v>
                </c:pt>
                <c:pt idx="3">
                  <c:v>1.880912807335914</c:v>
                </c:pt>
                <c:pt idx="4">
                  <c:v>0.98885438199983189</c:v>
                </c:pt>
                <c:pt idx="5">
                  <c:v>1.960237527853792E-16</c:v>
                </c:pt>
                <c:pt idx="6">
                  <c:v>-0.98885438199983156</c:v>
                </c:pt>
                <c:pt idx="7">
                  <c:v>-1.8809128073359138</c:v>
                </c:pt>
                <c:pt idx="8">
                  <c:v>-2.5888543819998318</c:v>
                </c:pt>
                <c:pt idx="9">
                  <c:v>-3.0433808521444914</c:v>
                </c:pt>
                <c:pt idx="10">
                  <c:v>-3.2</c:v>
                </c:pt>
                <c:pt idx="11">
                  <c:v>-3.0433808521444918</c:v>
                </c:pt>
                <c:pt idx="12">
                  <c:v>-2.5888543819998322</c:v>
                </c:pt>
                <c:pt idx="13">
                  <c:v>-1.8809128073359145</c:v>
                </c:pt>
                <c:pt idx="14">
                  <c:v>-0.98885438199983222</c:v>
                </c:pt>
                <c:pt idx="15">
                  <c:v>-5.8807125835613761E-16</c:v>
                </c:pt>
                <c:pt idx="16">
                  <c:v>0.98885438199983122</c:v>
                </c:pt>
                <c:pt idx="17">
                  <c:v>1.8809128073359134</c:v>
                </c:pt>
                <c:pt idx="18">
                  <c:v>2.5888543819998318</c:v>
                </c:pt>
                <c:pt idx="19">
                  <c:v>3.0433808521444914</c:v>
                </c:pt>
              </c:numCache>
            </c:numRef>
          </c:xVal>
          <c:yVal>
            <c:numRef>
              <c:f>Sheet1!$L$63:$L$82</c:f>
              <c:numCache>
                <c:formatCode>General</c:formatCode>
                <c:ptCount val="20"/>
                <c:pt idx="0">
                  <c:v>0</c:v>
                </c:pt>
                <c:pt idx="1">
                  <c:v>0.98885438199983167</c:v>
                </c:pt>
                <c:pt idx="2">
                  <c:v>1.880912807335914</c:v>
                </c:pt>
                <c:pt idx="3">
                  <c:v>2.5888543819998322</c:v>
                </c:pt>
                <c:pt idx="4">
                  <c:v>3.0433808521444914</c:v>
                </c:pt>
                <c:pt idx="5">
                  <c:v>3.2</c:v>
                </c:pt>
                <c:pt idx="6">
                  <c:v>3.0433808521444918</c:v>
                </c:pt>
                <c:pt idx="7">
                  <c:v>2.5888543819998322</c:v>
                </c:pt>
                <c:pt idx="8">
                  <c:v>1.8809128073359145</c:v>
                </c:pt>
                <c:pt idx="9">
                  <c:v>0.98885438199983211</c:v>
                </c:pt>
                <c:pt idx="10">
                  <c:v>3.920475055707584E-16</c:v>
                </c:pt>
                <c:pt idx="11">
                  <c:v>-0.98885438199983133</c:v>
                </c:pt>
                <c:pt idx="12">
                  <c:v>-1.8809128073359138</c:v>
                </c:pt>
                <c:pt idx="13">
                  <c:v>-2.5888543819998318</c:v>
                </c:pt>
                <c:pt idx="14">
                  <c:v>-3.0433808521444914</c:v>
                </c:pt>
                <c:pt idx="15">
                  <c:v>-3.2</c:v>
                </c:pt>
                <c:pt idx="16">
                  <c:v>-3.0433808521444918</c:v>
                </c:pt>
                <c:pt idx="17">
                  <c:v>-2.5888543819998322</c:v>
                </c:pt>
                <c:pt idx="18">
                  <c:v>-1.8809128073359149</c:v>
                </c:pt>
                <c:pt idx="19">
                  <c:v>-0.98885438199983244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Sheet1!$J$63:$J$82</c15:f>
                <c15:dlblRangeCache>
                  <c:ptCount val="20"/>
                  <c:pt idx="0">
                    <c:v>61</c:v>
                  </c:pt>
                  <c:pt idx="1">
                    <c:v>62</c:v>
                  </c:pt>
                  <c:pt idx="2">
                    <c:v>63</c:v>
                  </c:pt>
                  <c:pt idx="3">
                    <c:v>64</c:v>
                  </c:pt>
                  <c:pt idx="4">
                    <c:v>65</c:v>
                  </c:pt>
                  <c:pt idx="5">
                    <c:v>66</c:v>
                  </c:pt>
                  <c:pt idx="6">
                    <c:v>67</c:v>
                  </c:pt>
                  <c:pt idx="7">
                    <c:v>68</c:v>
                  </c:pt>
                  <c:pt idx="8">
                    <c:v>69</c:v>
                  </c:pt>
                  <c:pt idx="9">
                    <c:v>70</c:v>
                  </c:pt>
                  <c:pt idx="10">
                    <c:v>71</c:v>
                  </c:pt>
                  <c:pt idx="11">
                    <c:v>72</c:v>
                  </c:pt>
                  <c:pt idx="12">
                    <c:v>73</c:v>
                  </c:pt>
                  <c:pt idx="13">
                    <c:v>74</c:v>
                  </c:pt>
                  <c:pt idx="14">
                    <c:v>75</c:v>
                  </c:pt>
                  <c:pt idx="15">
                    <c:v>76</c:v>
                  </c:pt>
                  <c:pt idx="16">
                    <c:v>77</c:v>
                  </c:pt>
                  <c:pt idx="17">
                    <c:v>78</c:v>
                  </c:pt>
                  <c:pt idx="18">
                    <c:v>79</c:v>
                  </c:pt>
                  <c:pt idx="19">
                    <c:v>80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D009-4D2B-953D-345269A734C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3D85BD5-BCE8-4889-BCEF-00F077E432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555-4534-A8C1-8F8EE1A045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CAD39CF-6FBB-4144-ADE2-C21FDA4A14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555-4534-A8C1-8F8EE1A0456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A0ACE03-19F0-456F-829E-96507DA2A0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555-4534-A8C1-8F8EE1A0456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E815372-5E65-45E6-B59A-E3EE046F64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555-4534-A8C1-8F8EE1A0456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EC67088-6805-4E37-AF6E-032FCF50A7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555-4534-A8C1-8F8EE1A0456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14C0FBB-A062-465C-A7EF-BFE083D0E3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555-4534-A8C1-8F8EE1A0456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58E8811-41B4-496F-8768-BBA824D0EC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555-4534-A8C1-8F8EE1A0456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A274E53-DB31-4B17-9110-2C47BCE493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555-4534-A8C1-8F8EE1A0456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D340937-0289-4092-8DBF-9A01215C34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555-4534-A8C1-8F8EE1A0456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D2835C9-09FC-4403-8869-57ABA00404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555-4534-A8C1-8F8EE1A0456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C04040F-2B9D-4AE0-B7E8-DA7ABE67AB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555-4534-A8C1-8F8EE1A0456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28CD84B-CDD1-4521-B7BC-C0E3E24A18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555-4534-A8C1-8F8EE1A0456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8B8A6E0-BC74-4232-9193-BF4D0F1F5C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D555-4534-A8C1-8F8EE1A0456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E15A24B-30A4-4AEA-B09B-93C0E8A5DF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D555-4534-A8C1-8F8EE1A0456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6880F23-BD7B-44EE-93FB-3DDCB90923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D555-4534-A8C1-8F8EE1A0456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221D9F7-B17F-45A3-81B0-45FD2797BF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D555-4534-A8C1-8F8EE1A0456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E96D007-A315-4133-B3BF-236FE274E3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D555-4534-A8C1-8F8EE1A0456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FCD8C86-5CEF-4362-8B5C-463E729D6C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D555-4534-A8C1-8F8EE1A0456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EF2B1B3-49B2-47A2-91DB-68E3932994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D555-4534-A8C1-8F8EE1A0456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E545822-F1E5-4578-9F1F-4B0F090F13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D555-4534-A8C1-8F8EE1A045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Sheet1!$K$83:$K$102</c:f>
              <c:numCache>
                <c:formatCode>General</c:formatCode>
                <c:ptCount val="20"/>
                <c:pt idx="0">
                  <c:v>2.6</c:v>
                </c:pt>
                <c:pt idx="1">
                  <c:v>2.4727469423673991</c:v>
                </c:pt>
                <c:pt idx="2">
                  <c:v>2.1034441853748636</c:v>
                </c:pt>
                <c:pt idx="3">
                  <c:v>1.5282416559604302</c:v>
                </c:pt>
                <c:pt idx="4">
                  <c:v>0.8034441853748634</c:v>
                </c:pt>
                <c:pt idx="5">
                  <c:v>1.592692991381206E-16</c:v>
                </c:pt>
                <c:pt idx="6">
                  <c:v>-0.80344418537486306</c:v>
                </c:pt>
                <c:pt idx="7">
                  <c:v>-1.5282416559604299</c:v>
                </c:pt>
                <c:pt idx="8">
                  <c:v>-2.1034441853748631</c:v>
                </c:pt>
                <c:pt idx="9">
                  <c:v>-2.4727469423673991</c:v>
                </c:pt>
                <c:pt idx="10">
                  <c:v>-2.6</c:v>
                </c:pt>
                <c:pt idx="11">
                  <c:v>-2.4727469423673996</c:v>
                </c:pt>
                <c:pt idx="12">
                  <c:v>-2.1034441853748636</c:v>
                </c:pt>
                <c:pt idx="13">
                  <c:v>-1.5282416559604306</c:v>
                </c:pt>
                <c:pt idx="14">
                  <c:v>-0.80344418537486373</c:v>
                </c:pt>
                <c:pt idx="15">
                  <c:v>-4.778078974143618E-16</c:v>
                </c:pt>
                <c:pt idx="16">
                  <c:v>0.80344418537486284</c:v>
                </c:pt>
                <c:pt idx="17">
                  <c:v>1.5282416559604297</c:v>
                </c:pt>
                <c:pt idx="18">
                  <c:v>2.1034441853748631</c:v>
                </c:pt>
                <c:pt idx="19">
                  <c:v>2.4727469423673991</c:v>
                </c:pt>
              </c:numCache>
            </c:numRef>
          </c:xVal>
          <c:yVal>
            <c:numRef>
              <c:f>Sheet1!$L$83:$L$102</c:f>
              <c:numCache>
                <c:formatCode>General</c:formatCode>
                <c:ptCount val="20"/>
                <c:pt idx="0">
                  <c:v>0</c:v>
                </c:pt>
                <c:pt idx="1">
                  <c:v>0.80344418537486328</c:v>
                </c:pt>
                <c:pt idx="2">
                  <c:v>1.5282416559604302</c:v>
                </c:pt>
                <c:pt idx="3">
                  <c:v>2.1034441853748636</c:v>
                </c:pt>
                <c:pt idx="4">
                  <c:v>2.4727469423673991</c:v>
                </c:pt>
                <c:pt idx="5">
                  <c:v>2.6</c:v>
                </c:pt>
                <c:pt idx="6">
                  <c:v>2.4727469423673996</c:v>
                </c:pt>
                <c:pt idx="7">
                  <c:v>2.1034441853748636</c:v>
                </c:pt>
                <c:pt idx="8">
                  <c:v>1.5282416559604306</c:v>
                </c:pt>
                <c:pt idx="9">
                  <c:v>0.80344418537486351</c:v>
                </c:pt>
                <c:pt idx="10">
                  <c:v>3.185385982762412E-16</c:v>
                </c:pt>
                <c:pt idx="11">
                  <c:v>-0.80344418537486295</c:v>
                </c:pt>
                <c:pt idx="12">
                  <c:v>-1.5282416559604299</c:v>
                </c:pt>
                <c:pt idx="13">
                  <c:v>-2.1034441853748631</c:v>
                </c:pt>
                <c:pt idx="14">
                  <c:v>-2.4727469423673991</c:v>
                </c:pt>
                <c:pt idx="15">
                  <c:v>-2.6</c:v>
                </c:pt>
                <c:pt idx="16">
                  <c:v>-2.4727469423673996</c:v>
                </c:pt>
                <c:pt idx="17">
                  <c:v>-2.1034441853748636</c:v>
                </c:pt>
                <c:pt idx="18">
                  <c:v>-1.5282416559604308</c:v>
                </c:pt>
                <c:pt idx="19">
                  <c:v>-0.80344418537486384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Sheet1!$J$83:$J$102</c15:f>
                <c15:dlblRangeCache>
                  <c:ptCount val="20"/>
                  <c:pt idx="0">
                    <c:v>81</c:v>
                  </c:pt>
                  <c:pt idx="1">
                    <c:v>82</c:v>
                  </c:pt>
                  <c:pt idx="2">
                    <c:v>83</c:v>
                  </c:pt>
                  <c:pt idx="3">
                    <c:v>84</c:v>
                  </c:pt>
                  <c:pt idx="4">
                    <c:v>85</c:v>
                  </c:pt>
                  <c:pt idx="5">
                    <c:v>86</c:v>
                  </c:pt>
                  <c:pt idx="6">
                    <c:v>87</c:v>
                  </c:pt>
                  <c:pt idx="7">
                    <c:v>88</c:v>
                  </c:pt>
                  <c:pt idx="8">
                    <c:v>89</c:v>
                  </c:pt>
                  <c:pt idx="9">
                    <c:v>90</c:v>
                  </c:pt>
                  <c:pt idx="10">
                    <c:v>91</c:v>
                  </c:pt>
                  <c:pt idx="11">
                    <c:v>92</c:v>
                  </c:pt>
                  <c:pt idx="12">
                    <c:v>93</c:v>
                  </c:pt>
                  <c:pt idx="13">
                    <c:v>94</c:v>
                  </c:pt>
                  <c:pt idx="14">
                    <c:v>95</c:v>
                  </c:pt>
                  <c:pt idx="15">
                    <c:v>96</c:v>
                  </c:pt>
                  <c:pt idx="16">
                    <c:v>97</c:v>
                  </c:pt>
                  <c:pt idx="17">
                    <c:v>98</c:v>
                  </c:pt>
                  <c:pt idx="18">
                    <c:v>99</c:v>
                  </c:pt>
                  <c:pt idx="19">
                    <c:v>100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D009-4D2B-953D-345269A734C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494A450-C108-4DDA-BDC3-DF1BE92012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D555-4534-A8C1-8F8EE1A045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7A0A77A-7AF8-44F2-AF6E-26DB51A3B9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D555-4534-A8C1-8F8EE1A0456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E9ACCA4-731C-4954-AA70-0E41FFC15D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D555-4534-A8C1-8F8EE1A0456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9599774-20CB-49EA-98C5-F9F2D7A8B3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D555-4534-A8C1-8F8EE1A0456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29AF593-C1F9-4053-8CE8-FC6086F904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D555-4534-A8C1-8F8EE1A0456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C74B6D0-08EE-420B-B306-9693165B54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D555-4534-A8C1-8F8EE1A0456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C42CEE4-88CA-42DA-8BE3-BF9EF7179E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D555-4534-A8C1-8F8EE1A0456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3FF7B5D-145E-4A00-A6AC-C5AD1BEEC0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D555-4534-A8C1-8F8EE1A0456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073674A-7602-47F3-9C16-F16784DAE5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D555-4534-A8C1-8F8EE1A0456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B9AD1AF-342B-462F-9AEC-BFB66C82D0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D555-4534-A8C1-8F8EE1A0456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2FFD75D-EA2B-4684-995D-FA220CEFA8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D555-4534-A8C1-8F8EE1A0456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D5FDB67-E0EA-4339-97F3-DFE7F8F0A9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D555-4534-A8C1-8F8EE1A0456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2318C8D-40ED-4099-A7AD-4226B8DF3D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D555-4534-A8C1-8F8EE1A0456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5D20BF8-5233-4DA1-ADDC-64CD91D215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D555-4534-A8C1-8F8EE1A0456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526FCE5-8BA2-4DD9-A1AD-17232BFD80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D555-4534-A8C1-8F8EE1A0456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6122AE6-8113-44C8-B079-8F2369EDE5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D555-4534-A8C1-8F8EE1A0456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970739A-3E61-42B8-88DB-FE507A9111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D555-4534-A8C1-8F8EE1A0456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F4CE8C0-312D-41FE-B594-1D6D04FAFA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D555-4534-A8C1-8F8EE1A0456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5035B83-24E3-4030-81C3-92205B323C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D555-4534-A8C1-8F8EE1A0456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C516C68-16DB-4450-BCF3-BA6B98FB7F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D555-4534-A8C1-8F8EE1A045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Sheet1!$K$103:$K$122</c:f>
              <c:numCache>
                <c:formatCode>General</c:formatCode>
                <c:ptCount val="20"/>
                <c:pt idx="0">
                  <c:v>2</c:v>
                </c:pt>
                <c:pt idx="1">
                  <c:v>1.9021130325903071</c:v>
                </c:pt>
                <c:pt idx="2">
                  <c:v>1.6180339887498949</c:v>
                </c:pt>
                <c:pt idx="3">
                  <c:v>1.1755705045849463</c:v>
                </c:pt>
                <c:pt idx="4">
                  <c:v>0.6180339887498949</c:v>
                </c:pt>
                <c:pt idx="5">
                  <c:v>1.22514845490862E-16</c:v>
                </c:pt>
                <c:pt idx="6">
                  <c:v>-0.61803398874989468</c:v>
                </c:pt>
                <c:pt idx="7">
                  <c:v>-1.1755705045849461</c:v>
                </c:pt>
                <c:pt idx="8">
                  <c:v>-1.6180339887498947</c:v>
                </c:pt>
                <c:pt idx="9">
                  <c:v>-1.9021130325903071</c:v>
                </c:pt>
                <c:pt idx="10">
                  <c:v>-2</c:v>
                </c:pt>
                <c:pt idx="11">
                  <c:v>-1.9021130325903073</c:v>
                </c:pt>
                <c:pt idx="12">
                  <c:v>-1.6180339887498951</c:v>
                </c:pt>
                <c:pt idx="13">
                  <c:v>-1.1755705045849465</c:v>
                </c:pt>
                <c:pt idx="14">
                  <c:v>-0.61803398874989512</c:v>
                </c:pt>
                <c:pt idx="15">
                  <c:v>-3.67544536472586E-16</c:v>
                </c:pt>
                <c:pt idx="16">
                  <c:v>0.61803398874989446</c:v>
                </c:pt>
                <c:pt idx="17">
                  <c:v>1.1755705045849458</c:v>
                </c:pt>
                <c:pt idx="18">
                  <c:v>1.6180339887498947</c:v>
                </c:pt>
                <c:pt idx="19">
                  <c:v>1.9021130325903071</c:v>
                </c:pt>
              </c:numCache>
            </c:numRef>
          </c:xVal>
          <c:yVal>
            <c:numRef>
              <c:f>Sheet1!$L$103:$L$122</c:f>
              <c:numCache>
                <c:formatCode>General</c:formatCode>
                <c:ptCount val="20"/>
                <c:pt idx="0">
                  <c:v>0</c:v>
                </c:pt>
                <c:pt idx="1">
                  <c:v>0.61803398874989479</c:v>
                </c:pt>
                <c:pt idx="2">
                  <c:v>1.1755705045849463</c:v>
                </c:pt>
                <c:pt idx="3">
                  <c:v>1.6180339887498949</c:v>
                </c:pt>
                <c:pt idx="4">
                  <c:v>1.9021130325903071</c:v>
                </c:pt>
                <c:pt idx="5">
                  <c:v>2</c:v>
                </c:pt>
                <c:pt idx="6">
                  <c:v>1.9021130325903073</c:v>
                </c:pt>
                <c:pt idx="7">
                  <c:v>1.6180339887498949</c:v>
                </c:pt>
                <c:pt idx="8">
                  <c:v>1.1755705045849465</c:v>
                </c:pt>
                <c:pt idx="9">
                  <c:v>0.61803398874989501</c:v>
                </c:pt>
                <c:pt idx="10">
                  <c:v>2.45029690981724E-16</c:v>
                </c:pt>
                <c:pt idx="11">
                  <c:v>-0.61803398874989457</c:v>
                </c:pt>
                <c:pt idx="12">
                  <c:v>-1.1755705045849461</c:v>
                </c:pt>
                <c:pt idx="13">
                  <c:v>-1.6180339887498947</c:v>
                </c:pt>
                <c:pt idx="14">
                  <c:v>-1.9021130325903071</c:v>
                </c:pt>
                <c:pt idx="15">
                  <c:v>-2</c:v>
                </c:pt>
                <c:pt idx="16">
                  <c:v>-1.9021130325903073</c:v>
                </c:pt>
                <c:pt idx="17">
                  <c:v>-1.6180339887498951</c:v>
                </c:pt>
                <c:pt idx="18">
                  <c:v>-1.1755705045849467</c:v>
                </c:pt>
                <c:pt idx="19">
                  <c:v>-0.61803398874989524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Sheet1!$J$103:$J$122</c15:f>
                <c15:dlblRangeCache>
                  <c:ptCount val="20"/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  <c:pt idx="6">
                    <c:v>107</c:v>
                  </c:pt>
                  <c:pt idx="7">
                    <c:v>108</c:v>
                  </c:pt>
                  <c:pt idx="8">
                    <c:v>109</c:v>
                  </c:pt>
                  <c:pt idx="9">
                    <c:v>110</c:v>
                  </c:pt>
                  <c:pt idx="10">
                    <c:v>111</c:v>
                  </c:pt>
                  <c:pt idx="11">
                    <c:v>112</c:v>
                  </c:pt>
                  <c:pt idx="12">
                    <c:v>113</c:v>
                  </c:pt>
                  <c:pt idx="13">
                    <c:v>114</c:v>
                  </c:pt>
                  <c:pt idx="14">
                    <c:v>115</c:v>
                  </c:pt>
                  <c:pt idx="15">
                    <c:v>116</c:v>
                  </c:pt>
                  <c:pt idx="16">
                    <c:v>117</c:v>
                  </c:pt>
                  <c:pt idx="17">
                    <c:v>118</c:v>
                  </c:pt>
                  <c:pt idx="18">
                    <c:v>119</c:v>
                  </c:pt>
                  <c:pt idx="19">
                    <c:v>120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D009-4D2B-953D-345269A734C9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Sheet1!$C$20:$C$24</c:f>
              <c:numCache>
                <c:formatCode>General</c:formatCode>
                <c:ptCount val="5"/>
                <c:pt idx="0">
                  <c:v>2.9389262614623659</c:v>
                </c:pt>
                <c:pt idx="1">
                  <c:v>2.5862551100868818</c:v>
                </c:pt>
                <c:pt idx="2">
                  <c:v>1.5450849718747373</c:v>
                </c:pt>
                <c:pt idx="3">
                  <c:v>1.3596747752497689</c:v>
                </c:pt>
                <c:pt idx="4">
                  <c:v>2.9389262614623659</c:v>
                </c:pt>
              </c:numCache>
            </c:numRef>
          </c:xVal>
          <c:yVal>
            <c:numRef>
              <c:f>Sheet1!$D$20:$D$24</c:f>
              <c:numCache>
                <c:formatCode>General</c:formatCode>
                <c:ptCount val="5"/>
                <c:pt idx="0">
                  <c:v>4.0450849718747373</c:v>
                </c:pt>
                <c:pt idx="1">
                  <c:v>3.5596747752497691</c:v>
                </c:pt>
                <c:pt idx="2">
                  <c:v>4.7552825814757673</c:v>
                </c:pt>
                <c:pt idx="3">
                  <c:v>4.1846486716986755</c:v>
                </c:pt>
                <c:pt idx="4">
                  <c:v>4.0450849718747373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009-4D2B-953D-345269A734C9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Sheet1!$V$56:$V$57</c:f>
              <c:numCache>
                <c:formatCode>General</c:formatCode>
                <c:ptCount val="2"/>
                <c:pt idx="0">
                  <c:v>1.9134171618254492</c:v>
                </c:pt>
                <c:pt idx="1">
                  <c:v>-1.9134171618254492</c:v>
                </c:pt>
              </c:numCache>
            </c:numRef>
          </c:xVal>
          <c:yVal>
            <c:numRef>
              <c:f>Sheet1!$W$56:$W$57</c:f>
              <c:numCache>
                <c:formatCode>General</c:formatCode>
                <c:ptCount val="2"/>
                <c:pt idx="0">
                  <c:v>4.6193976625564339</c:v>
                </c:pt>
                <c:pt idx="1">
                  <c:v>-4.6193976625564339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74-475B-8CB7-9BD4253DA89D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Sheet1!$V$59:$V$60</c:f>
              <c:numCache>
                <c:formatCode>General</c:formatCode>
                <c:ptCount val="2"/>
                <c:pt idx="0">
                  <c:v>-1.9134171618254485</c:v>
                </c:pt>
                <c:pt idx="1">
                  <c:v>1.9134171618254485</c:v>
                </c:pt>
              </c:numCache>
            </c:numRef>
          </c:xVal>
          <c:yVal>
            <c:numRef>
              <c:f>Sheet1!$W$59:$W$60</c:f>
              <c:numCache>
                <c:formatCode>General</c:formatCode>
                <c:ptCount val="2"/>
                <c:pt idx="0">
                  <c:v>4.6193976625564339</c:v>
                </c:pt>
                <c:pt idx="1">
                  <c:v>-4.6193976625564339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74-475B-8CB7-9BD4253DA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58112"/>
        <c:axId val="734855200"/>
      </c:scatterChart>
      <c:valAx>
        <c:axId val="73485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55200"/>
        <c:crosses val="autoZero"/>
        <c:crossBetween val="midCat"/>
      </c:valAx>
      <c:valAx>
        <c:axId val="734855200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5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DE2DC84-03D9-48DC-A50F-80D1DBC8A2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EF3-400C-A4D0-0E9DF2A5F90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E8D9482-2FF3-4B32-ADC5-71D40D125C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EF3-400C-A4D0-0E9DF2A5F90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A5616B4-0504-4216-A473-D0BB6335F0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EF3-400C-A4D0-0E9DF2A5F90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1226503-3325-4C30-99A3-916C7D08A4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EF3-400C-A4D0-0E9DF2A5F90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35632D3-525C-43A0-850F-E75FBFB7B7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EF3-400C-A4D0-0E9DF2A5F90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CC34FFC-39D4-44FA-BA36-694644F02B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EF3-400C-A4D0-0E9DF2A5F9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Sheet1!$AC$3:$AC$8</c:f>
              <c:numCache>
                <c:formatCode>General</c:formatCode>
                <c:ptCount val="6"/>
                <c:pt idx="0">
                  <c:v>5</c:v>
                </c:pt>
                <c:pt idx="1">
                  <c:v>4.7552825814757673</c:v>
                </c:pt>
                <c:pt idx="2">
                  <c:v>4.0450849718747373</c:v>
                </c:pt>
                <c:pt idx="3">
                  <c:v>2.9389262614623659</c:v>
                </c:pt>
                <c:pt idx="4">
                  <c:v>1.5450849718747373</c:v>
                </c:pt>
                <c:pt idx="5">
                  <c:v>3.06287113727155E-16</c:v>
                </c:pt>
              </c:numCache>
            </c:numRef>
          </c:xVal>
          <c:yVal>
            <c:numRef>
              <c:f>Sheet1!$AD$3:$AD$8</c:f>
              <c:numCache>
                <c:formatCode>General</c:formatCode>
                <c:ptCount val="6"/>
                <c:pt idx="0">
                  <c:v>0</c:v>
                </c:pt>
                <c:pt idx="1">
                  <c:v>1.545084971874737</c:v>
                </c:pt>
                <c:pt idx="2">
                  <c:v>2.9389262614623659</c:v>
                </c:pt>
                <c:pt idx="3">
                  <c:v>4.0450849718747373</c:v>
                </c:pt>
                <c:pt idx="4">
                  <c:v>4.7552825814757673</c:v>
                </c:pt>
                <c:pt idx="5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Sheet1!$J$3:$J$22</c15:f>
                <c15:dlblRangeCache>
                  <c:ptCount val="2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5EF3-400C-A4D0-0E9DF2A5F90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BF66D95-5ACE-4F75-B36D-125FDA514B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EF3-400C-A4D0-0E9DF2A5F90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190899A-78BC-4874-94E6-3AA25A4847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EF3-400C-A4D0-0E9DF2A5F90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F8019A5-64FA-4354-935C-C2685631FB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EF3-400C-A4D0-0E9DF2A5F90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4A6A97E-AAF1-4BDC-AD6C-58A7DB0722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EF3-400C-A4D0-0E9DF2A5F90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3FC252E-CF80-45DB-B7BB-6C4AFFF889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EF3-400C-A4D0-0E9DF2A5F90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86E7391-B8EF-4FC9-A627-45B444D1B9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EF3-400C-A4D0-0E9DF2A5F9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Sheet1!$AC$9:$AC$14</c:f>
              <c:numCache>
                <c:formatCode>General</c:formatCode>
                <c:ptCount val="6"/>
                <c:pt idx="0">
                  <c:v>4.4000000000000004</c:v>
                </c:pt>
                <c:pt idx="1">
                  <c:v>4.1846486716986755</c:v>
                </c:pt>
                <c:pt idx="2">
                  <c:v>3.5596747752497691</c:v>
                </c:pt>
                <c:pt idx="3">
                  <c:v>2.5862551100868818</c:v>
                </c:pt>
                <c:pt idx="4">
                  <c:v>1.3596747752497689</c:v>
                </c:pt>
                <c:pt idx="5">
                  <c:v>2.695326600798964E-16</c:v>
                </c:pt>
              </c:numCache>
            </c:numRef>
          </c:xVal>
          <c:yVal>
            <c:numRef>
              <c:f>Sheet1!$AD$9:$AD$14</c:f>
              <c:numCache>
                <c:formatCode>General</c:formatCode>
                <c:ptCount val="6"/>
                <c:pt idx="0">
                  <c:v>0</c:v>
                </c:pt>
                <c:pt idx="1">
                  <c:v>1.3596747752497687</c:v>
                </c:pt>
                <c:pt idx="2">
                  <c:v>2.5862551100868818</c:v>
                </c:pt>
                <c:pt idx="3">
                  <c:v>3.5596747752497691</c:v>
                </c:pt>
                <c:pt idx="4">
                  <c:v>4.1846486716986755</c:v>
                </c:pt>
                <c:pt idx="5">
                  <c:v>4.4000000000000004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Sheet1!$AB$9:$AB$14</c15:f>
                <c15:dlblRangeCache>
                  <c:ptCount val="6"/>
                  <c:pt idx="0">
                    <c:v>7</c:v>
                  </c:pt>
                  <c:pt idx="1">
                    <c:v>8</c:v>
                  </c:pt>
                  <c:pt idx="2">
                    <c:v>9</c:v>
                  </c:pt>
                  <c:pt idx="3">
                    <c:v>10</c:v>
                  </c:pt>
                  <c:pt idx="4">
                    <c:v>11</c:v>
                  </c:pt>
                  <c:pt idx="5">
                    <c:v>12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9-5EF3-400C-A4D0-0E9DF2A5F90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F50EADF-457B-4D68-9525-F941981011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5EF3-400C-A4D0-0E9DF2A5F90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35B8516-16E6-4429-B1F7-C3640C8262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5EF3-400C-A4D0-0E9DF2A5F90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B6D08E7-3405-46EB-AFAD-CF10B09E68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5EF3-400C-A4D0-0E9DF2A5F90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E2E6174-EB04-4A17-9496-5C9D8B854E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5EF3-400C-A4D0-0E9DF2A5F90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92A88EF-50FF-48DB-9015-962323B53F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5EF3-400C-A4D0-0E9DF2A5F90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A5C858B-05AC-497C-A9F3-713D8EEFF0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5EF3-400C-A4D0-0E9DF2A5F9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Sheet1!$AC$15:$AC$20</c:f>
              <c:numCache>
                <c:formatCode>General</c:formatCode>
                <c:ptCount val="6"/>
                <c:pt idx="0">
                  <c:v>3.8</c:v>
                </c:pt>
                <c:pt idx="1">
                  <c:v>3.6140147619215832</c:v>
                </c:pt>
                <c:pt idx="2">
                  <c:v>3.0742645786248</c:v>
                </c:pt>
                <c:pt idx="3">
                  <c:v>2.2335839587113977</c:v>
                </c:pt>
                <c:pt idx="4">
                  <c:v>1.1742645786248003</c:v>
                </c:pt>
                <c:pt idx="5">
                  <c:v>2.327782064326378E-16</c:v>
                </c:pt>
              </c:numCache>
            </c:numRef>
          </c:xVal>
          <c:yVal>
            <c:numRef>
              <c:f>Sheet1!$AD$15:$AD$20</c:f>
              <c:numCache>
                <c:formatCode>General</c:formatCode>
                <c:ptCount val="6"/>
                <c:pt idx="0">
                  <c:v>0</c:v>
                </c:pt>
                <c:pt idx="1">
                  <c:v>1.1742645786248</c:v>
                </c:pt>
                <c:pt idx="2">
                  <c:v>2.2335839587113977</c:v>
                </c:pt>
                <c:pt idx="3">
                  <c:v>3.0742645786248</c:v>
                </c:pt>
                <c:pt idx="4">
                  <c:v>3.6140147619215832</c:v>
                </c:pt>
                <c:pt idx="5">
                  <c:v>3.8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Sheet1!$AB$15:$AB$20</c15:f>
                <c15:dlblRangeCache>
                  <c:ptCount val="6"/>
                  <c:pt idx="0">
                    <c:v>13</c:v>
                  </c:pt>
                  <c:pt idx="1">
                    <c:v>14</c:v>
                  </c:pt>
                  <c:pt idx="2">
                    <c:v>15</c:v>
                  </c:pt>
                  <c:pt idx="3">
                    <c:v>16</c:v>
                  </c:pt>
                  <c:pt idx="4">
                    <c:v>17</c:v>
                  </c:pt>
                  <c:pt idx="5">
                    <c:v>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E-5EF3-400C-A4D0-0E9DF2A5F90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D9C4AA0-F706-46AA-85E6-1204F7DDE3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5EF3-400C-A4D0-0E9DF2A5F90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ECBF04D-9D5B-4DB2-B710-8F53801DCD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5EF3-400C-A4D0-0E9DF2A5F90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727E062-7E22-426B-9E2A-2E8A867E18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5EF3-400C-A4D0-0E9DF2A5F90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F7B7F66-6823-41FF-97BE-7B30262349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5EF3-400C-A4D0-0E9DF2A5F90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4287E46-DEAC-4E21-95D0-C4C21D9703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5EF3-400C-A4D0-0E9DF2A5F90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46B5E7E-61F7-4139-B939-00A64AD532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5EF3-400C-A4D0-0E9DF2A5F9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Sheet1!$AC$21:$AC$26</c:f>
              <c:numCache>
                <c:formatCode>General</c:formatCode>
                <c:ptCount val="6"/>
                <c:pt idx="0">
                  <c:v>3.2</c:v>
                </c:pt>
                <c:pt idx="1">
                  <c:v>3.0433808521444914</c:v>
                </c:pt>
                <c:pt idx="2">
                  <c:v>2.5888543819998322</c:v>
                </c:pt>
                <c:pt idx="3">
                  <c:v>1.880912807335914</c:v>
                </c:pt>
                <c:pt idx="4">
                  <c:v>0.98885438199983189</c:v>
                </c:pt>
                <c:pt idx="5">
                  <c:v>1.960237527853792E-16</c:v>
                </c:pt>
              </c:numCache>
            </c:numRef>
          </c:xVal>
          <c:yVal>
            <c:numRef>
              <c:f>Sheet1!$AD$21:$AD$26</c:f>
              <c:numCache>
                <c:formatCode>General</c:formatCode>
                <c:ptCount val="6"/>
                <c:pt idx="0">
                  <c:v>0</c:v>
                </c:pt>
                <c:pt idx="1">
                  <c:v>0.98885438199983167</c:v>
                </c:pt>
                <c:pt idx="2">
                  <c:v>1.880912807335914</c:v>
                </c:pt>
                <c:pt idx="3">
                  <c:v>2.5888543819998322</c:v>
                </c:pt>
                <c:pt idx="4">
                  <c:v>3.0433808521444914</c:v>
                </c:pt>
                <c:pt idx="5">
                  <c:v>3.2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Sheet1!$AB$21:$AB$26</c15:f>
                <c15:dlblRangeCache>
                  <c:ptCount val="6"/>
                  <c:pt idx="0">
                    <c:v>19</c:v>
                  </c:pt>
                  <c:pt idx="1">
                    <c:v>20</c:v>
                  </c:pt>
                  <c:pt idx="2">
                    <c:v>21</c:v>
                  </c:pt>
                  <c:pt idx="3">
                    <c:v>22</c:v>
                  </c:pt>
                  <c:pt idx="4">
                    <c:v>23</c:v>
                  </c:pt>
                  <c:pt idx="5">
                    <c:v>24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3-5EF3-400C-A4D0-0E9DF2A5F90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749C89F-1877-4E47-8498-59C4944537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5EF3-400C-A4D0-0E9DF2A5F90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5D189DD-F961-4E7E-9A04-32E3FA6D38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5EF3-400C-A4D0-0E9DF2A5F90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30AD566-5A54-4616-B233-1105F3CF86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5EF3-400C-A4D0-0E9DF2A5F90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4EF48E2-A3B2-4994-90E6-4E89401D1B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5EF3-400C-A4D0-0E9DF2A5F90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9927384-ED1C-4B31-A7C0-69413379C9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5EF3-400C-A4D0-0E9DF2A5F90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4AF4E5D-D747-4211-8AEF-0564D5BDD6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5EF3-400C-A4D0-0E9DF2A5F9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Sheet1!$AC$27:$AC$32</c:f>
              <c:numCache>
                <c:formatCode>General</c:formatCode>
                <c:ptCount val="6"/>
                <c:pt idx="0">
                  <c:v>2.6</c:v>
                </c:pt>
                <c:pt idx="1">
                  <c:v>2.4727469423673991</c:v>
                </c:pt>
                <c:pt idx="2">
                  <c:v>2.1034441853748636</c:v>
                </c:pt>
                <c:pt idx="3">
                  <c:v>1.5282416559604302</c:v>
                </c:pt>
                <c:pt idx="4">
                  <c:v>0.8034441853748634</c:v>
                </c:pt>
                <c:pt idx="5">
                  <c:v>1.592692991381206E-16</c:v>
                </c:pt>
              </c:numCache>
            </c:numRef>
          </c:xVal>
          <c:yVal>
            <c:numRef>
              <c:f>Sheet1!$AD$27:$AD$32</c:f>
              <c:numCache>
                <c:formatCode>General</c:formatCode>
                <c:ptCount val="6"/>
                <c:pt idx="0">
                  <c:v>0</c:v>
                </c:pt>
                <c:pt idx="1">
                  <c:v>0.80344418537486328</c:v>
                </c:pt>
                <c:pt idx="2">
                  <c:v>1.5282416559604302</c:v>
                </c:pt>
                <c:pt idx="3">
                  <c:v>2.1034441853748636</c:v>
                </c:pt>
                <c:pt idx="4">
                  <c:v>2.4727469423673991</c:v>
                </c:pt>
                <c:pt idx="5">
                  <c:v>2.6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Sheet1!$AB$27:$AB$32</c15:f>
                <c15:dlblRangeCache>
                  <c:ptCount val="6"/>
                  <c:pt idx="0">
                    <c:v>25</c:v>
                  </c:pt>
                  <c:pt idx="1">
                    <c:v>26</c:v>
                  </c:pt>
                  <c:pt idx="2">
                    <c:v>27</c:v>
                  </c:pt>
                  <c:pt idx="3">
                    <c:v>28</c:v>
                  </c:pt>
                  <c:pt idx="4">
                    <c:v>29</c:v>
                  </c:pt>
                  <c:pt idx="5">
                    <c:v>30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5EF3-400C-A4D0-0E9DF2A5F90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BBF5677-649B-4A94-A96C-E9C71295DE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5EF3-400C-A4D0-0E9DF2A5F90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B6B79D7-36D9-4C82-8BF3-00950C9C6D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5EF3-400C-A4D0-0E9DF2A5F90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9E7D1AC-84C6-4523-9FCE-616B28C4A9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5EF3-400C-A4D0-0E9DF2A5F90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D5F4D40-52C2-4159-9E66-DF40865548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5EF3-400C-A4D0-0E9DF2A5F90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7BAD099-1EB7-438F-A7EB-4BAA9BD088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5EF3-400C-A4D0-0E9DF2A5F90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5983230-18BD-4809-8F1E-05A458C5CE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5EF3-400C-A4D0-0E9DF2A5F9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Sheet1!$AC$33:$AC$38</c:f>
              <c:numCache>
                <c:formatCode>General</c:formatCode>
                <c:ptCount val="6"/>
                <c:pt idx="0">
                  <c:v>2</c:v>
                </c:pt>
                <c:pt idx="1">
                  <c:v>1.9021130325903071</c:v>
                </c:pt>
                <c:pt idx="2">
                  <c:v>1.6180339887498949</c:v>
                </c:pt>
                <c:pt idx="3">
                  <c:v>1.1755705045849463</c:v>
                </c:pt>
                <c:pt idx="4">
                  <c:v>0.6180339887498949</c:v>
                </c:pt>
                <c:pt idx="5">
                  <c:v>1.22514845490862E-16</c:v>
                </c:pt>
              </c:numCache>
            </c:numRef>
          </c:xVal>
          <c:yVal>
            <c:numRef>
              <c:f>Sheet1!$AD$33:$AD$38</c:f>
              <c:numCache>
                <c:formatCode>General</c:formatCode>
                <c:ptCount val="6"/>
                <c:pt idx="0">
                  <c:v>0</c:v>
                </c:pt>
                <c:pt idx="1">
                  <c:v>0.61803398874989479</c:v>
                </c:pt>
                <c:pt idx="2">
                  <c:v>1.1755705045849463</c:v>
                </c:pt>
                <c:pt idx="3">
                  <c:v>1.6180339887498949</c:v>
                </c:pt>
                <c:pt idx="4">
                  <c:v>1.9021130325903071</c:v>
                </c:pt>
                <c:pt idx="5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Sheet1!$AB$33:$AB$38</c15:f>
                <c15:dlblRangeCache>
                  <c:ptCount val="6"/>
                  <c:pt idx="0">
                    <c:v>31</c:v>
                  </c:pt>
                  <c:pt idx="1">
                    <c:v>32</c:v>
                  </c:pt>
                  <c:pt idx="2">
                    <c:v>33</c:v>
                  </c:pt>
                  <c:pt idx="3">
                    <c:v>34</c:v>
                  </c:pt>
                  <c:pt idx="4">
                    <c:v>35</c:v>
                  </c:pt>
                  <c:pt idx="5">
                    <c:v>36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D-5EF3-400C-A4D0-0E9DF2A5F90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Sheet1!$C$20:$C$24</c:f>
              <c:numCache>
                <c:formatCode>General</c:formatCode>
                <c:ptCount val="5"/>
                <c:pt idx="0">
                  <c:v>2.9389262614623659</c:v>
                </c:pt>
                <c:pt idx="1">
                  <c:v>2.5862551100868818</c:v>
                </c:pt>
                <c:pt idx="2">
                  <c:v>1.5450849718747373</c:v>
                </c:pt>
                <c:pt idx="3">
                  <c:v>1.3596747752497689</c:v>
                </c:pt>
                <c:pt idx="4">
                  <c:v>2.9389262614623659</c:v>
                </c:pt>
              </c:numCache>
            </c:numRef>
          </c:xVal>
          <c:yVal>
            <c:numRef>
              <c:f>Sheet1!$D$20:$D$24</c:f>
              <c:numCache>
                <c:formatCode>General</c:formatCode>
                <c:ptCount val="5"/>
                <c:pt idx="0">
                  <c:v>4.0450849718747373</c:v>
                </c:pt>
                <c:pt idx="1">
                  <c:v>3.5596747752497691</c:v>
                </c:pt>
                <c:pt idx="2">
                  <c:v>4.7552825814757673</c:v>
                </c:pt>
                <c:pt idx="3">
                  <c:v>4.1846486716986755</c:v>
                </c:pt>
                <c:pt idx="4">
                  <c:v>4.0450849718747373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E-5EF3-400C-A4D0-0E9DF2A5F90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Sheet1!$V$56:$V$57</c:f>
              <c:numCache>
                <c:formatCode>General</c:formatCode>
                <c:ptCount val="2"/>
                <c:pt idx="0">
                  <c:v>1.9134171618254492</c:v>
                </c:pt>
                <c:pt idx="1">
                  <c:v>-1.9134171618254492</c:v>
                </c:pt>
              </c:numCache>
            </c:numRef>
          </c:xVal>
          <c:yVal>
            <c:numRef>
              <c:f>Sheet1!$W$56:$W$57</c:f>
              <c:numCache>
                <c:formatCode>General</c:formatCode>
                <c:ptCount val="2"/>
                <c:pt idx="0">
                  <c:v>4.6193976625564339</c:v>
                </c:pt>
                <c:pt idx="1">
                  <c:v>-4.6193976625564339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F-5EF3-400C-A4D0-0E9DF2A5F905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Sheet1!$V$59:$V$60</c:f>
              <c:numCache>
                <c:formatCode>General</c:formatCode>
                <c:ptCount val="2"/>
                <c:pt idx="0">
                  <c:v>-1.9134171618254485</c:v>
                </c:pt>
                <c:pt idx="1">
                  <c:v>1.9134171618254485</c:v>
                </c:pt>
              </c:numCache>
            </c:numRef>
          </c:xVal>
          <c:yVal>
            <c:numRef>
              <c:f>Sheet1!$W$59:$W$60</c:f>
              <c:numCache>
                <c:formatCode>General</c:formatCode>
                <c:ptCount val="2"/>
                <c:pt idx="0">
                  <c:v>4.6193976625564339</c:v>
                </c:pt>
                <c:pt idx="1">
                  <c:v>-4.6193976625564339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0-5EF3-400C-A4D0-0E9DF2A5F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58112"/>
        <c:axId val="734855200"/>
      </c:scatterChart>
      <c:valAx>
        <c:axId val="734858112"/>
        <c:scaling>
          <c:orientation val="minMax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55200"/>
        <c:crosses val="autoZero"/>
        <c:crossBetween val="midCat"/>
      </c:valAx>
      <c:valAx>
        <c:axId val="734855200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5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161925</xdr:colOff>
      <xdr:row>2</xdr:row>
      <xdr:rowOff>133350</xdr:rowOff>
    </xdr:from>
    <xdr:to>
      <xdr:col>25</xdr:col>
      <xdr:colOff>457200</xdr:colOff>
      <xdr:row>26</xdr:row>
      <xdr:rowOff>114301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9FECDB-B2A8-443D-ABE3-7A0EDD2AA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171449</xdr:colOff>
      <xdr:row>2</xdr:row>
      <xdr:rowOff>136071</xdr:rowOff>
    </xdr:from>
    <xdr:to>
      <xdr:col>25</xdr:col>
      <xdr:colOff>466724</xdr:colOff>
      <xdr:row>26</xdr:row>
      <xdr:rowOff>117022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5EB96A-28D2-406D-A1FC-5805F5ED6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367393</xdr:colOff>
      <xdr:row>22</xdr:row>
      <xdr:rowOff>95250</xdr:rowOff>
    </xdr:from>
    <xdr:to>
      <xdr:col>41</xdr:col>
      <xdr:colOff>258535</xdr:colOff>
      <xdr:row>49</xdr:row>
      <xdr:rowOff>80283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D6A3A0-6AE1-4CB2-980B-585AA7283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C7FC3-0C83-4C30-A1A0-0013B4B44AF7}">
  <dimension ref="A1:AE122"/>
  <sheetViews>
    <sheetView tabSelected="1" topLeftCell="G1" zoomScaleNormal="100" workbookViewId="0">
      <selection activeCell="U31" sqref="U31"/>
    </sheetView>
  </sheetViews>
  <sheetFormatPr defaultRowHeight="15" x14ac:dyDescent="0.25"/>
  <cols>
    <col min="1" max="1" width="22.28515625" style="1" customWidth="1"/>
    <col min="2" max="16384" width="9.140625" style="1"/>
  </cols>
  <sheetData>
    <row r="1" spans="1:31" x14ac:dyDescent="0.25">
      <c r="H1" s="1" t="s">
        <v>12</v>
      </c>
      <c r="I1" s="1" t="s">
        <v>16</v>
      </c>
      <c r="K1" s="1" t="s">
        <v>15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S1" s="1" t="s">
        <v>12</v>
      </c>
      <c r="T1" s="1" t="s">
        <v>16</v>
      </c>
      <c r="U1" s="1" t="s">
        <v>15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C1" s="1" t="s">
        <v>15</v>
      </c>
      <c r="AD1" s="1" t="s">
        <v>18</v>
      </c>
    </row>
    <row r="2" spans="1:31" x14ac:dyDescent="0.25">
      <c r="K2" s="1">
        <v>0</v>
      </c>
      <c r="L2" s="1">
        <v>1</v>
      </c>
      <c r="M2" s="1">
        <v>2</v>
      </c>
      <c r="N2" s="1">
        <v>3</v>
      </c>
      <c r="O2" s="1">
        <v>4</v>
      </c>
      <c r="P2" s="1">
        <v>5</v>
      </c>
      <c r="U2" s="1">
        <v>0</v>
      </c>
      <c r="V2" s="1">
        <v>1</v>
      </c>
      <c r="W2" s="1">
        <v>2</v>
      </c>
      <c r="X2" s="1">
        <v>3</v>
      </c>
      <c r="Y2" s="1">
        <v>4</v>
      </c>
      <c r="Z2" s="1">
        <v>5</v>
      </c>
      <c r="AC2" s="1">
        <v>0</v>
      </c>
      <c r="AD2" s="1">
        <v>1</v>
      </c>
    </row>
    <row r="3" spans="1:31" x14ac:dyDescent="0.25">
      <c r="A3" s="2" t="s">
        <v>0</v>
      </c>
      <c r="G3" s="1">
        <v>1</v>
      </c>
      <c r="H3" s="1">
        <v>0</v>
      </c>
      <c r="I3" s="1">
        <v>5</v>
      </c>
      <c r="J3" s="1">
        <v>1</v>
      </c>
      <c r="K3" s="4">
        <f t="shared" ref="K3:K22" si="0">I3*COS(H3)</f>
        <v>5</v>
      </c>
      <c r="L3" s="4">
        <f t="shared" ref="L3:L22" si="1">($T3-K$2*$D$15)*SIN($S3)</f>
        <v>0</v>
      </c>
      <c r="M3" s="1">
        <v>0.24820800000000001</v>
      </c>
      <c r="N3" s="1">
        <v>0</v>
      </c>
      <c r="O3" s="1">
        <f>K3+M3</f>
        <v>5.248208</v>
      </c>
      <c r="P3" s="1">
        <f>L3+N3</f>
        <v>0</v>
      </c>
      <c r="R3" s="1">
        <v>1</v>
      </c>
      <c r="S3" s="1">
        <v>0</v>
      </c>
      <c r="T3" s="1">
        <v>5</v>
      </c>
      <c r="AB3" s="1">
        <v>1</v>
      </c>
      <c r="AC3" s="4">
        <f>K3</f>
        <v>5</v>
      </c>
      <c r="AD3" s="4">
        <f t="shared" ref="AD3:AD8" si="2">($T3-AC$2*$D$15)*SIN($S3)</f>
        <v>0</v>
      </c>
      <c r="AE3" s="8"/>
    </row>
    <row r="4" spans="1:31" x14ac:dyDescent="0.25">
      <c r="B4" s="1" t="s">
        <v>1</v>
      </c>
      <c r="C4" s="1" t="s">
        <v>3</v>
      </c>
      <c r="D4" s="1">
        <v>5</v>
      </c>
      <c r="G4" s="1">
        <f t="shared" ref="G4:G22" si="3">G3+1</f>
        <v>2</v>
      </c>
      <c r="H4" s="1">
        <f>IF(H3+$D$12&gt;2*PI(),"",H3+$D$12)</f>
        <v>0.31415926535897931</v>
      </c>
      <c r="I4" s="1">
        <f t="shared" ref="I4:I22" si="4">IF(H4="","",I3)</f>
        <v>5</v>
      </c>
      <c r="J4" s="1">
        <v>2</v>
      </c>
      <c r="K4" s="4">
        <f t="shared" si="0"/>
        <v>4.7552825814757673</v>
      </c>
      <c r="L4" s="4">
        <f t="shared" si="1"/>
        <v>1.545084971874737</v>
      </c>
      <c r="M4" s="1">
        <v>0.220891</v>
      </c>
      <c r="N4" s="1">
        <v>1.8547999999999999E-2</v>
      </c>
      <c r="O4" s="1">
        <f t="shared" ref="O4:O67" si="5">K4+M4</f>
        <v>4.9761735814757673</v>
      </c>
      <c r="P4" s="1">
        <f t="shared" ref="P4:P67" si="6">L4+N4</f>
        <v>1.563632971874737</v>
      </c>
      <c r="R4" s="1">
        <f t="shared" ref="R4:R22" si="7">R3+1</f>
        <v>2</v>
      </c>
      <c r="S4" s="1">
        <f>IF(S3+$D$12&gt;2*PI(),"",S3+$D$12)</f>
        <v>0.31415926535897931</v>
      </c>
      <c r="T4" s="1">
        <f t="shared" ref="T4:T22" si="8">IF(S4="","",T3)</f>
        <v>5</v>
      </c>
      <c r="AB4" s="1">
        <v>2</v>
      </c>
      <c r="AC4" s="4">
        <f t="shared" ref="AC4:AC8" si="9">K4</f>
        <v>4.7552825814757673</v>
      </c>
      <c r="AD4" s="4">
        <f t="shared" si="2"/>
        <v>1.545084971874737</v>
      </c>
      <c r="AE4" s="9"/>
    </row>
    <row r="5" spans="1:31" x14ac:dyDescent="0.25">
      <c r="B5" s="1" t="s">
        <v>2</v>
      </c>
      <c r="C5" s="1" t="s">
        <v>3</v>
      </c>
      <c r="D5" s="1">
        <v>2</v>
      </c>
      <c r="G5" s="1">
        <f t="shared" si="3"/>
        <v>3</v>
      </c>
      <c r="H5" s="1">
        <f t="shared" ref="H5:H22" si="10">IFERROR(IF(H4+$D$12&gt;2*PI()-$D$12,"",H4+$D$12),"")</f>
        <v>0.62831853071795862</v>
      </c>
      <c r="I5" s="1">
        <f t="shared" si="4"/>
        <v>5</v>
      </c>
      <c r="J5" s="1">
        <v>3</v>
      </c>
      <c r="K5" s="1">
        <f t="shared" si="0"/>
        <v>4.0450849718747373</v>
      </c>
      <c r="L5" s="1">
        <f t="shared" si="1"/>
        <v>2.9389262614623659</v>
      </c>
      <c r="M5" s="1">
        <v>0.15698300000000001</v>
      </c>
      <c r="N5" s="1">
        <v>-2.9E-4</v>
      </c>
      <c r="O5" s="1">
        <f t="shared" si="5"/>
        <v>4.2020679718747376</v>
      </c>
      <c r="P5" s="1">
        <f t="shared" si="6"/>
        <v>2.9386362614623658</v>
      </c>
      <c r="R5" s="1">
        <f t="shared" si="7"/>
        <v>3</v>
      </c>
      <c r="S5" s="1">
        <f t="shared" ref="S5:S22" si="11">IFERROR(IF(S4+$D$12&gt;2*PI()-$D$12,"",S4+$D$12),"")</f>
        <v>0.62831853071795862</v>
      </c>
      <c r="T5" s="1">
        <f t="shared" si="8"/>
        <v>5</v>
      </c>
      <c r="AB5" s="1">
        <v>3</v>
      </c>
      <c r="AC5" s="4">
        <f t="shared" si="9"/>
        <v>4.0450849718747373</v>
      </c>
      <c r="AD5" s="1">
        <f t="shared" si="2"/>
        <v>2.9389262614623659</v>
      </c>
      <c r="AE5" s="9"/>
    </row>
    <row r="6" spans="1:31" x14ac:dyDescent="0.25">
      <c r="B6" s="1" t="s">
        <v>11</v>
      </c>
      <c r="C6" s="1" t="s">
        <v>3</v>
      </c>
      <c r="D6" s="1">
        <v>20</v>
      </c>
      <c r="G6" s="1">
        <f t="shared" si="3"/>
        <v>4</v>
      </c>
      <c r="H6" s="1">
        <f t="shared" si="10"/>
        <v>0.94247779607693793</v>
      </c>
      <c r="I6" s="1">
        <f t="shared" si="4"/>
        <v>5</v>
      </c>
      <c r="J6" s="1">
        <v>4</v>
      </c>
      <c r="K6" s="1">
        <f t="shared" si="0"/>
        <v>2.9389262614623659</v>
      </c>
      <c r="L6" s="1">
        <f t="shared" si="1"/>
        <v>4.0450849718747373</v>
      </c>
      <c r="M6" s="1">
        <v>9.4083E-2</v>
      </c>
      <c r="N6" s="1">
        <v>-6.8930000000000005E-2</v>
      </c>
      <c r="O6" s="1">
        <f t="shared" si="5"/>
        <v>3.0330092614623658</v>
      </c>
      <c r="P6" s="1">
        <f t="shared" si="6"/>
        <v>3.9761549718747373</v>
      </c>
      <c r="R6" s="1">
        <f t="shared" si="7"/>
        <v>4</v>
      </c>
      <c r="S6" s="1">
        <f t="shared" si="11"/>
        <v>0.94247779607693793</v>
      </c>
      <c r="T6" s="1">
        <f t="shared" si="8"/>
        <v>5</v>
      </c>
      <c r="AB6" s="1">
        <v>4</v>
      </c>
      <c r="AC6" s="4">
        <f t="shared" si="9"/>
        <v>2.9389262614623659</v>
      </c>
      <c r="AD6" s="1">
        <f t="shared" si="2"/>
        <v>4.0450849718747373</v>
      </c>
      <c r="AE6" s="9"/>
    </row>
    <row r="7" spans="1:31" x14ac:dyDescent="0.25">
      <c r="G7" s="1">
        <f t="shared" si="3"/>
        <v>5</v>
      </c>
      <c r="H7" s="1">
        <f t="shared" si="10"/>
        <v>1.2566370614359172</v>
      </c>
      <c r="I7" s="1">
        <f t="shared" si="4"/>
        <v>5</v>
      </c>
      <c r="J7" s="1">
        <v>5</v>
      </c>
      <c r="K7" s="1">
        <f t="shared" si="0"/>
        <v>1.5450849718747373</v>
      </c>
      <c r="L7" s="1">
        <f t="shared" si="1"/>
        <v>4.7552825814757673</v>
      </c>
      <c r="M7" s="1">
        <v>8.0857999999999999E-2</v>
      </c>
      <c r="N7" s="1">
        <v>-0.19034000000000001</v>
      </c>
      <c r="O7" s="1">
        <f t="shared" si="5"/>
        <v>1.6259429718747374</v>
      </c>
      <c r="P7" s="1">
        <f t="shared" si="6"/>
        <v>4.5649425814757674</v>
      </c>
      <c r="R7" s="1">
        <f t="shared" si="7"/>
        <v>5</v>
      </c>
      <c r="S7" s="1">
        <f t="shared" si="11"/>
        <v>1.2566370614359172</v>
      </c>
      <c r="T7" s="1">
        <f t="shared" si="8"/>
        <v>5</v>
      </c>
      <c r="AB7" s="1">
        <v>5</v>
      </c>
      <c r="AC7" s="4">
        <f t="shared" si="9"/>
        <v>1.5450849718747373</v>
      </c>
      <c r="AD7" s="1">
        <f t="shared" si="2"/>
        <v>4.7552825814757673</v>
      </c>
      <c r="AE7" s="9"/>
    </row>
    <row r="8" spans="1:31" ht="15.75" thickBot="1" x14ac:dyDescent="0.3">
      <c r="B8" s="1" t="s">
        <v>6</v>
      </c>
      <c r="G8" s="1">
        <f t="shared" si="3"/>
        <v>6</v>
      </c>
      <c r="H8" s="1">
        <f t="shared" si="10"/>
        <v>1.5707963267948966</v>
      </c>
      <c r="I8" s="1">
        <f t="shared" si="4"/>
        <v>5</v>
      </c>
      <c r="J8" s="1">
        <v>6</v>
      </c>
      <c r="K8" s="1">
        <f t="shared" si="0"/>
        <v>3.06287113727155E-16</v>
      </c>
      <c r="L8" s="1">
        <f t="shared" si="1"/>
        <v>5</v>
      </c>
      <c r="M8" s="1">
        <v>0.12410400000000001</v>
      </c>
      <c r="N8" s="1">
        <v>-0.24517800000000001</v>
      </c>
      <c r="O8" s="1">
        <f t="shared" si="5"/>
        <v>0.12410400000000031</v>
      </c>
      <c r="P8" s="1">
        <f t="shared" si="6"/>
        <v>4.7548219999999999</v>
      </c>
      <c r="R8" s="1">
        <f t="shared" si="7"/>
        <v>6</v>
      </c>
      <c r="S8" s="1">
        <f t="shared" si="11"/>
        <v>1.5707963267948966</v>
      </c>
      <c r="T8" s="1">
        <f t="shared" si="8"/>
        <v>5</v>
      </c>
      <c r="AB8" s="1">
        <v>6</v>
      </c>
      <c r="AC8" s="4">
        <f t="shared" si="9"/>
        <v>3.06287113727155E-16</v>
      </c>
      <c r="AD8" s="1">
        <f t="shared" si="2"/>
        <v>5</v>
      </c>
      <c r="AE8" s="10"/>
    </row>
    <row r="9" spans="1:31" ht="15.75" thickTop="1" x14ac:dyDescent="0.25">
      <c r="A9" s="1" t="s">
        <v>7</v>
      </c>
      <c r="B9" s="1" t="s">
        <v>4</v>
      </c>
      <c r="C9" s="1" t="s">
        <v>3</v>
      </c>
      <c r="D9" s="1">
        <v>5</v>
      </c>
      <c r="G9" s="1">
        <f t="shared" si="3"/>
        <v>7</v>
      </c>
      <c r="H9" s="1">
        <f t="shared" si="10"/>
        <v>1.8849555921538759</v>
      </c>
      <c r="I9" s="1">
        <f t="shared" si="4"/>
        <v>5</v>
      </c>
      <c r="J9" s="1">
        <v>7</v>
      </c>
      <c r="K9" s="1">
        <f t="shared" si="0"/>
        <v>-1.5450849718747368</v>
      </c>
      <c r="L9" s="1">
        <f t="shared" si="1"/>
        <v>4.7552825814757682</v>
      </c>
      <c r="M9" s="1">
        <v>0.167351</v>
      </c>
      <c r="N9" s="1">
        <v>-0.19034000000000001</v>
      </c>
      <c r="O9" s="1">
        <f t="shared" si="5"/>
        <v>-1.3777339718747368</v>
      </c>
      <c r="P9" s="1">
        <f t="shared" si="6"/>
        <v>4.5649425814757683</v>
      </c>
      <c r="R9" s="1">
        <f t="shared" si="7"/>
        <v>7</v>
      </c>
      <c r="S9" s="1">
        <f t="shared" si="11"/>
        <v>1.8849555921538759</v>
      </c>
      <c r="T9" s="1">
        <f t="shared" si="8"/>
        <v>5</v>
      </c>
      <c r="AB9" s="1">
        <v>7</v>
      </c>
      <c r="AC9" s="1">
        <f>K23</f>
        <v>4.4000000000000004</v>
      </c>
      <c r="AD9" s="1">
        <f>L23</f>
        <v>0</v>
      </c>
      <c r="AE9" s="8"/>
    </row>
    <row r="10" spans="1:31" x14ac:dyDescent="0.25">
      <c r="A10" s="1" t="s">
        <v>8</v>
      </c>
      <c r="B10" s="1" t="s">
        <v>5</v>
      </c>
      <c r="C10" s="1" t="s">
        <v>3</v>
      </c>
      <c r="D10" s="1">
        <v>20</v>
      </c>
      <c r="G10" s="1">
        <f t="shared" si="3"/>
        <v>8</v>
      </c>
      <c r="H10" s="1">
        <f t="shared" si="10"/>
        <v>2.1991148575128552</v>
      </c>
      <c r="I10" s="1">
        <f t="shared" si="4"/>
        <v>5</v>
      </c>
      <c r="J10" s="1">
        <v>8</v>
      </c>
      <c r="K10" s="1">
        <f t="shared" si="0"/>
        <v>-2.938926261462365</v>
      </c>
      <c r="L10" s="1">
        <f t="shared" si="1"/>
        <v>4.0450849718747373</v>
      </c>
      <c r="M10" s="1">
        <v>0.15412500000000001</v>
      </c>
      <c r="N10" s="1">
        <v>-6.8930000000000005E-2</v>
      </c>
      <c r="O10" s="1">
        <f t="shared" si="5"/>
        <v>-2.784801261462365</v>
      </c>
      <c r="P10" s="1">
        <f t="shared" si="6"/>
        <v>3.9761549718747373</v>
      </c>
      <c r="R10" s="1">
        <f t="shared" si="7"/>
        <v>8</v>
      </c>
      <c r="S10" s="1">
        <f t="shared" si="11"/>
        <v>2.1991148575128552</v>
      </c>
      <c r="T10" s="1">
        <f t="shared" si="8"/>
        <v>5</v>
      </c>
      <c r="AB10" s="1">
        <v>8</v>
      </c>
      <c r="AC10" s="1">
        <f t="shared" ref="AC10:AD14" si="12">K24</f>
        <v>4.1846486716986755</v>
      </c>
      <c r="AD10" s="1">
        <f t="shared" si="12"/>
        <v>1.3596747752497687</v>
      </c>
      <c r="AE10" s="9"/>
    </row>
    <row r="11" spans="1:31" x14ac:dyDescent="0.25">
      <c r="G11" s="1">
        <f t="shared" si="3"/>
        <v>9</v>
      </c>
      <c r="H11" s="1">
        <f t="shared" si="10"/>
        <v>2.5132741228718345</v>
      </c>
      <c r="I11" s="1">
        <f t="shared" si="4"/>
        <v>5</v>
      </c>
      <c r="J11" s="1">
        <v>9</v>
      </c>
      <c r="K11" s="1">
        <f t="shared" si="0"/>
        <v>-4.0450849718747364</v>
      </c>
      <c r="L11" s="1">
        <f t="shared" si="1"/>
        <v>2.9389262614623664</v>
      </c>
      <c r="M11" s="1">
        <v>9.1225000000000001E-2</v>
      </c>
      <c r="N11" s="1">
        <v>-2.9E-4</v>
      </c>
      <c r="O11" s="1">
        <f t="shared" si="5"/>
        <v>-3.9538599718747363</v>
      </c>
      <c r="P11" s="1">
        <f t="shared" si="6"/>
        <v>2.9386362614623662</v>
      </c>
      <c r="R11" s="1">
        <f t="shared" si="7"/>
        <v>9</v>
      </c>
      <c r="S11" s="1">
        <f t="shared" si="11"/>
        <v>2.5132741228718345</v>
      </c>
      <c r="T11" s="1">
        <f t="shared" si="8"/>
        <v>5</v>
      </c>
      <c r="AB11" s="1">
        <v>9</v>
      </c>
      <c r="AC11" s="1">
        <f t="shared" si="12"/>
        <v>3.5596747752497691</v>
      </c>
      <c r="AD11" s="1">
        <f t="shared" si="12"/>
        <v>2.5862551100868818</v>
      </c>
      <c r="AE11" s="9"/>
    </row>
    <row r="12" spans="1:31" x14ac:dyDescent="0.25">
      <c r="B12" s="1" t="s">
        <v>9</v>
      </c>
      <c r="C12" s="1" t="s">
        <v>3</v>
      </c>
      <c r="D12" s="1">
        <f>2*PI()/D10</f>
        <v>0.31415926535897931</v>
      </c>
      <c r="E12" s="1" t="s">
        <v>10</v>
      </c>
      <c r="G12" s="1">
        <f t="shared" si="3"/>
        <v>10</v>
      </c>
      <c r="H12" s="1">
        <f t="shared" si="10"/>
        <v>2.8274333882308138</v>
      </c>
      <c r="I12" s="1">
        <f t="shared" si="4"/>
        <v>5</v>
      </c>
      <c r="J12" s="1">
        <v>10</v>
      </c>
      <c r="K12" s="1">
        <f t="shared" si="0"/>
        <v>-4.7552825814757673</v>
      </c>
      <c r="L12" s="1">
        <f t="shared" si="1"/>
        <v>1.5450849718747375</v>
      </c>
      <c r="M12" s="1">
        <v>2.7317999999999999E-2</v>
      </c>
      <c r="N12" s="1">
        <v>1.8547999999999999E-2</v>
      </c>
      <c r="O12" s="1">
        <f t="shared" si="5"/>
        <v>-4.7279645814757671</v>
      </c>
      <c r="P12" s="1">
        <f t="shared" si="6"/>
        <v>1.5636329718747375</v>
      </c>
      <c r="R12" s="1">
        <f t="shared" si="7"/>
        <v>10</v>
      </c>
      <c r="S12" s="1">
        <f t="shared" si="11"/>
        <v>2.8274333882308138</v>
      </c>
      <c r="T12" s="1">
        <f t="shared" si="8"/>
        <v>5</v>
      </c>
      <c r="AB12" s="1">
        <v>10</v>
      </c>
      <c r="AC12" s="1">
        <f t="shared" si="12"/>
        <v>2.5862551100868818</v>
      </c>
      <c r="AD12" s="1">
        <f t="shared" si="12"/>
        <v>3.5596747752497691</v>
      </c>
      <c r="AE12" s="9"/>
    </row>
    <row r="13" spans="1:31" x14ac:dyDescent="0.25">
      <c r="G13" s="1">
        <f t="shared" si="3"/>
        <v>11</v>
      </c>
      <c r="H13" s="1">
        <f t="shared" si="10"/>
        <v>3.1415926535897931</v>
      </c>
      <c r="I13" s="1">
        <f t="shared" si="4"/>
        <v>5</v>
      </c>
      <c r="J13" s="1">
        <v>11</v>
      </c>
      <c r="K13" s="1">
        <f t="shared" si="0"/>
        <v>-5</v>
      </c>
      <c r="L13" s="1">
        <f t="shared" si="1"/>
        <v>6.1257422745431001E-16</v>
      </c>
      <c r="M13" s="1">
        <v>0</v>
      </c>
      <c r="N13" s="1">
        <v>0</v>
      </c>
      <c r="O13" s="1">
        <f t="shared" si="5"/>
        <v>-5</v>
      </c>
      <c r="P13" s="1">
        <f t="shared" si="6"/>
        <v>6.1257422745431001E-16</v>
      </c>
      <c r="R13" s="1">
        <f t="shared" si="7"/>
        <v>11</v>
      </c>
      <c r="S13" s="1">
        <f t="shared" si="11"/>
        <v>3.1415926535897931</v>
      </c>
      <c r="T13" s="1">
        <f t="shared" si="8"/>
        <v>5</v>
      </c>
      <c r="AB13" s="1">
        <v>11</v>
      </c>
      <c r="AC13" s="1">
        <f t="shared" si="12"/>
        <v>1.3596747752497689</v>
      </c>
      <c r="AD13" s="1">
        <f t="shared" si="12"/>
        <v>4.1846486716986755</v>
      </c>
      <c r="AE13" s="9"/>
    </row>
    <row r="14" spans="1:31" ht="15.75" thickBot="1" x14ac:dyDescent="0.3">
      <c r="B14" s="1" t="s">
        <v>13</v>
      </c>
      <c r="C14" s="1" t="s">
        <v>3</v>
      </c>
      <c r="D14" s="1">
        <f>D4-D5</f>
        <v>3</v>
      </c>
      <c r="G14" s="1">
        <f t="shared" si="3"/>
        <v>12</v>
      </c>
      <c r="H14" s="1">
        <f t="shared" si="10"/>
        <v>3.4557519189487724</v>
      </c>
      <c r="I14" s="1">
        <f t="shared" si="4"/>
        <v>5</v>
      </c>
      <c r="J14" s="1">
        <v>12</v>
      </c>
      <c r="K14" s="1">
        <f t="shared" si="0"/>
        <v>-4.7552825814757682</v>
      </c>
      <c r="L14" s="1">
        <f t="shared" si="1"/>
        <v>-1.5450849718747364</v>
      </c>
      <c r="M14" s="1">
        <v>2.7317999999999999E-2</v>
      </c>
      <c r="N14" s="1">
        <v>-1.8547999999999999E-2</v>
      </c>
      <c r="O14" s="1">
        <f t="shared" si="5"/>
        <v>-4.727964581475768</v>
      </c>
      <c r="P14" s="1">
        <f t="shared" si="6"/>
        <v>-1.5636329718747364</v>
      </c>
      <c r="R14" s="1">
        <f t="shared" si="7"/>
        <v>12</v>
      </c>
      <c r="S14" s="1">
        <f t="shared" si="11"/>
        <v>3.4557519189487724</v>
      </c>
      <c r="T14" s="1">
        <f t="shared" si="8"/>
        <v>5</v>
      </c>
      <c r="AB14" s="1">
        <v>12</v>
      </c>
      <c r="AC14" s="1">
        <f t="shared" si="12"/>
        <v>2.695326600798964E-16</v>
      </c>
      <c r="AD14" s="1">
        <f t="shared" si="12"/>
        <v>4.4000000000000004</v>
      </c>
      <c r="AE14" s="10"/>
    </row>
    <row r="15" spans="1:31" ht="15.75" thickTop="1" x14ac:dyDescent="0.25">
      <c r="B15" s="1" t="s">
        <v>17</v>
      </c>
      <c r="C15" s="1" t="s">
        <v>3</v>
      </c>
      <c r="D15" s="1">
        <f>D14/D9</f>
        <v>0.6</v>
      </c>
      <c r="G15" s="1">
        <f t="shared" si="3"/>
        <v>13</v>
      </c>
      <c r="H15" s="1">
        <f t="shared" si="10"/>
        <v>3.7699111843077517</v>
      </c>
      <c r="I15" s="1">
        <f t="shared" si="4"/>
        <v>5</v>
      </c>
      <c r="J15" s="1">
        <v>13</v>
      </c>
      <c r="K15" s="1">
        <f t="shared" si="0"/>
        <v>-4.0450849718747381</v>
      </c>
      <c r="L15" s="1">
        <f t="shared" si="1"/>
        <v>-2.938926261462365</v>
      </c>
      <c r="M15" s="1">
        <v>9.1225000000000001E-2</v>
      </c>
      <c r="N15" s="1">
        <v>2.9E-4</v>
      </c>
      <c r="O15" s="1">
        <f t="shared" si="5"/>
        <v>-3.953859971874738</v>
      </c>
      <c r="P15" s="1">
        <f t="shared" si="6"/>
        <v>-2.9386362614623649</v>
      </c>
      <c r="R15" s="1">
        <f t="shared" si="7"/>
        <v>13</v>
      </c>
      <c r="S15" s="1">
        <f t="shared" si="11"/>
        <v>3.7699111843077517</v>
      </c>
      <c r="T15" s="1">
        <f t="shared" si="8"/>
        <v>5</v>
      </c>
      <c r="AB15" s="1">
        <v>13</v>
      </c>
      <c r="AC15" s="1">
        <f>K43</f>
        <v>3.8</v>
      </c>
      <c r="AD15" s="1">
        <f>L43</f>
        <v>0</v>
      </c>
      <c r="AE15" s="8"/>
    </row>
    <row r="16" spans="1:31" x14ac:dyDescent="0.25">
      <c r="G16" s="1">
        <f t="shared" si="3"/>
        <v>14</v>
      </c>
      <c r="H16" s="1">
        <f t="shared" si="10"/>
        <v>4.0840704496667311</v>
      </c>
      <c r="I16" s="1">
        <f t="shared" si="4"/>
        <v>5</v>
      </c>
      <c r="J16" s="1">
        <v>14</v>
      </c>
      <c r="K16" s="1">
        <f t="shared" si="0"/>
        <v>-2.9389262614623664</v>
      </c>
      <c r="L16" s="1">
        <f t="shared" si="1"/>
        <v>-4.0450849718747364</v>
      </c>
      <c r="M16" s="1">
        <v>0.15412500000000001</v>
      </c>
      <c r="N16" s="1">
        <v>6.8930000000000005E-2</v>
      </c>
      <c r="O16" s="1">
        <f t="shared" si="5"/>
        <v>-2.7848012614623663</v>
      </c>
      <c r="P16" s="1">
        <f t="shared" si="6"/>
        <v>-3.9761549718747364</v>
      </c>
      <c r="R16" s="1">
        <f t="shared" si="7"/>
        <v>14</v>
      </c>
      <c r="S16" s="1">
        <f t="shared" si="11"/>
        <v>4.0840704496667311</v>
      </c>
      <c r="T16" s="1">
        <f t="shared" si="8"/>
        <v>5</v>
      </c>
      <c r="AB16" s="1">
        <v>14</v>
      </c>
      <c r="AC16" s="1">
        <f t="shared" ref="AC16:AD20" si="13">K44</f>
        <v>3.6140147619215832</v>
      </c>
      <c r="AD16" s="1">
        <f t="shared" si="13"/>
        <v>1.1742645786248</v>
      </c>
      <c r="AE16" s="9"/>
    </row>
    <row r="17" spans="2:31" x14ac:dyDescent="0.25">
      <c r="B17" s="3" t="s">
        <v>14</v>
      </c>
      <c r="C17" s="1" t="s">
        <v>3</v>
      </c>
      <c r="D17" s="1">
        <f>D9+1</f>
        <v>6</v>
      </c>
      <c r="G17" s="1">
        <f t="shared" si="3"/>
        <v>15</v>
      </c>
      <c r="H17" s="1">
        <f t="shared" si="10"/>
        <v>4.3982297150257104</v>
      </c>
      <c r="I17" s="1">
        <f t="shared" si="4"/>
        <v>5</v>
      </c>
      <c r="J17" s="1">
        <v>15</v>
      </c>
      <c r="K17" s="1">
        <f t="shared" si="0"/>
        <v>-1.5450849718747377</v>
      </c>
      <c r="L17" s="1">
        <f t="shared" si="1"/>
        <v>-4.7552825814757673</v>
      </c>
      <c r="M17" s="1">
        <v>0.167351</v>
      </c>
      <c r="N17" s="1">
        <v>0.19034000000000001</v>
      </c>
      <c r="O17" s="1">
        <f t="shared" si="5"/>
        <v>-1.3777339718747377</v>
      </c>
      <c r="P17" s="1">
        <f t="shared" si="6"/>
        <v>-4.5649425814757674</v>
      </c>
      <c r="R17" s="1">
        <f t="shared" si="7"/>
        <v>15</v>
      </c>
      <c r="S17" s="1">
        <f t="shared" si="11"/>
        <v>4.3982297150257104</v>
      </c>
      <c r="T17" s="1">
        <f t="shared" si="8"/>
        <v>5</v>
      </c>
      <c r="AB17" s="1">
        <v>15</v>
      </c>
      <c r="AC17" s="1">
        <f t="shared" si="13"/>
        <v>3.0742645786248</v>
      </c>
      <c r="AD17" s="1">
        <f t="shared" si="13"/>
        <v>2.2335839587113977</v>
      </c>
      <c r="AE17" s="9"/>
    </row>
    <row r="18" spans="2:31" x14ac:dyDescent="0.25">
      <c r="D18" s="1">
        <f>D17*D10</f>
        <v>120</v>
      </c>
      <c r="G18" s="1">
        <f t="shared" si="3"/>
        <v>16</v>
      </c>
      <c r="H18" s="1">
        <f t="shared" si="10"/>
        <v>4.7123889803846897</v>
      </c>
      <c r="I18" s="1">
        <f t="shared" si="4"/>
        <v>5</v>
      </c>
      <c r="J18" s="1">
        <v>16</v>
      </c>
      <c r="K18" s="1">
        <f t="shared" si="0"/>
        <v>-9.1886134118146501E-16</v>
      </c>
      <c r="L18" s="1">
        <f t="shared" si="1"/>
        <v>-5</v>
      </c>
      <c r="M18" s="1">
        <v>0.12410400000000001</v>
      </c>
      <c r="N18" s="1">
        <v>0.24517800000000001</v>
      </c>
      <c r="O18" s="1">
        <f t="shared" si="5"/>
        <v>0.12410399999999909</v>
      </c>
      <c r="P18" s="1">
        <f t="shared" si="6"/>
        <v>-4.7548219999999999</v>
      </c>
      <c r="R18" s="1">
        <f t="shared" si="7"/>
        <v>16</v>
      </c>
      <c r="S18" s="1">
        <f t="shared" si="11"/>
        <v>4.7123889803846897</v>
      </c>
      <c r="T18" s="1">
        <f t="shared" si="8"/>
        <v>5</v>
      </c>
      <c r="AB18" s="1">
        <v>16</v>
      </c>
      <c r="AC18" s="1">
        <f t="shared" si="13"/>
        <v>2.2335839587113977</v>
      </c>
      <c r="AD18" s="1">
        <f t="shared" si="13"/>
        <v>3.0742645786248</v>
      </c>
      <c r="AE18" s="9"/>
    </row>
    <row r="19" spans="2:31" x14ac:dyDescent="0.25">
      <c r="G19" s="1">
        <f t="shared" si="3"/>
        <v>17</v>
      </c>
      <c r="H19" s="1">
        <f t="shared" si="10"/>
        <v>5.026548245743669</v>
      </c>
      <c r="I19" s="1">
        <f t="shared" si="4"/>
        <v>5</v>
      </c>
      <c r="J19" s="1">
        <v>17</v>
      </c>
      <c r="K19" s="1">
        <f t="shared" si="0"/>
        <v>1.5450849718747361</v>
      </c>
      <c r="L19" s="1">
        <f t="shared" si="1"/>
        <v>-4.7552825814757682</v>
      </c>
      <c r="M19" s="1">
        <v>8.0857999999999999E-2</v>
      </c>
      <c r="N19" s="1">
        <v>0.19034000000000001</v>
      </c>
      <c r="O19" s="1">
        <f t="shared" si="5"/>
        <v>1.6259429718747362</v>
      </c>
      <c r="P19" s="1">
        <f t="shared" si="6"/>
        <v>-4.5649425814757683</v>
      </c>
      <c r="R19" s="1">
        <f t="shared" si="7"/>
        <v>17</v>
      </c>
      <c r="S19" s="1">
        <f t="shared" si="11"/>
        <v>5.026548245743669</v>
      </c>
      <c r="T19" s="1">
        <f t="shared" si="8"/>
        <v>5</v>
      </c>
      <c r="AB19" s="1">
        <v>17</v>
      </c>
      <c r="AC19" s="1">
        <f t="shared" si="13"/>
        <v>1.1742645786248003</v>
      </c>
      <c r="AD19" s="1">
        <f t="shared" si="13"/>
        <v>3.6140147619215832</v>
      </c>
      <c r="AE19" s="9"/>
    </row>
    <row r="20" spans="2:31" ht="15.75" thickBot="1" x14ac:dyDescent="0.3">
      <c r="B20" s="1">
        <f>SQRT((C22-C20)^2+(D22-D20)^2)</f>
        <v>1.5643446504023086</v>
      </c>
      <c r="C20" s="1">
        <f>K6</f>
        <v>2.9389262614623659</v>
      </c>
      <c r="D20" s="1">
        <f>L6</f>
        <v>4.0450849718747373</v>
      </c>
      <c r="G20" s="1">
        <f t="shared" si="3"/>
        <v>18</v>
      </c>
      <c r="H20" s="1">
        <f t="shared" si="10"/>
        <v>5.3407075111026483</v>
      </c>
      <c r="I20" s="1">
        <f t="shared" si="4"/>
        <v>5</v>
      </c>
      <c r="J20" s="1">
        <v>18</v>
      </c>
      <c r="K20" s="1">
        <f t="shared" si="0"/>
        <v>2.9389262614623646</v>
      </c>
      <c r="L20" s="1">
        <f t="shared" si="1"/>
        <v>-4.0450849718747381</v>
      </c>
      <c r="M20" s="1">
        <v>9.4083E-2</v>
      </c>
      <c r="N20" s="1">
        <v>6.8930000000000005E-2</v>
      </c>
      <c r="O20" s="1">
        <f t="shared" si="5"/>
        <v>3.0330092614623645</v>
      </c>
      <c r="P20" s="1">
        <f t="shared" si="6"/>
        <v>-3.9761549718747382</v>
      </c>
      <c r="R20" s="1">
        <f t="shared" si="7"/>
        <v>18</v>
      </c>
      <c r="S20" s="1">
        <f t="shared" si="11"/>
        <v>5.3407075111026483</v>
      </c>
      <c r="T20" s="1">
        <f t="shared" si="8"/>
        <v>5</v>
      </c>
      <c r="AB20" s="1">
        <v>18</v>
      </c>
      <c r="AC20" s="1">
        <f t="shared" si="13"/>
        <v>2.327782064326378E-16</v>
      </c>
      <c r="AD20" s="1">
        <f t="shared" si="13"/>
        <v>3.8</v>
      </c>
      <c r="AE20" s="10"/>
    </row>
    <row r="21" spans="2:31" ht="15.75" thickTop="1" x14ac:dyDescent="0.25">
      <c r="C21" s="1">
        <f>K26</f>
        <v>2.5862551100868818</v>
      </c>
      <c r="D21" s="1">
        <f>L26</f>
        <v>3.5596747752497691</v>
      </c>
      <c r="G21" s="1">
        <f t="shared" si="3"/>
        <v>19</v>
      </c>
      <c r="H21" s="1">
        <f t="shared" si="10"/>
        <v>5.6548667764616276</v>
      </c>
      <c r="I21" s="1">
        <f t="shared" si="4"/>
        <v>5</v>
      </c>
      <c r="J21" s="1">
        <v>19</v>
      </c>
      <c r="K21" s="1">
        <f t="shared" si="0"/>
        <v>4.0450849718747364</v>
      </c>
      <c r="L21" s="1">
        <f t="shared" si="1"/>
        <v>-2.9389262614623668</v>
      </c>
      <c r="M21" s="1">
        <v>0.15698300000000001</v>
      </c>
      <c r="N21" s="1">
        <v>2.9E-4</v>
      </c>
      <c r="O21" s="1">
        <f t="shared" si="5"/>
        <v>4.2020679718747367</v>
      </c>
      <c r="P21" s="1">
        <f t="shared" si="6"/>
        <v>-2.9386362614623667</v>
      </c>
      <c r="R21" s="1">
        <f t="shared" si="7"/>
        <v>19</v>
      </c>
      <c r="S21" s="1">
        <f t="shared" si="11"/>
        <v>5.6548667764616276</v>
      </c>
      <c r="T21" s="1">
        <f t="shared" si="8"/>
        <v>5</v>
      </c>
      <c r="AB21" s="1">
        <v>19</v>
      </c>
      <c r="AC21" s="1">
        <f>K63</f>
        <v>3.2</v>
      </c>
      <c r="AD21" s="1">
        <f>L63</f>
        <v>0</v>
      </c>
      <c r="AE21" s="8"/>
    </row>
    <row r="22" spans="2:31" x14ac:dyDescent="0.25">
      <c r="C22" s="1">
        <f>K7</f>
        <v>1.5450849718747373</v>
      </c>
      <c r="D22" s="1">
        <f>L7</f>
        <v>4.7552825814757673</v>
      </c>
      <c r="E22" s="1">
        <f>C20-C22</f>
        <v>1.3938412895876287</v>
      </c>
      <c r="G22" s="1">
        <f t="shared" si="3"/>
        <v>20</v>
      </c>
      <c r="H22" s="1">
        <f t="shared" si="10"/>
        <v>5.9690260418206069</v>
      </c>
      <c r="I22" s="1">
        <f t="shared" si="4"/>
        <v>5</v>
      </c>
      <c r="J22" s="1">
        <v>20</v>
      </c>
      <c r="K22" s="1">
        <f t="shared" si="0"/>
        <v>4.7552825814757673</v>
      </c>
      <c r="L22" s="1">
        <f t="shared" si="1"/>
        <v>-1.5450849718747381</v>
      </c>
      <c r="M22" s="1">
        <v>0.220891</v>
      </c>
      <c r="N22" s="1">
        <v>-1.8547999999999999E-2</v>
      </c>
      <c r="O22" s="1">
        <f t="shared" si="5"/>
        <v>4.9761735814757673</v>
      </c>
      <c r="P22" s="1">
        <f t="shared" si="6"/>
        <v>-1.5636329718747382</v>
      </c>
      <c r="R22" s="1">
        <f t="shared" si="7"/>
        <v>20</v>
      </c>
      <c r="S22" s="1">
        <f t="shared" si="11"/>
        <v>5.9690260418206069</v>
      </c>
      <c r="T22" s="1">
        <f t="shared" si="8"/>
        <v>5</v>
      </c>
      <c r="AB22" s="1">
        <v>20</v>
      </c>
      <c r="AC22" s="1">
        <f t="shared" ref="AC22:AD26" si="14">K64</f>
        <v>3.0433808521444914</v>
      </c>
      <c r="AD22" s="1">
        <f t="shared" si="14"/>
        <v>0.98885438199983167</v>
      </c>
      <c r="AE22" s="9"/>
    </row>
    <row r="23" spans="2:31" x14ac:dyDescent="0.25">
      <c r="C23" s="1">
        <f>K27</f>
        <v>1.3596747752497689</v>
      </c>
      <c r="D23" s="1">
        <f>L27</f>
        <v>4.1846486716986755</v>
      </c>
      <c r="J23" s="1">
        <v>21</v>
      </c>
      <c r="K23" s="5">
        <f t="shared" ref="K23:K42" si="15">($I3-L$2*$D$15)*COS($H3)</f>
        <v>4.4000000000000004</v>
      </c>
      <c r="L23" s="5">
        <f t="shared" ref="L23:L42" si="16">($T3-L$2*$D$15)*SIN($S3)</f>
        <v>0</v>
      </c>
      <c r="M23" s="1">
        <v>0.24862100000000001</v>
      </c>
      <c r="N23" s="1">
        <v>0</v>
      </c>
      <c r="O23" s="1">
        <f t="shared" si="5"/>
        <v>4.6486210000000003</v>
      </c>
      <c r="P23" s="1">
        <f t="shared" si="6"/>
        <v>0</v>
      </c>
      <c r="Z23" s="1">
        <f>1000*1.5451/2</f>
        <v>772.55</v>
      </c>
      <c r="AB23" s="1">
        <v>21</v>
      </c>
      <c r="AC23" s="1">
        <f t="shared" si="14"/>
        <v>2.5888543819998322</v>
      </c>
      <c r="AD23" s="1">
        <f t="shared" si="14"/>
        <v>1.880912807335914</v>
      </c>
      <c r="AE23" s="9"/>
    </row>
    <row r="24" spans="2:31" x14ac:dyDescent="0.25">
      <c r="C24" s="1">
        <f>C20</f>
        <v>2.9389262614623659</v>
      </c>
      <c r="D24" s="1">
        <f>D20</f>
        <v>4.0450849718747373</v>
      </c>
      <c r="J24" s="1">
        <v>22</v>
      </c>
      <c r="K24" s="5">
        <f t="shared" si="15"/>
        <v>4.1846486716986755</v>
      </c>
      <c r="L24" s="5">
        <f t="shared" si="16"/>
        <v>1.3596747752497687</v>
      </c>
      <c r="M24" s="1">
        <v>0.22620799999999999</v>
      </c>
      <c r="N24" s="1">
        <v>2.928E-3</v>
      </c>
      <c r="O24" s="1">
        <f t="shared" si="5"/>
        <v>4.4108566716986752</v>
      </c>
      <c r="P24" s="1">
        <f t="shared" si="6"/>
        <v>1.3626027752497687</v>
      </c>
      <c r="AB24" s="1">
        <v>22</v>
      </c>
      <c r="AC24" s="1">
        <f t="shared" si="14"/>
        <v>1.880912807335914</v>
      </c>
      <c r="AD24" s="1">
        <f t="shared" si="14"/>
        <v>2.5888543819998322</v>
      </c>
      <c r="AE24" s="9"/>
    </row>
    <row r="25" spans="2:31" x14ac:dyDescent="0.25">
      <c r="J25" s="1">
        <v>23</v>
      </c>
      <c r="K25" s="1">
        <f t="shared" si="15"/>
        <v>3.5596747752497691</v>
      </c>
      <c r="L25" s="1">
        <f t="shared" si="16"/>
        <v>2.5862551100868818</v>
      </c>
      <c r="M25" s="1">
        <v>0.17322799999999999</v>
      </c>
      <c r="N25" s="1">
        <v>-2.3566E-2</v>
      </c>
      <c r="O25" s="1">
        <f t="shared" si="5"/>
        <v>3.732902775249769</v>
      </c>
      <c r="P25" s="1">
        <f t="shared" si="6"/>
        <v>2.5626891100868816</v>
      </c>
      <c r="Z25" s="1">
        <f>1.0255*1000</f>
        <v>1025.5</v>
      </c>
      <c r="AB25" s="1">
        <v>23</v>
      </c>
      <c r="AC25" s="1">
        <f t="shared" si="14"/>
        <v>0.98885438199983189</v>
      </c>
      <c r="AD25" s="1">
        <f t="shared" si="14"/>
        <v>3.0433808521444914</v>
      </c>
      <c r="AE25" s="9"/>
    </row>
    <row r="26" spans="2:31" ht="15.75" thickBot="1" x14ac:dyDescent="0.3">
      <c r="J26" s="1">
        <v>24</v>
      </c>
      <c r="K26" s="1">
        <f t="shared" si="15"/>
        <v>2.5862551100868818</v>
      </c>
      <c r="L26" s="1">
        <f t="shared" si="16"/>
        <v>3.5596747752497691</v>
      </c>
      <c r="M26" s="1">
        <v>0.122928</v>
      </c>
      <c r="N26" s="1">
        <v>-9.3269000000000005E-2</v>
      </c>
      <c r="O26" s="1">
        <f t="shared" si="5"/>
        <v>2.7091831100868817</v>
      </c>
      <c r="P26" s="1">
        <f t="shared" si="6"/>
        <v>3.4664057752497692</v>
      </c>
      <c r="Z26" s="1">
        <f>476.94+277</f>
        <v>753.94</v>
      </c>
      <c r="AB26" s="1">
        <v>24</v>
      </c>
      <c r="AC26" s="1">
        <f t="shared" si="14"/>
        <v>1.960237527853792E-16</v>
      </c>
      <c r="AD26" s="1">
        <f t="shared" si="14"/>
        <v>3.2</v>
      </c>
      <c r="AE26" s="10"/>
    </row>
    <row r="27" spans="2:31" ht="15.75" thickTop="1" x14ac:dyDescent="0.25">
      <c r="J27" s="1">
        <v>25</v>
      </c>
      <c r="K27" s="1">
        <f t="shared" si="15"/>
        <v>1.3596747752497689</v>
      </c>
      <c r="L27" s="1">
        <f t="shared" si="16"/>
        <v>4.1846486716986755</v>
      </c>
      <c r="M27" s="1">
        <v>0.10434300000000001</v>
      </c>
      <c r="N27" s="1">
        <v>-0.187113</v>
      </c>
      <c r="O27" s="1">
        <f t="shared" si="5"/>
        <v>1.4640177752497689</v>
      </c>
      <c r="P27" s="1">
        <f t="shared" si="6"/>
        <v>3.9975356716986754</v>
      </c>
      <c r="Y27" s="1">
        <f>1398*(1.5643-1.398/2)/1.5643</f>
        <v>773.31036246244344</v>
      </c>
      <c r="Z27" s="1">
        <f>99+171</f>
        <v>270</v>
      </c>
      <c r="AB27" s="1">
        <v>25</v>
      </c>
      <c r="AC27" s="1">
        <f>K83</f>
        <v>2.6</v>
      </c>
      <c r="AD27" s="1">
        <f>L83</f>
        <v>0</v>
      </c>
      <c r="AE27" s="8"/>
    </row>
    <row r="28" spans="2:31" x14ac:dyDescent="0.25">
      <c r="J28" s="1">
        <v>26</v>
      </c>
      <c r="K28" s="1">
        <f t="shared" si="15"/>
        <v>2.695326600798964E-16</v>
      </c>
      <c r="L28" s="1">
        <f t="shared" si="16"/>
        <v>4.4000000000000004</v>
      </c>
      <c r="M28" s="1">
        <v>0.12410400000000001</v>
      </c>
      <c r="N28" s="1">
        <v>-0.22956599999999999</v>
      </c>
      <c r="O28" s="1">
        <f t="shared" si="5"/>
        <v>0.12410400000000027</v>
      </c>
      <c r="P28" s="1">
        <f t="shared" si="6"/>
        <v>4.1704340000000002</v>
      </c>
      <c r="Y28" s="1">
        <f>1389-Y27</f>
        <v>615.68963753755656</v>
      </c>
      <c r="Z28" s="1">
        <f>1000*1.0255</f>
        <v>1025.5</v>
      </c>
      <c r="AB28" s="1">
        <v>26</v>
      </c>
      <c r="AC28" s="1">
        <f t="shared" ref="AC28:AD32" si="17">K84</f>
        <v>2.4727469423673991</v>
      </c>
      <c r="AD28" s="1">
        <f t="shared" si="17"/>
        <v>0.80344418537486328</v>
      </c>
      <c r="AE28" s="9"/>
    </row>
    <row r="29" spans="2:31" x14ac:dyDescent="0.25">
      <c r="J29" s="1">
        <v>27</v>
      </c>
      <c r="K29" s="1">
        <f t="shared" si="15"/>
        <v>-1.3596747752497684</v>
      </c>
      <c r="L29" s="1">
        <f t="shared" si="16"/>
        <v>4.1846486716986764</v>
      </c>
      <c r="M29" s="1">
        <v>0.14386499999999999</v>
      </c>
      <c r="N29" s="1">
        <v>-0.187113</v>
      </c>
      <c r="O29" s="1">
        <f t="shared" si="5"/>
        <v>-1.2158097752497685</v>
      </c>
      <c r="P29" s="1">
        <f t="shared" si="6"/>
        <v>3.9975356716986763</v>
      </c>
      <c r="Z29" s="1">
        <f>727+423</f>
        <v>1150</v>
      </c>
      <c r="AB29" s="1">
        <v>27</v>
      </c>
      <c r="AC29" s="1">
        <f t="shared" si="17"/>
        <v>2.1034441853748636</v>
      </c>
      <c r="AD29" s="1">
        <f t="shared" si="17"/>
        <v>1.5282416559604302</v>
      </c>
      <c r="AE29" s="9"/>
    </row>
    <row r="30" spans="2:31" x14ac:dyDescent="0.25">
      <c r="J30" s="1">
        <v>28</v>
      </c>
      <c r="K30" s="1">
        <f t="shared" si="15"/>
        <v>-2.5862551100868814</v>
      </c>
      <c r="L30" s="1">
        <f t="shared" si="16"/>
        <v>3.5596747752497691</v>
      </c>
      <c r="M30" s="1">
        <v>0.125281</v>
      </c>
      <c r="N30" s="1">
        <v>-9.3269000000000005E-2</v>
      </c>
      <c r="O30" s="1">
        <f t="shared" si="5"/>
        <v>-2.4609741100868812</v>
      </c>
      <c r="P30" s="1">
        <f t="shared" si="6"/>
        <v>3.4664057752497692</v>
      </c>
      <c r="Z30" s="1">
        <f>782+782</f>
        <v>1564</v>
      </c>
      <c r="AB30" s="1">
        <v>28</v>
      </c>
      <c r="AC30" s="1">
        <f t="shared" si="17"/>
        <v>1.5282416559604302</v>
      </c>
      <c r="AD30" s="1">
        <f t="shared" si="17"/>
        <v>2.1034441853748636</v>
      </c>
      <c r="AE30" s="9"/>
    </row>
    <row r="31" spans="2:31" x14ac:dyDescent="0.25">
      <c r="J31" s="1">
        <v>29</v>
      </c>
      <c r="K31" s="1">
        <f t="shared" si="15"/>
        <v>-3.5596747752497686</v>
      </c>
      <c r="L31" s="1">
        <f t="shared" si="16"/>
        <v>2.5862551100868827</v>
      </c>
      <c r="M31" s="1">
        <v>7.4980000000000005E-2</v>
      </c>
      <c r="N31" s="1">
        <v>-2.3566E-2</v>
      </c>
      <c r="O31" s="1">
        <f t="shared" si="5"/>
        <v>-3.4846947752497686</v>
      </c>
      <c r="P31" s="1">
        <f t="shared" si="6"/>
        <v>2.5626891100868825</v>
      </c>
      <c r="AB31" s="1">
        <v>29</v>
      </c>
      <c r="AC31" s="1">
        <f t="shared" si="17"/>
        <v>0.8034441853748634</v>
      </c>
      <c r="AD31" s="1">
        <f t="shared" si="17"/>
        <v>2.4727469423673991</v>
      </c>
      <c r="AE31" s="9"/>
    </row>
    <row r="32" spans="2:31" ht="15.75" thickBot="1" x14ac:dyDescent="0.3">
      <c r="J32" s="1">
        <v>30</v>
      </c>
      <c r="K32" s="1">
        <f t="shared" si="15"/>
        <v>-4.1846486716986755</v>
      </c>
      <c r="L32" s="1">
        <f t="shared" si="16"/>
        <v>1.3596747752497691</v>
      </c>
      <c r="M32" s="1">
        <v>2.1999999999999999E-2</v>
      </c>
      <c r="N32" s="1">
        <v>2.928E-3</v>
      </c>
      <c r="O32" s="1">
        <f t="shared" si="5"/>
        <v>-4.1626486716986753</v>
      </c>
      <c r="P32" s="1">
        <f t="shared" si="6"/>
        <v>1.3626027752497691</v>
      </c>
      <c r="AB32" s="1">
        <v>30</v>
      </c>
      <c r="AC32" s="1">
        <f t="shared" si="17"/>
        <v>1.592692991381206E-16</v>
      </c>
      <c r="AD32" s="1">
        <f t="shared" si="17"/>
        <v>2.6</v>
      </c>
      <c r="AE32" s="10"/>
    </row>
    <row r="33" spans="10:31" ht="15.75" thickTop="1" x14ac:dyDescent="0.25">
      <c r="J33" s="1">
        <v>31</v>
      </c>
      <c r="K33" s="1">
        <f t="shared" si="15"/>
        <v>-4.4000000000000004</v>
      </c>
      <c r="L33" s="1">
        <f t="shared" si="16"/>
        <v>5.390653201597928E-16</v>
      </c>
      <c r="M33" s="1">
        <v>-4.1300000000000001E-4</v>
      </c>
      <c r="N33" s="1">
        <v>0</v>
      </c>
      <c r="O33" s="1">
        <f t="shared" si="5"/>
        <v>-4.4004130000000004</v>
      </c>
      <c r="P33" s="1">
        <f t="shared" si="6"/>
        <v>5.390653201597928E-16</v>
      </c>
      <c r="AB33" s="1">
        <v>31</v>
      </c>
      <c r="AC33" s="1">
        <f>K103</f>
        <v>2</v>
      </c>
      <c r="AD33" s="1">
        <f>L103</f>
        <v>0</v>
      </c>
      <c r="AE33" s="8"/>
    </row>
    <row r="34" spans="10:31" x14ac:dyDescent="0.25">
      <c r="J34" s="1">
        <v>32</v>
      </c>
      <c r="K34" s="1">
        <f t="shared" si="15"/>
        <v>-4.1846486716986764</v>
      </c>
      <c r="L34" s="1">
        <f t="shared" si="16"/>
        <v>-1.3596747752497682</v>
      </c>
      <c r="M34" s="1">
        <v>2.1999999999999999E-2</v>
      </c>
      <c r="N34" s="1">
        <v>-2.928E-3</v>
      </c>
      <c r="O34" s="1">
        <f t="shared" si="5"/>
        <v>-4.1626486716986761</v>
      </c>
      <c r="P34" s="1">
        <f t="shared" si="6"/>
        <v>-1.3626027752497682</v>
      </c>
      <c r="AB34" s="1">
        <v>32</v>
      </c>
      <c r="AC34" s="1">
        <f t="shared" ref="AC34:AD38" si="18">K104</f>
        <v>1.9021130325903071</v>
      </c>
      <c r="AD34" s="1">
        <f t="shared" si="18"/>
        <v>0.61803398874989479</v>
      </c>
      <c r="AE34" s="9"/>
    </row>
    <row r="35" spans="10:31" x14ac:dyDescent="0.25">
      <c r="J35" s="1">
        <v>33</v>
      </c>
      <c r="K35" s="1">
        <f t="shared" si="15"/>
        <v>-3.5596747752497695</v>
      </c>
      <c r="L35" s="1">
        <f t="shared" si="16"/>
        <v>-2.5862551100868814</v>
      </c>
      <c r="M35" s="1">
        <v>7.4980000000000005E-2</v>
      </c>
      <c r="N35" s="1">
        <v>2.3566E-2</v>
      </c>
      <c r="O35" s="1">
        <f t="shared" si="5"/>
        <v>-3.4846947752497694</v>
      </c>
      <c r="P35" s="1">
        <f t="shared" si="6"/>
        <v>-2.5626891100868812</v>
      </c>
      <c r="AB35" s="1">
        <v>33</v>
      </c>
      <c r="AC35" s="1">
        <f t="shared" si="18"/>
        <v>1.6180339887498949</v>
      </c>
      <c r="AD35" s="1">
        <f t="shared" si="18"/>
        <v>1.1755705045849463</v>
      </c>
      <c r="AE35" s="9"/>
    </row>
    <row r="36" spans="10:31" x14ac:dyDescent="0.25">
      <c r="J36" s="1">
        <v>34</v>
      </c>
      <c r="K36" s="1">
        <f t="shared" si="15"/>
        <v>-2.5862551100868827</v>
      </c>
      <c r="L36" s="1">
        <f t="shared" si="16"/>
        <v>-3.5596747752497686</v>
      </c>
      <c r="M36" s="1">
        <v>0.125281</v>
      </c>
      <c r="N36" s="1">
        <v>9.3269000000000005E-2</v>
      </c>
      <c r="O36" s="1">
        <f t="shared" si="5"/>
        <v>-2.4609741100868825</v>
      </c>
      <c r="P36" s="1">
        <f t="shared" si="6"/>
        <v>-3.4664057752497688</v>
      </c>
      <c r="AB36" s="1">
        <v>34</v>
      </c>
      <c r="AC36" s="1">
        <f t="shared" si="18"/>
        <v>1.1755705045849463</v>
      </c>
      <c r="AD36" s="1">
        <f t="shared" si="18"/>
        <v>1.6180339887498949</v>
      </c>
      <c r="AE36" s="9"/>
    </row>
    <row r="37" spans="10:31" x14ac:dyDescent="0.25">
      <c r="J37" s="1">
        <v>35</v>
      </c>
      <c r="K37" s="1">
        <f t="shared" si="15"/>
        <v>-1.3596747752497693</v>
      </c>
      <c r="L37" s="1">
        <f t="shared" si="16"/>
        <v>-4.1846486716986755</v>
      </c>
      <c r="M37" s="1">
        <v>0.14386499999999999</v>
      </c>
      <c r="N37" s="1">
        <v>0.187113</v>
      </c>
      <c r="O37" s="1">
        <f t="shared" si="5"/>
        <v>-1.2158097752497694</v>
      </c>
      <c r="P37" s="1">
        <f t="shared" si="6"/>
        <v>-3.9975356716986754</v>
      </c>
      <c r="AB37" s="1">
        <v>35</v>
      </c>
      <c r="AC37" s="1">
        <f t="shared" si="18"/>
        <v>0.6180339887498949</v>
      </c>
      <c r="AD37" s="1">
        <f t="shared" si="18"/>
        <v>1.9021130325903071</v>
      </c>
      <c r="AE37" s="9"/>
    </row>
    <row r="38" spans="10:31" ht="15.75" thickBot="1" x14ac:dyDescent="0.3">
      <c r="J38" s="1">
        <v>36</v>
      </c>
      <c r="K38" s="1">
        <f t="shared" si="15"/>
        <v>-8.0859798023968931E-16</v>
      </c>
      <c r="L38" s="1">
        <f t="shared" si="16"/>
        <v>-4.4000000000000004</v>
      </c>
      <c r="M38" s="1">
        <v>0.12410400000000001</v>
      </c>
      <c r="N38" s="1">
        <v>0.22956599999999999</v>
      </c>
      <c r="O38" s="1">
        <f t="shared" si="5"/>
        <v>0.1241039999999992</v>
      </c>
      <c r="P38" s="1">
        <f t="shared" si="6"/>
        <v>-4.1704340000000002</v>
      </c>
      <c r="AB38" s="1">
        <v>36</v>
      </c>
      <c r="AC38" s="1">
        <f t="shared" si="18"/>
        <v>1.22514845490862E-16</v>
      </c>
      <c r="AD38" s="1">
        <f t="shared" si="18"/>
        <v>2</v>
      </c>
      <c r="AE38" s="10"/>
    </row>
    <row r="39" spans="10:31" ht="15.75" thickTop="1" x14ac:dyDescent="0.25">
      <c r="J39" s="1">
        <v>37</v>
      </c>
      <c r="K39" s="1">
        <f t="shared" si="15"/>
        <v>1.359674775249768</v>
      </c>
      <c r="L39" s="1">
        <f t="shared" si="16"/>
        <v>-4.1846486716986764</v>
      </c>
      <c r="M39" s="1">
        <v>0.10434300000000001</v>
      </c>
      <c r="N39" s="1">
        <v>0.187113</v>
      </c>
      <c r="O39" s="1">
        <f t="shared" si="5"/>
        <v>1.4640177752497681</v>
      </c>
      <c r="P39" s="1">
        <f t="shared" si="6"/>
        <v>-3.9975356716986763</v>
      </c>
      <c r="AE39" s="8"/>
    </row>
    <row r="40" spans="10:31" x14ac:dyDescent="0.25">
      <c r="J40" s="1">
        <v>38</v>
      </c>
      <c r="K40" s="1">
        <f t="shared" si="15"/>
        <v>2.5862551100868809</v>
      </c>
      <c r="L40" s="1">
        <f t="shared" si="16"/>
        <v>-3.5596747752497695</v>
      </c>
      <c r="M40" s="1">
        <v>0.122928</v>
      </c>
      <c r="N40" s="1">
        <v>9.3269000000000005E-2</v>
      </c>
      <c r="O40" s="1">
        <f t="shared" si="5"/>
        <v>2.7091831100868808</v>
      </c>
      <c r="P40" s="1">
        <f t="shared" si="6"/>
        <v>-3.4664057752497697</v>
      </c>
      <c r="AE40" s="9"/>
    </row>
    <row r="41" spans="10:31" x14ac:dyDescent="0.25">
      <c r="J41" s="1">
        <v>39</v>
      </c>
      <c r="K41" s="1">
        <f t="shared" si="15"/>
        <v>3.5596747752497686</v>
      </c>
      <c r="L41" s="1">
        <f t="shared" si="16"/>
        <v>-2.5862551100868831</v>
      </c>
      <c r="M41" s="1">
        <v>0.17322799999999999</v>
      </c>
      <c r="N41" s="1">
        <v>2.3566E-2</v>
      </c>
      <c r="O41" s="1">
        <f t="shared" si="5"/>
        <v>3.7329027752497685</v>
      </c>
      <c r="P41" s="1">
        <f t="shared" si="6"/>
        <v>-2.5626891100868829</v>
      </c>
      <c r="AE41" s="9"/>
    </row>
    <row r="42" spans="10:31" x14ac:dyDescent="0.25">
      <c r="J42" s="1">
        <v>40</v>
      </c>
      <c r="K42" s="1">
        <f t="shared" si="15"/>
        <v>4.1846486716986755</v>
      </c>
      <c r="L42" s="1">
        <f t="shared" si="16"/>
        <v>-1.3596747752497695</v>
      </c>
      <c r="M42" s="1">
        <v>0.22620799999999999</v>
      </c>
      <c r="N42" s="1">
        <v>-2.928E-3</v>
      </c>
      <c r="O42" s="1">
        <f t="shared" si="5"/>
        <v>4.4108566716986752</v>
      </c>
      <c r="P42" s="1">
        <f t="shared" si="6"/>
        <v>-1.3626027752497696</v>
      </c>
      <c r="AE42" s="9"/>
    </row>
    <row r="43" spans="10:31" x14ac:dyDescent="0.25">
      <c r="J43" s="1">
        <v>41</v>
      </c>
      <c r="K43" s="6">
        <f t="shared" ref="K43:K62" si="19">($I3-M$2*$D$15)*COS($H3)</f>
        <v>3.8</v>
      </c>
      <c r="L43" s="6">
        <f t="shared" ref="L43:L62" si="20">($T3-M$2*$D$15)*SIN($S3)</f>
        <v>0</v>
      </c>
      <c r="M43" s="1">
        <v>0.24970400000000001</v>
      </c>
      <c r="N43" s="1">
        <v>0</v>
      </c>
      <c r="O43" s="1">
        <f t="shared" si="5"/>
        <v>4.0497040000000002</v>
      </c>
      <c r="P43" s="1">
        <f t="shared" si="6"/>
        <v>0</v>
      </c>
      <c r="AE43" s="9"/>
    </row>
    <row r="44" spans="10:31" ht="15.75" thickBot="1" x14ac:dyDescent="0.3">
      <c r="J44" s="1">
        <v>42</v>
      </c>
      <c r="K44" s="6">
        <f t="shared" si="19"/>
        <v>3.6140147619215832</v>
      </c>
      <c r="L44" s="6">
        <f t="shared" si="20"/>
        <v>1.1742645786248</v>
      </c>
      <c r="M44" s="1">
        <v>0.23102500000000001</v>
      </c>
      <c r="N44" s="1">
        <v>-9.7540000000000005E-3</v>
      </c>
      <c r="O44" s="1">
        <f t="shared" si="5"/>
        <v>3.845039761921583</v>
      </c>
      <c r="P44" s="1">
        <f t="shared" si="6"/>
        <v>1.1645105786248</v>
      </c>
      <c r="AE44" s="10"/>
    </row>
    <row r="45" spans="10:31" ht="15.75" thickTop="1" x14ac:dyDescent="0.25">
      <c r="J45" s="1">
        <v>43</v>
      </c>
      <c r="K45" s="1">
        <f t="shared" si="19"/>
        <v>3.0742645786248</v>
      </c>
      <c r="L45" s="1">
        <f t="shared" si="20"/>
        <v>2.2335839587113977</v>
      </c>
      <c r="M45" s="1">
        <v>0.18639600000000001</v>
      </c>
      <c r="N45" s="1">
        <v>-4.3348999999999999E-2</v>
      </c>
      <c r="O45" s="1">
        <f t="shared" si="5"/>
        <v>3.2606605786248002</v>
      </c>
      <c r="P45" s="1">
        <f t="shared" si="6"/>
        <v>2.1902349587113976</v>
      </c>
    </row>
    <row r="46" spans="10:31" x14ac:dyDescent="0.25">
      <c r="J46" s="1">
        <v>44</v>
      </c>
      <c r="K46" s="1">
        <f t="shared" si="19"/>
        <v>2.2335839587113977</v>
      </c>
      <c r="L46" s="1">
        <f t="shared" si="20"/>
        <v>3.0742645786248</v>
      </c>
      <c r="M46" s="1">
        <v>0.142127</v>
      </c>
      <c r="N46" s="1">
        <v>-0.10874399999999999</v>
      </c>
      <c r="O46" s="1">
        <f t="shared" si="5"/>
        <v>2.3757109587113976</v>
      </c>
      <c r="P46" s="1">
        <f t="shared" si="6"/>
        <v>2.9655205786247998</v>
      </c>
    </row>
    <row r="47" spans="10:31" x14ac:dyDescent="0.25">
      <c r="J47" s="1">
        <v>45</v>
      </c>
      <c r="K47" s="1">
        <f t="shared" si="19"/>
        <v>1.1742645786248003</v>
      </c>
      <c r="L47" s="1">
        <f t="shared" si="20"/>
        <v>3.6140147619215832</v>
      </c>
      <c r="M47" s="1">
        <v>0.120254</v>
      </c>
      <c r="N47" s="1">
        <v>-0.18354699999999999</v>
      </c>
      <c r="O47" s="1">
        <f t="shared" si="5"/>
        <v>1.2945185786248004</v>
      </c>
      <c r="P47" s="1">
        <f t="shared" si="6"/>
        <v>3.4304677619215833</v>
      </c>
    </row>
    <row r="48" spans="10:31" x14ac:dyDescent="0.25">
      <c r="J48" s="1">
        <v>46</v>
      </c>
      <c r="K48" s="1">
        <f t="shared" si="19"/>
        <v>2.327782064326378E-16</v>
      </c>
      <c r="L48" s="1">
        <f t="shared" si="20"/>
        <v>3.8</v>
      </c>
      <c r="M48" s="1">
        <v>0.12410400000000001</v>
      </c>
      <c r="N48" s="1">
        <v>-0.21665799999999999</v>
      </c>
      <c r="O48" s="1">
        <f t="shared" si="5"/>
        <v>0.12410400000000024</v>
      </c>
      <c r="P48" s="1">
        <f t="shared" si="6"/>
        <v>3.583342</v>
      </c>
    </row>
    <row r="49" spans="10:30" x14ac:dyDescent="0.25">
      <c r="J49" s="1">
        <v>47</v>
      </c>
      <c r="K49" s="1">
        <f t="shared" si="19"/>
        <v>-1.1742645786247998</v>
      </c>
      <c r="L49" s="1">
        <f t="shared" si="20"/>
        <v>3.6140147619215837</v>
      </c>
      <c r="M49" s="1">
        <v>0.12795500000000001</v>
      </c>
      <c r="N49" s="1">
        <v>-0.18354699999999999</v>
      </c>
      <c r="O49" s="1">
        <f t="shared" si="5"/>
        <v>-1.0463095786247998</v>
      </c>
      <c r="P49" s="1">
        <f t="shared" si="6"/>
        <v>3.4304677619215838</v>
      </c>
    </row>
    <row r="50" spans="10:30" x14ac:dyDescent="0.25">
      <c r="J50" s="1">
        <v>48</v>
      </c>
      <c r="K50" s="1">
        <f t="shared" si="19"/>
        <v>-2.2335839587113973</v>
      </c>
      <c r="L50" s="1">
        <f t="shared" si="20"/>
        <v>3.0742645786248</v>
      </c>
      <c r="M50" s="1">
        <v>0.106082</v>
      </c>
      <c r="N50" s="1">
        <v>-0.10874399999999999</v>
      </c>
      <c r="O50" s="1">
        <f t="shared" si="5"/>
        <v>-2.1275019587113975</v>
      </c>
      <c r="P50" s="1">
        <f t="shared" si="6"/>
        <v>2.9655205786247998</v>
      </c>
    </row>
    <row r="51" spans="10:30" x14ac:dyDescent="0.25">
      <c r="J51" s="1">
        <v>49</v>
      </c>
      <c r="K51" s="1">
        <f t="shared" si="19"/>
        <v>-3.0742645786248</v>
      </c>
      <c r="L51" s="1">
        <f t="shared" si="20"/>
        <v>2.2335839587113981</v>
      </c>
      <c r="M51" s="1">
        <v>6.1811999999999999E-2</v>
      </c>
      <c r="N51" s="1">
        <v>-4.3348999999999999E-2</v>
      </c>
      <c r="O51" s="1">
        <f t="shared" si="5"/>
        <v>-3.0124525786247998</v>
      </c>
      <c r="P51" s="1">
        <f t="shared" si="6"/>
        <v>2.1902349587113981</v>
      </c>
    </row>
    <row r="52" spans="10:30" x14ac:dyDescent="0.25">
      <c r="J52" s="1">
        <v>50</v>
      </c>
      <c r="K52" s="1">
        <f t="shared" si="19"/>
        <v>-3.6140147619215832</v>
      </c>
      <c r="L52" s="1">
        <f t="shared" si="20"/>
        <v>1.1742645786248005</v>
      </c>
      <c r="M52" s="1">
        <v>1.7184000000000001E-2</v>
      </c>
      <c r="N52" s="1">
        <v>-9.7540000000000005E-3</v>
      </c>
      <c r="O52" s="1">
        <f t="shared" si="5"/>
        <v>-3.5968307619215834</v>
      </c>
      <c r="P52" s="1">
        <f t="shared" si="6"/>
        <v>1.1645105786248005</v>
      </c>
    </row>
    <row r="53" spans="10:30" x14ac:dyDescent="0.25">
      <c r="J53" s="1">
        <v>51</v>
      </c>
      <c r="K53" s="1">
        <f t="shared" si="19"/>
        <v>-3.8</v>
      </c>
      <c r="L53" s="1">
        <f t="shared" si="20"/>
        <v>4.655564128652756E-16</v>
      </c>
      <c r="M53" s="1">
        <v>-1.4959999999999999E-3</v>
      </c>
      <c r="N53" s="1">
        <v>0</v>
      </c>
      <c r="O53" s="1">
        <f t="shared" si="5"/>
        <v>-3.8014959999999998</v>
      </c>
      <c r="P53" s="1">
        <f t="shared" si="6"/>
        <v>4.655564128652756E-16</v>
      </c>
    </row>
    <row r="54" spans="10:30" x14ac:dyDescent="0.25">
      <c r="J54" s="1">
        <v>52</v>
      </c>
      <c r="K54" s="1">
        <f t="shared" si="19"/>
        <v>-3.6140147619215837</v>
      </c>
      <c r="L54" s="1">
        <f t="shared" si="20"/>
        <v>-1.1742645786247996</v>
      </c>
      <c r="M54" s="1">
        <v>1.7184000000000001E-2</v>
      </c>
      <c r="N54" s="1">
        <v>9.7540000000000005E-3</v>
      </c>
      <c r="O54" s="1">
        <f t="shared" si="5"/>
        <v>-3.5968307619215838</v>
      </c>
      <c r="P54" s="1">
        <f t="shared" si="6"/>
        <v>-1.1645105786247996</v>
      </c>
      <c r="T54" s="1" t="s">
        <v>23</v>
      </c>
      <c r="U54" s="1">
        <v>45</v>
      </c>
      <c r="V54" s="1">
        <f>PI()/2 - RADIANS(U54)/2</f>
        <v>1.1780972450961724</v>
      </c>
      <c r="W54" s="1">
        <f>PI()/2 + RADIANS(U54)/2</f>
        <v>1.9634954084936207</v>
      </c>
    </row>
    <row r="55" spans="10:30" x14ac:dyDescent="0.25">
      <c r="J55" s="1">
        <v>53</v>
      </c>
      <c r="K55" s="1">
        <f t="shared" si="19"/>
        <v>-3.0742645786248004</v>
      </c>
      <c r="L55" s="1">
        <f t="shared" si="20"/>
        <v>-2.2335839587113973</v>
      </c>
      <c r="M55" s="1">
        <v>6.1811999999999999E-2</v>
      </c>
      <c r="N55" s="1">
        <v>4.3348999999999999E-2</v>
      </c>
      <c r="O55" s="1">
        <f t="shared" si="5"/>
        <v>-3.0124525786248002</v>
      </c>
      <c r="P55" s="1">
        <f t="shared" si="6"/>
        <v>-2.1902349587113972</v>
      </c>
      <c r="AA55" s="1">
        <v>4</v>
      </c>
      <c r="AB55" s="1">
        <v>7</v>
      </c>
      <c r="AC55" s="1">
        <v>14</v>
      </c>
      <c r="AD55" s="1">
        <v>17</v>
      </c>
    </row>
    <row r="56" spans="10:30" x14ac:dyDescent="0.25">
      <c r="J56" s="1">
        <v>54</v>
      </c>
      <c r="K56" s="1">
        <f t="shared" si="19"/>
        <v>-2.2335839587113981</v>
      </c>
      <c r="L56" s="1">
        <f t="shared" si="20"/>
        <v>-3.0742645786248</v>
      </c>
      <c r="M56" s="1">
        <v>0.106082</v>
      </c>
      <c r="N56" s="1">
        <v>0.10874399999999999</v>
      </c>
      <c r="O56" s="1">
        <f t="shared" si="5"/>
        <v>-2.1275019587113984</v>
      </c>
      <c r="P56" s="1">
        <f t="shared" si="6"/>
        <v>-2.9655205786247998</v>
      </c>
      <c r="U56" s="1">
        <v>5</v>
      </c>
      <c r="V56" s="1">
        <f>U56*COS($V$54)</f>
        <v>1.9134171618254492</v>
      </c>
      <c r="W56" s="1">
        <f>U56*SIN($V$54)</f>
        <v>4.6193976625564339</v>
      </c>
      <c r="X56" s="1">
        <f>V56-E22</f>
        <v>0.51957587223782054</v>
      </c>
      <c r="Y56" s="1">
        <f>V56-E22</f>
        <v>0.51957587223782054</v>
      </c>
    </row>
    <row r="57" spans="10:30" x14ac:dyDescent="0.25">
      <c r="J57" s="1">
        <v>55</v>
      </c>
      <c r="K57" s="1">
        <f t="shared" si="19"/>
        <v>-1.1742645786248007</v>
      </c>
      <c r="L57" s="1">
        <f t="shared" si="20"/>
        <v>-3.6140147619215832</v>
      </c>
      <c r="M57" s="1">
        <v>0.12795500000000001</v>
      </c>
      <c r="N57" s="1">
        <v>0.18354699999999999</v>
      </c>
      <c r="O57" s="1">
        <f t="shared" si="5"/>
        <v>-1.0463095786248007</v>
      </c>
      <c r="P57" s="1">
        <f t="shared" si="6"/>
        <v>-3.4304677619215833</v>
      </c>
      <c r="U57" s="1">
        <v>-5</v>
      </c>
      <c r="V57" s="1">
        <f>U57*COS($V$54)</f>
        <v>-1.9134171618254492</v>
      </c>
      <c r="W57" s="1">
        <f>U57*SIN($V$54)</f>
        <v>-4.6193976625564339</v>
      </c>
    </row>
    <row r="58" spans="10:30" x14ac:dyDescent="0.25">
      <c r="J58" s="1">
        <v>56</v>
      </c>
      <c r="K58" s="1">
        <f t="shared" si="19"/>
        <v>-6.9833461929791341E-16</v>
      </c>
      <c r="L58" s="1">
        <f t="shared" si="20"/>
        <v>-3.8</v>
      </c>
      <c r="M58" s="1">
        <v>0.12410400000000001</v>
      </c>
      <c r="N58" s="1">
        <v>0.21665799999999999</v>
      </c>
      <c r="O58" s="1">
        <f t="shared" si="5"/>
        <v>0.12410399999999931</v>
      </c>
      <c r="P58" s="1">
        <f t="shared" si="6"/>
        <v>-3.583342</v>
      </c>
    </row>
    <row r="59" spans="10:30" x14ac:dyDescent="0.25">
      <c r="J59" s="1">
        <v>57</v>
      </c>
      <c r="K59" s="1">
        <f t="shared" si="19"/>
        <v>1.1742645786247994</v>
      </c>
      <c r="L59" s="1">
        <f t="shared" si="20"/>
        <v>-3.6140147619215837</v>
      </c>
      <c r="M59" s="1">
        <v>0.120254</v>
      </c>
      <c r="N59" s="1">
        <v>0.18354699999999999</v>
      </c>
      <c r="O59" s="1">
        <f t="shared" si="5"/>
        <v>1.2945185786247995</v>
      </c>
      <c r="P59" s="1">
        <f t="shared" si="6"/>
        <v>-3.4304677619215838</v>
      </c>
      <c r="U59" s="1">
        <v>5</v>
      </c>
      <c r="V59" s="1">
        <f>U59*COS($W$54)</f>
        <v>-1.9134171618254485</v>
      </c>
      <c r="W59" s="1">
        <f>U59*SIN($W$54)</f>
        <v>4.6193976625564339</v>
      </c>
    </row>
    <row r="60" spans="10:30" x14ac:dyDescent="0.25">
      <c r="J60" s="1">
        <v>58</v>
      </c>
      <c r="K60" s="1">
        <f t="shared" si="19"/>
        <v>2.2335839587113968</v>
      </c>
      <c r="L60" s="1">
        <f t="shared" si="20"/>
        <v>-3.0742645786248004</v>
      </c>
      <c r="M60" s="1">
        <v>0.142127</v>
      </c>
      <c r="N60" s="1">
        <v>0.10874399999999999</v>
      </c>
      <c r="O60" s="1">
        <f t="shared" si="5"/>
        <v>2.3757109587113967</v>
      </c>
      <c r="P60" s="1">
        <f t="shared" si="6"/>
        <v>-2.9655205786248002</v>
      </c>
      <c r="U60" s="1">
        <v>-5</v>
      </c>
      <c r="V60" s="1">
        <f>U60*COS($W$54)</f>
        <v>1.9134171618254485</v>
      </c>
      <c r="W60" s="1">
        <f>U60*SIN($W$54)</f>
        <v>-4.6193976625564339</v>
      </c>
    </row>
    <row r="61" spans="10:30" x14ac:dyDescent="0.25">
      <c r="J61" s="1">
        <v>59</v>
      </c>
      <c r="K61" s="1">
        <f t="shared" si="19"/>
        <v>3.0742645786248</v>
      </c>
      <c r="L61" s="1">
        <f t="shared" si="20"/>
        <v>-2.2335839587113986</v>
      </c>
      <c r="M61" s="1">
        <v>0.18639600000000001</v>
      </c>
      <c r="N61" s="1">
        <v>4.3348999999999999E-2</v>
      </c>
      <c r="O61" s="1">
        <f t="shared" si="5"/>
        <v>3.2606605786248002</v>
      </c>
      <c r="P61" s="1">
        <f t="shared" si="6"/>
        <v>-2.1902349587113985</v>
      </c>
    </row>
    <row r="62" spans="10:30" x14ac:dyDescent="0.25">
      <c r="J62" s="1">
        <v>60</v>
      </c>
      <c r="K62" s="1">
        <f t="shared" si="19"/>
        <v>3.6140147619215832</v>
      </c>
      <c r="L62" s="1">
        <f t="shared" si="20"/>
        <v>-1.1742645786248009</v>
      </c>
      <c r="M62" s="1">
        <v>0.23102500000000001</v>
      </c>
      <c r="N62" s="1">
        <v>9.7540000000000005E-3</v>
      </c>
      <c r="O62" s="1">
        <f t="shared" si="5"/>
        <v>3.845039761921583</v>
      </c>
      <c r="P62" s="1">
        <f t="shared" si="6"/>
        <v>-1.1645105786248009</v>
      </c>
    </row>
    <row r="63" spans="10:30" x14ac:dyDescent="0.25">
      <c r="J63" s="1">
        <v>61</v>
      </c>
      <c r="K63" s="7">
        <f t="shared" ref="K63:K82" si="21">($I3-N$2*$D$15)*COS($H3)</f>
        <v>3.2</v>
      </c>
      <c r="L63" s="7">
        <f t="shared" ref="L63:L82" si="22">($T3-N$2*$D$15)*SIN($S3)</f>
        <v>0</v>
      </c>
      <c r="M63" s="1">
        <v>0.25147599999999998</v>
      </c>
      <c r="N63" s="1">
        <v>0</v>
      </c>
      <c r="O63" s="1">
        <f t="shared" si="5"/>
        <v>3.451476</v>
      </c>
      <c r="P63" s="1">
        <f t="shared" si="6"/>
        <v>0</v>
      </c>
    </row>
    <row r="64" spans="10:30" x14ac:dyDescent="0.25">
      <c r="J64" s="1">
        <v>62</v>
      </c>
      <c r="K64" s="7">
        <f t="shared" si="21"/>
        <v>3.0433808521444914</v>
      </c>
      <c r="L64" s="7">
        <f t="shared" si="22"/>
        <v>0.98885438199983167</v>
      </c>
      <c r="M64" s="1">
        <v>0.23569899999999999</v>
      </c>
      <c r="N64" s="1">
        <v>-2.0631E-2</v>
      </c>
      <c r="O64" s="1">
        <f t="shared" si="5"/>
        <v>3.2790798521444913</v>
      </c>
      <c r="P64" s="1">
        <f t="shared" si="6"/>
        <v>0.96822338199983171</v>
      </c>
    </row>
    <row r="65" spans="10:16" x14ac:dyDescent="0.25">
      <c r="J65" s="1">
        <v>63</v>
      </c>
      <c r="K65" s="1">
        <f t="shared" si="21"/>
        <v>2.5888543819998322</v>
      </c>
      <c r="L65" s="1">
        <f t="shared" si="22"/>
        <v>1.880912807335914</v>
      </c>
      <c r="M65" s="1">
        <v>0.19711899999999999</v>
      </c>
      <c r="N65" s="1">
        <v>-5.9267E-2</v>
      </c>
      <c r="O65" s="1">
        <f t="shared" si="5"/>
        <v>2.785973381999832</v>
      </c>
      <c r="P65" s="1">
        <f t="shared" si="6"/>
        <v>1.8216458073359141</v>
      </c>
    </row>
    <row r="66" spans="10:16" x14ac:dyDescent="0.25">
      <c r="J66" s="1">
        <v>64</v>
      </c>
      <c r="K66" s="1">
        <f t="shared" si="21"/>
        <v>1.880912807335914</v>
      </c>
      <c r="L66" s="1">
        <f t="shared" si="22"/>
        <v>2.5888543819998322</v>
      </c>
      <c r="M66" s="1">
        <v>0.15623400000000001</v>
      </c>
      <c r="N66" s="1">
        <v>-0.11948300000000001</v>
      </c>
      <c r="O66" s="1">
        <f t="shared" si="5"/>
        <v>2.037146807335914</v>
      </c>
      <c r="P66" s="1">
        <f t="shared" si="6"/>
        <v>2.4693713819998324</v>
      </c>
    </row>
    <row r="67" spans="10:16" x14ac:dyDescent="0.25">
      <c r="J67" s="1">
        <v>65</v>
      </c>
      <c r="K67" s="1">
        <f t="shared" si="21"/>
        <v>0.98885438199983189</v>
      </c>
      <c r="L67" s="1">
        <f t="shared" si="22"/>
        <v>3.0433808521444914</v>
      </c>
      <c r="M67" s="1">
        <v>0.13117500000000001</v>
      </c>
      <c r="N67" s="1">
        <v>-0.18095900000000001</v>
      </c>
      <c r="O67" s="1">
        <f t="shared" si="5"/>
        <v>1.1200293819998319</v>
      </c>
      <c r="P67" s="1">
        <f t="shared" si="6"/>
        <v>2.8624218521444913</v>
      </c>
    </row>
    <row r="68" spans="10:16" x14ac:dyDescent="0.25">
      <c r="J68" s="1">
        <v>66</v>
      </c>
      <c r="K68" s="1">
        <f t="shared" si="21"/>
        <v>1.960237527853792E-16</v>
      </c>
      <c r="L68" s="1">
        <f t="shared" si="22"/>
        <v>3.2</v>
      </c>
      <c r="M68" s="1">
        <v>0.12410400000000001</v>
      </c>
      <c r="N68" s="1">
        <v>-0.20741499999999999</v>
      </c>
      <c r="O68" s="1">
        <f t="shared" ref="O68:O122" si="23">K68+M68</f>
        <v>0.1241040000000002</v>
      </c>
      <c r="P68" s="1">
        <f t="shared" ref="P68:P122" si="24">L68+N68</f>
        <v>2.9925850000000001</v>
      </c>
    </row>
    <row r="69" spans="10:16" x14ac:dyDescent="0.25">
      <c r="J69" s="1">
        <v>67</v>
      </c>
      <c r="K69" s="1">
        <f t="shared" si="21"/>
        <v>-0.98885438199983156</v>
      </c>
      <c r="L69" s="1">
        <f t="shared" si="22"/>
        <v>3.0433808521444918</v>
      </c>
      <c r="M69" s="1">
        <v>0.117034</v>
      </c>
      <c r="N69" s="1">
        <v>-0.18095900000000001</v>
      </c>
      <c r="O69" s="1">
        <f t="shared" si="23"/>
        <v>-0.87182038199983158</v>
      </c>
      <c r="P69" s="1">
        <f t="shared" si="24"/>
        <v>2.8624218521444917</v>
      </c>
    </row>
    <row r="70" spans="10:16" x14ac:dyDescent="0.25">
      <c r="J70" s="1">
        <v>68</v>
      </c>
      <c r="K70" s="1">
        <f t="shared" si="21"/>
        <v>-1.8809128073359138</v>
      </c>
      <c r="L70" s="1">
        <f t="shared" si="22"/>
        <v>2.5888543819998322</v>
      </c>
      <c r="M70" s="1">
        <v>9.1974E-2</v>
      </c>
      <c r="N70" s="1">
        <v>-0.11948300000000001</v>
      </c>
      <c r="O70" s="1">
        <f t="shared" si="23"/>
        <v>-1.7889388073359138</v>
      </c>
      <c r="P70" s="1">
        <f t="shared" si="24"/>
        <v>2.4693713819998324</v>
      </c>
    </row>
    <row r="71" spans="10:16" x14ac:dyDescent="0.25">
      <c r="J71" s="1">
        <v>69</v>
      </c>
      <c r="K71" s="1">
        <f t="shared" si="21"/>
        <v>-2.5888543819998318</v>
      </c>
      <c r="L71" s="1">
        <f t="shared" si="22"/>
        <v>1.8809128073359145</v>
      </c>
      <c r="M71" s="1">
        <v>5.1089000000000002E-2</v>
      </c>
      <c r="N71" s="1">
        <v>-5.9267E-2</v>
      </c>
      <c r="O71" s="1">
        <f t="shared" si="23"/>
        <v>-2.5377653819998316</v>
      </c>
      <c r="P71" s="1">
        <f t="shared" si="24"/>
        <v>1.8216458073359145</v>
      </c>
    </row>
    <row r="72" spans="10:16" x14ac:dyDescent="0.25">
      <c r="J72" s="1">
        <v>70</v>
      </c>
      <c r="K72" s="1">
        <f t="shared" si="21"/>
        <v>-3.0433808521444914</v>
      </c>
      <c r="L72" s="1">
        <f t="shared" si="22"/>
        <v>0.98885438199983211</v>
      </c>
      <c r="M72" s="1">
        <v>1.251E-2</v>
      </c>
      <c r="N72" s="1">
        <v>-2.0631E-2</v>
      </c>
      <c r="O72" s="1">
        <f t="shared" si="23"/>
        <v>-3.0308708521444916</v>
      </c>
      <c r="P72" s="1">
        <f t="shared" si="24"/>
        <v>0.96822338199983216</v>
      </c>
    </row>
    <row r="73" spans="10:16" x14ac:dyDescent="0.25">
      <c r="J73" s="1">
        <v>71</v>
      </c>
      <c r="K73" s="1">
        <f t="shared" si="21"/>
        <v>-3.2</v>
      </c>
      <c r="L73" s="1">
        <f t="shared" si="22"/>
        <v>3.920475055707584E-16</v>
      </c>
      <c r="M73" s="1">
        <v>-3.2680000000000001E-3</v>
      </c>
      <c r="N73" s="1">
        <v>0</v>
      </c>
      <c r="O73" s="1">
        <f t="shared" si="23"/>
        <v>-3.203268</v>
      </c>
      <c r="P73" s="1">
        <f t="shared" si="24"/>
        <v>3.920475055707584E-16</v>
      </c>
    </row>
    <row r="74" spans="10:16" x14ac:dyDescent="0.25">
      <c r="J74" s="1">
        <v>72</v>
      </c>
      <c r="K74" s="1">
        <f t="shared" si="21"/>
        <v>-3.0433808521444918</v>
      </c>
      <c r="L74" s="1">
        <f t="shared" si="22"/>
        <v>-0.98885438199983133</v>
      </c>
      <c r="M74" s="1">
        <v>1.251E-2</v>
      </c>
      <c r="N74" s="1">
        <v>2.0631E-2</v>
      </c>
      <c r="O74" s="1">
        <f t="shared" si="23"/>
        <v>-3.030870852144492</v>
      </c>
      <c r="P74" s="1">
        <f t="shared" si="24"/>
        <v>-0.96822338199983138</v>
      </c>
    </row>
    <row r="75" spans="10:16" x14ac:dyDescent="0.25">
      <c r="J75" s="1">
        <v>73</v>
      </c>
      <c r="K75" s="1">
        <f t="shared" si="21"/>
        <v>-2.5888543819998322</v>
      </c>
      <c r="L75" s="1">
        <f t="shared" si="22"/>
        <v>-1.8809128073359138</v>
      </c>
      <c r="M75" s="1">
        <v>5.1089000000000002E-2</v>
      </c>
      <c r="N75" s="1">
        <v>5.9267E-2</v>
      </c>
      <c r="O75" s="1">
        <f t="shared" si="23"/>
        <v>-2.537765381999832</v>
      </c>
      <c r="P75" s="1">
        <f t="shared" si="24"/>
        <v>-1.8216458073359139</v>
      </c>
    </row>
    <row r="76" spans="10:16" x14ac:dyDescent="0.25">
      <c r="J76" s="1">
        <v>74</v>
      </c>
      <c r="K76" s="1">
        <f t="shared" si="21"/>
        <v>-1.8809128073359145</v>
      </c>
      <c r="L76" s="1">
        <f t="shared" si="22"/>
        <v>-2.5888543819998318</v>
      </c>
      <c r="M76" s="1">
        <v>9.1974E-2</v>
      </c>
      <c r="N76" s="1">
        <v>0.11948300000000001</v>
      </c>
      <c r="O76" s="1">
        <f t="shared" si="23"/>
        <v>-1.7889388073359145</v>
      </c>
      <c r="P76" s="1">
        <f t="shared" si="24"/>
        <v>-2.4693713819998315</v>
      </c>
    </row>
    <row r="77" spans="10:16" x14ac:dyDescent="0.25">
      <c r="J77" s="1">
        <v>75</v>
      </c>
      <c r="K77" s="1">
        <f t="shared" si="21"/>
        <v>-0.98885438199983222</v>
      </c>
      <c r="L77" s="1">
        <f t="shared" si="22"/>
        <v>-3.0433808521444914</v>
      </c>
      <c r="M77" s="1">
        <v>0.117034</v>
      </c>
      <c r="N77" s="1">
        <v>0.18095900000000001</v>
      </c>
      <c r="O77" s="1">
        <f t="shared" si="23"/>
        <v>-0.87182038199983225</v>
      </c>
      <c r="P77" s="1">
        <f t="shared" si="24"/>
        <v>-2.8624218521444913</v>
      </c>
    </row>
    <row r="78" spans="10:16" x14ac:dyDescent="0.25">
      <c r="J78" s="1">
        <v>76</v>
      </c>
      <c r="K78" s="1">
        <f t="shared" si="21"/>
        <v>-5.8807125835613761E-16</v>
      </c>
      <c r="L78" s="1">
        <f t="shared" si="22"/>
        <v>-3.2</v>
      </c>
      <c r="M78" s="1">
        <v>0.12410400000000001</v>
      </c>
      <c r="N78" s="1">
        <v>0.20741499999999999</v>
      </c>
      <c r="O78" s="1">
        <f t="shared" si="23"/>
        <v>0.12410399999999942</v>
      </c>
      <c r="P78" s="1">
        <f t="shared" si="24"/>
        <v>-2.9925850000000001</v>
      </c>
    </row>
    <row r="79" spans="10:16" x14ac:dyDescent="0.25">
      <c r="J79" s="1">
        <v>77</v>
      </c>
      <c r="K79" s="1">
        <f t="shared" si="21"/>
        <v>0.98885438199983122</v>
      </c>
      <c r="L79" s="1">
        <f t="shared" si="22"/>
        <v>-3.0433808521444918</v>
      </c>
      <c r="M79" s="1">
        <v>0.13117500000000001</v>
      </c>
      <c r="N79" s="1">
        <v>0.18095900000000001</v>
      </c>
      <c r="O79" s="1">
        <f t="shared" si="23"/>
        <v>1.1200293819998313</v>
      </c>
      <c r="P79" s="1">
        <f t="shared" si="24"/>
        <v>-2.8624218521444917</v>
      </c>
    </row>
    <row r="80" spans="10:16" x14ac:dyDescent="0.25">
      <c r="J80" s="1">
        <v>78</v>
      </c>
      <c r="K80" s="1">
        <f t="shared" si="21"/>
        <v>1.8809128073359134</v>
      </c>
      <c r="L80" s="1">
        <f t="shared" si="22"/>
        <v>-2.5888543819998322</v>
      </c>
      <c r="M80" s="1">
        <v>0.15623400000000001</v>
      </c>
      <c r="N80" s="1">
        <v>0.11948300000000001</v>
      </c>
      <c r="O80" s="1">
        <f t="shared" si="23"/>
        <v>2.0371468073359136</v>
      </c>
      <c r="P80" s="1">
        <f t="shared" si="24"/>
        <v>-2.4693713819998324</v>
      </c>
    </row>
    <row r="81" spans="10:16" x14ac:dyDescent="0.25">
      <c r="J81" s="1">
        <v>79</v>
      </c>
      <c r="K81" s="1">
        <f t="shared" si="21"/>
        <v>2.5888543819998318</v>
      </c>
      <c r="L81" s="1">
        <f t="shared" si="22"/>
        <v>-1.8809128073359149</v>
      </c>
      <c r="M81" s="1">
        <v>0.19711899999999999</v>
      </c>
      <c r="N81" s="1">
        <v>5.9267E-2</v>
      </c>
      <c r="O81" s="1">
        <f t="shared" si="23"/>
        <v>2.7859733819998316</v>
      </c>
      <c r="P81" s="1">
        <f t="shared" si="24"/>
        <v>-1.821645807335915</v>
      </c>
    </row>
    <row r="82" spans="10:16" x14ac:dyDescent="0.25">
      <c r="J82" s="1">
        <v>80</v>
      </c>
      <c r="K82" s="1">
        <f t="shared" si="21"/>
        <v>3.0433808521444914</v>
      </c>
      <c r="L82" s="1">
        <f t="shared" si="22"/>
        <v>-0.98885438199983244</v>
      </c>
      <c r="M82" s="1">
        <v>0.23569899999999999</v>
      </c>
      <c r="N82" s="1">
        <v>2.0631E-2</v>
      </c>
      <c r="O82" s="1">
        <f t="shared" si="23"/>
        <v>3.2790798521444913</v>
      </c>
      <c r="P82" s="1">
        <f t="shared" si="24"/>
        <v>-0.96822338199983249</v>
      </c>
    </row>
    <row r="83" spans="10:16" x14ac:dyDescent="0.25">
      <c r="J83" s="1">
        <v>81</v>
      </c>
      <c r="K83" s="1">
        <f t="shared" ref="K83:K102" si="25">($I3-O$2*$D$15)*COS($H3)</f>
        <v>2.6</v>
      </c>
      <c r="L83" s="1">
        <f t="shared" ref="L83:L102" si="26">($T3-O$2*$D$15)*SIN($S3)</f>
        <v>0</v>
      </c>
      <c r="M83" s="1">
        <v>0.25323200000000001</v>
      </c>
      <c r="N83" s="1">
        <v>0</v>
      </c>
      <c r="O83" s="1">
        <f t="shared" si="23"/>
        <v>2.8532320000000002</v>
      </c>
      <c r="P83" s="1">
        <f t="shared" si="24"/>
        <v>0</v>
      </c>
    </row>
    <row r="84" spans="10:16" x14ac:dyDescent="0.25">
      <c r="J84" s="1">
        <v>82</v>
      </c>
      <c r="K84" s="1">
        <f t="shared" si="25"/>
        <v>2.4727469423673991</v>
      </c>
      <c r="L84" s="1">
        <f t="shared" si="26"/>
        <v>0.80344418537486328</v>
      </c>
      <c r="M84" s="1">
        <v>0.24049699999999999</v>
      </c>
      <c r="N84" s="1">
        <v>-3.1746999999999997E-2</v>
      </c>
      <c r="O84" s="1">
        <f t="shared" si="23"/>
        <v>2.7132439423673991</v>
      </c>
      <c r="P84" s="1">
        <f t="shared" si="24"/>
        <v>0.77169718537486331</v>
      </c>
    </row>
    <row r="85" spans="10:16" x14ac:dyDescent="0.25">
      <c r="J85" s="1">
        <v>83</v>
      </c>
      <c r="K85" s="1">
        <f t="shared" si="25"/>
        <v>2.1034441853748636</v>
      </c>
      <c r="L85" s="1">
        <f t="shared" si="26"/>
        <v>1.5282416559604302</v>
      </c>
      <c r="M85" s="1">
        <v>0.208038</v>
      </c>
      <c r="N85" s="1">
        <v>-7.4714000000000003E-2</v>
      </c>
      <c r="O85" s="1">
        <f t="shared" si="23"/>
        <v>2.3114821853748637</v>
      </c>
      <c r="P85" s="1">
        <f t="shared" si="24"/>
        <v>1.4535276559604302</v>
      </c>
    </row>
    <row r="86" spans="10:16" x14ac:dyDescent="0.25">
      <c r="J86" s="1">
        <v>84</v>
      </c>
      <c r="K86" s="1">
        <f t="shared" si="25"/>
        <v>1.5282416559604302</v>
      </c>
      <c r="L86" s="1">
        <f t="shared" si="26"/>
        <v>2.1034441853748636</v>
      </c>
      <c r="M86" s="1">
        <v>0.17020199999999999</v>
      </c>
      <c r="N86" s="1">
        <v>-0.129775</v>
      </c>
      <c r="O86" s="1">
        <f t="shared" si="23"/>
        <v>1.6984436559604301</v>
      </c>
      <c r="P86" s="1">
        <f t="shared" si="24"/>
        <v>1.9736691853748636</v>
      </c>
    </row>
    <row r="87" spans="10:16" x14ac:dyDescent="0.25">
      <c r="J87" s="1">
        <v>85</v>
      </c>
      <c r="K87" s="1">
        <f t="shared" si="25"/>
        <v>0.8034441853748634</v>
      </c>
      <c r="L87" s="1">
        <f t="shared" si="26"/>
        <v>2.4727469423673991</v>
      </c>
      <c r="M87" s="1">
        <v>0.141293</v>
      </c>
      <c r="N87" s="1">
        <v>-0.18096100000000001</v>
      </c>
      <c r="O87" s="1">
        <f t="shared" si="23"/>
        <v>0.9447371853748634</v>
      </c>
      <c r="P87" s="1">
        <f t="shared" si="24"/>
        <v>2.2917859423673992</v>
      </c>
    </row>
    <row r="88" spans="10:16" x14ac:dyDescent="0.25">
      <c r="J88" s="1">
        <v>86</v>
      </c>
      <c r="K88" s="1">
        <f t="shared" si="25"/>
        <v>1.592692991381206E-16</v>
      </c>
      <c r="L88" s="1">
        <f t="shared" si="26"/>
        <v>2.6</v>
      </c>
      <c r="M88" s="1">
        <v>0.12410400000000001</v>
      </c>
      <c r="N88" s="1">
        <v>-0.20236100000000001</v>
      </c>
      <c r="O88" s="1">
        <f t="shared" si="23"/>
        <v>0.12410400000000016</v>
      </c>
      <c r="P88" s="1">
        <f t="shared" si="24"/>
        <v>2.3976389999999999</v>
      </c>
    </row>
    <row r="89" spans="10:16" x14ac:dyDescent="0.25">
      <c r="J89" s="1">
        <v>87</v>
      </c>
      <c r="K89" s="1">
        <f t="shared" si="25"/>
        <v>-0.80344418537486306</v>
      </c>
      <c r="L89" s="1">
        <f t="shared" si="26"/>
        <v>2.4727469423673996</v>
      </c>
      <c r="M89" s="1">
        <v>0.106916</v>
      </c>
      <c r="N89" s="1">
        <v>-0.18096100000000001</v>
      </c>
      <c r="O89" s="1">
        <f t="shared" si="23"/>
        <v>-0.69652818537486305</v>
      </c>
      <c r="P89" s="1">
        <f t="shared" si="24"/>
        <v>2.2917859423673996</v>
      </c>
    </row>
    <row r="90" spans="10:16" x14ac:dyDescent="0.25">
      <c r="J90" s="1">
        <v>88</v>
      </c>
      <c r="K90" s="1">
        <f t="shared" si="25"/>
        <v>-1.5282416559604299</v>
      </c>
      <c r="L90" s="1">
        <f t="shared" si="26"/>
        <v>2.1034441853748636</v>
      </c>
      <c r="M90" s="1">
        <v>7.8006000000000006E-2</v>
      </c>
      <c r="N90" s="1">
        <v>-0.129775</v>
      </c>
      <c r="O90" s="1">
        <f t="shared" si="23"/>
        <v>-1.4502356559604299</v>
      </c>
      <c r="P90" s="1">
        <f t="shared" si="24"/>
        <v>1.9736691853748636</v>
      </c>
    </row>
    <row r="91" spans="10:16" x14ac:dyDescent="0.25">
      <c r="J91" s="1">
        <v>89</v>
      </c>
      <c r="K91" s="1">
        <f t="shared" si="25"/>
        <v>-2.1034441853748631</v>
      </c>
      <c r="L91" s="1">
        <f t="shared" si="26"/>
        <v>1.5282416559604306</v>
      </c>
      <c r="M91" s="1">
        <v>4.0169999999999997E-2</v>
      </c>
      <c r="N91" s="1">
        <v>-7.4714000000000003E-2</v>
      </c>
      <c r="O91" s="1">
        <f t="shared" si="23"/>
        <v>-2.0632741853748633</v>
      </c>
      <c r="P91" s="1">
        <f t="shared" si="24"/>
        <v>1.4535276559604307</v>
      </c>
    </row>
    <row r="92" spans="10:16" x14ac:dyDescent="0.25">
      <c r="J92" s="1">
        <v>90</v>
      </c>
      <c r="K92" s="1">
        <f t="shared" si="25"/>
        <v>-2.4727469423673991</v>
      </c>
      <c r="L92" s="1">
        <f t="shared" si="26"/>
        <v>0.80344418537486351</v>
      </c>
      <c r="M92" s="1">
        <v>7.7120000000000001E-3</v>
      </c>
      <c r="N92" s="1">
        <v>-3.1746999999999997E-2</v>
      </c>
      <c r="O92" s="1">
        <f t="shared" si="23"/>
        <v>-2.465034942367399</v>
      </c>
      <c r="P92" s="1">
        <f t="shared" si="24"/>
        <v>0.77169718537486354</v>
      </c>
    </row>
    <row r="93" spans="10:16" x14ac:dyDescent="0.25">
      <c r="J93" s="1">
        <v>91</v>
      </c>
      <c r="K93" s="1">
        <f t="shared" si="25"/>
        <v>-2.6</v>
      </c>
      <c r="L93" s="1">
        <f t="shared" si="26"/>
        <v>3.185385982762412E-16</v>
      </c>
      <c r="M93" s="1">
        <v>-5.0239999999999998E-3</v>
      </c>
      <c r="N93" s="1">
        <v>0</v>
      </c>
      <c r="O93" s="1">
        <f t="shared" si="23"/>
        <v>-2.6050240000000002</v>
      </c>
      <c r="P93" s="1">
        <f t="shared" si="24"/>
        <v>3.185385982762412E-16</v>
      </c>
    </row>
    <row r="94" spans="10:16" x14ac:dyDescent="0.25">
      <c r="J94" s="1">
        <v>92</v>
      </c>
      <c r="K94" s="1">
        <f t="shared" si="25"/>
        <v>-2.4727469423673996</v>
      </c>
      <c r="L94" s="1">
        <f t="shared" si="26"/>
        <v>-0.80344418537486295</v>
      </c>
      <c r="M94" s="1">
        <v>7.7120000000000001E-3</v>
      </c>
      <c r="N94" s="1">
        <v>3.1746999999999997E-2</v>
      </c>
      <c r="O94" s="1">
        <f t="shared" si="23"/>
        <v>-2.4650349423673994</v>
      </c>
      <c r="P94" s="1">
        <f t="shared" si="24"/>
        <v>-0.77169718537486298</v>
      </c>
    </row>
    <row r="95" spans="10:16" x14ac:dyDescent="0.25">
      <c r="J95" s="1">
        <v>93</v>
      </c>
      <c r="K95" s="1">
        <f t="shared" si="25"/>
        <v>-2.1034441853748636</v>
      </c>
      <c r="L95" s="1">
        <f t="shared" si="26"/>
        <v>-1.5282416559604299</v>
      </c>
      <c r="M95" s="1">
        <v>4.0169999999999997E-2</v>
      </c>
      <c r="N95" s="1">
        <v>7.4714000000000003E-2</v>
      </c>
      <c r="O95" s="1">
        <f t="shared" si="23"/>
        <v>-2.0632741853748637</v>
      </c>
      <c r="P95" s="1">
        <f t="shared" si="24"/>
        <v>-1.45352765596043</v>
      </c>
    </row>
    <row r="96" spans="10:16" x14ac:dyDescent="0.25">
      <c r="J96" s="1">
        <v>94</v>
      </c>
      <c r="K96" s="1">
        <f t="shared" si="25"/>
        <v>-1.5282416559604306</v>
      </c>
      <c r="L96" s="1">
        <f t="shared" si="26"/>
        <v>-2.1034441853748631</v>
      </c>
      <c r="M96" s="1">
        <v>7.8006000000000006E-2</v>
      </c>
      <c r="N96" s="1">
        <v>0.129775</v>
      </c>
      <c r="O96" s="1">
        <f t="shared" si="23"/>
        <v>-1.4502356559604306</v>
      </c>
      <c r="P96" s="1">
        <f t="shared" si="24"/>
        <v>-1.9736691853748631</v>
      </c>
    </row>
    <row r="97" spans="10:16" x14ac:dyDescent="0.25">
      <c r="J97" s="1">
        <v>95</v>
      </c>
      <c r="K97" s="1">
        <f t="shared" si="25"/>
        <v>-0.80344418537486373</v>
      </c>
      <c r="L97" s="1">
        <f t="shared" si="26"/>
        <v>-2.4727469423673991</v>
      </c>
      <c r="M97" s="1">
        <v>0.106916</v>
      </c>
      <c r="N97" s="1">
        <v>0.18096100000000001</v>
      </c>
      <c r="O97" s="1">
        <f t="shared" si="23"/>
        <v>-0.69652818537486372</v>
      </c>
      <c r="P97" s="1">
        <f t="shared" si="24"/>
        <v>-2.2917859423673992</v>
      </c>
    </row>
    <row r="98" spans="10:16" x14ac:dyDescent="0.25">
      <c r="J98" s="1">
        <v>96</v>
      </c>
      <c r="K98" s="1">
        <f t="shared" si="25"/>
        <v>-4.778078974143618E-16</v>
      </c>
      <c r="L98" s="1">
        <f t="shared" si="26"/>
        <v>-2.6</v>
      </c>
      <c r="M98" s="1">
        <v>0.12410400000000001</v>
      </c>
      <c r="N98" s="1">
        <v>0.20236100000000001</v>
      </c>
      <c r="O98" s="1">
        <f t="shared" si="23"/>
        <v>0.12410399999999953</v>
      </c>
      <c r="P98" s="1">
        <f t="shared" si="24"/>
        <v>-2.3976389999999999</v>
      </c>
    </row>
    <row r="99" spans="10:16" x14ac:dyDescent="0.25">
      <c r="J99" s="1">
        <v>97</v>
      </c>
      <c r="K99" s="1">
        <f t="shared" si="25"/>
        <v>0.80344418537486284</v>
      </c>
      <c r="L99" s="1">
        <f t="shared" si="26"/>
        <v>-2.4727469423673996</v>
      </c>
      <c r="M99" s="1">
        <v>0.141293</v>
      </c>
      <c r="N99" s="1">
        <v>0.18096100000000001</v>
      </c>
      <c r="O99" s="1">
        <f t="shared" si="23"/>
        <v>0.94473718537486284</v>
      </c>
      <c r="P99" s="1">
        <f t="shared" si="24"/>
        <v>-2.2917859423673996</v>
      </c>
    </row>
    <row r="100" spans="10:16" x14ac:dyDescent="0.25">
      <c r="J100" s="1">
        <v>98</v>
      </c>
      <c r="K100" s="1">
        <f t="shared" si="25"/>
        <v>1.5282416559604297</v>
      </c>
      <c r="L100" s="1">
        <f t="shared" si="26"/>
        <v>-2.1034441853748636</v>
      </c>
      <c r="M100" s="1">
        <v>0.17020199999999999</v>
      </c>
      <c r="N100" s="1">
        <v>0.129775</v>
      </c>
      <c r="O100" s="1">
        <f t="shared" si="23"/>
        <v>1.6984436559604297</v>
      </c>
      <c r="P100" s="1">
        <f t="shared" si="24"/>
        <v>-1.9736691853748636</v>
      </c>
    </row>
    <row r="101" spans="10:16" x14ac:dyDescent="0.25">
      <c r="J101" s="1">
        <v>99</v>
      </c>
      <c r="K101" s="1">
        <f t="shared" si="25"/>
        <v>2.1034441853748631</v>
      </c>
      <c r="L101" s="1">
        <f t="shared" si="26"/>
        <v>-1.5282416559604308</v>
      </c>
      <c r="M101" s="1">
        <v>0.208038</v>
      </c>
      <c r="N101" s="1">
        <v>7.4714000000000003E-2</v>
      </c>
      <c r="O101" s="1">
        <f t="shared" si="23"/>
        <v>2.3114821853748633</v>
      </c>
      <c r="P101" s="1">
        <f t="shared" si="24"/>
        <v>-1.4535276559604309</v>
      </c>
    </row>
    <row r="102" spans="10:16" x14ac:dyDescent="0.25">
      <c r="J102" s="1">
        <v>100</v>
      </c>
      <c r="K102" s="1">
        <f t="shared" si="25"/>
        <v>2.4727469423673991</v>
      </c>
      <c r="L102" s="1">
        <f t="shared" si="26"/>
        <v>-0.80344418537486384</v>
      </c>
      <c r="M102" s="1">
        <v>0.24049699999999999</v>
      </c>
      <c r="N102" s="1">
        <v>3.1746999999999997E-2</v>
      </c>
      <c r="O102" s="1">
        <f t="shared" si="23"/>
        <v>2.7132439423673991</v>
      </c>
      <c r="P102" s="1">
        <f t="shared" si="24"/>
        <v>-0.77169718537486387</v>
      </c>
    </row>
    <row r="103" spans="10:16" x14ac:dyDescent="0.25">
      <c r="J103" s="1">
        <v>101</v>
      </c>
      <c r="K103" s="1">
        <f t="shared" ref="K103:K122" si="27">($I3-P$2*$D$15)*COS($H3)</f>
        <v>2</v>
      </c>
      <c r="L103" s="1">
        <f t="shared" ref="L103:L122" si="28">($T3-P$2*$D$15)*SIN($S3)</f>
        <v>0</v>
      </c>
      <c r="M103" s="1">
        <v>0.250552</v>
      </c>
      <c r="N103" s="1">
        <v>0</v>
      </c>
      <c r="O103" s="1">
        <f t="shared" si="23"/>
        <v>2.2505519999999999</v>
      </c>
      <c r="P103" s="1">
        <f t="shared" si="24"/>
        <v>0</v>
      </c>
    </row>
    <row r="104" spans="10:16" x14ac:dyDescent="0.25">
      <c r="J104" s="1">
        <v>102</v>
      </c>
      <c r="K104" s="1">
        <f t="shared" si="27"/>
        <v>1.9021130325903071</v>
      </c>
      <c r="L104" s="1">
        <f t="shared" si="28"/>
        <v>0.61803398874989479</v>
      </c>
      <c r="M104" s="1">
        <v>0.243785</v>
      </c>
      <c r="N104" s="1">
        <v>-5.0025E-2</v>
      </c>
      <c r="O104" s="1">
        <f t="shared" si="23"/>
        <v>2.1458980325903072</v>
      </c>
      <c r="P104" s="1">
        <f t="shared" si="24"/>
        <v>0.56800898874989481</v>
      </c>
    </row>
    <row r="105" spans="10:16" x14ac:dyDescent="0.25">
      <c r="J105" s="1">
        <v>103</v>
      </c>
      <c r="K105" s="1">
        <f t="shared" si="27"/>
        <v>1.6180339887498949</v>
      </c>
      <c r="L105" s="1">
        <f t="shared" si="28"/>
        <v>1.1755705045849463</v>
      </c>
      <c r="M105" s="1">
        <v>0.22456300000000001</v>
      </c>
      <c r="N105" s="1">
        <v>-0.10052999999999999</v>
      </c>
      <c r="O105" s="1">
        <f t="shared" si="23"/>
        <v>1.842596988749895</v>
      </c>
      <c r="P105" s="1">
        <f t="shared" si="24"/>
        <v>1.0750405045849463</v>
      </c>
    </row>
    <row r="106" spans="10:16" x14ac:dyDescent="0.25">
      <c r="J106" s="1">
        <v>104</v>
      </c>
      <c r="K106" s="1">
        <f t="shared" si="27"/>
        <v>1.1755705045849463</v>
      </c>
      <c r="L106" s="1">
        <f t="shared" si="28"/>
        <v>1.6180339887498949</v>
      </c>
      <c r="M106" s="1">
        <v>0.19572999999999999</v>
      </c>
      <c r="N106" s="1">
        <v>-0.14818100000000001</v>
      </c>
      <c r="O106" s="1">
        <f t="shared" si="23"/>
        <v>1.3713005045849462</v>
      </c>
      <c r="P106" s="1">
        <f t="shared" si="24"/>
        <v>1.4698529887498948</v>
      </c>
    </row>
    <row r="107" spans="10:16" x14ac:dyDescent="0.25">
      <c r="J107" s="1">
        <v>105</v>
      </c>
      <c r="K107" s="1">
        <f t="shared" si="27"/>
        <v>0.6180339887498949</v>
      </c>
      <c r="L107" s="1">
        <f t="shared" si="28"/>
        <v>1.9021130325903071</v>
      </c>
      <c r="M107" s="1">
        <v>0.161075</v>
      </c>
      <c r="N107" s="1">
        <v>-0.184257</v>
      </c>
      <c r="O107" s="1">
        <f t="shared" si="23"/>
        <v>0.77910898874989487</v>
      </c>
      <c r="P107" s="1">
        <f t="shared" si="24"/>
        <v>1.7178560325903072</v>
      </c>
    </row>
    <row r="108" spans="10:16" x14ac:dyDescent="0.25">
      <c r="J108" s="1">
        <v>106</v>
      </c>
      <c r="K108" s="1">
        <f t="shared" si="27"/>
        <v>1.22514845490862E-16</v>
      </c>
      <c r="L108" s="1">
        <f t="shared" si="28"/>
        <v>2</v>
      </c>
      <c r="M108" s="1">
        <v>0.12410400000000001</v>
      </c>
      <c r="N108" s="1">
        <v>-0.197961</v>
      </c>
      <c r="O108" s="1">
        <f t="shared" si="23"/>
        <v>0.12410400000000013</v>
      </c>
      <c r="P108" s="1">
        <f t="shared" si="24"/>
        <v>1.8020389999999999</v>
      </c>
    </row>
    <row r="109" spans="10:16" x14ac:dyDescent="0.25">
      <c r="J109" s="1">
        <v>107</v>
      </c>
      <c r="K109" s="1">
        <f t="shared" si="27"/>
        <v>-0.61803398874989468</v>
      </c>
      <c r="L109" s="1">
        <f t="shared" si="28"/>
        <v>1.9021130325903073</v>
      </c>
      <c r="M109" s="1">
        <v>8.7133000000000002E-2</v>
      </c>
      <c r="N109" s="1">
        <v>-0.184257</v>
      </c>
      <c r="O109" s="1">
        <f t="shared" si="23"/>
        <v>-0.53090098874989466</v>
      </c>
      <c r="P109" s="1">
        <f t="shared" si="24"/>
        <v>1.7178560325903072</v>
      </c>
    </row>
    <row r="110" spans="10:16" x14ac:dyDescent="0.25">
      <c r="J110" s="1">
        <v>108</v>
      </c>
      <c r="K110" s="1">
        <f t="shared" si="27"/>
        <v>-1.1755705045849461</v>
      </c>
      <c r="L110" s="1">
        <f t="shared" si="28"/>
        <v>1.6180339887498949</v>
      </c>
      <c r="M110" s="1">
        <v>5.2478999999999998E-2</v>
      </c>
      <c r="N110" s="1">
        <v>-0.14818100000000001</v>
      </c>
      <c r="O110" s="1">
        <f t="shared" si="23"/>
        <v>-1.1230915045849461</v>
      </c>
      <c r="P110" s="1">
        <f t="shared" si="24"/>
        <v>1.4698529887498948</v>
      </c>
    </row>
    <row r="111" spans="10:16" x14ac:dyDescent="0.25">
      <c r="J111" s="1">
        <v>109</v>
      </c>
      <c r="K111" s="1">
        <f t="shared" si="27"/>
        <v>-1.6180339887498947</v>
      </c>
      <c r="L111" s="1">
        <f t="shared" si="28"/>
        <v>1.1755705045849465</v>
      </c>
      <c r="M111" s="1">
        <v>2.3644999999999999E-2</v>
      </c>
      <c r="N111" s="1">
        <v>-0.10052999999999999</v>
      </c>
      <c r="O111" s="1">
        <f t="shared" si="23"/>
        <v>-1.5943889887498948</v>
      </c>
      <c r="P111" s="1">
        <f t="shared" si="24"/>
        <v>1.0750405045849465</v>
      </c>
    </row>
    <row r="112" spans="10:16" x14ac:dyDescent="0.25">
      <c r="J112" s="1">
        <v>110</v>
      </c>
      <c r="K112" s="1">
        <f t="shared" si="27"/>
        <v>-1.9021130325903071</v>
      </c>
      <c r="L112" s="1">
        <f t="shared" si="28"/>
        <v>0.61803398874989501</v>
      </c>
      <c r="M112" s="1">
        <v>4.424E-3</v>
      </c>
      <c r="N112" s="1">
        <v>-5.0025E-2</v>
      </c>
      <c r="O112" s="1">
        <f t="shared" si="23"/>
        <v>-1.8976890325903071</v>
      </c>
      <c r="P112" s="1">
        <f t="shared" si="24"/>
        <v>0.56800898874989503</v>
      </c>
    </row>
    <row r="113" spans="10:16" x14ac:dyDescent="0.25">
      <c r="J113" s="1">
        <v>111</v>
      </c>
      <c r="K113" s="1">
        <f t="shared" si="27"/>
        <v>-2</v>
      </c>
      <c r="L113" s="1">
        <f t="shared" si="28"/>
        <v>2.45029690981724E-16</v>
      </c>
      <c r="M113" s="1">
        <v>-2.3440000000000002E-3</v>
      </c>
      <c r="N113" s="1">
        <v>0</v>
      </c>
      <c r="O113" s="1">
        <f t="shared" si="23"/>
        <v>-2.0023439999999999</v>
      </c>
      <c r="P113" s="1">
        <f t="shared" si="24"/>
        <v>2.45029690981724E-16</v>
      </c>
    </row>
    <row r="114" spans="10:16" x14ac:dyDescent="0.25">
      <c r="J114" s="1">
        <v>112</v>
      </c>
      <c r="K114" s="1">
        <f t="shared" si="27"/>
        <v>-1.9021130325903073</v>
      </c>
      <c r="L114" s="1">
        <f t="shared" si="28"/>
        <v>-0.61803398874989457</v>
      </c>
      <c r="M114" s="1">
        <v>4.424E-3</v>
      </c>
      <c r="N114" s="1">
        <v>5.0025E-2</v>
      </c>
      <c r="O114" s="1">
        <f t="shared" si="23"/>
        <v>-1.8976890325903073</v>
      </c>
      <c r="P114" s="1">
        <f t="shared" si="24"/>
        <v>-0.56800898874989458</v>
      </c>
    </row>
    <row r="115" spans="10:16" x14ac:dyDescent="0.25">
      <c r="J115" s="1">
        <v>113</v>
      </c>
      <c r="K115" s="1">
        <f t="shared" si="27"/>
        <v>-1.6180339887498951</v>
      </c>
      <c r="L115" s="1">
        <f t="shared" si="28"/>
        <v>-1.1755705045849461</v>
      </c>
      <c r="M115" s="1">
        <v>2.3644999999999999E-2</v>
      </c>
      <c r="N115" s="1">
        <v>0.10052999999999999</v>
      </c>
      <c r="O115" s="1">
        <f t="shared" si="23"/>
        <v>-1.5943889887498952</v>
      </c>
      <c r="P115" s="1">
        <f t="shared" si="24"/>
        <v>-1.075040504584946</v>
      </c>
    </row>
    <row r="116" spans="10:16" x14ac:dyDescent="0.25">
      <c r="J116" s="1">
        <v>114</v>
      </c>
      <c r="K116" s="1">
        <f t="shared" si="27"/>
        <v>-1.1755705045849465</v>
      </c>
      <c r="L116" s="1">
        <f t="shared" si="28"/>
        <v>-1.6180339887498947</v>
      </c>
      <c r="M116" s="1">
        <v>5.2478999999999998E-2</v>
      </c>
      <c r="N116" s="1">
        <v>0.14818100000000001</v>
      </c>
      <c r="O116" s="1">
        <f t="shared" si="23"/>
        <v>-1.1230915045849466</v>
      </c>
      <c r="P116" s="1">
        <f t="shared" si="24"/>
        <v>-1.4698529887498948</v>
      </c>
    </row>
    <row r="117" spans="10:16" x14ac:dyDescent="0.25">
      <c r="J117" s="1">
        <v>115</v>
      </c>
      <c r="K117" s="1">
        <f t="shared" si="27"/>
        <v>-0.61803398874989512</v>
      </c>
      <c r="L117" s="1">
        <f t="shared" si="28"/>
        <v>-1.9021130325903071</v>
      </c>
      <c r="M117" s="1">
        <v>8.7133000000000002E-2</v>
      </c>
      <c r="N117" s="1">
        <v>0.184257</v>
      </c>
      <c r="O117" s="1">
        <f t="shared" si="23"/>
        <v>-0.53090098874989511</v>
      </c>
      <c r="P117" s="1">
        <f t="shared" si="24"/>
        <v>-1.7178560325903072</v>
      </c>
    </row>
    <row r="118" spans="10:16" x14ac:dyDescent="0.25">
      <c r="J118" s="1">
        <v>116</v>
      </c>
      <c r="K118" s="1">
        <f t="shared" si="27"/>
        <v>-3.67544536472586E-16</v>
      </c>
      <c r="L118" s="1">
        <f t="shared" si="28"/>
        <v>-2</v>
      </c>
      <c r="M118" s="1">
        <v>0.12410400000000001</v>
      </c>
      <c r="N118" s="1">
        <v>0.197961</v>
      </c>
      <c r="O118" s="1">
        <f t="shared" si="23"/>
        <v>0.12410399999999965</v>
      </c>
      <c r="P118" s="1">
        <f t="shared" si="24"/>
        <v>-1.8020389999999999</v>
      </c>
    </row>
    <row r="119" spans="10:16" x14ac:dyDescent="0.25">
      <c r="J119" s="1">
        <v>117</v>
      </c>
      <c r="K119" s="1">
        <f t="shared" si="27"/>
        <v>0.61803398874989446</v>
      </c>
      <c r="L119" s="1">
        <f t="shared" si="28"/>
        <v>-1.9021130325903073</v>
      </c>
      <c r="M119" s="1">
        <v>0.161075</v>
      </c>
      <c r="N119" s="1">
        <v>0.184257</v>
      </c>
      <c r="O119" s="1">
        <f t="shared" si="23"/>
        <v>0.77910898874989443</v>
      </c>
      <c r="P119" s="1">
        <f t="shared" si="24"/>
        <v>-1.7178560325903072</v>
      </c>
    </row>
    <row r="120" spans="10:16" x14ac:dyDescent="0.25">
      <c r="J120" s="1">
        <v>118</v>
      </c>
      <c r="K120" s="1">
        <f t="shared" si="27"/>
        <v>1.1755705045849458</v>
      </c>
      <c r="L120" s="1">
        <f t="shared" si="28"/>
        <v>-1.6180339887498951</v>
      </c>
      <c r="M120" s="1">
        <v>0.19572999999999999</v>
      </c>
      <c r="N120" s="1">
        <v>0.14818100000000001</v>
      </c>
      <c r="O120" s="1">
        <f t="shared" si="23"/>
        <v>1.3713005045849458</v>
      </c>
      <c r="P120" s="1">
        <f t="shared" si="24"/>
        <v>-1.4698529887498952</v>
      </c>
    </row>
    <row r="121" spans="10:16" x14ac:dyDescent="0.25">
      <c r="J121" s="1">
        <v>119</v>
      </c>
      <c r="K121" s="1">
        <f t="shared" si="27"/>
        <v>1.6180339887498947</v>
      </c>
      <c r="L121" s="1">
        <f t="shared" si="28"/>
        <v>-1.1755705045849467</v>
      </c>
      <c r="M121" s="1">
        <v>0.22456300000000001</v>
      </c>
      <c r="N121" s="1">
        <v>0.10052999999999999</v>
      </c>
      <c r="O121" s="1">
        <f t="shared" si="23"/>
        <v>1.8425969887498947</v>
      </c>
      <c r="P121" s="1">
        <f t="shared" si="24"/>
        <v>-1.0750405045849467</v>
      </c>
    </row>
    <row r="122" spans="10:16" x14ac:dyDescent="0.25">
      <c r="J122" s="1">
        <v>120</v>
      </c>
      <c r="K122" s="1">
        <f t="shared" si="27"/>
        <v>1.9021130325903071</v>
      </c>
      <c r="L122" s="1">
        <f t="shared" si="28"/>
        <v>-0.61803398874989524</v>
      </c>
      <c r="M122" s="1">
        <v>0.243785</v>
      </c>
      <c r="N122" s="1">
        <v>5.0025E-2</v>
      </c>
      <c r="O122" s="1">
        <f t="shared" si="23"/>
        <v>2.1458980325903072</v>
      </c>
      <c r="P122" s="1">
        <f t="shared" si="24"/>
        <v>-0.56800898874989525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Smetana</dc:creator>
  <cp:lastModifiedBy>Mason Smetana</cp:lastModifiedBy>
  <dcterms:created xsi:type="dcterms:W3CDTF">2021-12-03T23:15:27Z</dcterms:created>
  <dcterms:modified xsi:type="dcterms:W3CDTF">2021-12-06T00:50:14Z</dcterms:modified>
</cp:coreProperties>
</file>