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at\Dropbox (Technion Dropbox)\Git\NIHMarch25\forms\"/>
    </mc:Choice>
  </mc:AlternateContent>
  <xr:revisionPtr revIDLastSave="0" documentId="13_ncr:1_{BCB8026A-7870-4ABF-8AEF-B7398E8CC71C}" xr6:coauthVersionLast="47" xr6:coauthVersionMax="47" xr10:uidLastSave="{00000000-0000-0000-0000-000000000000}"/>
  <bookViews>
    <workbookView xWindow="-30828" yWindow="864" windowWidth="30936" windowHeight="16776" xr2:uid="{00000000-000D-0000-FFFF-FFFF00000000}"/>
  </bookViews>
  <sheets>
    <sheet name="Budg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0" i="1" l="1"/>
  <c r="I10" i="1"/>
  <c r="F10" i="1"/>
  <c r="G10" i="1" s="1"/>
  <c r="E10" i="1"/>
  <c r="D10" i="1"/>
  <c r="S8" i="1"/>
  <c r="P8" i="1"/>
  <c r="Q8" i="1" s="1"/>
  <c r="L8" i="1"/>
  <c r="M8" i="1" s="1"/>
  <c r="N8" i="1" s="1"/>
  <c r="I8" i="1"/>
  <c r="F8" i="1"/>
  <c r="G8" i="1" s="1"/>
  <c r="D8" i="1"/>
  <c r="S7" i="1"/>
  <c r="P7" i="1"/>
  <c r="Q7" i="1" s="1"/>
  <c r="L7" i="1"/>
  <c r="I7" i="1"/>
  <c r="J7" i="1" s="1"/>
  <c r="K7" i="1" s="1"/>
  <c r="F7" i="1"/>
  <c r="G7" i="1" s="1"/>
  <c r="D7" i="1"/>
  <c r="L9" i="1"/>
  <c r="M9" i="1" s="1"/>
  <c r="N9" i="1" s="1"/>
  <c r="L12" i="1"/>
  <c r="M12" i="1" s="1"/>
  <c r="N12" i="1" s="1"/>
  <c r="L6" i="1"/>
  <c r="I9" i="1"/>
  <c r="I12" i="1"/>
  <c r="I13" i="1"/>
  <c r="I14" i="1"/>
  <c r="I15" i="1"/>
  <c r="I6" i="1"/>
  <c r="F9" i="1"/>
  <c r="F12" i="1"/>
  <c r="G12" i="1" s="1"/>
  <c r="F6" i="1"/>
  <c r="M10" i="1" l="1"/>
  <c r="N10" i="1" s="1"/>
  <c r="U10" i="1"/>
  <c r="H10" i="1"/>
  <c r="J10" i="1"/>
  <c r="H8" i="1"/>
  <c r="T8" i="1"/>
  <c r="J8" i="1"/>
  <c r="K8" i="1" s="1"/>
  <c r="U8" i="1"/>
  <c r="U7" i="1"/>
  <c r="M7" i="1"/>
  <c r="N7" i="1" s="1"/>
  <c r="H7" i="1"/>
  <c r="H12" i="1"/>
  <c r="T7" i="1"/>
  <c r="W22" i="1"/>
  <c r="W23" i="1"/>
  <c r="W24" i="1"/>
  <c r="W26" i="1"/>
  <c r="W27" i="1"/>
  <c r="W28" i="1"/>
  <c r="W29" i="1"/>
  <c r="W30" i="1"/>
  <c r="W31" i="1"/>
  <c r="W32" i="1"/>
  <c r="P13" i="1"/>
  <c r="P14" i="1"/>
  <c r="P15" i="1"/>
  <c r="W34" i="1"/>
  <c r="W35" i="1"/>
  <c r="W38" i="1"/>
  <c r="W40" i="1"/>
  <c r="T41" i="1"/>
  <c r="T39" i="1" s="1"/>
  <c r="T36" i="1"/>
  <c r="Q41" i="1"/>
  <c r="Q39" i="1" s="1"/>
  <c r="Q37" i="1"/>
  <c r="Q36" i="1" s="1"/>
  <c r="Q33" i="1"/>
  <c r="Q25" i="1"/>
  <c r="W25" i="1" s="1"/>
  <c r="S12" i="1"/>
  <c r="S6" i="1"/>
  <c r="P12" i="1"/>
  <c r="P9" i="1"/>
  <c r="J13" i="1"/>
  <c r="K13" i="1" s="1"/>
  <c r="J14" i="1"/>
  <c r="K14" i="1" s="1"/>
  <c r="J15" i="1"/>
  <c r="K15" i="1" s="1"/>
  <c r="J9" i="1"/>
  <c r="I50" i="1"/>
  <c r="M6" i="1"/>
  <c r="G9" i="1"/>
  <c r="N41" i="1"/>
  <c r="N39" i="1" s="1"/>
  <c r="N36" i="1"/>
  <c r="V10" i="1" l="1"/>
  <c r="W10" i="1" s="1"/>
  <c r="K10" i="1"/>
  <c r="V7" i="1"/>
  <c r="W7" i="1" s="1"/>
  <c r="V8" i="1"/>
  <c r="W8" i="1" s="1"/>
  <c r="Q15" i="1"/>
  <c r="Q13" i="1"/>
  <c r="Q14" i="1"/>
  <c r="J12" i="1"/>
  <c r="K12" i="1" s="1"/>
  <c r="R16" i="1"/>
  <c r="U9" i="1"/>
  <c r="S9" i="1"/>
  <c r="T12" i="1"/>
  <c r="U12" i="1"/>
  <c r="O16" i="1"/>
  <c r="P6" i="1"/>
  <c r="Q12" i="1"/>
  <c r="K9" i="1"/>
  <c r="Q9" i="1" s="1"/>
  <c r="I16" i="1"/>
  <c r="L16" i="1"/>
  <c r="D6" i="1"/>
  <c r="D9" i="1"/>
  <c r="H9" i="1"/>
  <c r="D12" i="1"/>
  <c r="K33" i="1"/>
  <c r="W33" i="1" s="1"/>
  <c r="H36" i="1"/>
  <c r="K37" i="1"/>
  <c r="H41" i="1"/>
  <c r="K41" i="1"/>
  <c r="K39" i="1" s="1"/>
  <c r="Q6" i="1" l="1"/>
  <c r="P16" i="1"/>
  <c r="Q16" i="1" s="1"/>
  <c r="Q43" i="1" s="1"/>
  <c r="U6" i="1"/>
  <c r="G6" i="1"/>
  <c r="H6" i="1" s="1"/>
  <c r="V12" i="1"/>
  <c r="W12" i="1" s="1"/>
  <c r="T9" i="1"/>
  <c r="V9" i="1"/>
  <c r="W9" i="1" s="1"/>
  <c r="H39" i="1"/>
  <c r="W39" i="1" s="1"/>
  <c r="W41" i="1"/>
  <c r="K36" i="1"/>
  <c r="W36" i="1" s="1"/>
  <c r="W37" i="1"/>
  <c r="S16" i="1"/>
  <c r="T6" i="1"/>
  <c r="D16" i="1"/>
  <c r="F16" i="1"/>
  <c r="U16" i="1" l="1"/>
  <c r="Q44" i="1"/>
  <c r="Q45" i="1" s="1"/>
  <c r="Q46" i="1" s="1"/>
  <c r="T16" i="1"/>
  <c r="T43" i="1" s="1"/>
  <c r="G16" i="1"/>
  <c r="H16" i="1"/>
  <c r="H43" i="1" s="1"/>
  <c r="H44" i="1" s="1"/>
  <c r="H45" i="1" s="1"/>
  <c r="J6" i="1"/>
  <c r="J16" i="1" s="1"/>
  <c r="K16" i="1" s="1"/>
  <c r="K43" i="1" s="1"/>
  <c r="T44" i="1" l="1"/>
  <c r="T45" i="1" s="1"/>
  <c r="T46" i="1" s="1"/>
  <c r="H49" i="1"/>
  <c r="K6" i="1"/>
  <c r="H50" i="1" l="1"/>
  <c r="V6" i="1"/>
  <c r="V16" i="1" l="1"/>
  <c r="W6" i="1"/>
  <c r="W16" i="1" s="1"/>
  <c r="X43" i="1" s="1"/>
  <c r="K44" i="1"/>
  <c r="H46" i="1"/>
  <c r="H48" i="1" s="1"/>
  <c r="K49" i="1"/>
  <c r="N6" i="1"/>
  <c r="N16" i="1" s="1"/>
  <c r="N43" i="1" s="1"/>
  <c r="N44" i="1" s="1"/>
  <c r="N45" i="1" s="1"/>
  <c r="M16" i="1"/>
  <c r="W43" i="1" l="1"/>
  <c r="K45" i="1"/>
  <c r="N50" i="1"/>
  <c r="N49" i="1"/>
  <c r="K50" i="1" l="1"/>
  <c r="W45" i="1"/>
  <c r="W46" i="1" s="1"/>
  <c r="K46" i="1"/>
  <c r="K48" i="1" s="1"/>
  <c r="W44" i="1"/>
  <c r="N46" i="1"/>
  <c r="N48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Rivka Greenberg</author>
  </authors>
  <commentList>
    <comment ref="D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Rivka Greenberg:</t>
        </r>
        <r>
          <rPr>
            <sz val="9"/>
            <color indexed="81"/>
            <rFont val="Tahoma"/>
            <family val="2"/>
          </rPr>
          <t xml:space="preserve">
Man Months - Effort *12 months
</t>
        </r>
      </text>
    </comment>
    <comment ref="A44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Rivka Greenberg:</t>
        </r>
        <r>
          <rPr>
            <sz val="9"/>
            <color indexed="81"/>
            <rFont val="Tahoma"/>
            <family val="2"/>
          </rPr>
          <t xml:space="preserve">
Total Direct Costs less Equipment units costing over $5,000</t>
        </r>
      </text>
    </comment>
  </commentList>
</comments>
</file>

<file path=xl/sharedStrings.xml><?xml version="1.0" encoding="utf-8"?>
<sst xmlns="http://schemas.openxmlformats.org/spreadsheetml/2006/main" count="67" uniqueCount="41">
  <si>
    <t>F&amp;A</t>
  </si>
  <si>
    <t>Total Directs</t>
  </si>
  <si>
    <t>Total:</t>
  </si>
  <si>
    <t xml:space="preserve"> </t>
  </si>
  <si>
    <t xml:space="preserve">Total Costs </t>
  </si>
  <si>
    <t xml:space="preserve">   F&amp;A </t>
  </si>
  <si>
    <t xml:space="preserve">   Direct</t>
  </si>
  <si>
    <t>Consortium Costs</t>
  </si>
  <si>
    <t>Other</t>
  </si>
  <si>
    <t>Supplies (Research Supplies)</t>
  </si>
  <si>
    <t>Equipment</t>
  </si>
  <si>
    <t>Total Personnel</t>
  </si>
  <si>
    <t>Total</t>
  </si>
  <si>
    <t>Fringe</t>
  </si>
  <si>
    <t>Salary</t>
  </si>
  <si>
    <t>Fringe Rate</t>
  </si>
  <si>
    <t>MM</t>
  </si>
  <si>
    <t>Effort</t>
  </si>
  <si>
    <t>Annual Salary</t>
  </si>
  <si>
    <t>PERSONNEL</t>
  </si>
  <si>
    <t>TOTAL</t>
  </si>
  <si>
    <t>Year 3</t>
  </si>
  <si>
    <t>Year 2</t>
  </si>
  <si>
    <t>Year 1</t>
  </si>
  <si>
    <t>Laboratory Fees</t>
  </si>
  <si>
    <t>Travel - Foreign</t>
  </si>
  <si>
    <t>Travel - Israel</t>
  </si>
  <si>
    <t>Publications</t>
  </si>
  <si>
    <t>Equipment - (unit cost above $5,000 - no overhead)</t>
  </si>
  <si>
    <t>Modified Total Direct Costs</t>
  </si>
  <si>
    <t>F&amp;A - Indirect Costs</t>
  </si>
  <si>
    <t>Total Direct Costs</t>
  </si>
  <si>
    <t>Year 4</t>
  </si>
  <si>
    <t>Year 5</t>
  </si>
  <si>
    <t>Check</t>
  </si>
  <si>
    <t>Computer</t>
  </si>
  <si>
    <t>Prof. Anat Levin</t>
  </si>
  <si>
    <t>PhD-Dror Aizik</t>
  </si>
  <si>
    <t>PhD-Itai Osiroff</t>
  </si>
  <si>
    <t>PhD-Chana Zilbershtein</t>
  </si>
  <si>
    <t>Lab Manager- Dr. Marina Alterman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</si>
</sst>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"/>
    <numFmt numFmtId="165" formatCode="_-[$$-409]* #,##0.00_ ;_-[$$-409]* \-#,##0.00\ ;_-[$$-409]* &quot;-&quot;??_ ;_-@_ "/>
  </numFmts>
  <fonts count="10" x14ac:knownFonts="1"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i/>
      <sz val="10"/>
      <name val="Arial"/>
      <family val="2"/>
    </font>
    <font>
      <b/>
      <sz val="10"/>
      <color rgb="FF0070C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Arial"/>
      <family val="2"/>
    </font>
    <font>
      <b/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6">
    <xf numFmtId="0" fontId="0" fillId="0" borderId="0" xfId="0"/>
    <xf numFmtId="3" fontId="0" fillId="0" borderId="0" xfId="0" applyNumberFormat="1"/>
    <xf numFmtId="0" fontId="2" fillId="0" borderId="0" xfId="0" applyFont="1"/>
    <xf numFmtId="0" fontId="0" fillId="0" borderId="0" xfId="0" applyAlignment="1">
      <alignment wrapText="1"/>
    </xf>
    <xf numFmtId="3" fontId="2" fillId="2" borderId="1" xfId="0" applyNumberFormat="1" applyFont="1" applyFill="1" applyBorder="1"/>
    <xf numFmtId="3" fontId="2" fillId="3" borderId="1" xfId="0" applyNumberFormat="1" applyFont="1" applyFill="1" applyBorder="1"/>
    <xf numFmtId="0" fontId="3" fillId="0" borderId="2" xfId="0" applyFont="1" applyBorder="1" applyAlignment="1">
      <alignment wrapText="1"/>
    </xf>
    <xf numFmtId="3" fontId="2" fillId="4" borderId="1" xfId="0" applyNumberFormat="1" applyFont="1" applyFill="1" applyBorder="1"/>
    <xf numFmtId="0" fontId="2" fillId="0" borderId="1" xfId="0" applyFont="1" applyBorder="1"/>
    <xf numFmtId="3" fontId="2" fillId="0" borderId="1" xfId="0" applyNumberFormat="1" applyFont="1" applyBorder="1"/>
    <xf numFmtId="3" fontId="1" fillId="0" borderId="1" xfId="0" applyNumberFormat="1" applyFont="1" applyBorder="1"/>
    <xf numFmtId="3" fontId="2" fillId="5" borderId="1" xfId="0" applyNumberFormat="1" applyFont="1" applyFill="1" applyBorder="1"/>
    <xf numFmtId="0" fontId="2" fillId="5" borderId="1" xfId="0" applyFont="1" applyFill="1" applyBorder="1"/>
    <xf numFmtId="0" fontId="0" fillId="3" borderId="1" xfId="0" applyFill="1" applyBorder="1"/>
    <xf numFmtId="3" fontId="0" fillId="4" borderId="1" xfId="0" applyNumberFormat="1" applyFill="1" applyBorder="1"/>
    <xf numFmtId="0" fontId="0" fillId="0" borderId="1" xfId="0" applyBorder="1"/>
    <xf numFmtId="3" fontId="0" fillId="0" borderId="1" xfId="0" applyNumberFormat="1" applyBorder="1"/>
    <xf numFmtId="10" fontId="2" fillId="0" borderId="1" xfId="0" applyNumberFormat="1" applyFont="1" applyBorder="1"/>
    <xf numFmtId="0" fontId="1" fillId="0" borderId="0" xfId="0" applyFont="1"/>
    <xf numFmtId="3" fontId="1" fillId="4" borderId="1" xfId="0" applyNumberFormat="1" applyFont="1" applyFill="1" applyBorder="1"/>
    <xf numFmtId="0" fontId="1" fillId="0" borderId="1" xfId="0" applyFont="1" applyBorder="1"/>
    <xf numFmtId="0" fontId="4" fillId="0" borderId="1" xfId="0" applyFont="1" applyBorder="1"/>
    <xf numFmtId="0" fontId="5" fillId="0" borderId="1" xfId="0" applyFont="1" applyBorder="1"/>
    <xf numFmtId="0" fontId="1" fillId="4" borderId="1" xfId="0" applyFont="1" applyFill="1" applyBorder="1"/>
    <xf numFmtId="0" fontId="2" fillId="4" borderId="1" xfId="0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3" fontId="2" fillId="0" borderId="0" xfId="0" applyNumberFormat="1" applyFont="1"/>
    <xf numFmtId="3" fontId="2" fillId="4" borderId="4" xfId="0" applyNumberFormat="1" applyFont="1" applyFill="1" applyBorder="1"/>
    <xf numFmtId="2" fontId="2" fillId="0" borderId="1" xfId="0" applyNumberFormat="1" applyFont="1" applyBorder="1"/>
    <xf numFmtId="10" fontId="1" fillId="0" borderId="1" xfId="0" applyNumberFormat="1" applyFont="1" applyBorder="1"/>
    <xf numFmtId="164" fontId="0" fillId="0" borderId="1" xfId="0" applyNumberFormat="1" applyBorder="1"/>
    <xf numFmtId="0" fontId="2" fillId="3" borderId="5" xfId="0" applyFont="1" applyFill="1" applyBorder="1"/>
    <xf numFmtId="0" fontId="2" fillId="3" borderId="2" xfId="0" applyFont="1" applyFill="1" applyBorder="1"/>
    <xf numFmtId="0" fontId="2" fillId="3" borderId="6" xfId="0" applyFont="1" applyFill="1" applyBorder="1"/>
    <xf numFmtId="0" fontId="2" fillId="0" borderId="6" xfId="0" applyFont="1" applyBorder="1"/>
    <xf numFmtId="0" fontId="0" fillId="0" borderId="2" xfId="0" applyBorder="1"/>
    <xf numFmtId="2" fontId="0" fillId="0" borderId="0" xfId="0" applyNumberFormat="1"/>
    <xf numFmtId="0" fontId="2" fillId="0" borderId="0" xfId="0" applyFont="1" applyAlignment="1">
      <alignment wrapText="1"/>
    </xf>
    <xf numFmtId="0" fontId="2" fillId="3" borderId="2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0" borderId="3" xfId="0" applyBorder="1"/>
    <xf numFmtId="164" fontId="0" fillId="0" borderId="1" xfId="0" applyNumberFormat="1" applyBorder="1" applyAlignment="1">
      <alignment horizontal="center"/>
    </xf>
    <xf numFmtId="165" fontId="0" fillId="3" borderId="1" xfId="0" applyNumberFormat="1" applyFill="1" applyBorder="1"/>
    <xf numFmtId="165" fontId="0" fillId="2" borderId="1" xfId="0" applyNumberFormat="1" applyFill="1" applyBorder="1"/>
    <xf numFmtId="165" fontId="2" fillId="3" borderId="1" xfId="0" applyNumberFormat="1" applyFont="1" applyFill="1" applyBorder="1"/>
    <xf numFmtId="165" fontId="2" fillId="2" borderId="1" xfId="0" applyNumberFormat="1" applyFont="1" applyFill="1" applyBorder="1"/>
    <xf numFmtId="165" fontId="2" fillId="5" borderId="1" xfId="0" applyNumberFormat="1" applyFont="1" applyFill="1" applyBorder="1"/>
    <xf numFmtId="165" fontId="2" fillId="6" borderId="1" xfId="0" applyNumberFormat="1" applyFont="1" applyFill="1" applyBorder="1"/>
    <xf numFmtId="165" fontId="1" fillId="6" borderId="1" xfId="0" applyNumberFormat="1" applyFont="1" applyFill="1" applyBorder="1"/>
    <xf numFmtId="165" fontId="0" fillId="6" borderId="1" xfId="0" applyNumberFormat="1" applyFill="1" applyBorder="1"/>
    <xf numFmtId="3" fontId="1" fillId="6" borderId="1" xfId="0" applyNumberFormat="1" applyFont="1" applyFill="1" applyBorder="1"/>
    <xf numFmtId="165" fontId="0" fillId="2" borderId="8" xfId="0" applyNumberFormat="1" applyFill="1" applyBorder="1"/>
    <xf numFmtId="165" fontId="0" fillId="0" borderId="2" xfId="0" applyNumberFormat="1" applyBorder="1"/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10" fontId="2" fillId="0" borderId="2" xfId="0" applyNumberFormat="1" applyFont="1" applyBorder="1" applyAlignment="1">
      <alignment horizontal="center" wrapText="1"/>
    </xf>
    <xf numFmtId="9" fontId="2" fillId="0" borderId="1" xfId="1" applyFont="1" applyFill="1" applyBorder="1" applyAlignment="1">
      <alignment horizontal="center"/>
    </xf>
    <xf numFmtId="9" fontId="0" fillId="0" borderId="0" xfId="1" applyFont="1" applyFill="1" applyAlignment="1">
      <alignment horizontal="center"/>
    </xf>
    <xf numFmtId="0" fontId="2" fillId="6" borderId="1" xfId="0" applyFont="1" applyFill="1" applyBorder="1"/>
    <xf numFmtId="165" fontId="9" fillId="0" borderId="0" xfId="0" applyNumberFormat="1" applyFont="1"/>
    <xf numFmtId="0" fontId="8" fillId="0" borderId="0" xfId="0" applyFont="1" applyAlignment="1">
      <alignment horizontal="center"/>
    </xf>
    <xf numFmtId="10" fontId="1" fillId="0" borderId="4" xfId="0" applyNumberFormat="1" applyFont="1" applyBorder="1"/>
    <xf numFmtId="2" fontId="1" fillId="0" borderId="1" xfId="0" applyNumberFormat="1" applyFont="1" applyBorder="1"/>
    <xf numFmtId="0" fontId="2" fillId="3" borderId="3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X51"/>
  <sheetViews>
    <sheetView tabSelected="1" topLeftCell="A3" zoomScaleNormal="100" zoomScaleSheetLayoutView="100" workbookViewId="0">
      <pane xSplit="1" topLeftCell="B1" activePane="topRight" state="frozen"/>
      <selection pane="topRight" activeCell="B11" sqref="B11"/>
    </sheetView>
  </sheetViews>
  <sheetFormatPr defaultRowHeight="12.5" x14ac:dyDescent="0.25"/>
  <cols>
    <col min="1" max="1" width="25.26953125" customWidth="1"/>
    <col min="2" max="2" width="10.81640625" customWidth="1"/>
    <col min="3" max="3" width="9.453125" customWidth="1"/>
    <col min="4" max="4" width="6.453125" customWidth="1"/>
    <col min="5" max="5" width="8.453125" customWidth="1"/>
    <col min="6" max="6" width="13" customWidth="1"/>
    <col min="7" max="7" width="12" customWidth="1"/>
    <col min="8" max="8" width="14.54296875" customWidth="1"/>
    <col min="9" max="9" width="11.7265625" bestFit="1" customWidth="1"/>
    <col min="10" max="10" width="13" customWidth="1"/>
    <col min="11" max="12" width="13.7265625" customWidth="1"/>
    <col min="13" max="13" width="10.7265625" bestFit="1" customWidth="1"/>
    <col min="14" max="14" width="11.54296875" customWidth="1"/>
    <col min="15" max="15" width="11.26953125" hidden="1" customWidth="1"/>
    <col min="16" max="16" width="17.7265625" hidden="1" customWidth="1"/>
    <col min="17" max="17" width="15.453125" hidden="1" customWidth="1"/>
    <col min="18" max="18" width="11.26953125" hidden="1" customWidth="1"/>
    <col min="19" max="19" width="10.26953125" hidden="1" customWidth="1"/>
    <col min="20" max="20" width="11.26953125" hidden="1" customWidth="1"/>
    <col min="21" max="21" width="12.7265625" bestFit="1" customWidth="1"/>
    <col min="22" max="22" width="11.7265625" bestFit="1" customWidth="1"/>
    <col min="23" max="23" width="12.7265625" bestFit="1" customWidth="1"/>
    <col min="24" max="24" width="9.54296875" bestFit="1" customWidth="1"/>
  </cols>
  <sheetData>
    <row r="1" spans="1:24" ht="13" x14ac:dyDescent="0.3">
      <c r="A1" s="2"/>
      <c r="E1" t="s">
        <v>3</v>
      </c>
      <c r="F1" t="s">
        <v>3</v>
      </c>
      <c r="G1" t="s">
        <v>3</v>
      </c>
      <c r="H1" t="s">
        <v>3</v>
      </c>
      <c r="K1" s="2" t="s">
        <v>3</v>
      </c>
    </row>
    <row r="2" spans="1:24" ht="13" x14ac:dyDescent="0.3">
      <c r="A2" s="2"/>
      <c r="B2" s="38"/>
      <c r="C2" s="38"/>
      <c r="D2" s="38"/>
      <c r="E2" s="38"/>
      <c r="F2" s="38"/>
      <c r="G2" s="38"/>
      <c r="H2" s="38"/>
      <c r="K2" s="2"/>
    </row>
    <row r="3" spans="1:24" ht="13" x14ac:dyDescent="0.3">
      <c r="A3" s="38"/>
      <c r="W3" s="37"/>
    </row>
    <row r="4" spans="1:24" ht="13" x14ac:dyDescent="0.3">
      <c r="A4" s="35" t="s">
        <v>3</v>
      </c>
      <c r="B4" s="36"/>
      <c r="C4" s="36"/>
      <c r="D4" s="36"/>
      <c r="E4" s="36"/>
      <c r="F4" s="69" t="s">
        <v>23</v>
      </c>
      <c r="G4" s="70"/>
      <c r="H4" s="71"/>
      <c r="I4" s="72" t="s">
        <v>22</v>
      </c>
      <c r="J4" s="72"/>
      <c r="K4" s="72"/>
      <c r="L4" s="73" t="s">
        <v>21</v>
      </c>
      <c r="M4" s="74"/>
      <c r="N4" s="75"/>
      <c r="O4" s="72" t="s">
        <v>32</v>
      </c>
      <c r="P4" s="72"/>
      <c r="Q4" s="72"/>
      <c r="R4" s="73" t="s">
        <v>33</v>
      </c>
      <c r="S4" s="74"/>
      <c r="T4" s="75"/>
      <c r="U4" s="66" t="s">
        <v>20</v>
      </c>
      <c r="V4" s="67"/>
      <c r="W4" s="68"/>
    </row>
    <row r="5" spans="1:24" s="2" customFormat="1" ht="26" x14ac:dyDescent="0.3">
      <c r="A5" s="35" t="s">
        <v>19</v>
      </c>
      <c r="B5" s="57" t="s">
        <v>18</v>
      </c>
      <c r="C5" s="56" t="s">
        <v>17</v>
      </c>
      <c r="D5" s="56" t="s">
        <v>16</v>
      </c>
      <c r="E5" s="58" t="s">
        <v>15</v>
      </c>
      <c r="F5" s="40" t="s">
        <v>14</v>
      </c>
      <c r="G5" s="41" t="s">
        <v>13</v>
      </c>
      <c r="H5" s="42" t="s">
        <v>12</v>
      </c>
      <c r="I5" s="39" t="s">
        <v>14</v>
      </c>
      <c r="J5" s="39" t="s">
        <v>13</v>
      </c>
      <c r="K5" s="39" t="s">
        <v>12</v>
      </c>
      <c r="L5" s="40" t="s">
        <v>14</v>
      </c>
      <c r="M5" s="41" t="s">
        <v>13</v>
      </c>
      <c r="N5" s="42" t="s">
        <v>12</v>
      </c>
      <c r="O5" s="39" t="s">
        <v>14</v>
      </c>
      <c r="P5" s="39" t="s">
        <v>13</v>
      </c>
      <c r="Q5" s="39" t="s">
        <v>12</v>
      </c>
      <c r="R5" s="40" t="s">
        <v>14</v>
      </c>
      <c r="S5" s="41" t="s">
        <v>13</v>
      </c>
      <c r="T5" s="42" t="s">
        <v>12</v>
      </c>
      <c r="U5" s="34" t="s">
        <v>14</v>
      </c>
      <c r="V5" s="33" t="s">
        <v>13</v>
      </c>
      <c r="W5" s="32" t="s">
        <v>12</v>
      </c>
    </row>
    <row r="6" spans="1:24" ht="14.5" customHeight="1" x14ac:dyDescent="0.25">
      <c r="A6" s="43" t="s">
        <v>36</v>
      </c>
      <c r="B6" s="44">
        <v>88000</v>
      </c>
      <c r="C6" s="64">
        <v>0.1</v>
      </c>
      <c r="D6" s="65">
        <f t="shared" ref="D6:D12" si="0">C6*12</f>
        <v>1.2000000000000002</v>
      </c>
      <c r="E6" s="30">
        <v>0.30599999999999999</v>
      </c>
      <c r="F6" s="46">
        <f>ROUND((B6*C6),0)</f>
        <v>8800</v>
      </c>
      <c r="G6" s="46">
        <f>ROUND((F6*$E6),0)</f>
        <v>2693</v>
      </c>
      <c r="H6" s="46">
        <f t="shared" ref="H6:H12" si="1">SUM(F6:G6)</f>
        <v>11493</v>
      </c>
      <c r="I6" s="45">
        <f>ROUND((B6*C6),0)</f>
        <v>8800</v>
      </c>
      <c r="J6" s="45">
        <f>ROUND((I6*$E6),0)</f>
        <v>2693</v>
      </c>
      <c r="K6" s="45">
        <f>SUM(I6:J6)</f>
        <v>11493</v>
      </c>
      <c r="L6" s="46">
        <f>ROUND((B6*C6),0)</f>
        <v>8800</v>
      </c>
      <c r="M6" s="46">
        <f>ROUND((L6*$E6),0)</f>
        <v>2693</v>
      </c>
      <c r="N6" s="46">
        <f>SUM(L6:M6)</f>
        <v>11493</v>
      </c>
      <c r="O6" s="45">
        <v>0</v>
      </c>
      <c r="P6" s="45">
        <f>ROUND((O6*$E6),0)</f>
        <v>0</v>
      </c>
      <c r="Q6" s="45">
        <f>SUM(O6:P6)</f>
        <v>0</v>
      </c>
      <c r="R6" s="46">
        <v>0</v>
      </c>
      <c r="S6" s="46">
        <f>ROUND((R6*$E6),0)</f>
        <v>0</v>
      </c>
      <c r="T6" s="46">
        <f>SUM(R6:S6)</f>
        <v>0</v>
      </c>
      <c r="U6" s="45">
        <f>R6+O6+L6+I6+F6</f>
        <v>26400</v>
      </c>
      <c r="V6" s="45">
        <f>S6+P6+M6+J6+G6</f>
        <v>8079</v>
      </c>
      <c r="W6" s="45">
        <f>SUM(U6:V6)</f>
        <v>34479</v>
      </c>
    </row>
    <row r="7" spans="1:24" ht="14.5" customHeight="1" x14ac:dyDescent="0.25">
      <c r="A7" s="15" t="s">
        <v>37</v>
      </c>
      <c r="B7" s="44">
        <v>40134</v>
      </c>
      <c r="C7" s="30">
        <v>1</v>
      </c>
      <c r="D7" s="65">
        <f t="shared" ref="D7" si="2">C7*12</f>
        <v>12</v>
      </c>
      <c r="E7" s="30">
        <v>0</v>
      </c>
      <c r="F7" s="46">
        <f t="shared" ref="F7" si="3">ROUND((B7*C7),0)</f>
        <v>40134</v>
      </c>
      <c r="G7" s="46">
        <f t="shared" ref="G7" si="4">ROUND((F7*$E7),0)</f>
        <v>0</v>
      </c>
      <c r="H7" s="46">
        <f t="shared" ref="H7" si="5">SUM(F7:G7)</f>
        <v>40134</v>
      </c>
      <c r="I7" s="45">
        <f t="shared" ref="I7" si="6">ROUND((B7*C7),0)</f>
        <v>40134</v>
      </c>
      <c r="J7" s="45">
        <f t="shared" ref="J7" si="7">ROUND((I7*$E7),0)</f>
        <v>0</v>
      </c>
      <c r="K7" s="45">
        <f t="shared" ref="K7" si="8">I7+J7</f>
        <v>40134</v>
      </c>
      <c r="L7" s="46">
        <f t="shared" ref="L7" si="9">ROUND((B7*C7),0)</f>
        <v>40134</v>
      </c>
      <c r="M7" s="46">
        <f t="shared" ref="M7" si="10">ROUND((L7*$E7),0)</f>
        <v>0</v>
      </c>
      <c r="N7" s="46">
        <f t="shared" ref="N7" si="11">SUM(L7:M7)</f>
        <v>40134</v>
      </c>
      <c r="O7" s="45">
        <v>0</v>
      </c>
      <c r="P7" s="45">
        <f t="shared" ref="P7" si="12">ROUND((O7*$E7),0)</f>
        <v>0</v>
      </c>
      <c r="Q7" s="45">
        <f t="shared" ref="Q7" si="13">O7+P7</f>
        <v>0</v>
      </c>
      <c r="R7" s="46">
        <v>0</v>
      </c>
      <c r="S7" s="46">
        <f t="shared" ref="S7" si="14">ROUND((R7*$E7),0)</f>
        <v>0</v>
      </c>
      <c r="T7" s="46">
        <f>SUM(R7:S7)</f>
        <v>0</v>
      </c>
      <c r="U7" s="45">
        <f t="shared" ref="U7" si="15">R7+O7+L7+I7+F7</f>
        <v>120402</v>
      </c>
      <c r="V7" s="45">
        <f t="shared" ref="V7" si="16">S7+P7+M7+J7+G7</f>
        <v>0</v>
      </c>
      <c r="W7" s="45">
        <f t="shared" ref="W7" si="17">SUM(U7:V7)</f>
        <v>120402</v>
      </c>
    </row>
    <row r="8" spans="1:24" ht="14.5" customHeight="1" x14ac:dyDescent="0.25">
      <c r="A8" s="15" t="s">
        <v>38</v>
      </c>
      <c r="B8" s="44">
        <v>40134</v>
      </c>
      <c r="C8" s="30">
        <v>1</v>
      </c>
      <c r="D8" s="65">
        <f t="shared" ref="D8" si="18">C8*12</f>
        <v>12</v>
      </c>
      <c r="E8" s="30">
        <v>0</v>
      </c>
      <c r="F8" s="46">
        <f t="shared" ref="F8" si="19">ROUND((B8*C8),0)</f>
        <v>40134</v>
      </c>
      <c r="G8" s="46">
        <f t="shared" ref="G8" si="20">ROUND((F8*$E8),0)</f>
        <v>0</v>
      </c>
      <c r="H8" s="46">
        <f t="shared" ref="H8" si="21">SUM(F8:G8)</f>
        <v>40134</v>
      </c>
      <c r="I8" s="45">
        <f t="shared" ref="I8" si="22">ROUND((B8*C8),0)</f>
        <v>40134</v>
      </c>
      <c r="J8" s="45">
        <f t="shared" ref="J8" si="23">ROUND((I8*$E8),0)</f>
        <v>0</v>
      </c>
      <c r="K8" s="45">
        <f t="shared" ref="K8" si="24">I8+J8</f>
        <v>40134</v>
      </c>
      <c r="L8" s="46">
        <f t="shared" ref="L8" si="25">ROUND((B8*C8),0)</f>
        <v>40134</v>
      </c>
      <c r="M8" s="46">
        <f t="shared" ref="M8" si="26">ROUND((L8*$E8),0)</f>
        <v>0</v>
      </c>
      <c r="N8" s="46">
        <f t="shared" ref="N8" si="27">SUM(L8:M8)</f>
        <v>40134</v>
      </c>
      <c r="O8" s="45">
        <v>0</v>
      </c>
      <c r="P8" s="45">
        <f t="shared" ref="P8" si="28">ROUND((O8*$E8),0)</f>
        <v>0</v>
      </c>
      <c r="Q8" s="45">
        <f t="shared" ref="Q8" si="29">O8+P8</f>
        <v>0</v>
      </c>
      <c r="R8" s="46">
        <v>0</v>
      </c>
      <c r="S8" s="46">
        <f t="shared" ref="S8" si="30">ROUND((R8*$E8),0)</f>
        <v>0</v>
      </c>
      <c r="T8" s="46">
        <f>SUM(R8:S8)</f>
        <v>0</v>
      </c>
      <c r="U8" s="45">
        <f t="shared" ref="U8" si="31">R8+O8+L8+I8+F8</f>
        <v>120402</v>
      </c>
      <c r="V8" s="45">
        <f t="shared" ref="V8" si="32">S8+P8+M8+J8+G8</f>
        <v>0</v>
      </c>
      <c r="W8" s="45">
        <f t="shared" ref="W8" si="33">SUM(U8:V8)</f>
        <v>120402</v>
      </c>
    </row>
    <row r="9" spans="1:24" ht="14.5" customHeight="1" x14ac:dyDescent="0.25">
      <c r="A9" s="15" t="s">
        <v>39</v>
      </c>
      <c r="B9" s="44">
        <v>40134</v>
      </c>
      <c r="C9" s="30">
        <v>1</v>
      </c>
      <c r="D9" s="65">
        <f t="shared" si="0"/>
        <v>12</v>
      </c>
      <c r="E9" s="30">
        <v>0</v>
      </c>
      <c r="F9" s="46">
        <f t="shared" ref="F9:F12" si="34">ROUND((B9*C9),0)</f>
        <v>40134</v>
      </c>
      <c r="G9" s="46">
        <f t="shared" ref="G9:G12" si="35">ROUND((F9*$E9),0)</f>
        <v>0</v>
      </c>
      <c r="H9" s="46">
        <f t="shared" si="1"/>
        <v>40134</v>
      </c>
      <c r="I9" s="45">
        <f t="shared" ref="I9:I15" si="36">ROUND((B9*C9),0)</f>
        <v>40134</v>
      </c>
      <c r="J9" s="45">
        <f t="shared" ref="J9:J12" si="37">ROUND((I9*$E9),0)</f>
        <v>0</v>
      </c>
      <c r="K9" s="45">
        <f t="shared" ref="K9:K16" si="38">I9+J9</f>
        <v>40134</v>
      </c>
      <c r="L9" s="46">
        <f t="shared" ref="L9:L12" si="39">ROUND((B9*C9),0)</f>
        <v>40134</v>
      </c>
      <c r="M9" s="46">
        <f t="shared" ref="M9:M12" si="40">ROUND((L9*$E9),0)</f>
        <v>0</v>
      </c>
      <c r="N9" s="46">
        <f t="shared" ref="N9:N12" si="41">SUM(L9:M9)</f>
        <v>40134</v>
      </c>
      <c r="O9" s="45">
        <v>0</v>
      </c>
      <c r="P9" s="45">
        <f t="shared" ref="P9:P15" si="42">ROUND((O9*$E9),0)</f>
        <v>0</v>
      </c>
      <c r="Q9" s="45">
        <f t="shared" ref="Q9:Q16" si="43">O9+P9</f>
        <v>0</v>
      </c>
      <c r="R9" s="46">
        <v>0</v>
      </c>
      <c r="S9" s="46">
        <f t="shared" ref="S9:S12" si="44">ROUND((R9*$E9),0)</f>
        <v>0</v>
      </c>
      <c r="T9" s="46">
        <f>SUM(R9:S9)</f>
        <v>0</v>
      </c>
      <c r="U9" s="45">
        <f t="shared" ref="U9:U12" si="45">R9+O9+L9+I9+F9</f>
        <v>120402</v>
      </c>
      <c r="V9" s="45">
        <f t="shared" ref="V9:V12" si="46">S9+P9+M9+J9+G9</f>
        <v>0</v>
      </c>
      <c r="W9" s="45">
        <f t="shared" ref="W9:W12" si="47">SUM(U9:V9)</f>
        <v>120402</v>
      </c>
    </row>
    <row r="10" spans="1:24" ht="14.5" customHeight="1" x14ac:dyDescent="0.25">
      <c r="A10" s="15" t="s">
        <v>40</v>
      </c>
      <c r="B10" s="44">
        <v>90000</v>
      </c>
      <c r="C10" s="30">
        <v>0.5</v>
      </c>
      <c r="D10" s="65">
        <f t="shared" ref="D10" si="48">C10*12</f>
        <v>6</v>
      </c>
      <c r="E10" s="30">
        <f>2424/7576</f>
        <v>0.31995776135163673</v>
      </c>
      <c r="F10" s="46">
        <f t="shared" ref="F10" si="49">ROUND((B10*C10),0)</f>
        <v>45000</v>
      </c>
      <c r="G10" s="46">
        <f t="shared" ref="G10" si="50">ROUND((F10*$E10),0)</f>
        <v>14398</v>
      </c>
      <c r="H10" s="46">
        <f t="shared" ref="H10" si="51">SUM(F10:G10)</f>
        <v>59398</v>
      </c>
      <c r="I10" s="45">
        <f t="shared" ref="I10" si="52">ROUND((B10*C10),0)</f>
        <v>45000</v>
      </c>
      <c r="J10" s="45">
        <f t="shared" si="37"/>
        <v>14398</v>
      </c>
      <c r="K10" s="45">
        <f t="shared" si="38"/>
        <v>59398</v>
      </c>
      <c r="L10" s="46">
        <f t="shared" ref="L10" si="53">ROUND((B10*C10),0)</f>
        <v>45000</v>
      </c>
      <c r="M10" s="46">
        <f t="shared" ref="M10" si="54">ROUND((L10*$E10),0)</f>
        <v>14398</v>
      </c>
      <c r="N10" s="46">
        <f t="shared" ref="N10" si="55">SUM(L10:M10)</f>
        <v>59398</v>
      </c>
      <c r="O10" s="45">
        <v>0</v>
      </c>
      <c r="P10" s="45"/>
      <c r="Q10" s="45"/>
      <c r="R10" s="46">
        <v>0</v>
      </c>
      <c r="S10" s="46"/>
      <c r="T10" s="46"/>
      <c r="U10" s="45">
        <f t="shared" si="45"/>
        <v>135000</v>
      </c>
      <c r="V10" s="45">
        <f t="shared" si="46"/>
        <v>43194</v>
      </c>
      <c r="W10" s="45">
        <f t="shared" si="47"/>
        <v>178194</v>
      </c>
    </row>
    <row r="11" spans="1:24" ht="14.5" customHeight="1" x14ac:dyDescent="0.25">
      <c r="A11" s="15"/>
      <c r="B11" s="44"/>
      <c r="C11" s="30"/>
      <c r="D11" s="65"/>
      <c r="E11" s="30"/>
      <c r="F11" s="46"/>
      <c r="G11" s="46"/>
      <c r="H11" s="46"/>
      <c r="I11" s="45"/>
      <c r="J11" s="45"/>
      <c r="K11" s="45"/>
      <c r="L11" s="46"/>
      <c r="M11" s="46"/>
      <c r="N11" s="46"/>
      <c r="O11" s="45"/>
      <c r="P11" s="45"/>
      <c r="Q11" s="45"/>
      <c r="R11" s="46"/>
      <c r="S11" s="46"/>
      <c r="T11" s="46"/>
      <c r="U11" s="45"/>
      <c r="V11" s="45"/>
      <c r="W11" s="45"/>
    </row>
    <row r="12" spans="1:24" ht="14.5" customHeight="1" x14ac:dyDescent="0.25">
      <c r="A12" s="20"/>
      <c r="B12" s="31"/>
      <c r="C12" s="30">
        <v>0</v>
      </c>
      <c r="D12" s="65">
        <f t="shared" si="0"/>
        <v>0</v>
      </c>
      <c r="E12" s="30"/>
      <c r="F12" s="46">
        <f t="shared" si="34"/>
        <v>0</v>
      </c>
      <c r="G12" s="46">
        <f t="shared" si="35"/>
        <v>0</v>
      </c>
      <c r="H12" s="46">
        <f t="shared" si="1"/>
        <v>0</v>
      </c>
      <c r="I12" s="45">
        <f t="shared" si="36"/>
        <v>0</v>
      </c>
      <c r="J12" s="45">
        <f t="shared" si="37"/>
        <v>0</v>
      </c>
      <c r="K12" s="45">
        <f t="shared" si="38"/>
        <v>0</v>
      </c>
      <c r="L12" s="46">
        <f t="shared" si="39"/>
        <v>0</v>
      </c>
      <c r="M12" s="46">
        <f t="shared" si="40"/>
        <v>0</v>
      </c>
      <c r="N12" s="46">
        <f t="shared" si="41"/>
        <v>0</v>
      </c>
      <c r="O12" s="45">
        <v>0</v>
      </c>
      <c r="P12" s="45">
        <f t="shared" si="42"/>
        <v>0</v>
      </c>
      <c r="Q12" s="45">
        <f t="shared" si="43"/>
        <v>0</v>
      </c>
      <c r="R12" s="46">
        <v>0</v>
      </c>
      <c r="S12" s="46">
        <f t="shared" si="44"/>
        <v>0</v>
      </c>
      <c r="T12" s="46">
        <f>SUM(R12:S12)</f>
        <v>0</v>
      </c>
      <c r="U12" s="45">
        <f t="shared" si="45"/>
        <v>0</v>
      </c>
      <c r="V12" s="45">
        <f t="shared" si="46"/>
        <v>0</v>
      </c>
      <c r="W12" s="45">
        <f t="shared" si="47"/>
        <v>0</v>
      </c>
    </row>
    <row r="13" spans="1:24" ht="14.5" hidden="1" customHeight="1" x14ac:dyDescent="0.3">
      <c r="A13" s="20"/>
      <c r="B13" s="31"/>
      <c r="C13" s="30"/>
      <c r="D13" s="65"/>
      <c r="E13" s="30"/>
      <c r="F13" s="48"/>
      <c r="G13" s="48"/>
      <c r="H13" s="48"/>
      <c r="I13" s="45">
        <f t="shared" si="36"/>
        <v>0</v>
      </c>
      <c r="J13" s="45">
        <f t="shared" ref="J13:J15" si="56">I13*E13</f>
        <v>0</v>
      </c>
      <c r="K13" s="45">
        <f t="shared" si="38"/>
        <v>0</v>
      </c>
      <c r="L13" s="48"/>
      <c r="M13" s="48"/>
      <c r="N13" s="48"/>
      <c r="O13" s="45"/>
      <c r="P13" s="45">
        <f t="shared" si="42"/>
        <v>0</v>
      </c>
      <c r="Q13" s="45">
        <f t="shared" si="43"/>
        <v>0</v>
      </c>
      <c r="R13" s="48"/>
      <c r="S13" s="48"/>
      <c r="T13" s="48"/>
      <c r="U13" s="45"/>
      <c r="V13" s="45"/>
      <c r="W13" s="45"/>
    </row>
    <row r="14" spans="1:24" ht="14.5" hidden="1" customHeight="1" x14ac:dyDescent="0.3">
      <c r="A14" s="20"/>
      <c r="B14" s="31"/>
      <c r="C14" s="30"/>
      <c r="D14" s="65"/>
      <c r="E14" s="30"/>
      <c r="F14" s="48"/>
      <c r="G14" s="48"/>
      <c r="H14" s="48"/>
      <c r="I14" s="45">
        <f t="shared" si="36"/>
        <v>0</v>
      </c>
      <c r="J14" s="45">
        <f t="shared" si="56"/>
        <v>0</v>
      </c>
      <c r="K14" s="45">
        <f t="shared" si="38"/>
        <v>0</v>
      </c>
      <c r="L14" s="48"/>
      <c r="M14" s="48"/>
      <c r="N14" s="48"/>
      <c r="O14" s="45"/>
      <c r="P14" s="45">
        <f t="shared" si="42"/>
        <v>0</v>
      </c>
      <c r="Q14" s="45">
        <f t="shared" si="43"/>
        <v>0</v>
      </c>
      <c r="R14" s="48"/>
      <c r="S14" s="48"/>
      <c r="T14" s="48"/>
      <c r="U14" s="45"/>
      <c r="V14" s="45"/>
      <c r="W14" s="45"/>
    </row>
    <row r="15" spans="1:24" ht="14.5" hidden="1" customHeight="1" x14ac:dyDescent="0.3">
      <c r="A15" s="20"/>
      <c r="B15" s="31"/>
      <c r="C15" s="30"/>
      <c r="D15" s="65"/>
      <c r="E15" s="30"/>
      <c r="F15" s="48"/>
      <c r="G15" s="48"/>
      <c r="H15" s="48"/>
      <c r="I15" s="45">
        <f t="shared" si="36"/>
        <v>0</v>
      </c>
      <c r="J15" s="45">
        <f t="shared" si="56"/>
        <v>0</v>
      </c>
      <c r="K15" s="45">
        <f t="shared" si="38"/>
        <v>0</v>
      </c>
      <c r="L15" s="48"/>
      <c r="M15" s="48"/>
      <c r="N15" s="48"/>
      <c r="O15" s="45"/>
      <c r="P15" s="45">
        <f t="shared" si="42"/>
        <v>0</v>
      </c>
      <c r="Q15" s="45">
        <f t="shared" si="43"/>
        <v>0</v>
      </c>
      <c r="R15" s="48"/>
      <c r="S15" s="48"/>
      <c r="T15" s="48"/>
      <c r="U15" s="45"/>
      <c r="V15" s="45"/>
      <c r="W15" s="45"/>
    </row>
    <row r="16" spans="1:24" s="2" customFormat="1" ht="13" x14ac:dyDescent="0.3">
      <c r="A16" s="22" t="s">
        <v>11</v>
      </c>
      <c r="B16" s="9" t="s">
        <v>3</v>
      </c>
      <c r="C16" s="17"/>
      <c r="D16" s="29">
        <f>SUM(D6:D9)</f>
        <v>37.200000000000003</v>
      </c>
      <c r="E16" s="17"/>
      <c r="F16" s="48">
        <f>SUM(F6:F15)</f>
        <v>174202</v>
      </c>
      <c r="G16" s="48">
        <f>SUM(G6:G15)</f>
        <v>17091</v>
      </c>
      <c r="H16" s="48">
        <f>SUM(H6:H15)</f>
        <v>191293</v>
      </c>
      <c r="I16" s="47">
        <f>SUM(I6:I15)</f>
        <v>174202</v>
      </c>
      <c r="J16" s="47">
        <f>SUM(J6:J15)</f>
        <v>17091</v>
      </c>
      <c r="K16" s="47">
        <f t="shared" si="38"/>
        <v>191293</v>
      </c>
      <c r="L16" s="48">
        <f>SUM(L6:L15)</f>
        <v>174202</v>
      </c>
      <c r="M16" s="48">
        <f>SUM(M6:M15)</f>
        <v>17091</v>
      </c>
      <c r="N16" s="48">
        <f>SUM(N6:N15)</f>
        <v>191293</v>
      </c>
      <c r="O16" s="47">
        <f>SUM(O6:O15)</f>
        <v>0</v>
      </c>
      <c r="P16" s="47">
        <f>SUM(P6:P15)</f>
        <v>0</v>
      </c>
      <c r="Q16" s="47">
        <f t="shared" si="43"/>
        <v>0</v>
      </c>
      <c r="R16" s="48">
        <f t="shared" ref="R16:W16" si="57">SUM(R6:R15)</f>
        <v>0</v>
      </c>
      <c r="S16" s="48">
        <f t="shared" si="57"/>
        <v>0</v>
      </c>
      <c r="T16" s="48">
        <f t="shared" si="57"/>
        <v>0</v>
      </c>
      <c r="U16" s="47">
        <f t="shared" si="57"/>
        <v>522606</v>
      </c>
      <c r="V16" s="47">
        <f t="shared" si="57"/>
        <v>51273</v>
      </c>
      <c r="W16" s="47">
        <f t="shared" si="57"/>
        <v>573879</v>
      </c>
      <c r="X16" s="27"/>
    </row>
    <row r="17" spans="1:24" s="2" customFormat="1" ht="13" hidden="1" x14ac:dyDescent="0.3">
      <c r="A17" s="8"/>
      <c r="B17" s="9"/>
      <c r="C17" s="17"/>
      <c r="D17" s="29"/>
      <c r="E17" s="17"/>
      <c r="F17" s="7"/>
      <c r="G17" s="28"/>
      <c r="H17" s="14"/>
      <c r="I17" s="7"/>
      <c r="J17" s="7"/>
      <c r="K17" s="14"/>
      <c r="L17" s="7"/>
      <c r="M17" s="28"/>
      <c r="N17" s="14"/>
      <c r="O17" s="5"/>
      <c r="P17" s="5"/>
      <c r="Q17" s="5"/>
      <c r="R17" s="4"/>
      <c r="S17" s="4"/>
      <c r="T17" s="4"/>
      <c r="U17" s="5"/>
      <c r="V17" s="5"/>
      <c r="W17" s="5"/>
      <c r="X17" s="27"/>
    </row>
    <row r="18" spans="1:24" s="2" customFormat="1" ht="13" hidden="1" x14ac:dyDescent="0.3">
      <c r="A18" s="26" t="s">
        <v>10</v>
      </c>
      <c r="B18" s="25"/>
      <c r="C18" s="25"/>
      <c r="D18" s="25"/>
      <c r="E18" s="25"/>
      <c r="F18" s="24"/>
      <c r="G18" s="24"/>
      <c r="H18" s="14"/>
      <c r="I18" s="7"/>
      <c r="J18" s="7"/>
      <c r="K18" s="14"/>
      <c r="L18" s="24"/>
      <c r="M18" s="24"/>
      <c r="N18" s="14"/>
      <c r="O18" s="5"/>
      <c r="P18" s="5"/>
      <c r="Q18" s="5"/>
      <c r="R18" s="4"/>
      <c r="S18" s="4"/>
      <c r="T18" s="4"/>
      <c r="U18" s="5"/>
      <c r="V18" s="5"/>
      <c r="W18" s="5"/>
    </row>
    <row r="19" spans="1:24" ht="13" hidden="1" x14ac:dyDescent="0.3">
      <c r="A19" s="8"/>
      <c r="B19" s="16"/>
      <c r="C19" s="15"/>
      <c r="D19" s="15"/>
      <c r="E19" s="15"/>
      <c r="F19" s="14"/>
      <c r="G19" s="14"/>
      <c r="H19" s="14"/>
      <c r="I19" s="23"/>
      <c r="J19" s="19"/>
      <c r="K19" s="14"/>
      <c r="L19" s="14"/>
      <c r="M19" s="14"/>
      <c r="N19" s="14"/>
      <c r="O19" s="5"/>
      <c r="P19" s="5"/>
      <c r="Q19" s="5"/>
      <c r="R19" s="4"/>
      <c r="S19" s="4"/>
      <c r="T19" s="4"/>
      <c r="U19" s="13"/>
      <c r="V19" s="13"/>
      <c r="W19" s="5"/>
    </row>
    <row r="20" spans="1:24" ht="13" x14ac:dyDescent="0.3">
      <c r="A20" s="8"/>
      <c r="B20" s="16"/>
      <c r="C20" s="15"/>
      <c r="D20" s="15"/>
      <c r="E20" s="15"/>
      <c r="F20" s="52"/>
      <c r="G20" s="52"/>
      <c r="H20" s="48"/>
      <c r="I20" s="51"/>
      <c r="J20" s="51"/>
      <c r="K20" s="45"/>
      <c r="L20" s="52"/>
      <c r="M20" s="52"/>
      <c r="N20" s="48"/>
      <c r="O20" s="50"/>
      <c r="P20" s="50"/>
      <c r="Q20" s="45"/>
      <c r="R20" s="50"/>
      <c r="S20" s="50"/>
      <c r="T20" s="48"/>
      <c r="U20" s="52"/>
      <c r="V20" s="52"/>
      <c r="W20" s="47"/>
    </row>
    <row r="21" spans="1:24" ht="13" x14ac:dyDescent="0.3">
      <c r="A21" s="22" t="s">
        <v>28</v>
      </c>
      <c r="B21" s="16"/>
      <c r="C21" s="15"/>
      <c r="D21" s="15"/>
      <c r="E21" s="15"/>
      <c r="F21" s="52"/>
      <c r="G21" s="52"/>
      <c r="H21" s="48"/>
      <c r="I21" s="51"/>
      <c r="J21" s="51"/>
      <c r="K21" s="47"/>
      <c r="L21" s="52"/>
      <c r="M21" s="52"/>
      <c r="N21" s="48"/>
      <c r="O21" s="50"/>
      <c r="P21" s="50"/>
      <c r="Q21" s="47">
        <v>0</v>
      </c>
      <c r="R21" s="50"/>
      <c r="S21" s="50"/>
      <c r="T21" s="48">
        <v>0</v>
      </c>
      <c r="U21" s="52"/>
      <c r="V21" s="52"/>
      <c r="W21" s="47"/>
    </row>
    <row r="22" spans="1:24" ht="13" x14ac:dyDescent="0.3">
      <c r="A22" s="8"/>
      <c r="B22" s="16"/>
      <c r="C22" s="15"/>
      <c r="D22" s="15"/>
      <c r="E22" s="15"/>
      <c r="F22" s="52"/>
      <c r="G22" s="52"/>
      <c r="H22" s="48"/>
      <c r="I22" s="51"/>
      <c r="J22" s="51"/>
      <c r="K22" s="47"/>
      <c r="L22" s="52"/>
      <c r="M22" s="52"/>
      <c r="N22" s="48"/>
      <c r="O22" s="50"/>
      <c r="P22" s="50"/>
      <c r="Q22" s="47"/>
      <c r="R22" s="50"/>
      <c r="S22" s="50"/>
      <c r="T22" s="48"/>
      <c r="U22" s="52"/>
      <c r="V22" s="52"/>
      <c r="W22" s="47">
        <f t="shared" ref="W22:W33" si="58">SUM(H22:T22)</f>
        <v>0</v>
      </c>
    </row>
    <row r="23" spans="1:24" s="2" customFormat="1" ht="13" x14ac:dyDescent="0.3">
      <c r="A23" s="22" t="s">
        <v>9</v>
      </c>
      <c r="B23" s="9"/>
      <c r="C23" s="8"/>
      <c r="D23" s="8"/>
      <c r="E23" s="8"/>
      <c r="F23" s="50"/>
      <c r="G23" s="50"/>
      <c r="H23" s="48">
        <v>100000</v>
      </c>
      <c r="I23" s="51"/>
      <c r="J23" s="51"/>
      <c r="K23" s="47">
        <v>100000</v>
      </c>
      <c r="L23" s="50"/>
      <c r="M23" s="50"/>
      <c r="N23" s="47">
        <v>100000</v>
      </c>
      <c r="O23" s="50"/>
      <c r="P23" s="50"/>
      <c r="Q23" s="47">
        <v>0</v>
      </c>
      <c r="R23" s="50"/>
      <c r="S23" s="50"/>
      <c r="T23" s="48">
        <v>0</v>
      </c>
      <c r="U23" s="50" t="s">
        <v>3</v>
      </c>
      <c r="V23" s="50"/>
      <c r="W23" s="47">
        <f t="shared" si="58"/>
        <v>300000</v>
      </c>
    </row>
    <row r="24" spans="1:24" s="2" customFormat="1" ht="13" x14ac:dyDescent="0.3">
      <c r="A24" s="22"/>
      <c r="B24" s="9"/>
      <c r="C24" s="8"/>
      <c r="D24" s="8"/>
      <c r="E24" s="8"/>
      <c r="F24" s="50"/>
      <c r="G24" s="50"/>
      <c r="H24" s="48"/>
      <c r="I24" s="51"/>
      <c r="J24" s="51"/>
      <c r="K24" s="47"/>
      <c r="L24" s="50"/>
      <c r="M24" s="50"/>
      <c r="N24" s="48"/>
      <c r="O24" s="50"/>
      <c r="P24" s="50"/>
      <c r="Q24" s="47"/>
      <c r="R24" s="50"/>
      <c r="S24" s="50"/>
      <c r="T24" s="48"/>
      <c r="U24" s="50"/>
      <c r="V24" s="50"/>
      <c r="W24" s="47">
        <f t="shared" si="58"/>
        <v>0</v>
      </c>
    </row>
    <row r="25" spans="1:24" s="18" customFormat="1" ht="13" x14ac:dyDescent="0.3">
      <c r="A25" s="22" t="s">
        <v>24</v>
      </c>
      <c r="B25" s="20"/>
      <c r="C25" s="20"/>
      <c r="D25" s="20"/>
      <c r="E25" s="20"/>
      <c r="F25" s="51"/>
      <c r="G25" s="51"/>
      <c r="H25" s="48">
        <v>70000</v>
      </c>
      <c r="I25" s="51"/>
      <c r="J25" s="51"/>
      <c r="K25" s="47">
        <v>70000</v>
      </c>
      <c r="L25" s="51"/>
      <c r="M25" s="51"/>
      <c r="N25" s="48">
        <v>70000</v>
      </c>
      <c r="O25" s="51"/>
      <c r="P25" s="51"/>
      <c r="Q25" s="47">
        <f>ROUND((N25*$W$3),0)</f>
        <v>0</v>
      </c>
      <c r="R25" s="51"/>
      <c r="S25" s="51"/>
      <c r="T25" s="48">
        <v>0</v>
      </c>
      <c r="U25" s="51"/>
      <c r="V25" s="51"/>
      <c r="W25" s="47">
        <f t="shared" si="58"/>
        <v>210000</v>
      </c>
    </row>
    <row r="26" spans="1:24" s="18" customFormat="1" ht="13" x14ac:dyDescent="0.3">
      <c r="A26" s="22"/>
      <c r="B26" s="20"/>
      <c r="C26" s="20"/>
      <c r="D26" s="20"/>
      <c r="E26" s="20"/>
      <c r="F26" s="51"/>
      <c r="G26" s="51"/>
      <c r="H26" s="48"/>
      <c r="I26" s="51"/>
      <c r="J26" s="51"/>
      <c r="K26" s="47"/>
      <c r="L26" s="51"/>
      <c r="M26" s="51"/>
      <c r="N26" s="48"/>
      <c r="O26" s="51"/>
      <c r="P26" s="51"/>
      <c r="Q26" s="47"/>
      <c r="R26" s="51"/>
      <c r="S26" s="51"/>
      <c r="T26" s="48"/>
      <c r="U26" s="51"/>
      <c r="V26" s="51"/>
      <c r="W26" s="47">
        <f t="shared" si="58"/>
        <v>0</v>
      </c>
    </row>
    <row r="27" spans="1:24" s="18" customFormat="1" ht="13" x14ac:dyDescent="0.3">
      <c r="A27" s="22" t="s">
        <v>35</v>
      </c>
      <c r="B27" s="20"/>
      <c r="C27" s="20"/>
      <c r="D27" s="20"/>
      <c r="E27" s="20"/>
      <c r="F27" s="51"/>
      <c r="G27" s="51"/>
      <c r="H27" s="48">
        <v>0</v>
      </c>
      <c r="I27" s="51"/>
      <c r="J27" s="51"/>
      <c r="K27" s="47">
        <v>0</v>
      </c>
      <c r="L27" s="51"/>
      <c r="M27" s="51"/>
      <c r="N27" s="48">
        <v>0</v>
      </c>
      <c r="O27" s="51"/>
      <c r="P27" s="51"/>
      <c r="Q27" s="47"/>
      <c r="R27" s="51"/>
      <c r="S27" s="51"/>
      <c r="T27" s="48"/>
      <c r="U27" s="51"/>
      <c r="V27" s="51"/>
      <c r="W27" s="47">
        <f t="shared" si="58"/>
        <v>0</v>
      </c>
    </row>
    <row r="28" spans="1:24" s="18" customFormat="1" ht="13" x14ac:dyDescent="0.3">
      <c r="A28" s="22"/>
      <c r="B28" s="20"/>
      <c r="C28" s="20"/>
      <c r="D28" s="20"/>
      <c r="E28" s="20"/>
      <c r="F28" s="51"/>
      <c r="G28" s="51"/>
      <c r="H28" s="48"/>
      <c r="I28" s="51"/>
      <c r="J28" s="51"/>
      <c r="K28" s="47"/>
      <c r="L28" s="51"/>
      <c r="M28" s="51"/>
      <c r="N28" s="48"/>
      <c r="O28" s="51"/>
      <c r="P28" s="51"/>
      <c r="Q28" s="47"/>
      <c r="R28" s="51"/>
      <c r="S28" s="51"/>
      <c r="T28" s="48"/>
      <c r="U28" s="51"/>
      <c r="V28" s="51"/>
      <c r="W28" s="47">
        <f t="shared" si="58"/>
        <v>0</v>
      </c>
    </row>
    <row r="29" spans="1:24" s="18" customFormat="1" ht="13" x14ac:dyDescent="0.3">
      <c r="A29" s="22" t="s">
        <v>27</v>
      </c>
      <c r="B29" s="20"/>
      <c r="C29" s="20"/>
      <c r="D29" s="20"/>
      <c r="E29" s="20"/>
      <c r="F29" s="51"/>
      <c r="G29" s="51"/>
      <c r="H29" s="48">
        <v>10000</v>
      </c>
      <c r="I29" s="51"/>
      <c r="J29" s="51"/>
      <c r="K29" s="47">
        <v>10000</v>
      </c>
      <c r="L29" s="51"/>
      <c r="M29" s="51"/>
      <c r="N29" s="48">
        <v>10000</v>
      </c>
      <c r="O29" s="51"/>
      <c r="P29" s="51"/>
      <c r="Q29" s="47">
        <v>0</v>
      </c>
      <c r="R29" s="51"/>
      <c r="S29" s="51"/>
      <c r="T29" s="48">
        <v>0</v>
      </c>
      <c r="U29" s="51"/>
      <c r="V29" s="51"/>
      <c r="W29" s="47">
        <f t="shared" si="58"/>
        <v>30000</v>
      </c>
    </row>
    <row r="30" spans="1:24" s="18" customFormat="1" ht="13" x14ac:dyDescent="0.3">
      <c r="A30" s="22"/>
      <c r="B30" s="20"/>
      <c r="C30" s="20"/>
      <c r="D30" s="20"/>
      <c r="E30" s="20"/>
      <c r="F30" s="51"/>
      <c r="G30" s="51"/>
      <c r="H30" s="48"/>
      <c r="I30" s="51"/>
      <c r="J30" s="51"/>
      <c r="K30" s="47"/>
      <c r="L30" s="51"/>
      <c r="M30" s="51"/>
      <c r="N30" s="48"/>
      <c r="O30" s="51"/>
      <c r="P30" s="51"/>
      <c r="Q30" s="47"/>
      <c r="R30" s="51"/>
      <c r="S30" s="51"/>
      <c r="T30" s="48"/>
      <c r="U30" s="51"/>
      <c r="V30" s="51"/>
      <c r="W30" s="47">
        <f t="shared" si="58"/>
        <v>0</v>
      </c>
    </row>
    <row r="31" spans="1:24" s="2" customFormat="1" ht="13" x14ac:dyDescent="0.3">
      <c r="A31" s="22" t="s">
        <v>25</v>
      </c>
      <c r="B31" s="9"/>
      <c r="C31" s="8"/>
      <c r="D31" s="8"/>
      <c r="E31" s="8"/>
      <c r="F31" s="50"/>
      <c r="G31" s="50"/>
      <c r="H31" s="48">
        <v>20000</v>
      </c>
      <c r="I31" s="51"/>
      <c r="J31" s="51"/>
      <c r="K31" s="47">
        <v>20000</v>
      </c>
      <c r="L31" s="50"/>
      <c r="M31" s="50"/>
      <c r="N31" s="48">
        <v>20000</v>
      </c>
      <c r="O31" s="50"/>
      <c r="P31" s="50"/>
      <c r="Q31" s="47">
        <v>0</v>
      </c>
      <c r="R31" s="50"/>
      <c r="S31" s="50"/>
      <c r="T31" s="48">
        <v>0</v>
      </c>
      <c r="U31" s="50"/>
      <c r="V31" s="50"/>
      <c r="W31" s="47">
        <f t="shared" si="58"/>
        <v>60000</v>
      </c>
    </row>
    <row r="32" spans="1:24" s="2" customFormat="1" ht="13" x14ac:dyDescent="0.3">
      <c r="A32" s="22"/>
      <c r="B32" s="9"/>
      <c r="C32" s="8"/>
      <c r="D32" s="8"/>
      <c r="E32" s="8"/>
      <c r="F32" s="50"/>
      <c r="G32" s="50"/>
      <c r="H32" s="48"/>
      <c r="I32" s="51"/>
      <c r="J32" s="51"/>
      <c r="K32" s="47"/>
      <c r="L32" s="50"/>
      <c r="M32" s="50"/>
      <c r="N32" s="48"/>
      <c r="O32" s="50"/>
      <c r="P32" s="50"/>
      <c r="Q32" s="47"/>
      <c r="R32" s="50"/>
      <c r="S32" s="50"/>
      <c r="T32" s="48"/>
      <c r="U32" s="50"/>
      <c r="V32" s="50"/>
      <c r="W32" s="47">
        <f t="shared" si="58"/>
        <v>0</v>
      </c>
    </row>
    <row r="33" spans="1:24" s="18" customFormat="1" ht="13" x14ac:dyDescent="0.3">
      <c r="A33" s="22" t="s">
        <v>26</v>
      </c>
      <c r="B33" s="10"/>
      <c r="C33" s="20"/>
      <c r="D33" s="20"/>
      <c r="E33" s="20"/>
      <c r="F33" s="51"/>
      <c r="G33" s="51"/>
      <c r="H33" s="48">
        <v>0</v>
      </c>
      <c r="I33" s="51"/>
      <c r="J33" s="51"/>
      <c r="K33" s="47">
        <f>ROUND((H33*$W$3),0)</f>
        <v>0</v>
      </c>
      <c r="L33" s="51"/>
      <c r="M33" s="51"/>
      <c r="N33" s="48">
        <v>0</v>
      </c>
      <c r="O33" s="51"/>
      <c r="P33" s="51"/>
      <c r="Q33" s="47">
        <f>ROUND((N33*$W$3),0)</f>
        <v>0</v>
      </c>
      <c r="R33" s="51"/>
      <c r="S33" s="51"/>
      <c r="T33" s="48">
        <v>0</v>
      </c>
      <c r="U33" s="51"/>
      <c r="V33" s="51"/>
      <c r="W33" s="47">
        <f t="shared" si="58"/>
        <v>0</v>
      </c>
    </row>
    <row r="34" spans="1:24" s="2" customFormat="1" ht="13" hidden="1" x14ac:dyDescent="0.3">
      <c r="A34" s="8"/>
      <c r="B34" s="9"/>
      <c r="C34" s="8"/>
      <c r="D34" s="8"/>
      <c r="E34" s="8"/>
      <c r="F34" s="50"/>
      <c r="G34" s="50"/>
      <c r="H34" s="48"/>
      <c r="I34" s="50"/>
      <c r="J34" s="50"/>
      <c r="K34" s="47"/>
      <c r="L34" s="50"/>
      <c r="M34" s="50"/>
      <c r="N34" s="48"/>
      <c r="O34" s="50"/>
      <c r="P34" s="50"/>
      <c r="Q34" s="47"/>
      <c r="R34" s="50"/>
      <c r="S34" s="50"/>
      <c r="T34" s="48"/>
      <c r="U34" s="50"/>
      <c r="V34" s="50"/>
      <c r="W34" s="47">
        <f t="shared" ref="W34:W41" si="59">SUM(H34:T34)</f>
        <v>0</v>
      </c>
    </row>
    <row r="35" spans="1:24" s="18" customFormat="1" ht="13" hidden="1" x14ac:dyDescent="0.3">
      <c r="A35" s="21"/>
      <c r="B35" s="10"/>
      <c r="C35" s="20"/>
      <c r="D35" s="20"/>
      <c r="E35" s="20"/>
      <c r="F35" s="51"/>
      <c r="G35" s="51"/>
      <c r="H35" s="48"/>
      <c r="I35" s="51"/>
      <c r="J35" s="51"/>
      <c r="K35" s="47"/>
      <c r="L35" s="51"/>
      <c r="M35" s="51"/>
      <c r="N35" s="48"/>
      <c r="O35" s="51"/>
      <c r="P35" s="51"/>
      <c r="Q35" s="47"/>
      <c r="R35" s="51"/>
      <c r="S35" s="51"/>
      <c r="T35" s="48"/>
      <c r="U35" s="51"/>
      <c r="V35" s="51"/>
      <c r="W35" s="47">
        <f t="shared" si="59"/>
        <v>0</v>
      </c>
    </row>
    <row r="36" spans="1:24" ht="13" hidden="1" x14ac:dyDescent="0.3">
      <c r="A36" s="8" t="s">
        <v>8</v>
      </c>
      <c r="B36" s="9"/>
      <c r="C36" s="8"/>
      <c r="D36" s="8"/>
      <c r="E36" s="8"/>
      <c r="F36" s="50"/>
      <c r="G36" s="50"/>
      <c r="H36" s="48">
        <f>SUM(H37:H37)</f>
        <v>0</v>
      </c>
      <c r="I36" s="50" t="s">
        <v>3</v>
      </c>
      <c r="J36" s="50"/>
      <c r="K36" s="47">
        <f>SUM(K37:K37)</f>
        <v>0</v>
      </c>
      <c r="L36" s="50"/>
      <c r="M36" s="50"/>
      <c r="N36" s="48">
        <f>SUM(N37:N37)</f>
        <v>0</v>
      </c>
      <c r="O36" s="52"/>
      <c r="P36" s="52"/>
      <c r="Q36" s="47">
        <f>SUM(Q37:Q37)</f>
        <v>0</v>
      </c>
      <c r="R36" s="50"/>
      <c r="S36" s="50"/>
      <c r="T36" s="48">
        <f>SUM(T37:T37)</f>
        <v>0</v>
      </c>
      <c r="U36" s="52"/>
      <c r="V36" s="52"/>
      <c r="W36" s="47">
        <f t="shared" si="59"/>
        <v>0</v>
      </c>
    </row>
    <row r="37" spans="1:24" s="18" customFormat="1" ht="13" hidden="1" x14ac:dyDescent="0.3">
      <c r="A37" s="21"/>
      <c r="B37" s="10"/>
      <c r="C37" s="20"/>
      <c r="D37" s="20"/>
      <c r="E37" s="20"/>
      <c r="F37" s="51"/>
      <c r="G37" s="51"/>
      <c r="H37" s="48"/>
      <c r="I37" s="51"/>
      <c r="J37" s="51"/>
      <c r="K37" s="47">
        <f>ROUND((H37*$W$3),0)</f>
        <v>0</v>
      </c>
      <c r="L37" s="51"/>
      <c r="M37" s="51"/>
      <c r="N37" s="48"/>
      <c r="O37" s="51"/>
      <c r="P37" s="51"/>
      <c r="Q37" s="47">
        <f>ROUND((N37*$W$3),0)</f>
        <v>0</v>
      </c>
      <c r="R37" s="51"/>
      <c r="S37" s="51"/>
      <c r="T37" s="48"/>
      <c r="U37" s="51"/>
      <c r="V37" s="51"/>
      <c r="W37" s="47">
        <f t="shared" si="59"/>
        <v>0</v>
      </c>
    </row>
    <row r="38" spans="1:24" s="2" customFormat="1" ht="13" hidden="1" x14ac:dyDescent="0.3">
      <c r="A38" s="8"/>
      <c r="B38" s="10"/>
      <c r="C38" s="8"/>
      <c r="D38" s="8"/>
      <c r="E38" s="8"/>
      <c r="F38" s="50"/>
      <c r="G38" s="50"/>
      <c r="H38" s="48"/>
      <c r="I38" s="50"/>
      <c r="J38" s="50"/>
      <c r="K38" s="47"/>
      <c r="L38" s="50"/>
      <c r="M38" s="50"/>
      <c r="N38" s="48"/>
      <c r="O38" s="50"/>
      <c r="P38" s="50"/>
      <c r="Q38" s="47"/>
      <c r="R38" s="50"/>
      <c r="S38" s="50"/>
      <c r="T38" s="48"/>
      <c r="U38" s="50"/>
      <c r="V38" s="50"/>
      <c r="W38" s="47">
        <f t="shared" si="59"/>
        <v>0</v>
      </c>
    </row>
    <row r="39" spans="1:24" ht="13" hidden="1" x14ac:dyDescent="0.3">
      <c r="A39" s="8" t="s">
        <v>7</v>
      </c>
      <c r="B39" s="16" t="s">
        <v>3</v>
      </c>
      <c r="C39" s="16"/>
      <c r="D39" s="16"/>
      <c r="E39" s="15"/>
      <c r="F39" s="52"/>
      <c r="G39" s="52"/>
      <c r="H39" s="48">
        <f>H40+H41</f>
        <v>0</v>
      </c>
      <c r="I39" s="50"/>
      <c r="J39" s="50"/>
      <c r="K39" s="47">
        <f>K40+K41</f>
        <v>0</v>
      </c>
      <c r="L39" s="52"/>
      <c r="M39" s="52"/>
      <c r="N39" s="48">
        <f>N40+N41</f>
        <v>0</v>
      </c>
      <c r="O39" s="52"/>
      <c r="P39" s="52"/>
      <c r="Q39" s="47">
        <f>Q40+Q41</f>
        <v>0</v>
      </c>
      <c r="R39" s="52"/>
      <c r="S39" s="52"/>
      <c r="T39" s="48">
        <f>T40+T41</f>
        <v>0</v>
      </c>
      <c r="U39" s="52"/>
      <c r="V39" s="52"/>
      <c r="W39" s="47">
        <f t="shared" si="59"/>
        <v>0</v>
      </c>
    </row>
    <row r="40" spans="1:24" ht="13" hidden="1" x14ac:dyDescent="0.3">
      <c r="A40" s="8" t="s">
        <v>6</v>
      </c>
      <c r="B40" s="16"/>
      <c r="C40" s="15"/>
      <c r="D40" s="15"/>
      <c r="E40" s="15"/>
      <c r="F40" s="52"/>
      <c r="G40" s="52"/>
      <c r="H40" s="48">
        <v>0</v>
      </c>
      <c r="I40" s="52"/>
      <c r="J40" s="52"/>
      <c r="K40" s="47">
        <v>0</v>
      </c>
      <c r="L40" s="52"/>
      <c r="M40" s="52"/>
      <c r="N40" s="48">
        <v>0</v>
      </c>
      <c r="O40" s="52"/>
      <c r="P40" s="52"/>
      <c r="Q40" s="47">
        <v>0</v>
      </c>
      <c r="R40" s="52"/>
      <c r="S40" s="52"/>
      <c r="T40" s="48">
        <v>0</v>
      </c>
      <c r="U40" s="52"/>
      <c r="V40" s="52"/>
      <c r="W40" s="47">
        <f t="shared" si="59"/>
        <v>0</v>
      </c>
    </row>
    <row r="41" spans="1:24" ht="13" hidden="1" x14ac:dyDescent="0.3">
      <c r="A41" s="8" t="s">
        <v>5</v>
      </c>
      <c r="B41" s="16"/>
      <c r="C41" s="15"/>
      <c r="D41" s="15"/>
      <c r="E41" s="15"/>
      <c r="F41" s="52"/>
      <c r="G41" s="52"/>
      <c r="H41" s="48">
        <f>H40*0.08</f>
        <v>0</v>
      </c>
      <c r="I41" s="52"/>
      <c r="J41" s="52"/>
      <c r="K41" s="47">
        <f>K40*0.08</f>
        <v>0</v>
      </c>
      <c r="L41" s="52"/>
      <c r="M41" s="52"/>
      <c r="N41" s="48">
        <f>N40*0.08</f>
        <v>0</v>
      </c>
      <c r="O41" s="52"/>
      <c r="P41" s="52"/>
      <c r="Q41" s="47">
        <f>Q40*0.08</f>
        <v>0</v>
      </c>
      <c r="R41" s="52"/>
      <c r="S41" s="52"/>
      <c r="T41" s="48">
        <f>T40*0.08</f>
        <v>0</v>
      </c>
      <c r="U41" s="52"/>
      <c r="V41" s="52"/>
      <c r="W41" s="47">
        <f t="shared" si="59"/>
        <v>0</v>
      </c>
    </row>
    <row r="42" spans="1:24" ht="13" x14ac:dyDescent="0.3">
      <c r="A42" s="17"/>
      <c r="B42" s="16"/>
      <c r="C42" s="15"/>
      <c r="D42" s="15"/>
      <c r="E42" s="15"/>
      <c r="F42" s="52"/>
      <c r="G42" s="52"/>
      <c r="H42" s="48"/>
      <c r="I42" s="52"/>
      <c r="J42" s="52"/>
      <c r="K42" s="47"/>
      <c r="L42" s="52"/>
      <c r="M42" s="52"/>
      <c r="N42" s="48"/>
      <c r="O42" s="52"/>
      <c r="P42" s="52"/>
      <c r="Q42" s="47"/>
      <c r="R42" s="52"/>
      <c r="S42" s="52"/>
      <c r="T42" s="48"/>
      <c r="U42" s="52"/>
      <c r="V42" s="52"/>
      <c r="W42" s="47"/>
      <c r="X42" s="63" t="s">
        <v>34</v>
      </c>
    </row>
    <row r="43" spans="1:24" s="2" customFormat="1" ht="13" x14ac:dyDescent="0.3">
      <c r="A43" s="12" t="s">
        <v>31</v>
      </c>
      <c r="B43" s="11"/>
      <c r="C43" s="12"/>
      <c r="D43" s="12"/>
      <c r="E43" s="12"/>
      <c r="F43" s="49"/>
      <c r="G43" s="49"/>
      <c r="H43" s="49">
        <f>SUM(H16:H42)</f>
        <v>391293</v>
      </c>
      <c r="I43" s="49"/>
      <c r="J43" s="49"/>
      <c r="K43" s="49">
        <f>SUM(K16:K42)</f>
        <v>391293</v>
      </c>
      <c r="L43" s="49"/>
      <c r="M43" s="49"/>
      <c r="N43" s="49">
        <f>SUM(N16:N42)</f>
        <v>391293</v>
      </c>
      <c r="O43" s="49"/>
      <c r="P43" s="49"/>
      <c r="Q43" s="49">
        <f>SUM(Q16:Q42)</f>
        <v>0</v>
      </c>
      <c r="R43" s="49"/>
      <c r="S43" s="49"/>
      <c r="T43" s="49">
        <f>SUM(T16:T42)</f>
        <v>0</v>
      </c>
      <c r="U43" s="49"/>
      <c r="V43" s="49"/>
      <c r="W43" s="49">
        <f>SUM(H43:T43)</f>
        <v>1173879</v>
      </c>
      <c r="X43" s="62">
        <f>SUM(W16:W42)</f>
        <v>1173879</v>
      </c>
    </row>
    <row r="44" spans="1:24" s="2" customFormat="1" ht="13" x14ac:dyDescent="0.3">
      <c r="A44" s="61" t="s">
        <v>29</v>
      </c>
      <c r="B44" s="53"/>
      <c r="C44" s="61"/>
      <c r="D44" s="61"/>
      <c r="E44" s="61"/>
      <c r="F44" s="48"/>
      <c r="G44" s="48"/>
      <c r="H44" s="48">
        <f>H43-H21</f>
        <v>391293</v>
      </c>
      <c r="I44" s="47"/>
      <c r="J44" s="47"/>
      <c r="K44" s="47">
        <f>K43-K21</f>
        <v>391293</v>
      </c>
      <c r="L44" s="48"/>
      <c r="M44" s="48"/>
      <c r="N44" s="48">
        <f>N43-N21</f>
        <v>391293</v>
      </c>
      <c r="O44" s="47"/>
      <c r="P44" s="47"/>
      <c r="Q44" s="47">
        <f>Q43-Q21</f>
        <v>0</v>
      </c>
      <c r="R44" s="47"/>
      <c r="S44" s="47"/>
      <c r="T44" s="47">
        <f>T43-T21</f>
        <v>0</v>
      </c>
      <c r="U44" s="47"/>
      <c r="V44" s="47"/>
      <c r="W44" s="47">
        <f>SUM(H44:T44)</f>
        <v>1173879</v>
      </c>
    </row>
    <row r="45" spans="1:24" s="2" customFormat="1" ht="13" x14ac:dyDescent="0.3">
      <c r="A45" s="8" t="s">
        <v>30</v>
      </c>
      <c r="B45" s="59">
        <v>0.08</v>
      </c>
      <c r="D45" s="8"/>
      <c r="E45" s="8"/>
      <c r="F45" s="48"/>
      <c r="G45" s="48"/>
      <c r="H45" s="48">
        <f>ROUND((H44*$B$45),0)</f>
        <v>31303</v>
      </c>
      <c r="I45" s="47"/>
      <c r="J45" s="47"/>
      <c r="K45" s="47">
        <f>ROUND((K44*$B$45),0)</f>
        <v>31303</v>
      </c>
      <c r="L45" s="48"/>
      <c r="M45" s="48"/>
      <c r="N45" s="47">
        <f>ROUND((N44*$B$45),0)</f>
        <v>31303</v>
      </c>
      <c r="O45" s="47"/>
      <c r="P45" s="47"/>
      <c r="Q45" s="47">
        <f>ROUND((Q44*$B$45),0)</f>
        <v>0</v>
      </c>
      <c r="R45" s="47"/>
      <c r="S45" s="47"/>
      <c r="T45" s="47">
        <f>ROUND((T44*$B$45),0)</f>
        <v>0</v>
      </c>
      <c r="U45" s="47"/>
      <c r="V45" s="47"/>
      <c r="W45" s="47">
        <f>SUM(H45:T45)</f>
        <v>93909</v>
      </c>
    </row>
    <row r="46" spans="1:24" s="2" customFormat="1" ht="13" x14ac:dyDescent="0.3">
      <c r="A46" s="12" t="s">
        <v>4</v>
      </c>
      <c r="B46" s="12"/>
      <c r="C46" s="12"/>
      <c r="D46" s="12"/>
      <c r="E46" s="12"/>
      <c r="F46" s="49"/>
      <c r="G46" s="49"/>
      <c r="H46" s="49">
        <f>H43+H45</f>
        <v>422596</v>
      </c>
      <c r="I46" s="49"/>
      <c r="J46" s="49"/>
      <c r="K46" s="49">
        <f>K43+K45</f>
        <v>422596</v>
      </c>
      <c r="L46" s="49"/>
      <c r="M46" s="49"/>
      <c r="N46" s="49">
        <f>N43+N45</f>
        <v>422596</v>
      </c>
      <c r="O46" s="49"/>
      <c r="P46" s="49"/>
      <c r="Q46" s="49">
        <f>Q43+Q45</f>
        <v>0</v>
      </c>
      <c r="R46" s="49"/>
      <c r="S46" s="49"/>
      <c r="T46" s="49">
        <f>T43+T45</f>
        <v>0</v>
      </c>
      <c r="U46" s="49"/>
      <c r="V46" s="49"/>
      <c r="W46" s="49">
        <f>SUM(W43+W45)</f>
        <v>1267788</v>
      </c>
    </row>
    <row r="47" spans="1:24" ht="13" x14ac:dyDescent="0.3">
      <c r="A47" s="2" t="s">
        <v>3</v>
      </c>
      <c r="I47" s="6" t="s">
        <v>3</v>
      </c>
      <c r="J47" s="6"/>
      <c r="K47" s="6"/>
    </row>
    <row r="48" spans="1:24" x14ac:dyDescent="0.25">
      <c r="G48" t="s">
        <v>2</v>
      </c>
      <c r="H48" s="46">
        <f>H46</f>
        <v>422596</v>
      </c>
      <c r="K48" s="45">
        <f>K46</f>
        <v>422596</v>
      </c>
      <c r="N48" s="46">
        <f>N46</f>
        <v>422596</v>
      </c>
    </row>
    <row r="49" spans="1:14" x14ac:dyDescent="0.25">
      <c r="E49" s="1"/>
      <c r="G49" t="s">
        <v>1</v>
      </c>
      <c r="H49" s="46">
        <f>H43</f>
        <v>391293</v>
      </c>
      <c r="K49" s="45">
        <f>K43</f>
        <v>391293</v>
      </c>
      <c r="N49" s="46">
        <f>N43</f>
        <v>391293</v>
      </c>
    </row>
    <row r="50" spans="1:14" x14ac:dyDescent="0.25">
      <c r="B50" s="3"/>
      <c r="C50" s="3"/>
      <c r="G50" t="s">
        <v>0</v>
      </c>
      <c r="H50" s="54">
        <f>H45</f>
        <v>31303</v>
      </c>
      <c r="I50" s="60">
        <f>$B$45</f>
        <v>0.08</v>
      </c>
      <c r="K50" s="45">
        <f>K45</f>
        <v>31303</v>
      </c>
      <c r="N50" s="46">
        <f>N45</f>
        <v>31303</v>
      </c>
    </row>
    <row r="51" spans="1:14" ht="13" x14ac:dyDescent="0.3">
      <c r="A51" s="2"/>
      <c r="H51" s="55"/>
      <c r="I51" s="1"/>
    </row>
  </sheetData>
  <mergeCells count="6">
    <mergeCell ref="U4:W4"/>
    <mergeCell ref="F4:H4"/>
    <mergeCell ref="I4:K4"/>
    <mergeCell ref="L4:N4"/>
    <mergeCell ref="O4:Q4"/>
    <mergeCell ref="R4:T4"/>
  </mergeCells>
  <phoneticPr fontId="8" type="noConversion"/>
  <pageMargins left="0.21" right="0.14000000000000001" top="0.24" bottom="0.4" header="0.13" footer="0.15"/>
  <pageSetup scale="53" fitToHeight="2" orientation="landscape" r:id="rId1"/>
  <headerFooter alignWithMargins="0">
    <oddFooter>&amp;R&amp;D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Budget</vt:lpstr>
    </vt:vector>
  </TitlesOfParts>
  <Company>The OSU Medical Center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Kotol, Katie</dc:creator>
  <cp:lastModifiedBy>Anat Levin</cp:lastModifiedBy>
  <dcterms:created xsi:type="dcterms:W3CDTF">2012-11-08T14:14:19Z</dcterms:created>
  <dcterms:modified xsi:type="dcterms:W3CDTF">2025-02-20T12:20:04Z</dcterms:modified>
</cp:coreProperties>
</file>