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oche\Downloads\Портфолио\2 курс\Анализ данных\"/>
    </mc:Choice>
  </mc:AlternateContent>
  <xr:revisionPtr revIDLastSave="0" documentId="13_ncr:1_{E2BCBA2F-2609-47CC-8DED-8281EB3B3D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Задание 1" sheetId="1" r:id="rId1"/>
    <sheet name="Задание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8" i="2" s="1"/>
  <c r="B6" i="2"/>
  <c r="B5" i="2"/>
  <c r="I2" i="1"/>
  <c r="D7" i="1" s="1"/>
  <c r="H6" i="1"/>
  <c r="G6" i="1"/>
  <c r="G7" i="1" s="1"/>
  <c r="F6" i="1"/>
  <c r="E6" i="1"/>
  <c r="E7" i="1" s="1"/>
  <c r="D6" i="1"/>
  <c r="C6" i="1"/>
  <c r="C7" i="1" s="1"/>
  <c r="B6" i="1"/>
  <c r="B7" i="1" s="1"/>
  <c r="H5" i="1"/>
  <c r="G5" i="1"/>
  <c r="F5" i="1"/>
  <c r="E5" i="1"/>
  <c r="D5" i="1"/>
  <c r="C5" i="1"/>
  <c r="B5" i="1"/>
  <c r="E2" i="1"/>
  <c r="C2" i="1"/>
  <c r="F7" i="1" l="1"/>
  <c r="B8" i="1" s="1"/>
  <c r="B9" i="1" s="1"/>
  <c r="B10" i="1" s="1"/>
  <c r="H7" i="1"/>
</calcChain>
</file>

<file path=xl/sharedStrings.xml><?xml version="1.0" encoding="utf-8"?>
<sst xmlns="http://schemas.openxmlformats.org/spreadsheetml/2006/main" count="30" uniqueCount="26">
  <si>
    <t>Ряд признаков</t>
  </si>
  <si>
    <t>min</t>
  </si>
  <si>
    <t>max</t>
  </si>
  <si>
    <t>n</t>
  </si>
  <si>
    <t>Варианты</t>
  </si>
  <si>
    <t>[93; 100)</t>
  </si>
  <si>
    <t>[100; 107)</t>
  </si>
  <si>
    <t>[107; 114)</t>
  </si>
  <si>
    <t>[114; 121)</t>
  </si>
  <si>
    <t>[121; 128)</t>
  </si>
  <si>
    <t>[128; 135)</t>
  </si>
  <si>
    <t>[135; 142)</t>
  </si>
  <si>
    <t>Частоты</t>
  </si>
  <si>
    <t>с</t>
  </si>
  <si>
    <t>Ср. знач.</t>
  </si>
  <si>
    <t>Дисперсия</t>
  </si>
  <si>
    <t>Общ. дисперсия</t>
  </si>
  <si>
    <t>Среднеквадр. отклон.</t>
  </si>
  <si>
    <t>Коэфф. вариации</t>
  </si>
  <si>
    <t>Группа рабочих</t>
  </si>
  <si>
    <t>Работающих на одном станке</t>
  </si>
  <si>
    <t>Работающих на двух станках</t>
  </si>
  <si>
    <t>Число рабочих</t>
  </si>
  <si>
    <t>Средняя зарплата одного рабочего в группе</t>
  </si>
  <si>
    <t>Дисперсия зарплаты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</si>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</sst>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13"/>
  <sheetViews>
    <sheetView tabSelected="1" workbookViewId="0">
      <selection activeCell="K13" sqref="K13"/>
    </sheetView>
  </sheetViews>
  <sheetFormatPr defaultColWidth="9.109375" defaultRowHeight="15.6" x14ac:dyDescent="0.3"/>
  <cols>
    <col min="1" max="1" width="22.88671875" style="4" customWidth="1"/>
    <col min="2" max="8" width="10.33203125" style="4" customWidth="1"/>
    <col min="9" max="16384" width="9.109375" style="4"/>
  </cols>
  <sheetData>
    <row r="1" spans="1:99" x14ac:dyDescent="0.3">
      <c r="A1" s="1" t="s">
        <v>0</v>
      </c>
      <c r="B1" s="2">
        <v>103.4</v>
      </c>
      <c r="C1" s="2">
        <v>115.2</v>
      </c>
      <c r="D1" s="2">
        <v>127</v>
      </c>
      <c r="E1" s="2">
        <v>131</v>
      </c>
      <c r="F1" s="2">
        <v>114</v>
      </c>
      <c r="G1" s="2">
        <v>114.1</v>
      </c>
      <c r="H1" s="2">
        <v>119.6</v>
      </c>
      <c r="I1" s="2">
        <v>125.5</v>
      </c>
      <c r="J1" s="2">
        <v>116.9</v>
      </c>
      <c r="K1" s="2">
        <v>118.1</v>
      </c>
      <c r="L1" s="2">
        <v>123.5</v>
      </c>
      <c r="M1" s="2">
        <v>113.5</v>
      </c>
      <c r="N1" s="2">
        <v>112.3</v>
      </c>
      <c r="O1" s="2">
        <v>123</v>
      </c>
      <c r="P1" s="2">
        <v>125</v>
      </c>
      <c r="Q1" s="2">
        <v>129.9</v>
      </c>
      <c r="R1" s="2">
        <v>99.2</v>
      </c>
      <c r="S1" s="2">
        <v>111</v>
      </c>
      <c r="T1" s="2">
        <v>122</v>
      </c>
      <c r="U1" s="2">
        <v>134</v>
      </c>
      <c r="V1" s="2">
        <v>107.1</v>
      </c>
      <c r="W1" s="2">
        <v>117</v>
      </c>
      <c r="X1" s="2">
        <v>117.5</v>
      </c>
      <c r="Y1" s="2">
        <v>118.5</v>
      </c>
      <c r="Z1" s="2">
        <v>124</v>
      </c>
      <c r="AA1" s="2">
        <v>127.8</v>
      </c>
      <c r="AB1" s="2">
        <v>108</v>
      </c>
      <c r="AC1" s="2">
        <v>119.5</v>
      </c>
      <c r="AD1" s="2">
        <v>123</v>
      </c>
      <c r="AE1" s="2">
        <v>126.1</v>
      </c>
      <c r="AF1" s="2">
        <v>100.1</v>
      </c>
      <c r="AG1" s="2">
        <v>120.2</v>
      </c>
      <c r="AH1" s="2">
        <v>122.2</v>
      </c>
      <c r="AI1" s="2">
        <v>124.8</v>
      </c>
      <c r="AJ1" s="2">
        <v>109</v>
      </c>
      <c r="AK1" s="2">
        <v>113</v>
      </c>
      <c r="AL1" s="2">
        <v>122.5</v>
      </c>
      <c r="AM1" s="2">
        <v>135.80000000000001</v>
      </c>
      <c r="AN1" s="2">
        <v>97</v>
      </c>
      <c r="AO1" s="2">
        <v>121.1</v>
      </c>
      <c r="AP1" s="2">
        <v>123.8</v>
      </c>
      <c r="AQ1" s="2">
        <v>123.2</v>
      </c>
      <c r="AR1" s="2">
        <v>105.9</v>
      </c>
      <c r="AS1" s="2">
        <v>122.6</v>
      </c>
      <c r="AT1" s="2">
        <v>123.9</v>
      </c>
      <c r="AU1" s="2">
        <v>129.5</v>
      </c>
      <c r="AV1" s="2">
        <v>107</v>
      </c>
      <c r="AW1" s="2">
        <v>123.5</v>
      </c>
      <c r="AX1" s="2">
        <v>128.5</v>
      </c>
      <c r="AY1" s="2">
        <v>117.5</v>
      </c>
      <c r="AZ1" s="2">
        <v>121.5</v>
      </c>
      <c r="BA1" s="2">
        <v>127.5</v>
      </c>
      <c r="BB1" s="2">
        <v>113.2</v>
      </c>
      <c r="BC1" s="2">
        <v>120.6</v>
      </c>
      <c r="BD1" s="2">
        <v>126.5</v>
      </c>
      <c r="BE1" s="2">
        <v>116</v>
      </c>
      <c r="BF1" s="2">
        <v>122.9</v>
      </c>
      <c r="BG1" s="2">
        <v>138</v>
      </c>
      <c r="BH1" s="2">
        <v>115</v>
      </c>
      <c r="BI1" s="2">
        <v>123.1</v>
      </c>
      <c r="BJ1" s="2">
        <v>140</v>
      </c>
      <c r="BK1" s="2">
        <v>94.1</v>
      </c>
      <c r="BL1" s="2">
        <v>110</v>
      </c>
      <c r="BM1" s="2">
        <v>112.9</v>
      </c>
      <c r="BN1" s="2">
        <v>132</v>
      </c>
      <c r="BO1" s="2">
        <v>102</v>
      </c>
      <c r="BP1" s="2">
        <v>109.5</v>
      </c>
      <c r="BQ1" s="2">
        <v>118.3</v>
      </c>
      <c r="BR1" s="2">
        <v>135</v>
      </c>
      <c r="BS1" s="2">
        <v>112.5</v>
      </c>
      <c r="BT1" s="2">
        <v>115.5</v>
      </c>
      <c r="BU1" s="2">
        <v>120</v>
      </c>
      <c r="BV1" s="2">
        <v>126</v>
      </c>
      <c r="BW1" s="2">
        <v>130</v>
      </c>
      <c r="BX1" s="2">
        <v>105.5</v>
      </c>
      <c r="BY1" s="2">
        <v>108.2</v>
      </c>
      <c r="BZ1" s="2">
        <v>119.2</v>
      </c>
      <c r="CA1" s="2">
        <v>131.4</v>
      </c>
      <c r="CB1" s="2">
        <v>106.5</v>
      </c>
      <c r="CC1" s="2">
        <v>112</v>
      </c>
      <c r="CD1" s="2">
        <v>120.8</v>
      </c>
      <c r="CE1" s="2">
        <v>121.9</v>
      </c>
      <c r="CF1" s="2">
        <v>134.19999999999999</v>
      </c>
      <c r="CG1" s="2">
        <v>115.7</v>
      </c>
      <c r="CH1" s="2">
        <v>118.9</v>
      </c>
      <c r="CI1" s="2">
        <v>124.5</v>
      </c>
      <c r="CJ1" s="2">
        <v>111.5</v>
      </c>
      <c r="CK1" s="2">
        <v>121</v>
      </c>
      <c r="CL1" s="2">
        <v>133</v>
      </c>
      <c r="CM1" s="2">
        <v>116.5</v>
      </c>
      <c r="CN1" s="2">
        <v>119</v>
      </c>
      <c r="CO1" s="2">
        <v>129</v>
      </c>
      <c r="CP1" s="2">
        <v>106.1</v>
      </c>
      <c r="CQ1" s="2">
        <v>119.8</v>
      </c>
      <c r="CR1" s="2">
        <v>133.6</v>
      </c>
      <c r="CS1" s="2">
        <v>114.5</v>
      </c>
      <c r="CT1" s="2">
        <v>118</v>
      </c>
      <c r="CU1" s="2">
        <v>128</v>
      </c>
    </row>
    <row r="2" spans="1:99" x14ac:dyDescent="0.3">
      <c r="A2" s="3"/>
      <c r="B2" s="1" t="s">
        <v>1</v>
      </c>
      <c r="C2" s="1">
        <f>MIN(B1:CU1)</f>
        <v>94.1</v>
      </c>
      <c r="D2" s="1" t="s">
        <v>2</v>
      </c>
      <c r="E2" s="1">
        <f>MAX(B1:CU1)</f>
        <v>140</v>
      </c>
      <c r="F2" s="1" t="s">
        <v>3</v>
      </c>
      <c r="G2" s="1">
        <v>98</v>
      </c>
      <c r="H2" s="1" t="s">
        <v>14</v>
      </c>
      <c r="I2" s="1">
        <f>SUM(B1:CU1)/G2</f>
        <v>119.27244897959186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</row>
    <row r="3" spans="1:99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</row>
    <row r="4" spans="1:99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</row>
    <row r="5" spans="1:99" x14ac:dyDescent="0.3">
      <c r="A5" s="1" t="s">
        <v>12</v>
      </c>
      <c r="B5" s="1">
        <f>COUNTIF(B1:CU1, "&gt;=93")-COUNTIF(B1:CU1, "&gt;=100")</f>
        <v>3</v>
      </c>
      <c r="C5" s="1">
        <f>COUNTIF(B1:CU1, "&gt;=100")-COUNTIF(B1:CU1, "&gt;=107")</f>
        <v>7</v>
      </c>
      <c r="D5" s="1">
        <f>COUNTIF(B1:CU1, "&gt;=107")-COUNTIF(B1:CU1, "&gt;=114")</f>
        <v>16</v>
      </c>
      <c r="E5" s="1">
        <f>COUNTIF(B1:CU1, "&gt;=114")-COUNTIF(B1:CU1, "&gt;=121")</f>
        <v>27</v>
      </c>
      <c r="F5" s="1">
        <f>COUNTIF(B1:CU1, "&gt;=121")-COUNTIF(B1:CU1, "&gt;=128")</f>
        <v>28</v>
      </c>
      <c r="G5" s="1">
        <f>COUNTIF(B1:CU1, "&gt;=128")-COUNTIF(B1:CU1, "&gt;=135")</f>
        <v>13</v>
      </c>
      <c r="H5" s="1">
        <f>COUNTIF(B1:CU1, "&gt;=135")-COUNTIF(B1:CU1, "&gt;=142")</f>
        <v>4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</row>
    <row r="6" spans="1:99" x14ac:dyDescent="0.3">
      <c r="A6" s="1" t="s">
        <v>13</v>
      </c>
      <c r="B6" s="1">
        <f>(93+100)/2</f>
        <v>96.5</v>
      </c>
      <c r="C6" s="1">
        <f>(100+107)/2</f>
        <v>103.5</v>
      </c>
      <c r="D6" s="1">
        <f>(107+114)/2</f>
        <v>110.5</v>
      </c>
      <c r="E6" s="1">
        <f>(114+121)/2</f>
        <v>117.5</v>
      </c>
      <c r="F6" s="1">
        <f>(121+128)/2</f>
        <v>124.5</v>
      </c>
      <c r="G6" s="1">
        <f>(128+135)/2</f>
        <v>131.5</v>
      </c>
      <c r="H6" s="1">
        <f>(135+142)/2</f>
        <v>138.5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</row>
    <row r="7" spans="1:99" x14ac:dyDescent="0.3">
      <c r="A7" s="5" t="s">
        <v>15</v>
      </c>
      <c r="B7" s="5">
        <f>POWER(B6-$I$2, 2)*B5</f>
        <v>1555.7532975843428</v>
      </c>
      <c r="C7" s="5">
        <f t="shared" ref="C7:H7" si="0">POWER(C6-$I$2, 2)*C5</f>
        <v>1741.3910276967974</v>
      </c>
      <c r="D7" s="5">
        <f t="shared" si="0"/>
        <v>1231.2937775926755</v>
      </c>
      <c r="E7" s="5">
        <f t="shared" si="0"/>
        <v>84.822535401917833</v>
      </c>
      <c r="F7" s="5">
        <f t="shared" si="0"/>
        <v>765.16411078716601</v>
      </c>
      <c r="G7" s="5">
        <f t="shared" si="0"/>
        <v>1943.6690514368947</v>
      </c>
      <c r="H7" s="5">
        <f t="shared" si="0"/>
        <v>1478.7948729695929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</row>
    <row r="8" spans="1:99" x14ac:dyDescent="0.3">
      <c r="A8" s="5" t="s">
        <v>16</v>
      </c>
      <c r="B8" s="5">
        <f>SUM(B7:H7)/G2</f>
        <v>89.80498646397335</v>
      </c>
    </row>
    <row r="9" spans="1:99" x14ac:dyDescent="0.3">
      <c r="A9" s="5" t="s">
        <v>17</v>
      </c>
      <c r="B9" s="5">
        <f>SQRT(B8)</f>
        <v>9.4765492909588858</v>
      </c>
    </row>
    <row r="10" spans="1:99" x14ac:dyDescent="0.3">
      <c r="A10" s="5" t="s">
        <v>18</v>
      </c>
      <c r="B10" s="5">
        <f>B9/I2*100</f>
        <v>7.945296145114261</v>
      </c>
    </row>
    <row r="13" spans="1:99" x14ac:dyDescent="0.3">
      <c r="K13" s="4" t="s">
        <v>25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0298A-41D7-4CEB-A20C-45DF3B956030}">
  <dimension ref="A1:D8"/>
  <sheetViews>
    <sheetView workbookViewId="0">
      <selection activeCell="A4" sqref="A4"/>
    </sheetView>
  </sheetViews>
  <sheetFormatPr defaultColWidth="9.109375" defaultRowHeight="15.6" x14ac:dyDescent="0.3"/>
  <cols>
    <col min="1" max="1" width="18.5546875" style="4" customWidth="1"/>
    <col min="2" max="2" width="10.109375" style="4" customWidth="1"/>
    <col min="3" max="3" width="20" style="4" customWidth="1"/>
    <col min="4" max="4" width="12" style="4" customWidth="1"/>
    <col min="5" max="16384" width="9.109375" style="4"/>
  </cols>
  <sheetData>
    <row r="1" spans="1:4" ht="46.8" x14ac:dyDescent="0.3">
      <c r="A1" s="6" t="s">
        <v>19</v>
      </c>
      <c r="B1" s="6" t="s">
        <v>22</v>
      </c>
      <c r="C1" s="6" t="s">
        <v>23</v>
      </c>
      <c r="D1" s="6" t="s">
        <v>24</v>
      </c>
    </row>
    <row r="2" spans="1:4" ht="31.2" x14ac:dyDescent="0.3">
      <c r="A2" s="6" t="s">
        <v>20</v>
      </c>
      <c r="B2" s="6">
        <v>40</v>
      </c>
      <c r="C2" s="6">
        <v>2400</v>
      </c>
      <c r="D2" s="6">
        <v>180000</v>
      </c>
    </row>
    <row r="3" spans="1:4" ht="31.2" x14ac:dyDescent="0.3">
      <c r="A3" s="6" t="s">
        <v>21</v>
      </c>
      <c r="B3" s="6">
        <v>60</v>
      </c>
      <c r="C3" s="6">
        <v>3200</v>
      </c>
      <c r="D3" s="6">
        <v>200000</v>
      </c>
    </row>
    <row r="5" spans="1:4" x14ac:dyDescent="0.3">
      <c r="A5" s="5" t="s">
        <v>3</v>
      </c>
      <c r="B5" s="5">
        <f>SUM(B2:B3)</f>
        <v>100</v>
      </c>
    </row>
    <row r="6" spans="1:4" x14ac:dyDescent="0.3">
      <c r="A6" s="5" t="s">
        <v>14</v>
      </c>
      <c r="B6" s="5">
        <f>(B2*C2+B3*C3)/B5</f>
        <v>2880</v>
      </c>
    </row>
    <row r="7" spans="1:4" x14ac:dyDescent="0.3">
      <c r="A7" s="5" t="s">
        <v>16</v>
      </c>
      <c r="B7" s="5">
        <f>SUM(D2:D3)/B5</f>
        <v>3800</v>
      </c>
    </row>
    <row r="8" spans="1:4" x14ac:dyDescent="0.3">
      <c r="A8" s="5" t="s">
        <v>18</v>
      </c>
      <c r="B8" s="5">
        <f>SQRT(B7)/B6*100</f>
        <v>2.1404215288086723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Voshod Nester</cp:lastModifiedBy>
  <dcterms:created xsi:type="dcterms:W3CDTF">2015-06-05T18:19:34Z</dcterms:created>
  <dcterms:modified xsi:type="dcterms:W3CDTF">2023-05-29T18:06:01Z</dcterms:modified>
</cp:coreProperties>
</file>