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oche\Downloads\Портфолио\2 курс\Анализ данных\"/>
    </mc:Choice>
  </mc:AlternateContent>
  <xr:revisionPtr revIDLastSave="0" documentId="13_ncr:1_{5EE1FF87-36DC-4126-AF03-A9A79F03935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H7" i="5"/>
  <c r="G7" i="5"/>
  <c r="F7" i="5"/>
  <c r="E7" i="5"/>
  <c r="D7" i="5"/>
  <c r="C7" i="5"/>
  <c r="B7" i="5"/>
  <c r="H5" i="5"/>
  <c r="G5" i="5"/>
  <c r="F5" i="5"/>
  <c r="E5" i="5"/>
  <c r="D5" i="5"/>
  <c r="C5" i="5"/>
  <c r="E8" i="5" s="1"/>
  <c r="E9" i="5" s="1"/>
  <c r="B5" i="5"/>
  <c r="E2" i="5"/>
  <c r="C2" i="5"/>
  <c r="G4" i="4"/>
  <c r="G5" i="4" s="1"/>
  <c r="F4" i="4"/>
  <c r="F5" i="4" s="1"/>
  <c r="E4" i="4"/>
  <c r="E5" i="4" s="1"/>
  <c r="D4" i="4"/>
  <c r="D5" i="4" s="1"/>
  <c r="C4" i="4"/>
  <c r="C5" i="4" s="1"/>
  <c r="B4" i="4"/>
  <c r="B5" i="4" s="1"/>
  <c r="H7" i="3"/>
  <c r="G7" i="3"/>
  <c r="F7" i="3"/>
  <c r="E7" i="3"/>
  <c r="D7" i="3"/>
  <c r="C7" i="3"/>
  <c r="B7" i="3"/>
  <c r="H5" i="3"/>
  <c r="G5" i="3"/>
  <c r="F5" i="3"/>
  <c r="E5" i="3"/>
  <c r="D5" i="3"/>
  <c r="C5" i="3"/>
  <c r="B5" i="3"/>
  <c r="C8" i="3" s="1"/>
  <c r="C9" i="3" s="1"/>
  <c r="E2" i="3"/>
  <c r="C2" i="3"/>
  <c r="B6" i="2"/>
  <c r="G4" i="2"/>
  <c r="F4" i="2"/>
  <c r="E4" i="2"/>
  <c r="D4" i="2"/>
  <c r="C4" i="2"/>
  <c r="B4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2" i="1"/>
  <c r="E2" i="1" s="1"/>
  <c r="H8" i="3" l="1"/>
  <c r="H9" i="3" s="1"/>
  <c r="E8" i="3"/>
  <c r="E9" i="3" s="1"/>
  <c r="F8" i="5"/>
  <c r="F9" i="5" s="1"/>
  <c r="F8" i="3"/>
  <c r="F9" i="3" s="1"/>
  <c r="B11" i="3"/>
  <c r="G8" i="5"/>
  <c r="G9" i="5" s="1"/>
  <c r="G8" i="3"/>
  <c r="G9" i="3" s="1"/>
  <c r="C8" i="5"/>
  <c r="C9" i="5" s="1"/>
  <c r="H8" i="5"/>
  <c r="H9" i="5" s="1"/>
  <c r="D8" i="5"/>
  <c r="D9" i="5" s="1"/>
  <c r="B8" i="5"/>
  <c r="B9" i="5" s="1"/>
  <c r="D8" i="3"/>
  <c r="D9" i="3" s="1"/>
  <c r="B8" i="3"/>
  <c r="B9" i="3" s="1"/>
</calcChain>
</file>

<file path=xl/sharedStrings.xml><?xml version="1.0" encoding="utf-8"?>
<sst xmlns="http://schemas.openxmlformats.org/spreadsheetml/2006/main" count="51" uniqueCount="28">
  <si>
    <t>Ряд признаков</t>
  </si>
  <si>
    <t>Частоты</t>
  </si>
  <si>
    <t>n</t>
  </si>
  <si>
    <t>Средняя выработка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</si>
  <si>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*n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</si>
  <si>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Тарифный разряд xi (варианты)</t>
  </si>
  <si>
    <t>Частота (количество рабочих) ni</t>
  </si>
  <si>
    <r>
      <t>m</t>
    </r>
    <r>
      <rPr>
        <vertAlign val="subscript"/>
        <sz val="12"/>
        <color theme="1"/>
        <rFont val="Calibri"/>
        <family val="2"/>
        <charset val="204"/>
        <scheme val="minor"/>
      </rPr>
      <t>x</t>
    </r>
  </si>
  <si>
    <t>Медиана</t>
  </si>
  <si>
    <t>по графику видно, что медиана</t>
  </si>
  <si>
    <t>Позиция 50-го перцентеля</t>
  </si>
  <si>
    <t>с</t>
  </si>
  <si>
    <r>
      <t>m</t>
    </r>
    <r>
      <rPr>
        <vertAlign val="subscript"/>
        <sz val="12"/>
        <color theme="1"/>
        <rFont val="Calibri"/>
        <family val="2"/>
        <charset val="204"/>
        <scheme val="minor"/>
      </rPr>
      <t>a</t>
    </r>
  </si>
  <si>
    <t>min</t>
  </si>
  <si>
    <t>max</t>
  </si>
  <si>
    <t>Варианты</t>
  </si>
  <si>
    <t>[93; 100)</t>
  </si>
  <si>
    <t>[100; 107)</t>
  </si>
  <si>
    <t>[107; 114)</t>
  </si>
  <si>
    <t>[114; 121)</t>
  </si>
  <si>
    <t>[121; 128)</t>
  </si>
  <si>
    <t>[128; 135)</t>
  </si>
  <si>
    <t>[135; 142)</t>
  </si>
  <si>
    <r>
      <t>w</t>
    </r>
    <r>
      <rPr>
        <vertAlign val="subscript"/>
        <sz val="12"/>
        <color theme="1"/>
        <rFont val="Calibri"/>
        <family val="2"/>
        <charset val="204"/>
        <scheme val="minor"/>
      </rPr>
      <t>a</t>
    </r>
  </si>
  <si>
    <r>
      <t>w</t>
    </r>
    <r>
      <rPr>
        <vertAlign val="subscript"/>
        <sz val="12"/>
        <color theme="1"/>
        <rFont val="Calibri"/>
        <family val="2"/>
        <charset val="204"/>
        <scheme val="minor"/>
      </rPr>
      <t>x</t>
    </r>
  </si>
  <si>
    <t>Мода</t>
  </si>
  <si>
    <r>
      <t xml:space="preserve">А </t>
    </r>
    <r>
      <rPr>
        <b/>
        <sz val="12"/>
        <color theme="1"/>
        <rFont val="Calibri"/>
        <family val="2"/>
        <charset val="204"/>
        <scheme val="minor"/>
      </rPr>
      <t>медиана</t>
    </r>
    <r>
      <rPr>
        <sz val="12"/>
        <color theme="1"/>
        <rFont val="Calibri"/>
        <family val="2"/>
        <charset val="204"/>
        <scheme val="minor"/>
      </rPr>
      <t xml:space="preserve"> равна </t>
    </r>
    <r>
      <rPr>
        <b/>
        <sz val="12"/>
        <color theme="1"/>
        <rFont val="Calibri"/>
        <family val="2"/>
        <charset val="204"/>
        <scheme val="minor"/>
      </rPr>
      <t>5</t>
    </r>
    <r>
      <rPr>
        <sz val="12"/>
        <color theme="1"/>
        <rFont val="Calibri"/>
        <family val="2"/>
        <charset val="204"/>
        <scheme val="minor"/>
      </rPr>
      <t>, т. к. мы нашил её во втором заднии.</t>
    </r>
  </si>
  <si>
    <r>
      <t xml:space="preserve">На полигоне видно, что </t>
    </r>
    <r>
      <rPr>
        <b/>
        <sz val="12"/>
        <color theme="1"/>
        <rFont val="Calibri"/>
        <family val="2"/>
        <charset val="204"/>
        <scheme val="minor"/>
      </rPr>
      <t>мода</t>
    </r>
    <r>
      <rPr>
        <sz val="12"/>
        <color theme="1"/>
        <rFont val="Calibri"/>
        <family val="2"/>
        <charset val="204"/>
        <scheme val="minor"/>
      </rPr>
      <t xml:space="preserve"> равна </t>
    </r>
    <r>
      <rPr>
        <b/>
        <sz val="12"/>
        <color theme="1"/>
        <rFont val="Calibri"/>
        <family val="2"/>
        <charset val="204"/>
        <scheme val="minor"/>
      </rPr>
      <t>5</t>
    </r>
    <r>
      <rPr>
        <sz val="12"/>
        <color theme="1"/>
        <rFont val="Calibri"/>
        <family val="2"/>
        <charset val="204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</si>
</sst>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wrapText="1"/>
    </xf>
    <xf numFmtId="0" fontId="2" fillId="0" borderId="0" xfId="0" applyFont="1"/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Кумулянта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2'!$A$4</c:f>
              <c:strCache>
                <c:ptCount val="1"/>
                <c:pt idx="0">
                  <c:v>mx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2'!$B$1:$G$1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2'!$B$4:$G$4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41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4-4E88-8A25-DA2624109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36896"/>
        <c:axId val="134178416"/>
      </c:lineChart>
      <c:catAx>
        <c:axId val="5590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178416"/>
        <c:crosses val="autoZero"/>
        <c:auto val="1"/>
        <c:lblAlgn val="ctr"/>
        <c:lblOffset val="100"/>
        <c:noMultiLvlLbl val="0"/>
      </c:catAx>
      <c:valAx>
        <c:axId val="1341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0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3'!$B$7:$H$7</c:f>
              <c:numCache>
                <c:formatCode>General</c:formatCode>
                <c:ptCount val="7"/>
                <c:pt idx="0">
                  <c:v>96.5</c:v>
                </c:pt>
                <c:pt idx="1">
                  <c:v>103.5</c:v>
                </c:pt>
                <c:pt idx="2">
                  <c:v>110.5</c:v>
                </c:pt>
                <c:pt idx="3">
                  <c:v>117.5</c:v>
                </c:pt>
                <c:pt idx="4">
                  <c:v>124.5</c:v>
                </c:pt>
                <c:pt idx="5">
                  <c:v>131.5</c:v>
                </c:pt>
                <c:pt idx="6">
                  <c:v>138.5</c:v>
                </c:pt>
              </c:numCache>
            </c:numRef>
          </c:cat>
          <c:val>
            <c:numRef>
              <c:f>'Задание 3'!$B$5:$H$5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16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3-40FA-A980-143CBD30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987279"/>
        <c:axId val="1689202431"/>
      </c:lineChart>
      <c:catAx>
        <c:axId val="167898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202431"/>
        <c:crosses val="autoZero"/>
        <c:auto val="1"/>
        <c:lblAlgn val="ctr"/>
        <c:lblOffset val="100"/>
        <c:noMultiLvlLbl val="0"/>
      </c:catAx>
      <c:valAx>
        <c:axId val="168920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898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4'!$A$2</c:f>
              <c:strCache>
                <c:ptCount val="1"/>
                <c:pt idx="0">
                  <c:v>Частота (количество рабочих) 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4'!$B$1:$G$1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4'!$B$2:$G$2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B-4C13-BE98-BA69A4C13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78351"/>
        <c:axId val="2048437135"/>
      </c:lineChart>
      <c:catAx>
        <c:axId val="204877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437135"/>
        <c:crosses val="autoZero"/>
        <c:auto val="1"/>
        <c:lblAlgn val="ctr"/>
        <c:lblOffset val="100"/>
        <c:noMultiLvlLbl val="0"/>
      </c:catAx>
      <c:valAx>
        <c:axId val="20484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77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4'!$B$1:$G$1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'[1]Задание 2'!$B$4:$G$4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41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5-44C3-84D3-9F2BF0D5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99871"/>
        <c:axId val="2048452111"/>
      </c:lineChart>
      <c:catAx>
        <c:axId val="20488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452111"/>
        <c:crosses val="autoZero"/>
        <c:auto val="1"/>
        <c:lblAlgn val="ctr"/>
        <c:lblOffset val="100"/>
        <c:noMultiLvlLbl val="0"/>
      </c:catAx>
      <c:valAx>
        <c:axId val="20484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89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514350</xdr:colOff>
      <xdr:row>21</xdr:row>
      <xdr:rowOff>142875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791A27A-6728-444C-8917-4EDAB4693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6</xdr:col>
      <xdr:colOff>114300</xdr:colOff>
      <xdr:row>25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D30739-73D3-46E4-AD3D-926B0E11A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14</xdr:row>
      <xdr:rowOff>9525</xdr:rowOff>
    </xdr:from>
    <xdr:to>
      <xdr:col>3</xdr:col>
      <xdr:colOff>323850</xdr:colOff>
      <xdr:row>23</xdr:row>
      <xdr:rowOff>66675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B57BD17F-87CD-491E-9105-0A3C954A09B2}"/>
            </a:ext>
          </a:extLst>
        </xdr:cNvPr>
        <xdr:cNvCxnSpPr/>
      </xdr:nvCxnSpPr>
      <xdr:spPr>
        <a:xfrm>
          <a:off x="2724150" y="2886075"/>
          <a:ext cx="0" cy="18573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142875</xdr:colOff>
      <xdr:row>23</xdr:row>
      <xdr:rowOff>28575</xdr:rowOff>
    </xdr:from>
    <xdr:ext cx="379719" cy="24885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660C97-CFDD-4C7A-B9EE-B938F972823D}"/>
            </a:ext>
          </a:extLst>
        </xdr:cNvPr>
        <xdr:cNvSpPr txBox="1"/>
      </xdr:nvSpPr>
      <xdr:spPr>
        <a:xfrm>
          <a:off x="2543175" y="4705350"/>
          <a:ext cx="3797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solidFill>
                <a:schemeClr val="accent2"/>
              </a:solidFill>
            </a:rPr>
            <a:t>120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6</xdr:col>
      <xdr:colOff>19050</xdr:colOff>
      <xdr:row>19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8CC83E-0AF7-4AFF-9896-BAED1A684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4762</xdr:rowOff>
    </xdr:from>
    <xdr:to>
      <xdr:col>14</xdr:col>
      <xdr:colOff>304800</xdr:colOff>
      <xdr:row>19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570CFA3-F848-40E5-91D6-0AE8939EE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kleed-PC/YandexDisk/University/data-analysis/lab4-1_27.10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 1"/>
      <sheetName val="Задание 2"/>
      <sheetName val="Задание 3"/>
      <sheetName val="Задание 4"/>
      <sheetName val="Задание 5"/>
    </sheetNames>
    <sheetDataSet>
      <sheetData sheetId="0"/>
      <sheetData sheetId="1">
        <row r="1">
          <cell r="B1">
            <v>1</v>
          </cell>
        </row>
        <row r="4">
          <cell r="B4">
            <v>2</v>
          </cell>
          <cell r="C4">
            <v>5</v>
          </cell>
          <cell r="D4">
            <v>11</v>
          </cell>
          <cell r="E4">
            <v>19</v>
          </cell>
          <cell r="F4">
            <v>41</v>
          </cell>
          <cell r="G4">
            <v>50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96"/>
  <sheetViews>
    <sheetView workbookViewId="0">
      <selection activeCell="D1" sqref="D1"/>
    </sheetView>
  </sheetViews>
  <sheetFormatPr defaultColWidth="9.109375" defaultRowHeight="15.6" x14ac:dyDescent="0.3"/>
  <cols>
    <col min="1" max="1" width="15.6640625" style="1" customWidth="1"/>
    <col min="2" max="2" width="8.44140625" style="1" customWidth="1"/>
    <col min="3" max="3" width="6.6640625" style="1" customWidth="1"/>
    <col min="4" max="4" width="9.109375" style="1"/>
    <col min="5" max="5" width="18.5546875" style="1" customWidth="1"/>
    <col min="6" max="16384" width="9.109375" style="1"/>
  </cols>
  <sheetData>
    <row r="1" spans="1:99" x14ac:dyDescent="0.3">
      <c r="A1" s="6" t="s">
        <v>0</v>
      </c>
      <c r="B1" s="7" t="s">
        <v>1</v>
      </c>
      <c r="C1" s="7" t="s">
        <v>4</v>
      </c>
      <c r="D1"/>
      <c r="E1" s="4" t="s">
        <v>3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</row>
    <row r="2" spans="1:99" x14ac:dyDescent="0.3">
      <c r="A2" s="6">
        <v>94.1</v>
      </c>
      <c r="B2" s="5">
        <v>1</v>
      </c>
      <c r="C2" s="5">
        <f>A2*B2</f>
        <v>94.1</v>
      </c>
      <c r="E2" s="5">
        <f>SUM(C2:C96)/98</f>
        <v>119.27244897959183</v>
      </c>
    </row>
    <row r="3" spans="1:99" x14ac:dyDescent="0.3">
      <c r="A3" s="6">
        <v>97</v>
      </c>
      <c r="B3" s="5">
        <v>1</v>
      </c>
      <c r="C3" s="5">
        <f t="shared" ref="C3:C66" si="0">A3*B3</f>
        <v>97</v>
      </c>
    </row>
    <row r="4" spans="1:99" x14ac:dyDescent="0.3">
      <c r="A4" s="6">
        <v>99.2</v>
      </c>
      <c r="B4" s="5">
        <v>1</v>
      </c>
      <c r="C4" s="5">
        <f t="shared" si="0"/>
        <v>99.2</v>
      </c>
    </row>
    <row r="5" spans="1:99" x14ac:dyDescent="0.3">
      <c r="A5" s="6">
        <v>100.1</v>
      </c>
      <c r="B5" s="5">
        <v>1</v>
      </c>
      <c r="C5" s="5">
        <f t="shared" si="0"/>
        <v>100.1</v>
      </c>
    </row>
    <row r="6" spans="1:99" x14ac:dyDescent="0.3">
      <c r="A6" s="6">
        <v>102</v>
      </c>
      <c r="B6" s="5">
        <v>1</v>
      </c>
      <c r="C6" s="5">
        <f t="shared" si="0"/>
        <v>102</v>
      </c>
    </row>
    <row r="7" spans="1:99" x14ac:dyDescent="0.3">
      <c r="A7" s="6">
        <v>103.4</v>
      </c>
      <c r="B7" s="5">
        <v>1</v>
      </c>
      <c r="C7" s="5">
        <f t="shared" si="0"/>
        <v>103.4</v>
      </c>
    </row>
    <row r="8" spans="1:99" x14ac:dyDescent="0.3">
      <c r="A8" s="6">
        <v>105.5</v>
      </c>
      <c r="B8" s="5">
        <v>1</v>
      </c>
      <c r="C8" s="5">
        <f t="shared" si="0"/>
        <v>105.5</v>
      </c>
    </row>
    <row r="9" spans="1:99" x14ac:dyDescent="0.3">
      <c r="A9" s="6">
        <v>105.9</v>
      </c>
      <c r="B9" s="5">
        <v>1</v>
      </c>
      <c r="C9" s="5">
        <f t="shared" si="0"/>
        <v>105.9</v>
      </c>
    </row>
    <row r="10" spans="1:99" x14ac:dyDescent="0.3">
      <c r="A10" s="6">
        <v>106.1</v>
      </c>
      <c r="B10" s="5">
        <v>1</v>
      </c>
      <c r="C10" s="5">
        <f t="shared" si="0"/>
        <v>106.1</v>
      </c>
    </row>
    <row r="11" spans="1:99" x14ac:dyDescent="0.3">
      <c r="A11" s="6">
        <v>106.5</v>
      </c>
      <c r="B11" s="5">
        <v>1</v>
      </c>
      <c r="C11" s="5">
        <f t="shared" si="0"/>
        <v>106.5</v>
      </c>
    </row>
    <row r="12" spans="1:99" x14ac:dyDescent="0.3">
      <c r="A12" s="6">
        <v>107</v>
      </c>
      <c r="B12" s="5">
        <v>1</v>
      </c>
      <c r="C12" s="5">
        <f t="shared" si="0"/>
        <v>107</v>
      </c>
    </row>
    <row r="13" spans="1:99" x14ac:dyDescent="0.3">
      <c r="A13" s="6">
        <v>107.1</v>
      </c>
      <c r="B13" s="5">
        <v>1</v>
      </c>
      <c r="C13" s="5">
        <f t="shared" si="0"/>
        <v>107.1</v>
      </c>
    </row>
    <row r="14" spans="1:99" x14ac:dyDescent="0.3">
      <c r="A14" s="6">
        <v>108</v>
      </c>
      <c r="B14" s="5">
        <v>1</v>
      </c>
      <c r="C14" s="5">
        <f t="shared" si="0"/>
        <v>108</v>
      </c>
    </row>
    <row r="15" spans="1:99" x14ac:dyDescent="0.3">
      <c r="A15" s="6">
        <v>108.2</v>
      </c>
      <c r="B15" s="5">
        <v>1</v>
      </c>
      <c r="C15" s="5">
        <f t="shared" si="0"/>
        <v>108.2</v>
      </c>
    </row>
    <row r="16" spans="1:99" x14ac:dyDescent="0.3">
      <c r="A16" s="6">
        <v>109</v>
      </c>
      <c r="B16" s="5">
        <v>1</v>
      </c>
      <c r="C16" s="5">
        <f t="shared" si="0"/>
        <v>109</v>
      </c>
    </row>
    <row r="17" spans="1:3" x14ac:dyDescent="0.3">
      <c r="A17" s="6">
        <v>109.5</v>
      </c>
      <c r="B17" s="5">
        <v>1</v>
      </c>
      <c r="C17" s="5">
        <f t="shared" si="0"/>
        <v>109.5</v>
      </c>
    </row>
    <row r="18" spans="1:3" x14ac:dyDescent="0.3">
      <c r="A18" s="6">
        <v>110</v>
      </c>
      <c r="B18" s="5">
        <v>1</v>
      </c>
      <c r="C18" s="5">
        <f t="shared" si="0"/>
        <v>110</v>
      </c>
    </row>
    <row r="19" spans="1:3" x14ac:dyDescent="0.3">
      <c r="A19" s="6">
        <v>111</v>
      </c>
      <c r="B19" s="5">
        <v>1</v>
      </c>
      <c r="C19" s="5">
        <f t="shared" si="0"/>
        <v>111</v>
      </c>
    </row>
    <row r="20" spans="1:3" x14ac:dyDescent="0.3">
      <c r="A20" s="6">
        <v>111.5</v>
      </c>
      <c r="B20" s="5">
        <v>1</v>
      </c>
      <c r="C20" s="5">
        <f t="shared" si="0"/>
        <v>111.5</v>
      </c>
    </row>
    <row r="21" spans="1:3" x14ac:dyDescent="0.3">
      <c r="A21" s="6">
        <v>112</v>
      </c>
      <c r="B21" s="5">
        <v>1</v>
      </c>
      <c r="C21" s="5">
        <f t="shared" si="0"/>
        <v>112</v>
      </c>
    </row>
    <row r="22" spans="1:3" x14ac:dyDescent="0.3">
      <c r="A22" s="6">
        <v>112.3</v>
      </c>
      <c r="B22" s="5">
        <v>1</v>
      </c>
      <c r="C22" s="5">
        <f t="shared" si="0"/>
        <v>112.3</v>
      </c>
    </row>
    <row r="23" spans="1:3" x14ac:dyDescent="0.3">
      <c r="A23" s="6">
        <v>112.5</v>
      </c>
      <c r="B23" s="5">
        <v>1</v>
      </c>
      <c r="C23" s="5">
        <f t="shared" si="0"/>
        <v>112.5</v>
      </c>
    </row>
    <row r="24" spans="1:3" x14ac:dyDescent="0.3">
      <c r="A24" s="6">
        <v>112.9</v>
      </c>
      <c r="B24" s="5">
        <v>1</v>
      </c>
      <c r="C24" s="5">
        <f t="shared" si="0"/>
        <v>112.9</v>
      </c>
    </row>
    <row r="25" spans="1:3" x14ac:dyDescent="0.3">
      <c r="A25" s="6">
        <v>113</v>
      </c>
      <c r="B25" s="5">
        <v>1</v>
      </c>
      <c r="C25" s="5">
        <f t="shared" si="0"/>
        <v>113</v>
      </c>
    </row>
    <row r="26" spans="1:3" x14ac:dyDescent="0.3">
      <c r="A26" s="6">
        <v>113.2</v>
      </c>
      <c r="B26" s="5">
        <v>1</v>
      </c>
      <c r="C26" s="5">
        <f t="shared" si="0"/>
        <v>113.2</v>
      </c>
    </row>
    <row r="27" spans="1:3" x14ac:dyDescent="0.3">
      <c r="A27" s="6">
        <v>113.5</v>
      </c>
      <c r="B27" s="5">
        <v>1</v>
      </c>
      <c r="C27" s="5">
        <f t="shared" si="0"/>
        <v>113.5</v>
      </c>
    </row>
    <row r="28" spans="1:3" x14ac:dyDescent="0.3">
      <c r="A28" s="6">
        <v>114</v>
      </c>
      <c r="B28" s="5">
        <v>1</v>
      </c>
      <c r="C28" s="5">
        <f t="shared" si="0"/>
        <v>114</v>
      </c>
    </row>
    <row r="29" spans="1:3" x14ac:dyDescent="0.3">
      <c r="A29" s="6">
        <v>114.1</v>
      </c>
      <c r="B29" s="5">
        <v>1</v>
      </c>
      <c r="C29" s="5">
        <f t="shared" si="0"/>
        <v>114.1</v>
      </c>
    </row>
    <row r="30" spans="1:3" x14ac:dyDescent="0.3">
      <c r="A30" s="6">
        <v>114.5</v>
      </c>
      <c r="B30" s="5">
        <v>1</v>
      </c>
      <c r="C30" s="5">
        <f t="shared" si="0"/>
        <v>114.5</v>
      </c>
    </row>
    <row r="31" spans="1:3" x14ac:dyDescent="0.3">
      <c r="A31" s="6">
        <v>115</v>
      </c>
      <c r="B31" s="5">
        <v>1</v>
      </c>
      <c r="C31" s="5">
        <f t="shared" si="0"/>
        <v>115</v>
      </c>
    </row>
    <row r="32" spans="1:3" x14ac:dyDescent="0.3">
      <c r="A32" s="6">
        <v>115.2</v>
      </c>
      <c r="B32" s="5">
        <v>1</v>
      </c>
      <c r="C32" s="5">
        <f t="shared" si="0"/>
        <v>115.2</v>
      </c>
    </row>
    <row r="33" spans="1:3" x14ac:dyDescent="0.3">
      <c r="A33" s="6">
        <v>115.5</v>
      </c>
      <c r="B33" s="5">
        <v>1</v>
      </c>
      <c r="C33" s="5">
        <f t="shared" si="0"/>
        <v>115.5</v>
      </c>
    </row>
    <row r="34" spans="1:3" x14ac:dyDescent="0.3">
      <c r="A34" s="6">
        <v>115.7</v>
      </c>
      <c r="B34" s="5">
        <v>1</v>
      </c>
      <c r="C34" s="5">
        <f t="shared" si="0"/>
        <v>115.7</v>
      </c>
    </row>
    <row r="35" spans="1:3" x14ac:dyDescent="0.3">
      <c r="A35" s="6">
        <v>116</v>
      </c>
      <c r="B35" s="5">
        <v>1</v>
      </c>
      <c r="C35" s="5">
        <f t="shared" si="0"/>
        <v>116</v>
      </c>
    </row>
    <row r="36" spans="1:3" x14ac:dyDescent="0.3">
      <c r="A36" s="6">
        <v>116.5</v>
      </c>
      <c r="B36" s="5">
        <v>1</v>
      </c>
      <c r="C36" s="5">
        <f t="shared" si="0"/>
        <v>116.5</v>
      </c>
    </row>
    <row r="37" spans="1:3" x14ac:dyDescent="0.3">
      <c r="A37" s="6">
        <v>116.9</v>
      </c>
      <c r="B37" s="5">
        <v>1</v>
      </c>
      <c r="C37" s="5">
        <f t="shared" si="0"/>
        <v>116.9</v>
      </c>
    </row>
    <row r="38" spans="1:3" x14ac:dyDescent="0.3">
      <c r="A38" s="6">
        <v>117</v>
      </c>
      <c r="B38" s="5">
        <v>1</v>
      </c>
      <c r="C38" s="5">
        <f t="shared" si="0"/>
        <v>117</v>
      </c>
    </row>
    <row r="39" spans="1:3" x14ac:dyDescent="0.3">
      <c r="A39" s="8">
        <v>117.5</v>
      </c>
      <c r="B39" s="5">
        <v>2</v>
      </c>
      <c r="C39" s="5">
        <f t="shared" si="0"/>
        <v>235</v>
      </c>
    </row>
    <row r="40" spans="1:3" x14ac:dyDescent="0.3">
      <c r="A40" s="6">
        <v>118</v>
      </c>
      <c r="B40" s="5">
        <v>1</v>
      </c>
      <c r="C40" s="5">
        <f t="shared" si="0"/>
        <v>118</v>
      </c>
    </row>
    <row r="41" spans="1:3" x14ac:dyDescent="0.3">
      <c r="A41" s="6">
        <v>118.1</v>
      </c>
      <c r="B41" s="5">
        <v>1</v>
      </c>
      <c r="C41" s="5">
        <f t="shared" si="0"/>
        <v>118.1</v>
      </c>
    </row>
    <row r="42" spans="1:3" x14ac:dyDescent="0.3">
      <c r="A42" s="6">
        <v>118.3</v>
      </c>
      <c r="B42" s="5">
        <v>1</v>
      </c>
      <c r="C42" s="5">
        <f t="shared" si="0"/>
        <v>118.3</v>
      </c>
    </row>
    <row r="43" spans="1:3" x14ac:dyDescent="0.3">
      <c r="A43" s="6">
        <v>118.5</v>
      </c>
      <c r="B43" s="5">
        <v>1</v>
      </c>
      <c r="C43" s="5">
        <f t="shared" si="0"/>
        <v>118.5</v>
      </c>
    </row>
    <row r="44" spans="1:3" x14ac:dyDescent="0.3">
      <c r="A44" s="6">
        <v>118.9</v>
      </c>
      <c r="B44" s="5">
        <v>1</v>
      </c>
      <c r="C44" s="5">
        <f t="shared" si="0"/>
        <v>118.9</v>
      </c>
    </row>
    <row r="45" spans="1:3" x14ac:dyDescent="0.3">
      <c r="A45" s="6">
        <v>119</v>
      </c>
      <c r="B45" s="5">
        <v>1</v>
      </c>
      <c r="C45" s="5">
        <f t="shared" si="0"/>
        <v>119</v>
      </c>
    </row>
    <row r="46" spans="1:3" x14ac:dyDescent="0.3">
      <c r="A46" s="6">
        <v>119.2</v>
      </c>
      <c r="B46" s="5">
        <v>1</v>
      </c>
      <c r="C46" s="5">
        <f t="shared" si="0"/>
        <v>119.2</v>
      </c>
    </row>
    <row r="47" spans="1:3" x14ac:dyDescent="0.3">
      <c r="A47" s="6">
        <v>119.5</v>
      </c>
      <c r="B47" s="5">
        <v>1</v>
      </c>
      <c r="C47" s="5">
        <f t="shared" si="0"/>
        <v>119.5</v>
      </c>
    </row>
    <row r="48" spans="1:3" x14ac:dyDescent="0.3">
      <c r="A48" s="6">
        <v>119.6</v>
      </c>
      <c r="B48" s="5">
        <v>1</v>
      </c>
      <c r="C48" s="5">
        <f t="shared" si="0"/>
        <v>119.6</v>
      </c>
    </row>
    <row r="49" spans="1:3" x14ac:dyDescent="0.3">
      <c r="A49" s="6">
        <v>119.8</v>
      </c>
      <c r="B49" s="5">
        <v>1</v>
      </c>
      <c r="C49" s="5">
        <f t="shared" si="0"/>
        <v>119.8</v>
      </c>
    </row>
    <row r="50" spans="1:3" x14ac:dyDescent="0.3">
      <c r="A50" s="6">
        <v>120</v>
      </c>
      <c r="B50" s="5">
        <v>1</v>
      </c>
      <c r="C50" s="5">
        <f t="shared" si="0"/>
        <v>120</v>
      </c>
    </row>
    <row r="51" spans="1:3" x14ac:dyDescent="0.3">
      <c r="A51" s="6">
        <v>120.2</v>
      </c>
      <c r="B51" s="5">
        <v>1</v>
      </c>
      <c r="C51" s="5">
        <f t="shared" si="0"/>
        <v>120.2</v>
      </c>
    </row>
    <row r="52" spans="1:3" x14ac:dyDescent="0.3">
      <c r="A52" s="6">
        <v>120.6</v>
      </c>
      <c r="B52" s="5">
        <v>1</v>
      </c>
      <c r="C52" s="5">
        <f t="shared" si="0"/>
        <v>120.6</v>
      </c>
    </row>
    <row r="53" spans="1:3" x14ac:dyDescent="0.3">
      <c r="A53" s="6">
        <v>120.8</v>
      </c>
      <c r="B53" s="5">
        <v>1</v>
      </c>
      <c r="C53" s="5">
        <f t="shared" si="0"/>
        <v>120.8</v>
      </c>
    </row>
    <row r="54" spans="1:3" x14ac:dyDescent="0.3">
      <c r="A54" s="6">
        <v>121</v>
      </c>
      <c r="B54" s="5">
        <v>1</v>
      </c>
      <c r="C54" s="5">
        <f t="shared" si="0"/>
        <v>121</v>
      </c>
    </row>
    <row r="55" spans="1:3" x14ac:dyDescent="0.3">
      <c r="A55" s="6">
        <v>121.1</v>
      </c>
      <c r="B55" s="5">
        <v>1</v>
      </c>
      <c r="C55" s="5">
        <f t="shared" si="0"/>
        <v>121.1</v>
      </c>
    </row>
    <row r="56" spans="1:3" x14ac:dyDescent="0.3">
      <c r="A56" s="6">
        <v>121.5</v>
      </c>
      <c r="B56" s="5">
        <v>1</v>
      </c>
      <c r="C56" s="5">
        <f t="shared" si="0"/>
        <v>121.5</v>
      </c>
    </row>
    <row r="57" spans="1:3" x14ac:dyDescent="0.3">
      <c r="A57" s="6">
        <v>121.9</v>
      </c>
      <c r="B57" s="5">
        <v>1</v>
      </c>
      <c r="C57" s="5">
        <f t="shared" si="0"/>
        <v>121.9</v>
      </c>
    </row>
    <row r="58" spans="1:3" x14ac:dyDescent="0.3">
      <c r="A58" s="6">
        <v>122</v>
      </c>
      <c r="B58" s="5">
        <v>1</v>
      </c>
      <c r="C58" s="5">
        <f t="shared" si="0"/>
        <v>122</v>
      </c>
    </row>
    <row r="59" spans="1:3" x14ac:dyDescent="0.3">
      <c r="A59" s="6">
        <v>122.2</v>
      </c>
      <c r="B59" s="5">
        <v>1</v>
      </c>
      <c r="C59" s="5">
        <f t="shared" si="0"/>
        <v>122.2</v>
      </c>
    </row>
    <row r="60" spans="1:3" x14ac:dyDescent="0.3">
      <c r="A60" s="6">
        <v>122.5</v>
      </c>
      <c r="B60" s="5">
        <v>1</v>
      </c>
      <c r="C60" s="5">
        <f t="shared" si="0"/>
        <v>122.5</v>
      </c>
    </row>
    <row r="61" spans="1:3" x14ac:dyDescent="0.3">
      <c r="A61" s="6">
        <v>122.6</v>
      </c>
      <c r="B61" s="5">
        <v>1</v>
      </c>
      <c r="C61" s="5">
        <f t="shared" si="0"/>
        <v>122.6</v>
      </c>
    </row>
    <row r="62" spans="1:3" x14ac:dyDescent="0.3">
      <c r="A62" s="6">
        <v>122.9</v>
      </c>
      <c r="B62" s="5">
        <v>1</v>
      </c>
      <c r="C62" s="5">
        <f t="shared" si="0"/>
        <v>122.9</v>
      </c>
    </row>
    <row r="63" spans="1:3" x14ac:dyDescent="0.3">
      <c r="A63" s="8">
        <v>123</v>
      </c>
      <c r="B63" s="5">
        <v>2</v>
      </c>
      <c r="C63" s="5">
        <f t="shared" si="0"/>
        <v>246</v>
      </c>
    </row>
    <row r="64" spans="1:3" x14ac:dyDescent="0.3">
      <c r="A64" s="6">
        <v>123.1</v>
      </c>
      <c r="B64" s="5">
        <v>1</v>
      </c>
      <c r="C64" s="5">
        <f t="shared" si="0"/>
        <v>123.1</v>
      </c>
    </row>
    <row r="65" spans="1:3" x14ac:dyDescent="0.3">
      <c r="A65" s="6">
        <v>123.2</v>
      </c>
      <c r="B65" s="5">
        <v>1</v>
      </c>
      <c r="C65" s="5">
        <f t="shared" si="0"/>
        <v>123.2</v>
      </c>
    </row>
    <row r="66" spans="1:3" x14ac:dyDescent="0.3">
      <c r="A66" s="8">
        <v>123.5</v>
      </c>
      <c r="B66" s="5">
        <v>2</v>
      </c>
      <c r="C66" s="5">
        <f t="shared" si="0"/>
        <v>247</v>
      </c>
    </row>
    <row r="67" spans="1:3" x14ac:dyDescent="0.3">
      <c r="A67" s="6">
        <v>123.8</v>
      </c>
      <c r="B67" s="5">
        <v>1</v>
      </c>
      <c r="C67" s="5">
        <f t="shared" ref="C67:C96" si="1">A67*B67</f>
        <v>123.8</v>
      </c>
    </row>
    <row r="68" spans="1:3" x14ac:dyDescent="0.3">
      <c r="A68" s="6">
        <v>123.9</v>
      </c>
      <c r="B68" s="5">
        <v>1</v>
      </c>
      <c r="C68" s="5">
        <f t="shared" si="1"/>
        <v>123.9</v>
      </c>
    </row>
    <row r="69" spans="1:3" x14ac:dyDescent="0.3">
      <c r="A69" s="6">
        <v>124</v>
      </c>
      <c r="B69" s="5">
        <v>1</v>
      </c>
      <c r="C69" s="5">
        <f t="shared" si="1"/>
        <v>124</v>
      </c>
    </row>
    <row r="70" spans="1:3" x14ac:dyDescent="0.3">
      <c r="A70" s="6">
        <v>124.5</v>
      </c>
      <c r="B70" s="5">
        <v>1</v>
      </c>
      <c r="C70" s="5">
        <f t="shared" si="1"/>
        <v>124.5</v>
      </c>
    </row>
    <row r="71" spans="1:3" x14ac:dyDescent="0.3">
      <c r="A71" s="6">
        <v>124.8</v>
      </c>
      <c r="B71" s="5">
        <v>1</v>
      </c>
      <c r="C71" s="5">
        <f t="shared" si="1"/>
        <v>124.8</v>
      </c>
    </row>
    <row r="72" spans="1:3" x14ac:dyDescent="0.3">
      <c r="A72" s="6">
        <v>125</v>
      </c>
      <c r="B72" s="5">
        <v>1</v>
      </c>
      <c r="C72" s="5">
        <f t="shared" si="1"/>
        <v>125</v>
      </c>
    </row>
    <row r="73" spans="1:3" x14ac:dyDescent="0.3">
      <c r="A73" s="6">
        <v>125.5</v>
      </c>
      <c r="B73" s="5">
        <v>1</v>
      </c>
      <c r="C73" s="5">
        <f t="shared" si="1"/>
        <v>125.5</v>
      </c>
    </row>
    <row r="74" spans="1:3" x14ac:dyDescent="0.3">
      <c r="A74" s="6">
        <v>126</v>
      </c>
      <c r="B74" s="5">
        <v>1</v>
      </c>
      <c r="C74" s="5">
        <f t="shared" si="1"/>
        <v>126</v>
      </c>
    </row>
    <row r="75" spans="1:3" x14ac:dyDescent="0.3">
      <c r="A75" s="6">
        <v>126.1</v>
      </c>
      <c r="B75" s="5">
        <v>1</v>
      </c>
      <c r="C75" s="5">
        <f t="shared" si="1"/>
        <v>126.1</v>
      </c>
    </row>
    <row r="76" spans="1:3" x14ac:dyDescent="0.3">
      <c r="A76" s="6">
        <v>126.5</v>
      </c>
      <c r="B76" s="5">
        <v>1</v>
      </c>
      <c r="C76" s="5">
        <f t="shared" si="1"/>
        <v>126.5</v>
      </c>
    </row>
    <row r="77" spans="1:3" x14ac:dyDescent="0.3">
      <c r="A77" s="6">
        <v>127</v>
      </c>
      <c r="B77" s="5">
        <v>1</v>
      </c>
      <c r="C77" s="5">
        <f t="shared" si="1"/>
        <v>127</v>
      </c>
    </row>
    <row r="78" spans="1:3" x14ac:dyDescent="0.3">
      <c r="A78" s="6">
        <v>127.5</v>
      </c>
      <c r="B78" s="5">
        <v>1</v>
      </c>
      <c r="C78" s="5">
        <f t="shared" si="1"/>
        <v>127.5</v>
      </c>
    </row>
    <row r="79" spans="1:3" x14ac:dyDescent="0.3">
      <c r="A79" s="6">
        <v>127.8</v>
      </c>
      <c r="B79" s="5">
        <v>1</v>
      </c>
      <c r="C79" s="5">
        <f t="shared" si="1"/>
        <v>127.8</v>
      </c>
    </row>
    <row r="80" spans="1:3" x14ac:dyDescent="0.3">
      <c r="A80" s="6">
        <v>128</v>
      </c>
      <c r="B80" s="5">
        <v>1</v>
      </c>
      <c r="C80" s="5">
        <f t="shared" si="1"/>
        <v>128</v>
      </c>
    </row>
    <row r="81" spans="1:3" x14ac:dyDescent="0.3">
      <c r="A81" s="6">
        <v>128.5</v>
      </c>
      <c r="B81" s="5">
        <v>1</v>
      </c>
      <c r="C81" s="5">
        <f t="shared" si="1"/>
        <v>128.5</v>
      </c>
    </row>
    <row r="82" spans="1:3" x14ac:dyDescent="0.3">
      <c r="A82" s="6">
        <v>129</v>
      </c>
      <c r="B82" s="5">
        <v>1</v>
      </c>
      <c r="C82" s="5">
        <f t="shared" si="1"/>
        <v>129</v>
      </c>
    </row>
    <row r="83" spans="1:3" x14ac:dyDescent="0.3">
      <c r="A83" s="6">
        <v>129.5</v>
      </c>
      <c r="B83" s="5">
        <v>1</v>
      </c>
      <c r="C83" s="5">
        <f t="shared" si="1"/>
        <v>129.5</v>
      </c>
    </row>
    <row r="84" spans="1:3" x14ac:dyDescent="0.3">
      <c r="A84" s="6">
        <v>129.9</v>
      </c>
      <c r="B84" s="5">
        <v>1</v>
      </c>
      <c r="C84" s="5">
        <f t="shared" si="1"/>
        <v>129.9</v>
      </c>
    </row>
    <row r="85" spans="1:3" x14ac:dyDescent="0.3">
      <c r="A85" s="6">
        <v>130</v>
      </c>
      <c r="B85" s="5">
        <v>1</v>
      </c>
      <c r="C85" s="5">
        <f t="shared" si="1"/>
        <v>130</v>
      </c>
    </row>
    <row r="86" spans="1:3" x14ac:dyDescent="0.3">
      <c r="A86" s="6">
        <v>131</v>
      </c>
      <c r="B86" s="5">
        <v>1</v>
      </c>
      <c r="C86" s="5">
        <f t="shared" si="1"/>
        <v>131</v>
      </c>
    </row>
    <row r="87" spans="1:3" x14ac:dyDescent="0.3">
      <c r="A87" s="6">
        <v>131.4</v>
      </c>
      <c r="B87" s="5">
        <v>1</v>
      </c>
      <c r="C87" s="5">
        <f t="shared" si="1"/>
        <v>131.4</v>
      </c>
    </row>
    <row r="88" spans="1:3" x14ac:dyDescent="0.3">
      <c r="A88" s="6">
        <v>132</v>
      </c>
      <c r="B88" s="5">
        <v>1</v>
      </c>
      <c r="C88" s="5">
        <f t="shared" si="1"/>
        <v>132</v>
      </c>
    </row>
    <row r="89" spans="1:3" x14ac:dyDescent="0.3">
      <c r="A89" s="6">
        <v>133</v>
      </c>
      <c r="B89" s="5">
        <v>1</v>
      </c>
      <c r="C89" s="5">
        <f t="shared" si="1"/>
        <v>133</v>
      </c>
    </row>
    <row r="90" spans="1:3" x14ac:dyDescent="0.3">
      <c r="A90" s="6">
        <v>133.6</v>
      </c>
      <c r="B90" s="5">
        <v>1</v>
      </c>
      <c r="C90" s="5">
        <f t="shared" si="1"/>
        <v>133.6</v>
      </c>
    </row>
    <row r="91" spans="1:3" x14ac:dyDescent="0.3">
      <c r="A91" s="6">
        <v>134</v>
      </c>
      <c r="B91" s="5">
        <v>1</v>
      </c>
      <c r="C91" s="5">
        <f t="shared" si="1"/>
        <v>134</v>
      </c>
    </row>
    <row r="92" spans="1:3" x14ac:dyDescent="0.3">
      <c r="A92" s="6">
        <v>134.19999999999999</v>
      </c>
      <c r="B92" s="5">
        <v>1</v>
      </c>
      <c r="C92" s="5">
        <f t="shared" si="1"/>
        <v>134.19999999999999</v>
      </c>
    </row>
    <row r="93" spans="1:3" x14ac:dyDescent="0.3">
      <c r="A93" s="6">
        <v>135</v>
      </c>
      <c r="B93" s="5">
        <v>1</v>
      </c>
      <c r="C93" s="5">
        <f t="shared" si="1"/>
        <v>135</v>
      </c>
    </row>
    <row r="94" spans="1:3" x14ac:dyDescent="0.3">
      <c r="A94" s="6">
        <v>135.80000000000001</v>
      </c>
      <c r="B94" s="5">
        <v>1</v>
      </c>
      <c r="C94" s="5">
        <f t="shared" si="1"/>
        <v>135.80000000000001</v>
      </c>
    </row>
    <row r="95" spans="1:3" x14ac:dyDescent="0.3">
      <c r="A95" s="6">
        <v>138</v>
      </c>
      <c r="B95" s="5">
        <v>1</v>
      </c>
      <c r="C95" s="5">
        <f t="shared" si="1"/>
        <v>138</v>
      </c>
    </row>
    <row r="96" spans="1:3" x14ac:dyDescent="0.3">
      <c r="A96" s="6">
        <v>140</v>
      </c>
      <c r="B96" s="5">
        <v>1</v>
      </c>
      <c r="C96" s="5">
        <f t="shared" si="1"/>
        <v>140</v>
      </c>
    </row>
  </sheetData>
  <sortState xmlns:xlrd2="http://schemas.microsoft.com/office/spreadsheetml/2017/richdata2" ref="A2:A99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6043-1CC1-4000-B1C3-9AF17DA00482}">
  <dimension ref="A1:J7"/>
  <sheetViews>
    <sheetView workbookViewId="0">
      <selection activeCell="A3" sqref="A3"/>
    </sheetView>
  </sheetViews>
  <sheetFormatPr defaultColWidth="9.109375" defaultRowHeight="15.6" x14ac:dyDescent="0.3"/>
  <cols>
    <col min="1" max="1" width="32.88671875" style="1" customWidth="1"/>
    <col min="2" max="16384" width="9.109375" style="1"/>
  </cols>
  <sheetData>
    <row r="1" spans="1:10" x14ac:dyDescent="0.3">
      <c r="A1" s="2" t="s">
        <v>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11"/>
      <c r="I1" s="3" t="s">
        <v>2</v>
      </c>
      <c r="J1" s="3">
        <v>50</v>
      </c>
    </row>
    <row r="2" spans="1:10" x14ac:dyDescent="0.3">
      <c r="A2" s="2" t="s">
        <v>6</v>
      </c>
      <c r="B2" s="3">
        <v>2</v>
      </c>
      <c r="C2" s="3">
        <v>3</v>
      </c>
      <c r="D2" s="3">
        <v>6</v>
      </c>
      <c r="E2" s="3">
        <v>8</v>
      </c>
      <c r="F2" s="3">
        <v>22</v>
      </c>
      <c r="G2" s="3">
        <v>9</v>
      </c>
      <c r="H2" s="11"/>
      <c r="I2" s="11"/>
      <c r="J2" s="11"/>
    </row>
    <row r="3" spans="1:10" x14ac:dyDescent="0.3">
      <c r="A3" s="11"/>
      <c r="B3" s="11"/>
      <c r="C3" s="11"/>
      <c r="D3" s="11"/>
      <c r="E3" s="11"/>
      <c r="F3" s="11"/>
      <c r="G3" s="11"/>
      <c r="H3" s="12"/>
      <c r="I3" s="11"/>
      <c r="J3" s="11"/>
    </row>
    <row r="4" spans="1:10" ht="18" x14ac:dyDescent="0.4">
      <c r="A4" s="2" t="s">
        <v>7</v>
      </c>
      <c r="B4" s="2">
        <f>SUM(B2)</f>
        <v>2</v>
      </c>
      <c r="C4" s="2">
        <f>SUM(B2,C2)</f>
        <v>5</v>
      </c>
      <c r="D4" s="2">
        <f>SUM(B2,C2,D2)</f>
        <v>11</v>
      </c>
      <c r="E4" s="2">
        <f>SUM(B2,C2,D2,E2)</f>
        <v>19</v>
      </c>
      <c r="F4" s="2">
        <f>SUM(B2,C2,D2,E2,F2)</f>
        <v>41</v>
      </c>
      <c r="G4" s="2">
        <f>SUM(B2,C2,D2,E2,F2,G2)</f>
        <v>50</v>
      </c>
      <c r="H4" s="12"/>
      <c r="I4" s="11"/>
      <c r="J4" s="11"/>
    </row>
    <row r="6" spans="1:10" x14ac:dyDescent="0.3">
      <c r="A6" s="5" t="s">
        <v>10</v>
      </c>
      <c r="B6" s="5">
        <f>(J1+1)*50/100</f>
        <v>25.5</v>
      </c>
    </row>
    <row r="7" spans="1:10" x14ac:dyDescent="0.3">
      <c r="A7" s="5" t="s">
        <v>9</v>
      </c>
      <c r="B7" s="5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0A39-D1E9-4925-B8E0-3175E19E1083}">
  <dimension ref="A1:CU11"/>
  <sheetViews>
    <sheetView workbookViewId="0">
      <selection activeCell="A2" sqref="A2"/>
    </sheetView>
  </sheetViews>
  <sheetFormatPr defaultColWidth="9.109375" defaultRowHeight="15.6" x14ac:dyDescent="0.3"/>
  <cols>
    <col min="1" max="1" width="15.44140625" style="1" customWidth="1"/>
    <col min="2" max="8" width="10.33203125" style="1" customWidth="1"/>
    <col min="9" max="16384" width="9.109375" style="1"/>
  </cols>
  <sheetData>
    <row r="1" spans="1:99" x14ac:dyDescent="0.3">
      <c r="A1" s="2" t="s">
        <v>0</v>
      </c>
      <c r="B1" s="3">
        <v>103.4</v>
      </c>
      <c r="C1" s="3">
        <v>115.2</v>
      </c>
      <c r="D1" s="3">
        <v>127</v>
      </c>
      <c r="E1" s="3">
        <v>131</v>
      </c>
      <c r="F1" s="3">
        <v>114</v>
      </c>
      <c r="G1" s="3">
        <v>114.1</v>
      </c>
      <c r="H1" s="3">
        <v>119.6</v>
      </c>
      <c r="I1" s="3">
        <v>125.5</v>
      </c>
      <c r="J1" s="3">
        <v>116.9</v>
      </c>
      <c r="K1" s="3">
        <v>118.1</v>
      </c>
      <c r="L1" s="3">
        <v>123.5</v>
      </c>
      <c r="M1" s="3">
        <v>113.5</v>
      </c>
      <c r="N1" s="3">
        <v>112.3</v>
      </c>
      <c r="O1" s="3">
        <v>123</v>
      </c>
      <c r="P1" s="3">
        <v>125</v>
      </c>
      <c r="Q1" s="3">
        <v>129.9</v>
      </c>
      <c r="R1" s="3">
        <v>99.2</v>
      </c>
      <c r="S1" s="3">
        <v>111</v>
      </c>
      <c r="T1" s="3">
        <v>122</v>
      </c>
      <c r="U1" s="3">
        <v>134</v>
      </c>
      <c r="V1" s="3">
        <v>107.1</v>
      </c>
      <c r="W1" s="3">
        <v>117</v>
      </c>
      <c r="X1" s="3">
        <v>117.5</v>
      </c>
      <c r="Y1" s="3">
        <v>118.5</v>
      </c>
      <c r="Z1" s="3">
        <v>124</v>
      </c>
      <c r="AA1" s="3">
        <v>127.8</v>
      </c>
      <c r="AB1" s="3">
        <v>108</v>
      </c>
      <c r="AC1" s="3">
        <v>119.5</v>
      </c>
      <c r="AD1" s="3">
        <v>123</v>
      </c>
      <c r="AE1" s="3">
        <v>126.1</v>
      </c>
      <c r="AF1" s="3">
        <v>100.1</v>
      </c>
      <c r="AG1" s="3">
        <v>120.2</v>
      </c>
      <c r="AH1" s="3">
        <v>122.2</v>
      </c>
      <c r="AI1" s="3">
        <v>124.8</v>
      </c>
      <c r="AJ1" s="3">
        <v>109</v>
      </c>
      <c r="AK1" s="3">
        <v>113</v>
      </c>
      <c r="AL1" s="3">
        <v>122.5</v>
      </c>
      <c r="AM1" s="3">
        <v>135.80000000000001</v>
      </c>
      <c r="AN1" s="3">
        <v>97</v>
      </c>
      <c r="AO1" s="3">
        <v>121.1</v>
      </c>
      <c r="AP1" s="3">
        <v>123.8</v>
      </c>
      <c r="AQ1" s="3">
        <v>123.2</v>
      </c>
      <c r="AR1" s="3">
        <v>105.9</v>
      </c>
      <c r="AS1" s="3">
        <v>122.6</v>
      </c>
      <c r="AT1" s="3">
        <v>123.9</v>
      </c>
      <c r="AU1" s="3">
        <v>129.5</v>
      </c>
      <c r="AV1" s="3">
        <v>107</v>
      </c>
      <c r="AW1" s="3">
        <v>123.5</v>
      </c>
      <c r="AX1" s="3">
        <v>128.5</v>
      </c>
      <c r="AY1" s="3">
        <v>117.5</v>
      </c>
      <c r="AZ1" s="3">
        <v>121.5</v>
      </c>
      <c r="BA1" s="3">
        <v>127.5</v>
      </c>
      <c r="BB1" s="3">
        <v>113.2</v>
      </c>
      <c r="BC1" s="3">
        <v>120.6</v>
      </c>
      <c r="BD1" s="3">
        <v>126.5</v>
      </c>
      <c r="BE1" s="3">
        <v>116</v>
      </c>
      <c r="BF1" s="3">
        <v>122.9</v>
      </c>
      <c r="BG1" s="3">
        <v>138</v>
      </c>
      <c r="BH1" s="3">
        <v>115</v>
      </c>
      <c r="BI1" s="3">
        <v>123.1</v>
      </c>
      <c r="BJ1" s="3">
        <v>140</v>
      </c>
      <c r="BK1" s="3">
        <v>94.1</v>
      </c>
      <c r="BL1" s="3">
        <v>110</v>
      </c>
      <c r="BM1" s="3">
        <v>112.9</v>
      </c>
      <c r="BN1" s="3">
        <v>132</v>
      </c>
      <c r="BO1" s="3">
        <v>102</v>
      </c>
      <c r="BP1" s="3">
        <v>109.5</v>
      </c>
      <c r="BQ1" s="3">
        <v>118.3</v>
      </c>
      <c r="BR1" s="3">
        <v>135</v>
      </c>
      <c r="BS1" s="3">
        <v>112.5</v>
      </c>
      <c r="BT1" s="3">
        <v>115.5</v>
      </c>
      <c r="BU1" s="3">
        <v>120</v>
      </c>
      <c r="BV1" s="3">
        <v>126</v>
      </c>
      <c r="BW1" s="3">
        <v>130</v>
      </c>
      <c r="BX1" s="3">
        <v>105.5</v>
      </c>
      <c r="BY1" s="3">
        <v>108.2</v>
      </c>
      <c r="BZ1" s="3">
        <v>119.2</v>
      </c>
      <c r="CA1" s="3">
        <v>131.4</v>
      </c>
      <c r="CB1" s="3">
        <v>106.5</v>
      </c>
      <c r="CC1" s="3">
        <v>112</v>
      </c>
      <c r="CD1" s="3">
        <v>120.8</v>
      </c>
      <c r="CE1" s="3">
        <v>121.9</v>
      </c>
      <c r="CF1" s="3">
        <v>134.19999999999999</v>
      </c>
      <c r="CG1" s="3">
        <v>115.7</v>
      </c>
      <c r="CH1" s="3">
        <v>118.9</v>
      </c>
      <c r="CI1" s="3">
        <v>124.5</v>
      </c>
      <c r="CJ1" s="3">
        <v>111.5</v>
      </c>
      <c r="CK1" s="3">
        <v>121</v>
      </c>
      <c r="CL1" s="3">
        <v>133</v>
      </c>
      <c r="CM1" s="3">
        <v>116.5</v>
      </c>
      <c r="CN1" s="3">
        <v>119</v>
      </c>
      <c r="CO1" s="3">
        <v>129</v>
      </c>
      <c r="CP1" s="3">
        <v>106.1</v>
      </c>
      <c r="CQ1" s="3">
        <v>119.8</v>
      </c>
      <c r="CR1" s="3">
        <v>133.6</v>
      </c>
      <c r="CS1" s="3">
        <v>114.5</v>
      </c>
      <c r="CT1" s="3">
        <v>118</v>
      </c>
      <c r="CU1" s="3">
        <v>128</v>
      </c>
    </row>
    <row r="2" spans="1:99" x14ac:dyDescent="0.3">
      <c r="A2" s="13"/>
      <c r="B2" s="2" t="s">
        <v>13</v>
      </c>
      <c r="C2" s="2">
        <f>MIN(B1:CU1)</f>
        <v>94.1</v>
      </c>
      <c r="D2" s="2" t="s">
        <v>14</v>
      </c>
      <c r="E2" s="2">
        <f>MAX(B1:CU1)</f>
        <v>140</v>
      </c>
      <c r="F2" s="2" t="s">
        <v>2</v>
      </c>
      <c r="G2" s="2">
        <v>98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</row>
    <row r="3" spans="1:99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</row>
    <row r="4" spans="1:99" x14ac:dyDescent="0.3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</row>
    <row r="5" spans="1:99" x14ac:dyDescent="0.3">
      <c r="A5" s="2" t="s">
        <v>1</v>
      </c>
      <c r="B5" s="2">
        <f>COUNTIF(B1:CU1, "&gt;=93")-COUNTIF(B1:CU1, "&gt;=100")</f>
        <v>3</v>
      </c>
      <c r="C5" s="2">
        <f>COUNTIF(B1:CU1, "&gt;=100")-COUNTIF(B1:CU1, "&gt;=107")</f>
        <v>7</v>
      </c>
      <c r="D5" s="2">
        <f>COUNTIF(B1:CU1, "&gt;=107")-COUNTIF(B1:CU1, "&gt;=114")</f>
        <v>16</v>
      </c>
      <c r="E5" s="2">
        <f>COUNTIF(B1:CU1, "&gt;=114")-COUNTIF(B1:CU1, "&gt;=121")</f>
        <v>27</v>
      </c>
      <c r="F5" s="2">
        <f>COUNTIF(B1:CU1, "&gt;=121")-COUNTIF(B1:CU1, "&gt;=128")</f>
        <v>28</v>
      </c>
      <c r="G5" s="2">
        <f>COUNTIF(B1:CU1, "&gt;=128")-COUNTIF(B1:CU1, "&gt;=135")</f>
        <v>13</v>
      </c>
      <c r="H5" s="2">
        <f>COUNTIF(B1:CU1, "&gt;=135")-COUNTIF(B1:CU1, "&gt;=142")</f>
        <v>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</row>
    <row r="6" spans="1:99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</row>
    <row r="7" spans="1:99" x14ac:dyDescent="0.3">
      <c r="A7" s="2" t="s">
        <v>11</v>
      </c>
      <c r="B7" s="2">
        <f>(93+100)/2</f>
        <v>96.5</v>
      </c>
      <c r="C7" s="2">
        <f>(100+107)/2</f>
        <v>103.5</v>
      </c>
      <c r="D7" s="2">
        <f>(107+114)/2</f>
        <v>110.5</v>
      </c>
      <c r="E7" s="2">
        <f>(114+121)/2</f>
        <v>117.5</v>
      </c>
      <c r="F7" s="2">
        <f>(121+128)/2</f>
        <v>124.5</v>
      </c>
      <c r="G7" s="2">
        <f>(128+135)/2</f>
        <v>131.5</v>
      </c>
      <c r="H7" s="2">
        <f>(135+142)/2</f>
        <v>138.5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</row>
    <row r="8" spans="1:99" ht="18" x14ac:dyDescent="0.4">
      <c r="A8" s="2" t="s">
        <v>12</v>
      </c>
      <c r="B8" s="2">
        <f>SUM(B5)</f>
        <v>3</v>
      </c>
      <c r="C8" s="2">
        <f>SUM(B5,C5)</f>
        <v>10</v>
      </c>
      <c r="D8" s="2">
        <f>SUM(B5,C5,D5)</f>
        <v>26</v>
      </c>
      <c r="E8" s="2">
        <f>SUM(C5,D5,E5,B5)</f>
        <v>53</v>
      </c>
      <c r="F8" s="2">
        <f>SUM(D5,E5,F5,C5,B5)</f>
        <v>81</v>
      </c>
      <c r="G8" s="2">
        <f>SUM(E5,F5,G5,B5,C5,D5)</f>
        <v>94</v>
      </c>
      <c r="H8" s="2">
        <f>SUM(F5,G5,H5,B5,C5,D5,E5)</f>
        <v>98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</row>
    <row r="9" spans="1:99" ht="18" x14ac:dyDescent="0.4">
      <c r="A9" s="2" t="s">
        <v>23</v>
      </c>
      <c r="B9" s="2">
        <f>B8/$G$2</f>
        <v>3.0612244897959183E-2</v>
      </c>
      <c r="C9" s="2">
        <f t="shared" ref="C9:H9" si="0">C8/$G$2</f>
        <v>0.10204081632653061</v>
      </c>
      <c r="D9" s="2">
        <f t="shared" si="0"/>
        <v>0.26530612244897961</v>
      </c>
      <c r="E9" s="2">
        <f t="shared" si="0"/>
        <v>0.54081632653061229</v>
      </c>
      <c r="F9" s="2">
        <f t="shared" si="0"/>
        <v>0.82653061224489799</v>
      </c>
      <c r="G9" s="2">
        <f t="shared" si="0"/>
        <v>0.95918367346938771</v>
      </c>
      <c r="H9" s="2">
        <f t="shared" si="0"/>
        <v>1</v>
      </c>
      <c r="I9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</row>
    <row r="11" spans="1:99" x14ac:dyDescent="0.3">
      <c r="A11" s="5" t="s">
        <v>8</v>
      </c>
      <c r="B11" s="5">
        <f>121+7*((0.5*SUM(B5:H5)-SUM(B5:E5))/F5)</f>
        <v>120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15A9-AB38-4E6A-A856-571B6EEE0BF2}">
  <dimension ref="A1:O5"/>
  <sheetViews>
    <sheetView workbookViewId="0">
      <selection activeCell="A3" sqref="A3"/>
    </sheetView>
  </sheetViews>
  <sheetFormatPr defaultColWidth="9.109375" defaultRowHeight="15.6" x14ac:dyDescent="0.3"/>
  <cols>
    <col min="1" max="1" width="22.5546875" style="1" customWidth="1"/>
    <col min="2" max="8" width="9.109375" style="1"/>
    <col min="9" max="9" width="9.88671875" style="1" customWidth="1"/>
    <col min="10" max="16384" width="9.109375" style="1"/>
  </cols>
  <sheetData>
    <row r="1" spans="1:15" ht="31.2" x14ac:dyDescent="0.3">
      <c r="A1" s="9" t="s">
        <v>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10"/>
      <c r="I1" s="3" t="s">
        <v>2</v>
      </c>
      <c r="J1" s="3">
        <v>50</v>
      </c>
    </row>
    <row r="2" spans="1:15" ht="31.2" x14ac:dyDescent="0.3">
      <c r="A2" s="9" t="s">
        <v>6</v>
      </c>
      <c r="B2" s="3">
        <v>2</v>
      </c>
      <c r="C2" s="3">
        <v>3</v>
      </c>
      <c r="D2" s="3">
        <v>6</v>
      </c>
      <c r="E2" s="3">
        <v>8</v>
      </c>
      <c r="F2" s="3">
        <v>22</v>
      </c>
      <c r="G2" s="3">
        <v>9</v>
      </c>
      <c r="H2" s="10"/>
      <c r="I2" s="10"/>
      <c r="J2" s="10"/>
    </row>
    <row r="3" spans="1:15" x14ac:dyDescent="0.3">
      <c r="A3" s="10"/>
      <c r="B3" s="10"/>
      <c r="C3" s="10"/>
      <c r="D3" s="10"/>
      <c r="E3" s="10"/>
      <c r="F3" s="10"/>
      <c r="G3" s="10"/>
      <c r="H3"/>
      <c r="J3" s="10"/>
    </row>
    <row r="4" spans="1:15" ht="18" x14ac:dyDescent="0.4">
      <c r="A4" s="2" t="s">
        <v>7</v>
      </c>
      <c r="B4" s="2">
        <f>SUM(B2)</f>
        <v>2</v>
      </c>
      <c r="C4" s="2">
        <f>SUM(B2,C2)</f>
        <v>5</v>
      </c>
      <c r="D4" s="2">
        <f>SUM(B2,C2,D2)</f>
        <v>11</v>
      </c>
      <c r="E4" s="2">
        <f>SUM(B2,C2,D2,E2)</f>
        <v>19</v>
      </c>
      <c r="F4" s="2">
        <f>SUM(B2,C2,D2,E2,F2)</f>
        <v>41</v>
      </c>
      <c r="G4" s="2">
        <f>SUM(B2,C2,D2,E2,F2,G2)</f>
        <v>50</v>
      </c>
      <c r="H4"/>
      <c r="I4" s="14" t="s">
        <v>27</v>
      </c>
      <c r="J4" s="14"/>
      <c r="K4" s="14"/>
      <c r="L4" s="14"/>
      <c r="M4" s="14"/>
      <c r="N4" s="14"/>
      <c r="O4" s="14"/>
    </row>
    <row r="5" spans="1:15" ht="18" x14ac:dyDescent="0.4">
      <c r="A5" s="2" t="s">
        <v>24</v>
      </c>
      <c r="B5" s="2">
        <f t="shared" ref="B5:G5" si="0">B4/$J$1</f>
        <v>0.04</v>
      </c>
      <c r="C5" s="2">
        <f t="shared" si="0"/>
        <v>0.1</v>
      </c>
      <c r="D5" s="2">
        <f t="shared" si="0"/>
        <v>0.22</v>
      </c>
      <c r="E5" s="2">
        <f t="shared" si="0"/>
        <v>0.38</v>
      </c>
      <c r="F5" s="2">
        <f t="shared" si="0"/>
        <v>0.82</v>
      </c>
      <c r="G5" s="2">
        <f t="shared" si="0"/>
        <v>1</v>
      </c>
      <c r="H5" s="10"/>
      <c r="I5" s="14" t="s">
        <v>26</v>
      </c>
      <c r="J5" s="14"/>
      <c r="K5" s="14"/>
      <c r="L5" s="14"/>
      <c r="M5" s="14"/>
      <c r="N5" s="14"/>
      <c r="O5" s="14"/>
    </row>
  </sheetData>
  <mergeCells count="2">
    <mergeCell ref="I4:O4"/>
    <mergeCell ref="I5:O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B447-9618-43B8-A781-BE00FCA205F2}">
  <dimension ref="A1:CU11"/>
  <sheetViews>
    <sheetView tabSelected="1" workbookViewId="0">
      <selection activeCell="A2" sqref="A2"/>
    </sheetView>
  </sheetViews>
  <sheetFormatPr defaultColWidth="9.109375" defaultRowHeight="15.6" x14ac:dyDescent="0.3"/>
  <cols>
    <col min="1" max="1" width="15.6640625" style="1" customWidth="1"/>
    <col min="2" max="8" width="10.33203125" style="1" customWidth="1"/>
    <col min="9" max="16384" width="9.109375" style="1"/>
  </cols>
  <sheetData>
    <row r="1" spans="1:99" x14ac:dyDescent="0.3">
      <c r="A1" s="2" t="s">
        <v>0</v>
      </c>
      <c r="B1" s="3">
        <v>103.4</v>
      </c>
      <c r="C1" s="3">
        <v>115.2</v>
      </c>
      <c r="D1" s="3">
        <v>127</v>
      </c>
      <c r="E1" s="3">
        <v>131</v>
      </c>
      <c r="F1" s="3">
        <v>114</v>
      </c>
      <c r="G1" s="3">
        <v>114.1</v>
      </c>
      <c r="H1" s="3">
        <v>119.6</v>
      </c>
      <c r="I1" s="3">
        <v>125.5</v>
      </c>
      <c r="J1" s="3">
        <v>116.9</v>
      </c>
      <c r="K1" s="3">
        <v>118.1</v>
      </c>
      <c r="L1" s="3">
        <v>123.5</v>
      </c>
      <c r="M1" s="3">
        <v>113.5</v>
      </c>
      <c r="N1" s="3">
        <v>112.3</v>
      </c>
      <c r="O1" s="3">
        <v>123</v>
      </c>
      <c r="P1" s="3">
        <v>125</v>
      </c>
      <c r="Q1" s="3">
        <v>129.9</v>
      </c>
      <c r="R1" s="3">
        <v>99.2</v>
      </c>
      <c r="S1" s="3">
        <v>111</v>
      </c>
      <c r="T1" s="3">
        <v>122</v>
      </c>
      <c r="U1" s="3">
        <v>134</v>
      </c>
      <c r="V1" s="3">
        <v>107.1</v>
      </c>
      <c r="W1" s="3">
        <v>117</v>
      </c>
      <c r="X1" s="3">
        <v>117.5</v>
      </c>
      <c r="Y1" s="3">
        <v>118.5</v>
      </c>
      <c r="Z1" s="3">
        <v>124</v>
      </c>
      <c r="AA1" s="3">
        <v>127.8</v>
      </c>
      <c r="AB1" s="3">
        <v>108</v>
      </c>
      <c r="AC1" s="3">
        <v>119.5</v>
      </c>
      <c r="AD1" s="3">
        <v>123</v>
      </c>
      <c r="AE1" s="3">
        <v>126.1</v>
      </c>
      <c r="AF1" s="3">
        <v>100.1</v>
      </c>
      <c r="AG1" s="3">
        <v>120.2</v>
      </c>
      <c r="AH1" s="3">
        <v>122.2</v>
      </c>
      <c r="AI1" s="3">
        <v>124.8</v>
      </c>
      <c r="AJ1" s="3">
        <v>109</v>
      </c>
      <c r="AK1" s="3">
        <v>113</v>
      </c>
      <c r="AL1" s="3">
        <v>122.5</v>
      </c>
      <c r="AM1" s="3">
        <v>135.80000000000001</v>
      </c>
      <c r="AN1" s="3">
        <v>97</v>
      </c>
      <c r="AO1" s="3">
        <v>121.1</v>
      </c>
      <c r="AP1" s="3">
        <v>123.8</v>
      </c>
      <c r="AQ1" s="3">
        <v>123.2</v>
      </c>
      <c r="AR1" s="3">
        <v>105.9</v>
      </c>
      <c r="AS1" s="3">
        <v>122.6</v>
      </c>
      <c r="AT1" s="3">
        <v>123.9</v>
      </c>
      <c r="AU1" s="3">
        <v>129.5</v>
      </c>
      <c r="AV1" s="3">
        <v>107</v>
      </c>
      <c r="AW1" s="3">
        <v>123.5</v>
      </c>
      <c r="AX1" s="3">
        <v>128.5</v>
      </c>
      <c r="AY1" s="3">
        <v>117.5</v>
      </c>
      <c r="AZ1" s="3">
        <v>121.5</v>
      </c>
      <c r="BA1" s="3">
        <v>127.5</v>
      </c>
      <c r="BB1" s="3">
        <v>113.2</v>
      </c>
      <c r="BC1" s="3">
        <v>120.6</v>
      </c>
      <c r="BD1" s="3">
        <v>126.5</v>
      </c>
      <c r="BE1" s="3">
        <v>116</v>
      </c>
      <c r="BF1" s="3">
        <v>122.9</v>
      </c>
      <c r="BG1" s="3">
        <v>138</v>
      </c>
      <c r="BH1" s="3">
        <v>115</v>
      </c>
      <c r="BI1" s="3">
        <v>123.1</v>
      </c>
      <c r="BJ1" s="3">
        <v>140</v>
      </c>
      <c r="BK1" s="3">
        <v>94.1</v>
      </c>
      <c r="BL1" s="3">
        <v>110</v>
      </c>
      <c r="BM1" s="3">
        <v>112.9</v>
      </c>
      <c r="BN1" s="3">
        <v>132</v>
      </c>
      <c r="BO1" s="3">
        <v>102</v>
      </c>
      <c r="BP1" s="3">
        <v>109.5</v>
      </c>
      <c r="BQ1" s="3">
        <v>118.3</v>
      </c>
      <c r="BR1" s="3">
        <v>135</v>
      </c>
      <c r="BS1" s="3">
        <v>112.5</v>
      </c>
      <c r="BT1" s="3">
        <v>115.5</v>
      </c>
      <c r="BU1" s="3">
        <v>120</v>
      </c>
      <c r="BV1" s="3">
        <v>126</v>
      </c>
      <c r="BW1" s="3">
        <v>130</v>
      </c>
      <c r="BX1" s="3">
        <v>105.5</v>
      </c>
      <c r="BY1" s="3">
        <v>108.2</v>
      </c>
      <c r="BZ1" s="3">
        <v>119.2</v>
      </c>
      <c r="CA1" s="3">
        <v>131.4</v>
      </c>
      <c r="CB1" s="3">
        <v>106.5</v>
      </c>
      <c r="CC1" s="3">
        <v>112</v>
      </c>
      <c r="CD1" s="3">
        <v>120.8</v>
      </c>
      <c r="CE1" s="3">
        <v>121.9</v>
      </c>
      <c r="CF1" s="3">
        <v>134.19999999999999</v>
      </c>
      <c r="CG1" s="3">
        <v>115.7</v>
      </c>
      <c r="CH1" s="3">
        <v>118.9</v>
      </c>
      <c r="CI1" s="3">
        <v>124.5</v>
      </c>
      <c r="CJ1" s="3">
        <v>111.5</v>
      </c>
      <c r="CK1" s="3">
        <v>121</v>
      </c>
      <c r="CL1" s="3">
        <v>133</v>
      </c>
      <c r="CM1" s="3">
        <v>116.5</v>
      </c>
      <c r="CN1" s="3">
        <v>119</v>
      </c>
      <c r="CO1" s="3">
        <v>129</v>
      </c>
      <c r="CP1" s="3">
        <v>106.1</v>
      </c>
      <c r="CQ1" s="3">
        <v>119.8</v>
      </c>
      <c r="CR1" s="3">
        <v>133.6</v>
      </c>
      <c r="CS1" s="3">
        <v>114.5</v>
      </c>
      <c r="CT1" s="3">
        <v>118</v>
      </c>
      <c r="CU1" s="3">
        <v>128</v>
      </c>
    </row>
    <row r="2" spans="1:99" x14ac:dyDescent="0.3">
      <c r="A2" s="13"/>
      <c r="B2" s="2" t="s">
        <v>13</v>
      </c>
      <c r="C2" s="2">
        <f>MIN(B1:CU1)</f>
        <v>94.1</v>
      </c>
      <c r="D2" s="2" t="s">
        <v>14</v>
      </c>
      <c r="E2" s="2">
        <f>MAX(B1:CU1)</f>
        <v>140</v>
      </c>
      <c r="F2" s="2" t="s">
        <v>2</v>
      </c>
      <c r="G2" s="2">
        <v>98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</row>
    <row r="3" spans="1:99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</row>
    <row r="4" spans="1:99" x14ac:dyDescent="0.3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</row>
    <row r="5" spans="1:99" x14ac:dyDescent="0.3">
      <c r="A5" s="2" t="s">
        <v>1</v>
      </c>
      <c r="B5" s="2">
        <f>COUNTIF(B1:CU1, "&gt;=93")-COUNTIF(B1:CU1, "&gt;=100")</f>
        <v>3</v>
      </c>
      <c r="C5" s="2">
        <f>COUNTIF(B1:CU1, "&gt;=100")-COUNTIF(B1:CU1, "&gt;=107")</f>
        <v>7</v>
      </c>
      <c r="D5" s="2">
        <f>COUNTIF(B1:CU1, "&gt;=107")-COUNTIF(B1:CU1, "&gt;=114")</f>
        <v>16</v>
      </c>
      <c r="E5" s="2">
        <f>COUNTIF(B1:CU1, "&gt;=114")-COUNTIF(B1:CU1, "&gt;=121")</f>
        <v>27</v>
      </c>
      <c r="F5" s="2">
        <f>COUNTIF(B1:CU1, "&gt;=121")-COUNTIF(B1:CU1, "&gt;=128")</f>
        <v>28</v>
      </c>
      <c r="G5" s="2">
        <f>COUNTIF(B1:CU1, "&gt;=128")-COUNTIF(B1:CU1, "&gt;=135")</f>
        <v>13</v>
      </c>
      <c r="H5" s="2">
        <f>COUNTIF(B1:CU1, "&gt;=135")-COUNTIF(B1:CU1, "&gt;=142")</f>
        <v>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</row>
    <row r="6" spans="1:99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</row>
    <row r="7" spans="1:99" x14ac:dyDescent="0.3">
      <c r="A7" s="2" t="s">
        <v>11</v>
      </c>
      <c r="B7" s="2">
        <f>(93+100)/2</f>
        <v>96.5</v>
      </c>
      <c r="C7" s="2">
        <f>(100+107)/2</f>
        <v>103.5</v>
      </c>
      <c r="D7" s="2">
        <f>(107+114)/2</f>
        <v>110.5</v>
      </c>
      <c r="E7" s="2">
        <f>(114+121)/2</f>
        <v>117.5</v>
      </c>
      <c r="F7" s="2">
        <f>(121+128)/2</f>
        <v>124.5</v>
      </c>
      <c r="G7" s="2">
        <f>(128+135)/2</f>
        <v>131.5</v>
      </c>
      <c r="H7" s="2">
        <f>(135+142)/2</f>
        <v>138.5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</row>
    <row r="8" spans="1:99" ht="18" x14ac:dyDescent="0.4">
      <c r="A8" s="2" t="s">
        <v>12</v>
      </c>
      <c r="B8" s="2">
        <f>SUM(B5)</f>
        <v>3</v>
      </c>
      <c r="C8" s="2">
        <f>SUM(B5,C5)</f>
        <v>10</v>
      </c>
      <c r="D8" s="2">
        <f>SUM(B5,C5,D5)</f>
        <v>26</v>
      </c>
      <c r="E8" s="2">
        <f>SUM(C5,D5,E5,B5)</f>
        <v>53</v>
      </c>
      <c r="F8" s="2">
        <f>SUM(D5,E5,F5,C5,B5)</f>
        <v>81</v>
      </c>
      <c r="G8" s="2">
        <f>SUM(E5,F5,G5,B5,C5,D5)</f>
        <v>94</v>
      </c>
      <c r="H8" s="2">
        <f>SUM(F5,G5,H5,B5,C5,D5,E5)</f>
        <v>98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</row>
    <row r="9" spans="1:99" ht="18" x14ac:dyDescent="0.4">
      <c r="A9" s="2" t="s">
        <v>23</v>
      </c>
      <c r="B9" s="2">
        <f>B8/$G$2</f>
        <v>3.0612244897959183E-2</v>
      </c>
      <c r="C9" s="2">
        <f t="shared" ref="C9:H9" si="0">C8/$G$2</f>
        <v>0.10204081632653061</v>
      </c>
      <c r="D9" s="2">
        <f t="shared" si="0"/>
        <v>0.26530612244897961</v>
      </c>
      <c r="E9" s="2">
        <f t="shared" si="0"/>
        <v>0.54081632653061229</v>
      </c>
      <c r="F9" s="2">
        <f t="shared" si="0"/>
        <v>0.82653061224489799</v>
      </c>
      <c r="G9" s="2">
        <f t="shared" si="0"/>
        <v>0.95918367346938771</v>
      </c>
      <c r="H9" s="2">
        <f t="shared" si="0"/>
        <v>1</v>
      </c>
      <c r="I9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</row>
    <row r="11" spans="1:99" x14ac:dyDescent="0.3">
      <c r="A11" s="5" t="s">
        <v>25</v>
      </c>
      <c r="B11" s="5">
        <f>_xlfn.MODE.SNGL(B1:CU1)</f>
        <v>123.5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Voshod Nester</cp:lastModifiedBy>
  <dcterms:created xsi:type="dcterms:W3CDTF">2015-06-05T18:17:20Z</dcterms:created>
  <dcterms:modified xsi:type="dcterms:W3CDTF">2023-05-29T18:02:31Z</dcterms:modified>
</cp:coreProperties>
</file>