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C:\workspace\miscanlious\excel autonatisation timetable\groovy automation\src\main\groovy\"/>
    </mc:Choice>
  </mc:AlternateContent>
  <bookViews>
    <workbookView xWindow="0" yWindow="0" windowWidth="23040" windowHeight="8796" activeTab="2"/>
  </bookViews>
  <sheets>
    <sheet name="Abrechnung" sheetId="3" r:id="rId1"/>
    <sheet name="Definitionen" sheetId="5" r:id="rId2"/>
    <sheet name="Anleitung" sheetId="1" r:id="rId3"/>
  </sheets>
  <definedNames>
    <definedName name="Dienstzeiten">#REF!</definedName>
    <definedName name="_xlnm.Print_Area" localSheetId="0">Abrechnung!$A$1:$AA$84</definedName>
    <definedName name="Feiertage">Definitionen!$D$24:$E$36</definedName>
    <definedName name="Feiertage05">Definitionen!$D$24:$D$36</definedName>
    <definedName name="NameKurz">Definitionen!$B$6:$B$30</definedName>
    <definedName name="NameLang">Definitionen!$C$6:$C$22</definedName>
    <definedName name="Namen">Definitionen!$B$6:$C$25</definedName>
    <definedName name="Team">Definitionen!$A$4:$C$20</definedName>
  </definedNames>
  <calcPr calcId="162913"/>
</workbook>
</file>

<file path=xl/calcChain.xml><?xml version="1.0" encoding="utf-8"?>
<calcChain xmlns="http://schemas.openxmlformats.org/spreadsheetml/2006/main">
  <c r="I80" i="3" l="1"/>
  <c r="A16" i="3" l="1"/>
  <c r="M80" i="3" l="1"/>
  <c r="A18" i="3" l="1"/>
  <c r="A19" i="3" l="1"/>
  <c r="A20" i="3" l="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21" i="3" l="1"/>
  <c r="A5" i="5"/>
  <c r="C17" i="3"/>
  <c r="J80" i="3"/>
  <c r="K80" i="3"/>
  <c r="L80" i="3"/>
  <c r="N80" i="3"/>
  <c r="O80" i="3"/>
  <c r="P80" i="3"/>
  <c r="Q80" i="3"/>
  <c r="R80" i="3"/>
  <c r="S80" i="3"/>
  <c r="H24" i="3"/>
  <c r="H25" i="3"/>
  <c r="T25" i="3" s="1"/>
  <c r="H26" i="3"/>
  <c r="H27" i="3"/>
  <c r="T27" i="3" s="1"/>
  <c r="H28" i="3"/>
  <c r="H29" i="3"/>
  <c r="T29" i="3" s="1"/>
  <c r="H30" i="3"/>
  <c r="H31" i="3"/>
  <c r="T31" i="3" s="1"/>
  <c r="H36" i="3"/>
  <c r="H37" i="3"/>
  <c r="T37" i="3" s="1"/>
  <c r="H38" i="3"/>
  <c r="H39" i="3"/>
  <c r="T39" i="3" s="1"/>
  <c r="H42" i="3"/>
  <c r="H43" i="3"/>
  <c r="T43" i="3" s="1"/>
  <c r="H44" i="3"/>
  <c r="H45" i="3"/>
  <c r="T45" i="3" s="1"/>
  <c r="H50" i="3"/>
  <c r="T50" i="3" s="1"/>
  <c r="H51" i="3"/>
  <c r="T51" i="3" s="1"/>
  <c r="H52" i="3"/>
  <c r="H53" i="3"/>
  <c r="T53" i="3" s="1"/>
  <c r="H54" i="3"/>
  <c r="H55" i="3"/>
  <c r="T55" i="3" s="1"/>
  <c r="H56" i="3"/>
  <c r="H57" i="3"/>
  <c r="T57" i="3" s="1"/>
  <c r="H58" i="3"/>
  <c r="H59" i="3"/>
  <c r="H61" i="3"/>
  <c r="H60" i="3"/>
  <c r="T60" i="3" s="1"/>
  <c r="H62" i="3"/>
  <c r="T62" i="3" s="1"/>
  <c r="H63" i="3"/>
  <c r="H64" i="3"/>
  <c r="H65" i="3"/>
  <c r="H70" i="3"/>
  <c r="H71" i="3"/>
  <c r="T71" i="3" s="1"/>
  <c r="H78" i="3"/>
  <c r="E13" i="3"/>
  <c r="A22" i="3" l="1"/>
  <c r="T44" i="3"/>
  <c r="T78" i="3"/>
  <c r="T52" i="3"/>
  <c r="T28" i="3"/>
  <c r="T63" i="3"/>
  <c r="T59" i="3"/>
  <c r="T70" i="3"/>
  <c r="T36" i="3"/>
  <c r="T58" i="3"/>
  <c r="T26" i="3"/>
  <c r="T61" i="3"/>
  <c r="T54" i="3"/>
  <c r="T38" i="3"/>
  <c r="T30" i="3"/>
  <c r="T64" i="3"/>
  <c r="T56" i="3"/>
  <c r="T42" i="3"/>
  <c r="T24" i="3"/>
  <c r="T65" i="3"/>
  <c r="B17" i="3"/>
  <c r="D17" i="3" s="1"/>
  <c r="M17" i="3" l="1"/>
  <c r="V17" i="3" s="1"/>
  <c r="K17" i="3"/>
  <c r="S17" i="3"/>
  <c r="P17" i="3"/>
  <c r="Q17" i="3"/>
  <c r="O17" i="3"/>
  <c r="N17" i="3"/>
  <c r="J17" i="3"/>
  <c r="L17" i="3"/>
  <c r="I17" i="3"/>
  <c r="A23" i="3"/>
  <c r="X17" i="3"/>
  <c r="A24" i="3" l="1"/>
  <c r="R17" i="3"/>
  <c r="H17" i="3"/>
  <c r="C18" i="3"/>
  <c r="B18" i="3"/>
  <c r="X18" i="3" s="1"/>
  <c r="A25" i="3" l="1"/>
  <c r="H18" i="3"/>
  <c r="T17" i="3"/>
  <c r="U17" i="3"/>
  <c r="Y17" i="3"/>
  <c r="D18" i="3"/>
  <c r="C19" i="3"/>
  <c r="B19" i="3"/>
  <c r="X19" i="3" s="1"/>
  <c r="M18" i="3" l="1"/>
  <c r="I18" i="3"/>
  <c r="AA17" i="3"/>
  <c r="Z17" i="3"/>
  <c r="H19" i="3"/>
  <c r="T19" i="3" s="1"/>
  <c r="A26" i="3"/>
  <c r="T18" i="3"/>
  <c r="Q18" i="3"/>
  <c r="O18" i="3"/>
  <c r="P18" i="3"/>
  <c r="L18" i="3"/>
  <c r="J18" i="3"/>
  <c r="K18" i="3"/>
  <c r="N18" i="3"/>
  <c r="R18" i="3"/>
  <c r="S18" i="3"/>
  <c r="W17" i="3"/>
  <c r="D19" i="3"/>
  <c r="I19" i="3" s="1"/>
  <c r="M19" i="3" l="1"/>
  <c r="V19" i="3" s="1"/>
  <c r="J19" i="3"/>
  <c r="O19" i="3"/>
  <c r="Q19" i="3"/>
  <c r="K19" i="3"/>
  <c r="S19" i="3"/>
  <c r="P19" i="3"/>
  <c r="L19" i="3"/>
  <c r="R19" i="3"/>
  <c r="N19" i="3"/>
  <c r="AA18" i="3"/>
  <c r="Z18" i="3"/>
  <c r="A27" i="3"/>
  <c r="V18" i="3"/>
  <c r="U18" i="3"/>
  <c r="Y18" i="3"/>
  <c r="B20" i="3"/>
  <c r="X20" i="3" s="1"/>
  <c r="C20" i="3"/>
  <c r="AA19" i="3" l="1"/>
  <c r="Z19" i="3"/>
  <c r="Y19" i="3"/>
  <c r="U19" i="3"/>
  <c r="W19" i="3" s="1"/>
  <c r="W18" i="3"/>
  <c r="A28" i="3"/>
  <c r="D20" i="3"/>
  <c r="I20" i="3" s="1"/>
  <c r="B21" i="3"/>
  <c r="X21" i="3" s="1"/>
  <c r="C21" i="3"/>
  <c r="H20" i="3" l="1"/>
  <c r="T20" i="3" s="1"/>
  <c r="M20" i="3"/>
  <c r="V20" i="3" s="1"/>
  <c r="R20" i="3"/>
  <c r="Q20" i="3"/>
  <c r="S20" i="3"/>
  <c r="N20" i="3"/>
  <c r="L20" i="3"/>
  <c r="K20" i="3"/>
  <c r="J20" i="3"/>
  <c r="P20" i="3"/>
  <c r="O20" i="3"/>
  <c r="A29" i="3"/>
  <c r="D21" i="3"/>
  <c r="I21" i="3" s="1"/>
  <c r="AA20" i="3" l="1"/>
  <c r="Z20" i="3"/>
  <c r="M21" i="3"/>
  <c r="V21" i="3" s="1"/>
  <c r="L21" i="3"/>
  <c r="P21" i="3"/>
  <c r="R21" i="3"/>
  <c r="Q21" i="3"/>
  <c r="S21" i="3"/>
  <c r="K21" i="3"/>
  <c r="O21" i="3"/>
  <c r="N21" i="3"/>
  <c r="J21" i="3"/>
  <c r="H21" i="3"/>
  <c r="T21" i="3" s="1"/>
  <c r="Y20" i="3"/>
  <c r="U20" i="3"/>
  <c r="W20" i="3" s="1"/>
  <c r="A30" i="3"/>
  <c r="C22" i="3"/>
  <c r="B22" i="3"/>
  <c r="X22" i="3" s="1"/>
  <c r="Y21" i="3" l="1"/>
  <c r="U21" i="3"/>
  <c r="W21" i="3" s="1"/>
  <c r="H22" i="3"/>
  <c r="A31" i="3"/>
  <c r="Z21" i="3"/>
  <c r="AA21" i="3"/>
  <c r="B23" i="3"/>
  <c r="X23" i="3" s="1"/>
  <c r="C23" i="3"/>
  <c r="D22" i="3"/>
  <c r="I22" i="3" s="1"/>
  <c r="M22" i="3" l="1"/>
  <c r="O22" i="3"/>
  <c r="Q22" i="3"/>
  <c r="L22" i="3"/>
  <c r="J22" i="3"/>
  <c r="S22" i="3"/>
  <c r="N22" i="3"/>
  <c r="R22" i="3"/>
  <c r="K22" i="3"/>
  <c r="P22" i="3"/>
  <c r="T22" i="3"/>
  <c r="A32" i="3"/>
  <c r="D23" i="3"/>
  <c r="I23" i="3" s="1"/>
  <c r="V22" i="3"/>
  <c r="Y22" i="3" l="1"/>
  <c r="M23" i="3"/>
  <c r="V23" i="3" s="1"/>
  <c r="Q23" i="3"/>
  <c r="R23" i="3"/>
  <c r="P23" i="3"/>
  <c r="O23" i="3"/>
  <c r="J23" i="3"/>
  <c r="L23" i="3"/>
  <c r="N23" i="3"/>
  <c r="K23" i="3"/>
  <c r="S23" i="3"/>
  <c r="H23" i="3"/>
  <c r="U22" i="3"/>
  <c r="W22" i="3" s="1"/>
  <c r="A33" i="3"/>
  <c r="Z22" i="3"/>
  <c r="AA22" i="3"/>
  <c r="C24" i="3"/>
  <c r="B24" i="3"/>
  <c r="X24" i="3" s="1"/>
  <c r="T23" i="3" l="1"/>
  <c r="U23" i="3"/>
  <c r="W23" i="3" s="1"/>
  <c r="Y23" i="3"/>
  <c r="AA23" i="3"/>
  <c r="Z23" i="3"/>
  <c r="A34" i="3"/>
  <c r="D24" i="3"/>
  <c r="C25" i="3"/>
  <c r="B25" i="3"/>
  <c r="X25" i="3" s="1"/>
  <c r="M24" i="3" l="1"/>
  <c r="V24" i="3" s="1"/>
  <c r="W24" i="3" s="1"/>
  <c r="N24" i="3"/>
  <c r="K24" i="3"/>
  <c r="O24" i="3"/>
  <c r="R24" i="3"/>
  <c r="S24" i="3"/>
  <c r="P24" i="3"/>
  <c r="L24" i="3"/>
  <c r="Q24" i="3"/>
  <c r="J24" i="3"/>
  <c r="I24" i="3"/>
  <c r="A35" i="3"/>
  <c r="D25" i="3"/>
  <c r="U24" i="3" l="1"/>
  <c r="M25" i="3"/>
  <c r="V25" i="3" s="1"/>
  <c r="W25" i="3" s="1"/>
  <c r="R25" i="3"/>
  <c r="Q25" i="3"/>
  <c r="O25" i="3"/>
  <c r="P25" i="3"/>
  <c r="K25" i="3"/>
  <c r="J25" i="3"/>
  <c r="S25" i="3"/>
  <c r="N25" i="3"/>
  <c r="L25" i="3"/>
  <c r="Y24" i="3"/>
  <c r="I25" i="3"/>
  <c r="AA24" i="3"/>
  <c r="Z24" i="3"/>
  <c r="A36" i="3"/>
  <c r="C26" i="3"/>
  <c r="B26" i="3"/>
  <c r="X26" i="3" s="1"/>
  <c r="U25" i="3" l="1"/>
  <c r="Y25" i="3"/>
  <c r="A37" i="3"/>
  <c r="Z25" i="3"/>
  <c r="AA25" i="3"/>
  <c r="C27" i="3"/>
  <c r="B27" i="3"/>
  <c r="X27" i="3" s="1"/>
  <c r="D26" i="3"/>
  <c r="M26" i="3" l="1"/>
  <c r="O26" i="3"/>
  <c r="Q26" i="3"/>
  <c r="P26" i="3"/>
  <c r="L26" i="3"/>
  <c r="K26" i="3"/>
  <c r="R26" i="3"/>
  <c r="S26" i="3"/>
  <c r="J26" i="3"/>
  <c r="Y26" i="3" s="1"/>
  <c r="N26" i="3"/>
  <c r="I26" i="3"/>
  <c r="A38" i="3"/>
  <c r="V26" i="3"/>
  <c r="W26" i="3" s="1"/>
  <c r="D27" i="3"/>
  <c r="U26" i="3" l="1"/>
  <c r="M27" i="3"/>
  <c r="J27" i="3"/>
  <c r="K27" i="3"/>
  <c r="S27" i="3"/>
  <c r="R27" i="3"/>
  <c r="L27" i="3"/>
  <c r="P27" i="3"/>
  <c r="N27" i="3"/>
  <c r="Q27" i="3"/>
  <c r="O27" i="3"/>
  <c r="I27" i="3"/>
  <c r="A39" i="3"/>
  <c r="Z26" i="3"/>
  <c r="AA26" i="3"/>
  <c r="V27" i="3"/>
  <c r="W27" i="3" s="1"/>
  <c r="C28" i="3"/>
  <c r="B28" i="3"/>
  <c r="X28" i="3" s="1"/>
  <c r="U27" i="3" l="1"/>
  <c r="Y27" i="3"/>
  <c r="A40" i="3"/>
  <c r="AA27" i="3"/>
  <c r="Z27" i="3"/>
  <c r="D28" i="3"/>
  <c r="C29" i="3"/>
  <c r="B29" i="3"/>
  <c r="X29" i="3" s="1"/>
  <c r="M28" i="3" l="1"/>
  <c r="S28" i="3"/>
  <c r="J28" i="3"/>
  <c r="L28" i="3"/>
  <c r="K28" i="3"/>
  <c r="N28" i="3"/>
  <c r="O28" i="3"/>
  <c r="P28" i="3"/>
  <c r="R28" i="3"/>
  <c r="Q28" i="3"/>
  <c r="I28" i="3"/>
  <c r="A41" i="3"/>
  <c r="D29" i="3"/>
  <c r="AA28" i="3"/>
  <c r="V28" i="3"/>
  <c r="W28" i="3" s="1"/>
  <c r="U28" i="3" l="1"/>
  <c r="M29" i="3"/>
  <c r="V29" i="3" s="1"/>
  <c r="W29" i="3" s="1"/>
  <c r="O29" i="3"/>
  <c r="L29" i="3"/>
  <c r="N29" i="3"/>
  <c r="R29" i="3"/>
  <c r="P29" i="3"/>
  <c r="Q29" i="3"/>
  <c r="S29" i="3"/>
  <c r="K29" i="3"/>
  <c r="J29" i="3"/>
  <c r="Y28" i="3"/>
  <c r="I29" i="3"/>
  <c r="A42" i="3"/>
  <c r="Z28" i="3"/>
  <c r="C30" i="3"/>
  <c r="B30" i="3"/>
  <c r="X30" i="3" s="1"/>
  <c r="Y29" i="3" l="1"/>
  <c r="U29" i="3"/>
  <c r="A43" i="3"/>
  <c r="Z29" i="3"/>
  <c r="AA29" i="3"/>
  <c r="B31" i="3"/>
  <c r="X31" i="3" s="1"/>
  <c r="C31" i="3"/>
  <c r="C33" i="3" s="1"/>
  <c r="D30" i="3"/>
  <c r="AA30" i="3"/>
  <c r="M30" i="3" l="1"/>
  <c r="Q30" i="3"/>
  <c r="N30" i="3"/>
  <c r="K30" i="3"/>
  <c r="S30" i="3"/>
  <c r="O30" i="3"/>
  <c r="L30" i="3"/>
  <c r="J30" i="3"/>
  <c r="R30" i="3"/>
  <c r="P30" i="3"/>
  <c r="U30" i="3" s="1"/>
  <c r="I30" i="3"/>
  <c r="A44" i="3"/>
  <c r="V30" i="3"/>
  <c r="W30" i="3" s="1"/>
  <c r="Z30" i="3"/>
  <c r="AA31" i="3"/>
  <c r="D31" i="3"/>
  <c r="Y30" i="3" l="1"/>
  <c r="M31" i="3"/>
  <c r="P31" i="3"/>
  <c r="L31" i="3"/>
  <c r="R31" i="3"/>
  <c r="N31" i="3"/>
  <c r="Q31" i="3"/>
  <c r="O31" i="3"/>
  <c r="S31" i="3"/>
  <c r="K31" i="3"/>
  <c r="J31" i="3"/>
  <c r="I31" i="3"/>
  <c r="A45" i="3"/>
  <c r="V31" i="3"/>
  <c r="W31" i="3" s="1"/>
  <c r="Z31" i="3"/>
  <c r="C32" i="3"/>
  <c r="B32" i="3"/>
  <c r="X32" i="3" s="1"/>
  <c r="Y31" i="3" l="1"/>
  <c r="U31" i="3"/>
  <c r="H32" i="3"/>
  <c r="T32" i="3" s="1"/>
  <c r="A46" i="3"/>
  <c r="B33" i="3"/>
  <c r="X33" i="3" s="1"/>
  <c r="AA32" i="3"/>
  <c r="D32" i="3"/>
  <c r="I32" i="3" s="1"/>
  <c r="M32" i="3" l="1"/>
  <c r="J32" i="3"/>
  <c r="N32" i="3"/>
  <c r="S32" i="3"/>
  <c r="K32" i="3"/>
  <c r="Q32" i="3"/>
  <c r="R32" i="3"/>
  <c r="P32" i="3"/>
  <c r="L32" i="3"/>
  <c r="O32" i="3"/>
  <c r="A47" i="3"/>
  <c r="V32" i="3"/>
  <c r="Z32" i="3"/>
  <c r="D33" i="3"/>
  <c r="M33" i="3" l="1"/>
  <c r="J33" i="3"/>
  <c r="N33" i="3"/>
  <c r="S33" i="3"/>
  <c r="R33" i="3"/>
  <c r="O33" i="3"/>
  <c r="Q33" i="3"/>
  <c r="P33" i="3"/>
  <c r="K33" i="3"/>
  <c r="L33" i="3"/>
  <c r="H33" i="3"/>
  <c r="T33" i="3" s="1"/>
  <c r="Y32" i="3"/>
  <c r="U32" i="3"/>
  <c r="W32" i="3" s="1"/>
  <c r="A48" i="3"/>
  <c r="V33" i="3"/>
  <c r="C34" i="3"/>
  <c r="B34" i="3"/>
  <c r="X34" i="3" s="1"/>
  <c r="I33" i="3" l="1"/>
  <c r="Y33" i="3"/>
  <c r="U33" i="3"/>
  <c r="W33" i="3" s="1"/>
  <c r="AA33" i="3"/>
  <c r="Z33" i="3"/>
  <c r="A49" i="3"/>
  <c r="C35" i="3"/>
  <c r="B35" i="3"/>
  <c r="X35" i="3" s="1"/>
  <c r="D34" i="3"/>
  <c r="H34" i="3" l="1"/>
  <c r="I34" i="3" s="1"/>
  <c r="M34" i="3"/>
  <c r="R34" i="3"/>
  <c r="P34" i="3"/>
  <c r="N34" i="3"/>
  <c r="K34" i="3"/>
  <c r="O34" i="3"/>
  <c r="L34" i="3"/>
  <c r="J34" i="3"/>
  <c r="Q34" i="3"/>
  <c r="S34" i="3"/>
  <c r="T34" i="3"/>
  <c r="A50" i="3"/>
  <c r="H35" i="3"/>
  <c r="T35" i="3" s="1"/>
  <c r="V34" i="3"/>
  <c r="AA35" i="3"/>
  <c r="D35" i="3"/>
  <c r="I35" i="3" s="1"/>
  <c r="M35" i="3" l="1"/>
  <c r="S35" i="3"/>
  <c r="R35" i="3"/>
  <c r="L35" i="3"/>
  <c r="J35" i="3"/>
  <c r="P35" i="3"/>
  <c r="N35" i="3"/>
  <c r="O35" i="3"/>
  <c r="Q35" i="3"/>
  <c r="K35" i="3"/>
  <c r="Y34" i="3"/>
  <c r="U34" i="3"/>
  <c r="W34" i="3" s="1"/>
  <c r="AA34" i="3"/>
  <c r="Z34" i="3"/>
  <c r="A51" i="3"/>
  <c r="V35" i="3"/>
  <c r="Z35" i="3"/>
  <c r="C36" i="3"/>
  <c r="B36" i="3"/>
  <c r="X36" i="3" s="1"/>
  <c r="Y35" i="3" l="1"/>
  <c r="U35" i="3"/>
  <c r="W35" i="3" s="1"/>
  <c r="A52" i="3"/>
  <c r="AA36" i="3"/>
  <c r="D36" i="3"/>
  <c r="C37" i="3"/>
  <c r="B37" i="3"/>
  <c r="X37" i="3" s="1"/>
  <c r="M36" i="3" l="1"/>
  <c r="O36" i="3"/>
  <c r="P36" i="3"/>
  <c r="N36" i="3"/>
  <c r="Q36" i="3"/>
  <c r="L36" i="3"/>
  <c r="J36" i="3"/>
  <c r="S36" i="3"/>
  <c r="K36" i="3"/>
  <c r="R36" i="3"/>
  <c r="I36" i="3"/>
  <c r="A53" i="3"/>
  <c r="V36" i="3"/>
  <c r="W36" i="3" s="1"/>
  <c r="Z36" i="3"/>
  <c r="AA37" i="3"/>
  <c r="D37" i="3"/>
  <c r="U36" i="3" l="1"/>
  <c r="Y36" i="3"/>
  <c r="M37" i="3"/>
  <c r="J37" i="3"/>
  <c r="N37" i="3"/>
  <c r="Q37" i="3"/>
  <c r="P37" i="3"/>
  <c r="L37" i="3"/>
  <c r="K37" i="3"/>
  <c r="O37" i="3"/>
  <c r="S37" i="3"/>
  <c r="R37" i="3"/>
  <c r="U37" i="3"/>
  <c r="I37" i="3"/>
  <c r="A54" i="3"/>
  <c r="V37" i="3"/>
  <c r="W37" i="3" s="1"/>
  <c r="Z37" i="3"/>
  <c r="C38" i="3"/>
  <c r="B38" i="3"/>
  <c r="X38" i="3" s="1"/>
  <c r="Y37" i="3" l="1"/>
  <c r="A55" i="3"/>
  <c r="AA38" i="3"/>
  <c r="D38" i="3"/>
  <c r="B39" i="3"/>
  <c r="X39" i="3" s="1"/>
  <c r="C39" i="3"/>
  <c r="M38" i="3" l="1"/>
  <c r="N38" i="3"/>
  <c r="S38" i="3"/>
  <c r="Q38" i="3"/>
  <c r="R38" i="3"/>
  <c r="K38" i="3"/>
  <c r="L38" i="3"/>
  <c r="J38" i="3"/>
  <c r="P38" i="3"/>
  <c r="O38" i="3"/>
  <c r="I38" i="3"/>
  <c r="A56" i="3"/>
  <c r="D39" i="3"/>
  <c r="I39" i="3" s="1"/>
  <c r="AA39" i="3"/>
  <c r="V38" i="3"/>
  <c r="W38" i="3" s="1"/>
  <c r="Z38" i="3"/>
  <c r="U38" i="3" l="1"/>
  <c r="Y38" i="3"/>
  <c r="M39" i="3"/>
  <c r="N39" i="3"/>
  <c r="P39" i="3"/>
  <c r="R39" i="3"/>
  <c r="L39" i="3"/>
  <c r="O39" i="3"/>
  <c r="K39" i="3"/>
  <c r="Q39" i="3"/>
  <c r="J39" i="3"/>
  <c r="S39" i="3"/>
  <c r="A57" i="3"/>
  <c r="V39" i="3"/>
  <c r="Z39" i="3"/>
  <c r="B40" i="3"/>
  <c r="X40" i="3" s="1"/>
  <c r="C40" i="3"/>
  <c r="Y39" i="3" l="1"/>
  <c r="U39" i="3"/>
  <c r="W39" i="3" s="1"/>
  <c r="A58" i="3"/>
  <c r="AA40" i="3"/>
  <c r="D40" i="3"/>
  <c r="B41" i="3"/>
  <c r="X41" i="3" s="1"/>
  <c r="C41" i="3"/>
  <c r="J40" i="3" l="1"/>
  <c r="I40" i="3"/>
  <c r="H40" i="3"/>
  <c r="T40" i="3" s="1"/>
  <c r="M40" i="3"/>
  <c r="L40" i="3"/>
  <c r="R40" i="3"/>
  <c r="Q40" i="3"/>
  <c r="K40" i="3"/>
  <c r="O40" i="3"/>
  <c r="N40" i="3"/>
  <c r="S40" i="3"/>
  <c r="P40" i="3"/>
  <c r="A59" i="3"/>
  <c r="Z40" i="3"/>
  <c r="V40" i="3"/>
  <c r="D41" i="3"/>
  <c r="AA41" i="3"/>
  <c r="J41" i="3" l="1"/>
  <c r="I41" i="3"/>
  <c r="H41" i="3"/>
  <c r="T41" i="3" s="1"/>
  <c r="M41" i="3"/>
  <c r="V41" i="3" s="1"/>
  <c r="R41" i="3"/>
  <c r="N41" i="3"/>
  <c r="Q41" i="3"/>
  <c r="K41" i="3"/>
  <c r="O41" i="3"/>
  <c r="S41" i="3"/>
  <c r="L41" i="3"/>
  <c r="P41" i="3"/>
  <c r="Y40" i="3"/>
  <c r="U40" i="3"/>
  <c r="W40" i="3" s="1"/>
  <c r="A60" i="3"/>
  <c r="Z41" i="3"/>
  <c r="B42" i="3"/>
  <c r="X42" i="3" s="1"/>
  <c r="C42" i="3"/>
  <c r="Y41" i="3" l="1"/>
  <c r="U41" i="3"/>
  <c r="W41" i="3" s="1"/>
  <c r="A61" i="3"/>
  <c r="C43" i="3"/>
  <c r="B43" i="3"/>
  <c r="X43" i="3" s="1"/>
  <c r="AA42" i="3"/>
  <c r="D42" i="3"/>
  <c r="I42" i="3" s="1"/>
  <c r="M42" i="3" l="1"/>
  <c r="K42" i="3"/>
  <c r="R42" i="3"/>
  <c r="Q42" i="3"/>
  <c r="S42" i="3"/>
  <c r="P42" i="3"/>
  <c r="O42" i="3"/>
  <c r="J42" i="3"/>
  <c r="L42" i="3"/>
  <c r="N42" i="3"/>
  <c r="A62" i="3"/>
  <c r="V42" i="3"/>
  <c r="Z42" i="3"/>
  <c r="D43" i="3"/>
  <c r="I43" i="3" s="1"/>
  <c r="AA43" i="3"/>
  <c r="Y42" i="3" l="1"/>
  <c r="M43" i="3"/>
  <c r="V43" i="3" s="1"/>
  <c r="S43" i="3"/>
  <c r="K43" i="3"/>
  <c r="P43" i="3"/>
  <c r="L43" i="3"/>
  <c r="R43" i="3"/>
  <c r="Q43" i="3"/>
  <c r="N43" i="3"/>
  <c r="O43" i="3"/>
  <c r="J43" i="3"/>
  <c r="U42" i="3"/>
  <c r="W42" i="3" s="1"/>
  <c r="A63" i="3"/>
  <c r="C44" i="3"/>
  <c r="B44" i="3"/>
  <c r="X44" i="3" s="1"/>
  <c r="Z43" i="3"/>
  <c r="Y43" i="3" l="1"/>
  <c r="U43" i="3"/>
  <c r="W43" i="3" s="1"/>
  <c r="A64" i="3"/>
  <c r="D44" i="3"/>
  <c r="I44" i="3" s="1"/>
  <c r="AA44" i="3"/>
  <c r="C45" i="3"/>
  <c r="B45" i="3"/>
  <c r="X45" i="3" s="1"/>
  <c r="M44" i="3" l="1"/>
  <c r="Q44" i="3"/>
  <c r="O44" i="3"/>
  <c r="R44" i="3"/>
  <c r="N44" i="3"/>
  <c r="L44" i="3"/>
  <c r="J44" i="3"/>
  <c r="P44" i="3"/>
  <c r="S44" i="3"/>
  <c r="K44" i="3"/>
  <c r="A65" i="3"/>
  <c r="D45" i="3"/>
  <c r="I45" i="3" s="1"/>
  <c r="V44" i="3"/>
  <c r="Z44" i="3"/>
  <c r="Y44" i="3" l="1"/>
  <c r="M45" i="3"/>
  <c r="V45" i="3" s="1"/>
  <c r="N45" i="3"/>
  <c r="R45" i="3"/>
  <c r="O45" i="3"/>
  <c r="Q45" i="3"/>
  <c r="S45" i="3"/>
  <c r="J45" i="3"/>
  <c r="P45" i="3"/>
  <c r="L45" i="3"/>
  <c r="K45" i="3"/>
  <c r="U44" i="3"/>
  <c r="W44" i="3" s="1"/>
  <c r="A66" i="3"/>
  <c r="B46" i="3"/>
  <c r="X46" i="3" s="1"/>
  <c r="C46" i="3"/>
  <c r="Y45" i="3" l="1"/>
  <c r="U45" i="3"/>
  <c r="W45" i="3" s="1"/>
  <c r="H46" i="3"/>
  <c r="A67" i="3"/>
  <c r="Z45" i="3"/>
  <c r="AA45" i="3"/>
  <c r="D46" i="3"/>
  <c r="I46" i="3" s="1"/>
  <c r="C47" i="3"/>
  <c r="B47" i="3"/>
  <c r="X47" i="3" s="1"/>
  <c r="T46" i="3" l="1"/>
  <c r="M46" i="3"/>
  <c r="Q46" i="3"/>
  <c r="K46" i="3"/>
  <c r="S46" i="3"/>
  <c r="J46" i="3"/>
  <c r="P46" i="3"/>
  <c r="L46" i="3"/>
  <c r="N46" i="3"/>
  <c r="R46" i="3"/>
  <c r="O46" i="3"/>
  <c r="A68" i="3"/>
  <c r="AA47" i="3"/>
  <c r="D47" i="3"/>
  <c r="I47" i="3" s="1"/>
  <c r="V46" i="3"/>
  <c r="H47" i="3" l="1"/>
  <c r="T47" i="3" s="1"/>
  <c r="U46" i="3"/>
  <c r="M47" i="3"/>
  <c r="V47" i="3" s="1"/>
  <c r="S47" i="3"/>
  <c r="R47" i="3"/>
  <c r="N47" i="3"/>
  <c r="J47" i="3"/>
  <c r="L47" i="3"/>
  <c r="K47" i="3"/>
  <c r="O47" i="3"/>
  <c r="P47" i="3"/>
  <c r="Q47" i="3"/>
  <c r="Y46" i="3"/>
  <c r="W46" i="3"/>
  <c r="A69" i="3"/>
  <c r="Z46" i="3"/>
  <c r="AA46" i="3"/>
  <c r="Z47" i="3"/>
  <c r="C48" i="3"/>
  <c r="B48" i="3"/>
  <c r="X48" i="3" s="1"/>
  <c r="U47" i="3" l="1"/>
  <c r="W47" i="3"/>
  <c r="Y47" i="3"/>
  <c r="H48" i="3"/>
  <c r="T48" i="3" s="1"/>
  <c r="A70" i="3"/>
  <c r="AA48" i="3"/>
  <c r="D48" i="3"/>
  <c r="I48" i="3" s="1"/>
  <c r="C49" i="3"/>
  <c r="B49" i="3"/>
  <c r="X49" i="3" s="1"/>
  <c r="M48" i="3" l="1"/>
  <c r="K48" i="3"/>
  <c r="R48" i="3"/>
  <c r="Q48" i="3"/>
  <c r="O48" i="3"/>
  <c r="L48" i="3"/>
  <c r="S48" i="3"/>
  <c r="J48" i="3"/>
  <c r="N48" i="3"/>
  <c r="P48" i="3"/>
  <c r="A71" i="3"/>
  <c r="H49" i="3"/>
  <c r="T49" i="3" s="1"/>
  <c r="V48" i="3"/>
  <c r="Z48" i="3"/>
  <c r="D49" i="3"/>
  <c r="I49" i="3" s="1"/>
  <c r="AA49" i="3"/>
  <c r="M49" i="3" l="1"/>
  <c r="V49" i="3" s="1"/>
  <c r="P49" i="3"/>
  <c r="Q49" i="3"/>
  <c r="N49" i="3"/>
  <c r="O49" i="3"/>
  <c r="R49" i="3"/>
  <c r="K49" i="3"/>
  <c r="J49" i="3"/>
  <c r="S49" i="3"/>
  <c r="L49" i="3"/>
  <c r="Y48" i="3"/>
  <c r="U48" i="3"/>
  <c r="W48" i="3" s="1"/>
  <c r="A72" i="3"/>
  <c r="Z49" i="3"/>
  <c r="B50" i="3"/>
  <c r="X50" i="3" s="1"/>
  <c r="C50" i="3"/>
  <c r="Y49" i="3" l="1"/>
  <c r="U49" i="3"/>
  <c r="W49" i="3" s="1"/>
  <c r="A73" i="3"/>
  <c r="B51" i="3"/>
  <c r="X51" i="3" s="1"/>
  <c r="C51" i="3"/>
  <c r="D50" i="3"/>
  <c r="I50" i="3" s="1"/>
  <c r="AA50" i="3"/>
  <c r="M50" i="3" l="1"/>
  <c r="S50" i="3"/>
  <c r="N50" i="3"/>
  <c r="K50" i="3"/>
  <c r="R50" i="3"/>
  <c r="J50" i="3"/>
  <c r="L50" i="3"/>
  <c r="O50" i="3"/>
  <c r="P50" i="3"/>
  <c r="Q50" i="3"/>
  <c r="A74" i="3"/>
  <c r="Z50" i="3"/>
  <c r="V50" i="3"/>
  <c r="D51" i="3"/>
  <c r="I51" i="3" s="1"/>
  <c r="M51" i="3" l="1"/>
  <c r="V51" i="3" s="1"/>
  <c r="R51" i="3"/>
  <c r="P51" i="3"/>
  <c r="K51" i="3"/>
  <c r="N51" i="3"/>
  <c r="Q51" i="3"/>
  <c r="J51" i="3"/>
  <c r="L51" i="3"/>
  <c r="O51" i="3"/>
  <c r="S51" i="3"/>
  <c r="Y50" i="3"/>
  <c r="U50" i="3"/>
  <c r="W50" i="3" s="1"/>
  <c r="A75" i="3"/>
  <c r="C52" i="3"/>
  <c r="B52" i="3"/>
  <c r="X52" i="3" s="1"/>
  <c r="Y51" i="3" l="1"/>
  <c r="U51" i="3"/>
  <c r="W51" i="3" s="1"/>
  <c r="Z51" i="3"/>
  <c r="AA51" i="3"/>
  <c r="A76" i="3"/>
  <c r="D52" i="3"/>
  <c r="I52" i="3" s="1"/>
  <c r="C53" i="3"/>
  <c r="B53" i="3"/>
  <c r="X53" i="3" s="1"/>
  <c r="M52" i="3" l="1"/>
  <c r="N52" i="3"/>
  <c r="K52" i="3"/>
  <c r="P52" i="3"/>
  <c r="Q52" i="3"/>
  <c r="J52" i="3"/>
  <c r="O52" i="3"/>
  <c r="S52" i="3"/>
  <c r="R52" i="3"/>
  <c r="L52" i="3"/>
  <c r="A77" i="3"/>
  <c r="V52" i="3"/>
  <c r="D53" i="3"/>
  <c r="I53" i="3" s="1"/>
  <c r="Y52" i="3" l="1"/>
  <c r="M53" i="3"/>
  <c r="V53" i="3" s="1"/>
  <c r="W53" i="3" s="1"/>
  <c r="L53" i="3"/>
  <c r="J53" i="3"/>
  <c r="Q53" i="3"/>
  <c r="R53" i="3"/>
  <c r="O53" i="3"/>
  <c r="P53" i="3"/>
  <c r="N53" i="3"/>
  <c r="K53" i="3"/>
  <c r="S53" i="3"/>
  <c r="U52" i="3"/>
  <c r="W52" i="3" s="1"/>
  <c r="Z52" i="3"/>
  <c r="AA52" i="3"/>
  <c r="A78" i="3"/>
  <c r="C54" i="3"/>
  <c r="B54" i="3"/>
  <c r="X54" i="3" s="1"/>
  <c r="U53" i="3" l="1"/>
  <c r="Y53" i="3"/>
  <c r="Z53" i="3"/>
  <c r="AA53" i="3"/>
  <c r="B55" i="3"/>
  <c r="X55" i="3" s="1"/>
  <c r="C55" i="3"/>
  <c r="D54" i="3"/>
  <c r="I54" i="3" s="1"/>
  <c r="M54" i="3" l="1"/>
  <c r="R54" i="3"/>
  <c r="P54" i="3"/>
  <c r="J54" i="3"/>
  <c r="Q54" i="3"/>
  <c r="O54" i="3"/>
  <c r="L54" i="3"/>
  <c r="N54" i="3"/>
  <c r="S54" i="3"/>
  <c r="K54" i="3"/>
  <c r="V54" i="3"/>
  <c r="W54" i="3" s="1"/>
  <c r="D55" i="3"/>
  <c r="U54" i="3" l="1"/>
  <c r="M55" i="3"/>
  <c r="L55" i="3"/>
  <c r="J55" i="3"/>
  <c r="S55" i="3"/>
  <c r="N55" i="3"/>
  <c r="Q55" i="3"/>
  <c r="R55" i="3"/>
  <c r="K55" i="3"/>
  <c r="O55" i="3"/>
  <c r="P55" i="3"/>
  <c r="I55" i="3"/>
  <c r="Y54" i="3"/>
  <c r="Z54" i="3"/>
  <c r="AA54" i="3"/>
  <c r="V55" i="3"/>
  <c r="W55" i="3" s="1"/>
  <c r="B56" i="3"/>
  <c r="X56" i="3" s="1"/>
  <c r="C56" i="3"/>
  <c r="U55" i="3" l="1"/>
  <c r="Y55" i="3"/>
  <c r="Z55" i="3"/>
  <c r="AA55" i="3"/>
  <c r="D56" i="3"/>
  <c r="C57" i="3"/>
  <c r="B57" i="3"/>
  <c r="X57" i="3" s="1"/>
  <c r="M56" i="3" l="1"/>
  <c r="L56" i="3"/>
  <c r="S56" i="3"/>
  <c r="J56" i="3"/>
  <c r="P56" i="3"/>
  <c r="R56" i="3"/>
  <c r="Q56" i="3"/>
  <c r="K56" i="3"/>
  <c r="O56" i="3"/>
  <c r="N56" i="3"/>
  <c r="I56" i="3"/>
  <c r="V56" i="3"/>
  <c r="W56" i="3" s="1"/>
  <c r="D57" i="3"/>
  <c r="U56" i="3" l="1"/>
  <c r="M57" i="3"/>
  <c r="V57" i="3" s="1"/>
  <c r="W57" i="3" s="1"/>
  <c r="R57" i="3"/>
  <c r="O57" i="3"/>
  <c r="J57" i="3"/>
  <c r="Q57" i="3"/>
  <c r="L57" i="3"/>
  <c r="P57" i="3"/>
  <c r="K57" i="3"/>
  <c r="S57" i="3"/>
  <c r="N57" i="3"/>
  <c r="Y56" i="3"/>
  <c r="I57" i="3"/>
  <c r="Z56" i="3"/>
  <c r="AA56" i="3"/>
  <c r="B58" i="3"/>
  <c r="X58" i="3" s="1"/>
  <c r="C58" i="3"/>
  <c r="U57" i="3" l="1"/>
  <c r="Y57" i="3"/>
  <c r="Z57" i="3"/>
  <c r="AA57" i="3"/>
  <c r="C59" i="3"/>
  <c r="B59" i="3"/>
  <c r="X59" i="3" s="1"/>
  <c r="D58" i="3"/>
  <c r="M58" i="3" l="1"/>
  <c r="S58" i="3"/>
  <c r="O58" i="3"/>
  <c r="N58" i="3"/>
  <c r="R58" i="3"/>
  <c r="Q58" i="3"/>
  <c r="L58" i="3"/>
  <c r="J58" i="3"/>
  <c r="P58" i="3"/>
  <c r="K58" i="3"/>
  <c r="I58" i="3"/>
  <c r="V58" i="3"/>
  <c r="W58" i="3" s="1"/>
  <c r="AA59" i="3"/>
  <c r="D59" i="3"/>
  <c r="U58" i="3" l="1"/>
  <c r="M59" i="3"/>
  <c r="K59" i="3"/>
  <c r="N59" i="3"/>
  <c r="J59" i="3"/>
  <c r="L59" i="3"/>
  <c r="P59" i="3"/>
  <c r="Q59" i="3"/>
  <c r="S59" i="3"/>
  <c r="O59" i="3"/>
  <c r="R59" i="3"/>
  <c r="Y58" i="3"/>
  <c r="I59" i="3"/>
  <c r="Z58" i="3"/>
  <c r="AA58" i="3"/>
  <c r="V59" i="3"/>
  <c r="W59" i="3" s="1"/>
  <c r="Z59" i="3"/>
  <c r="B60" i="3"/>
  <c r="X60" i="3" s="1"/>
  <c r="C60" i="3"/>
  <c r="U59" i="3" l="1"/>
  <c r="Y59" i="3"/>
  <c r="B61" i="3"/>
  <c r="X61" i="3" s="1"/>
  <c r="C61" i="3"/>
  <c r="AA60" i="3"/>
  <c r="D60" i="3"/>
  <c r="M60" i="3" l="1"/>
  <c r="O60" i="3"/>
  <c r="N60" i="3"/>
  <c r="Q60" i="3"/>
  <c r="R60" i="3"/>
  <c r="K60" i="3"/>
  <c r="P60" i="3"/>
  <c r="J60" i="3"/>
  <c r="L60" i="3"/>
  <c r="S60" i="3"/>
  <c r="I60" i="3"/>
  <c r="AA61" i="3"/>
  <c r="D61" i="3"/>
  <c r="V60" i="3"/>
  <c r="W60" i="3" s="1"/>
  <c r="Z60" i="3"/>
  <c r="U60" i="3" l="1"/>
  <c r="M61" i="3"/>
  <c r="V61" i="3" s="1"/>
  <c r="W61" i="3" s="1"/>
  <c r="L61" i="3"/>
  <c r="S61" i="3"/>
  <c r="K61" i="3"/>
  <c r="P61" i="3"/>
  <c r="J61" i="3"/>
  <c r="O61" i="3"/>
  <c r="Q61" i="3"/>
  <c r="R61" i="3"/>
  <c r="N61" i="3"/>
  <c r="Y60" i="3"/>
  <c r="I61" i="3"/>
  <c r="C62" i="3"/>
  <c r="B62" i="3"/>
  <c r="X62" i="3" s="1"/>
  <c r="Z61" i="3"/>
  <c r="U61" i="3" l="1"/>
  <c r="Y61" i="3"/>
  <c r="D62" i="3"/>
  <c r="AA62" i="3"/>
  <c r="B63" i="3"/>
  <c r="X63" i="3" s="1"/>
  <c r="C63" i="3"/>
  <c r="M62" i="3" l="1"/>
  <c r="J62" i="3"/>
  <c r="L62" i="3"/>
  <c r="K62" i="3"/>
  <c r="P62" i="3"/>
  <c r="S62" i="3"/>
  <c r="N62" i="3"/>
  <c r="R62" i="3"/>
  <c r="Q62" i="3"/>
  <c r="O62" i="3"/>
  <c r="I62" i="3"/>
  <c r="AA63" i="3"/>
  <c r="D63" i="3"/>
  <c r="Z62" i="3"/>
  <c r="V62" i="3"/>
  <c r="W62" i="3" s="1"/>
  <c r="U62" i="3" l="1"/>
  <c r="M63" i="3"/>
  <c r="V63" i="3" s="1"/>
  <c r="W63" i="3" s="1"/>
  <c r="N63" i="3"/>
  <c r="J63" i="3"/>
  <c r="R63" i="3"/>
  <c r="P63" i="3"/>
  <c r="S63" i="3"/>
  <c r="L63" i="3"/>
  <c r="O63" i="3"/>
  <c r="K63" i="3"/>
  <c r="Q63" i="3"/>
  <c r="Y62" i="3"/>
  <c r="I63" i="3"/>
  <c r="B64" i="3"/>
  <c r="X64" i="3" s="1"/>
  <c r="C64" i="3"/>
  <c r="Z63" i="3"/>
  <c r="U63" i="3" l="1"/>
  <c r="Y63" i="3"/>
  <c r="C65" i="3"/>
  <c r="B65" i="3"/>
  <c r="X65" i="3" s="1"/>
  <c r="AA64" i="3"/>
  <c r="D64" i="3"/>
  <c r="M64" i="3" l="1"/>
  <c r="N64" i="3"/>
  <c r="Q64" i="3"/>
  <c r="P64" i="3"/>
  <c r="O64" i="3"/>
  <c r="J64" i="3"/>
  <c r="K64" i="3"/>
  <c r="L64" i="3"/>
  <c r="R64" i="3"/>
  <c r="S64" i="3"/>
  <c r="U64" i="3"/>
  <c r="I64" i="3"/>
  <c r="D65" i="3"/>
  <c r="V64" i="3"/>
  <c r="W64" i="3" s="1"/>
  <c r="Z64" i="3"/>
  <c r="Y64" i="3" l="1"/>
  <c r="M65" i="3"/>
  <c r="S65" i="3"/>
  <c r="K65" i="3"/>
  <c r="R65" i="3"/>
  <c r="L65" i="3"/>
  <c r="P65" i="3"/>
  <c r="J65" i="3"/>
  <c r="N65" i="3"/>
  <c r="O65" i="3"/>
  <c r="Q65" i="3"/>
  <c r="I65" i="3"/>
  <c r="B66" i="3"/>
  <c r="X66" i="3" s="1"/>
  <c r="C66" i="3"/>
  <c r="V65" i="3"/>
  <c r="W65" i="3" s="1"/>
  <c r="U65" i="3" l="1"/>
  <c r="Y65" i="3"/>
  <c r="Z65" i="3"/>
  <c r="AA65" i="3"/>
  <c r="H66" i="3"/>
  <c r="T66" i="3" s="1"/>
  <c r="D66" i="3"/>
  <c r="B67" i="3"/>
  <c r="X67" i="3" s="1"/>
  <c r="C67" i="3"/>
  <c r="J66" i="3" l="1"/>
  <c r="I66" i="3"/>
  <c r="M66" i="3"/>
  <c r="Q66" i="3"/>
  <c r="O66" i="3"/>
  <c r="S66" i="3"/>
  <c r="N66" i="3"/>
  <c r="P66" i="3"/>
  <c r="L66" i="3"/>
  <c r="K66" i="3"/>
  <c r="R66" i="3"/>
  <c r="D67" i="3"/>
  <c r="I67" i="3" s="1"/>
  <c r="V66" i="3"/>
  <c r="H67" i="3" l="1"/>
  <c r="T67" i="3" s="1"/>
  <c r="M67" i="3"/>
  <c r="J67" i="3"/>
  <c r="N67" i="3"/>
  <c r="L67" i="3"/>
  <c r="P67" i="3"/>
  <c r="Q67" i="3"/>
  <c r="O67" i="3"/>
  <c r="R67" i="3"/>
  <c r="S67" i="3"/>
  <c r="K67" i="3"/>
  <c r="U66" i="3"/>
  <c r="W66" i="3" s="1"/>
  <c r="Y66" i="3"/>
  <c r="Z66" i="3"/>
  <c r="AA66" i="3"/>
  <c r="C68" i="3"/>
  <c r="B68" i="3"/>
  <c r="X68" i="3" s="1"/>
  <c r="V67" i="3"/>
  <c r="Y67" i="3" l="1"/>
  <c r="U67" i="3"/>
  <c r="W67" i="3" s="1"/>
  <c r="Z67" i="3"/>
  <c r="AA67" i="3"/>
  <c r="D68" i="3"/>
  <c r="I68" i="3" s="1"/>
  <c r="C69" i="3"/>
  <c r="B69" i="3"/>
  <c r="X69" i="3" s="1"/>
  <c r="M68" i="3" l="1"/>
  <c r="R68" i="3"/>
  <c r="L68" i="3"/>
  <c r="S68" i="3"/>
  <c r="K68" i="3"/>
  <c r="N68" i="3"/>
  <c r="O68" i="3"/>
  <c r="Q68" i="3"/>
  <c r="P68" i="3"/>
  <c r="J68" i="3"/>
  <c r="H68" i="3"/>
  <c r="D69" i="3"/>
  <c r="I69" i="3" s="1"/>
  <c r="AA69" i="3"/>
  <c r="V68" i="3"/>
  <c r="H69" i="3" l="1"/>
  <c r="T69" i="3" s="1"/>
  <c r="M69" i="3"/>
  <c r="V69" i="3" s="1"/>
  <c r="Q69" i="3"/>
  <c r="L69" i="3"/>
  <c r="R69" i="3"/>
  <c r="N69" i="3"/>
  <c r="K69" i="3"/>
  <c r="S69" i="3"/>
  <c r="P69" i="3"/>
  <c r="O69" i="3"/>
  <c r="J69" i="3"/>
  <c r="Y68" i="3"/>
  <c r="T68" i="3"/>
  <c r="U68" i="3"/>
  <c r="Z68" i="3"/>
  <c r="AA68" i="3"/>
  <c r="Z69" i="3"/>
  <c r="C70" i="3"/>
  <c r="B70" i="3"/>
  <c r="X70" i="3" s="1"/>
  <c r="Y69" i="3" l="1"/>
  <c r="W68" i="3"/>
  <c r="U69" i="3"/>
  <c r="W69" i="3" s="1"/>
  <c r="AA70" i="3"/>
  <c r="D70" i="3"/>
  <c r="C71" i="3"/>
  <c r="B71" i="3"/>
  <c r="X71" i="3" s="1"/>
  <c r="M70" i="3" l="1"/>
  <c r="J70" i="3"/>
  <c r="R70" i="3"/>
  <c r="S70" i="3"/>
  <c r="N70" i="3"/>
  <c r="L70" i="3"/>
  <c r="Q70" i="3"/>
  <c r="P70" i="3"/>
  <c r="K70" i="3"/>
  <c r="O70" i="3"/>
  <c r="I70" i="3"/>
  <c r="V70" i="3"/>
  <c r="W70" i="3" s="1"/>
  <c r="Z70" i="3"/>
  <c r="AA71" i="3"/>
  <c r="D71" i="3"/>
  <c r="U70" i="3" l="1"/>
  <c r="M71" i="3"/>
  <c r="V71" i="3" s="1"/>
  <c r="W71" i="3" s="1"/>
  <c r="K71" i="3"/>
  <c r="O71" i="3"/>
  <c r="R71" i="3"/>
  <c r="L71" i="3"/>
  <c r="P71" i="3"/>
  <c r="S71" i="3"/>
  <c r="Q71" i="3"/>
  <c r="N71" i="3"/>
  <c r="J71" i="3"/>
  <c r="U71" i="3" s="1"/>
  <c r="Y70" i="3"/>
  <c r="I71" i="3"/>
  <c r="C72" i="3"/>
  <c r="B72" i="3"/>
  <c r="X72" i="3" s="1"/>
  <c r="Z71" i="3"/>
  <c r="Y71" i="3" l="1"/>
  <c r="D72" i="3"/>
  <c r="I72" i="3" s="1"/>
  <c r="AA72" i="3"/>
  <c r="B73" i="3"/>
  <c r="X73" i="3" s="1"/>
  <c r="C73" i="3"/>
  <c r="H72" i="3" l="1"/>
  <c r="M72" i="3"/>
  <c r="Q72" i="3"/>
  <c r="J72" i="3"/>
  <c r="L72" i="3"/>
  <c r="S72" i="3"/>
  <c r="N72" i="3"/>
  <c r="O72" i="3"/>
  <c r="R72" i="3"/>
  <c r="K72" i="3"/>
  <c r="P72" i="3"/>
  <c r="T72" i="3"/>
  <c r="D73" i="3"/>
  <c r="I73" i="3" s="1"/>
  <c r="Z72" i="3"/>
  <c r="V72" i="3"/>
  <c r="H73" i="3" l="1"/>
  <c r="T73" i="3" s="1"/>
  <c r="M73" i="3"/>
  <c r="O73" i="3"/>
  <c r="K73" i="3"/>
  <c r="S73" i="3"/>
  <c r="L73" i="3"/>
  <c r="P73" i="3"/>
  <c r="Q73" i="3"/>
  <c r="J73" i="3"/>
  <c r="N73" i="3"/>
  <c r="R73" i="3"/>
  <c r="Y72" i="3"/>
  <c r="U72" i="3"/>
  <c r="W72" i="3" s="1"/>
  <c r="C74" i="3"/>
  <c r="B74" i="3"/>
  <c r="X74" i="3" s="1"/>
  <c r="V73" i="3"/>
  <c r="U73" i="3" l="1"/>
  <c r="W73" i="3" s="1"/>
  <c r="Y73" i="3"/>
  <c r="Z73" i="3"/>
  <c r="AA73" i="3"/>
  <c r="H74" i="3"/>
  <c r="C75" i="3"/>
  <c r="B75" i="3"/>
  <c r="X75" i="3" s="1"/>
  <c r="D74" i="3"/>
  <c r="I74" i="3" s="1"/>
  <c r="T74" i="3" l="1"/>
  <c r="M74" i="3"/>
  <c r="P74" i="3"/>
  <c r="J74" i="3"/>
  <c r="Q74" i="3"/>
  <c r="K74" i="3"/>
  <c r="R74" i="3"/>
  <c r="S74" i="3"/>
  <c r="O74" i="3"/>
  <c r="L74" i="3"/>
  <c r="N74" i="3"/>
  <c r="D75" i="3"/>
  <c r="I75" i="3" s="1"/>
  <c r="V74" i="3"/>
  <c r="W74" i="3" s="1"/>
  <c r="U74" i="3" l="1"/>
  <c r="H75" i="3"/>
  <c r="T75" i="3" s="1"/>
  <c r="M75" i="3"/>
  <c r="V75" i="3" s="1"/>
  <c r="W75" i="3" s="1"/>
  <c r="N75" i="3"/>
  <c r="O75" i="3"/>
  <c r="J75" i="3"/>
  <c r="S75" i="3"/>
  <c r="P75" i="3"/>
  <c r="Q75" i="3"/>
  <c r="R75" i="3"/>
  <c r="L75" i="3"/>
  <c r="K75" i="3"/>
  <c r="Y74" i="3"/>
  <c r="Z74" i="3"/>
  <c r="AA74" i="3"/>
  <c r="C76" i="3"/>
  <c r="B76" i="3"/>
  <c r="X76" i="3" s="1"/>
  <c r="U75" i="3" l="1"/>
  <c r="Y75" i="3"/>
  <c r="AA75" i="3"/>
  <c r="Z75" i="3"/>
  <c r="H76" i="3"/>
  <c r="D76" i="3"/>
  <c r="I76" i="3" s="1"/>
  <c r="C77" i="3"/>
  <c r="B77" i="3"/>
  <c r="X77" i="3" s="1"/>
  <c r="T76" i="3" l="1"/>
  <c r="M76" i="3"/>
  <c r="Q76" i="3"/>
  <c r="K76" i="3"/>
  <c r="N76" i="3"/>
  <c r="P76" i="3"/>
  <c r="O76" i="3"/>
  <c r="L76" i="3"/>
  <c r="S76" i="3"/>
  <c r="R76" i="3"/>
  <c r="J76" i="3"/>
  <c r="U76" i="3" s="1"/>
  <c r="H77" i="3"/>
  <c r="T77" i="3" s="1"/>
  <c r="D77" i="3"/>
  <c r="I77" i="3" s="1"/>
  <c r="V76" i="3"/>
  <c r="W76" i="3" s="1"/>
  <c r="H7" i="3" l="1"/>
  <c r="M77" i="3"/>
  <c r="V77" i="3" s="1"/>
  <c r="P77" i="3"/>
  <c r="S77" i="3"/>
  <c r="Q77" i="3"/>
  <c r="K77" i="3"/>
  <c r="L77" i="3"/>
  <c r="O77" i="3"/>
  <c r="R77" i="3"/>
  <c r="N77" i="3"/>
  <c r="J77" i="3"/>
  <c r="H79" i="3"/>
  <c r="Y76" i="3"/>
  <c r="AA76" i="3"/>
  <c r="Z76" i="3"/>
  <c r="C78" i="3"/>
  <c r="B78" i="3"/>
  <c r="X78" i="3" s="1"/>
  <c r="Y77" i="3" l="1"/>
  <c r="U77" i="3"/>
  <c r="W77" i="3" s="1"/>
  <c r="Z77" i="3"/>
  <c r="AA77" i="3"/>
  <c r="D78" i="3"/>
  <c r="M78" i="3" l="1"/>
  <c r="R78" i="3"/>
  <c r="L78" i="3"/>
  <c r="N78" i="3"/>
  <c r="O78" i="3"/>
  <c r="S78" i="3"/>
  <c r="K78" i="3"/>
  <c r="Q78" i="3"/>
  <c r="J78" i="3"/>
  <c r="P78" i="3"/>
  <c r="I78" i="3"/>
  <c r="V78" i="3"/>
  <c r="W78" i="3" s="1"/>
  <c r="P79" i="3" l="1"/>
  <c r="P81" i="3" s="1"/>
  <c r="P7" i="3"/>
  <c r="P9" i="3" s="1"/>
  <c r="S7" i="3"/>
  <c r="S9" i="3" s="1"/>
  <c r="S79" i="3"/>
  <c r="S81" i="3" s="1"/>
  <c r="U78" i="3"/>
  <c r="O7" i="3"/>
  <c r="O9" i="3" s="1"/>
  <c r="O79" i="3"/>
  <c r="O81" i="3" s="1"/>
  <c r="Y78" i="3"/>
  <c r="Y81" i="3" s="1"/>
  <c r="J7" i="3"/>
  <c r="J9" i="3" s="1"/>
  <c r="J79" i="3"/>
  <c r="J81" i="3" s="1"/>
  <c r="Q7" i="3"/>
  <c r="Q9" i="3" s="1"/>
  <c r="Q79" i="3"/>
  <c r="Q81" i="3" s="1"/>
  <c r="K79" i="3"/>
  <c r="K81" i="3" s="1"/>
  <c r="K7" i="3"/>
  <c r="K9" i="3" s="1"/>
  <c r="N79" i="3"/>
  <c r="N81" i="3" s="1"/>
  <c r="N7" i="3"/>
  <c r="N9" i="3" s="1"/>
  <c r="L79" i="3"/>
  <c r="L81" i="3" s="1"/>
  <c r="L7" i="3"/>
  <c r="L9" i="3" s="1"/>
  <c r="R79" i="3"/>
  <c r="R81" i="3" s="1"/>
  <c r="R7" i="3"/>
  <c r="R9" i="3" s="1"/>
  <c r="M7" i="3"/>
  <c r="M9" i="3" s="1"/>
  <c r="M79" i="3"/>
  <c r="M81" i="3" s="1"/>
  <c r="I7" i="3"/>
  <c r="I9" i="3" s="1"/>
  <c r="I79" i="3"/>
  <c r="I81" i="3" s="1"/>
  <c r="Z78" i="3"/>
  <c r="Z81" i="3" s="1"/>
  <c r="AA78" i="3"/>
  <c r="AA81" i="3" s="1"/>
  <c r="I82" i="3" l="1"/>
  <c r="I10" i="3"/>
  <c r="I83" i="3"/>
  <c r="I84" i="3" s="1"/>
  <c r="I11" i="3"/>
  <c r="I12" i="3" l="1"/>
</calcChain>
</file>

<file path=xl/comments1.xml><?xml version="1.0" encoding="utf-8"?>
<comments xmlns="http://schemas.openxmlformats.org/spreadsheetml/2006/main">
  <authors>
    <author>Dahlem, Moni</author>
  </authors>
  <commentList>
    <comment ref="K1" authorId="0" shapeId="0">
      <text>
        <r>
          <rPr>
            <b/>
            <sz val="9"/>
            <color indexed="81"/>
            <rFont val="Segoe UI"/>
            <family val="2"/>
          </rPr>
          <t>Dahlem, Moni:</t>
        </r>
        <r>
          <rPr>
            <sz val="9"/>
            <color indexed="81"/>
            <rFont val="Segoe UI"/>
            <family val="2"/>
          </rPr>
          <t xml:space="preserve">
erhöhte Stundensätze ab 01.07.2024
</t>
        </r>
      </text>
    </comment>
  </commentList>
</comments>
</file>

<file path=xl/sharedStrings.xml><?xml version="1.0" encoding="utf-8"?>
<sst xmlns="http://schemas.openxmlformats.org/spreadsheetml/2006/main" count="147" uniqueCount="135">
  <si>
    <t>Tag</t>
  </si>
  <si>
    <t>von</t>
  </si>
  <si>
    <t>bis</t>
  </si>
  <si>
    <t>Stunden/Tag</t>
  </si>
  <si>
    <t>Summe Stunden</t>
  </si>
  <si>
    <t>Ausfüllhilfen</t>
  </si>
  <si>
    <t>Normalzeit</t>
  </si>
  <si>
    <t>ok</t>
  </si>
  <si>
    <t>Sonderzeit</t>
  </si>
  <si>
    <t>Gesamtzeit</t>
  </si>
  <si>
    <t>Hinweis</t>
  </si>
  <si>
    <t>"*" bedeutet Samstag/Sonntag oder Feiertag</t>
  </si>
  <si>
    <t>* Sa/So/Feiertag</t>
  </si>
  <si>
    <t>Feiertag</t>
  </si>
  <si>
    <t>Datum</t>
  </si>
  <si>
    <t>Teilbeträge</t>
  </si>
  <si>
    <t>Gesamtbetrag</t>
  </si>
  <si>
    <t>Monat  :</t>
  </si>
  <si>
    <t>€ Vergütung/Std.</t>
  </si>
  <si>
    <t>Kürzel:</t>
  </si>
  <si>
    <t>Gesamt</t>
  </si>
  <si>
    <t>Sa/So/F</t>
  </si>
  <si>
    <t>Abzurechnende Beträge</t>
  </si>
  <si>
    <t>Anlegen des Dienstplanes im Blatt  Dienstplan</t>
  </si>
  <si>
    <t>Ändern von Zeiten</t>
  </si>
  <si>
    <t>Wenn sich Einsatzzeiten ändern gegenüber dem Originalwerten, können diese zur Berechnung der Vergütung in der Diensplandefinition angepasst werden.</t>
  </si>
  <si>
    <t>Durch die Eintragung der Monatsangabe werden die Wochentage entsprechend versetzt. Die Dienstzeiten werden entsprechend der Wochentage automatisch aus dem Diensplan übernommen</t>
  </si>
  <si>
    <t>Namen eintragen</t>
  </si>
  <si>
    <t xml:space="preserve">Der Eintrag des Namens erfolgt über die Anwahl des Namenskürzel aus der Anwahlbox, die beim Anwählen des Eingabefeldes angezeigt wird. Der Name des Mitarbeiters wird dann automatisch eingetragen </t>
  </si>
  <si>
    <t>Dienstzeit eintragen</t>
  </si>
  <si>
    <t>In der Spalte "Mitarbeiter" muß für die Bereitschaftszeiten das eigene Namenskürzel eingetragen werden. Das System unterstützt dies durch Anzeigen der Auswahlbox mit der zugehörigen Kurzbezeichnung</t>
  </si>
  <si>
    <t>Definition von Feiertagen</t>
  </si>
  <si>
    <t>Abrechnung an Karin übergeben</t>
  </si>
  <si>
    <t>Das ausgefüllte Formular wird mit dem Namen "Ruf-Abr-jjmm-pppp" im Verzeichnis M://pers. Personal-Nr/Rufbereitschaft abgelegt. Karin Nöthen erhält als Aufforderung zur Bearbeitung eine eMail</t>
  </si>
  <si>
    <t>NN</t>
  </si>
  <si>
    <t>Die Basis des Diensplans bildet die Zusammenfassung "Gesamt" aller Einzelpläne der Wartungsprojekte in der Datei Wartungsliste.xls Blatt "Wartungsübersicht". In der Regel sollten nach dem Ersteintrag keine Änderungen mehr vorgenommen werden. Ausnahme, es erfolgen Sondereinsätze oder Kunden verzichten auf Rufbereitschaft.</t>
  </si>
  <si>
    <t>Formularversion:</t>
  </si>
  <si>
    <t>Tagesindex</t>
  </si>
  <si>
    <t>Hlg. 3 Könige</t>
  </si>
  <si>
    <t>Karfreitag</t>
  </si>
  <si>
    <t>Ostermontag</t>
  </si>
  <si>
    <t>Himmelfahrt</t>
  </si>
  <si>
    <t>Pfingstmontag</t>
  </si>
  <si>
    <t>Fronleichnam</t>
  </si>
  <si>
    <t>Mariä Himmelfahrt</t>
  </si>
  <si>
    <t>Tag der Dt. Einheit</t>
  </si>
  <si>
    <t>Allerheiligen</t>
  </si>
  <si>
    <t>UL</t>
  </si>
  <si>
    <t>Maifeiertag</t>
  </si>
  <si>
    <t>Fallen in dem abzurechnenden Monat Feiertage an, werden diese in der Spalte "Feiertag" durch ein "f" gekennzeichnet. Die Kennzeichnung wird für alle drei Zeilen eines Tages eingegeben!</t>
  </si>
  <si>
    <t>Sa/So wird automatisch generiert.</t>
  </si>
  <si>
    <t>Steuerpflichtig</t>
  </si>
  <si>
    <t>Steuerfreier Zuschlag</t>
  </si>
  <si>
    <t>Tabelle der Feiertage</t>
  </si>
  <si>
    <t>RT</t>
  </si>
  <si>
    <t>ME</t>
  </si>
  <si>
    <t>MMU</t>
  </si>
  <si>
    <t>Neujahr</t>
  </si>
  <si>
    <t>Steuerfreier 
Zuschlag So 
 50%</t>
  </si>
  <si>
    <t>Steuerfreier 
Zuschlag Feiertag
 125%</t>
  </si>
  <si>
    <t>Steuerfreier Nachtzuschlag 
20:00 - 06:00 25%
00:00 - 03:00 40%</t>
  </si>
  <si>
    <t>Weihnacht.</t>
  </si>
  <si>
    <t>MBO</t>
  </si>
  <si>
    <t>IF</t>
  </si>
  <si>
    <t>WJ</t>
  </si>
  <si>
    <t>FS</t>
  </si>
  <si>
    <t>MOL</t>
  </si>
  <si>
    <t>MZ</t>
  </si>
  <si>
    <t>HS</t>
  </si>
  <si>
    <t>BF</t>
  </si>
  <si>
    <t>JBE</t>
  </si>
  <si>
    <t>AH</t>
  </si>
  <si>
    <t>Name</t>
  </si>
  <si>
    <t>Böttcher, Mario</t>
  </si>
  <si>
    <t>Finck, Benjamin</t>
  </si>
  <si>
    <t>Nguyen, Duc-Nam</t>
  </si>
  <si>
    <t>Brockmann, Frank</t>
  </si>
  <si>
    <t>Schmucker, Frank</t>
  </si>
  <si>
    <t>Streibel, Hans</t>
  </si>
  <si>
    <t>Fick, Ingo</t>
  </si>
  <si>
    <t>Bruns, Melanie</t>
  </si>
  <si>
    <t>Elstrodt, Marco</t>
  </si>
  <si>
    <t>Mühlthaler, Michael</t>
  </si>
  <si>
    <t>Old, Matthias</t>
  </si>
  <si>
    <t>Rachor, Matthias</t>
  </si>
  <si>
    <t>Zoller, Martin</t>
  </si>
  <si>
    <t>Trübner, Renè</t>
  </si>
  <si>
    <t>Sarwar, Sajjad</t>
  </si>
  <si>
    <t>Bergmann, Jens</t>
  </si>
  <si>
    <t>MOS</t>
  </si>
  <si>
    <t>Ostheimer, Matthias</t>
  </si>
  <si>
    <t>Liebler, Martin</t>
  </si>
  <si>
    <t>Roth, Marian-Pascal</t>
  </si>
  <si>
    <t>NEU</t>
  </si>
  <si>
    <t>FBRO</t>
  </si>
  <si>
    <t>MBR</t>
  </si>
  <si>
    <t>Link, Uwe</t>
  </si>
  <si>
    <t>NK</t>
  </si>
  <si>
    <t>DNY</t>
  </si>
  <si>
    <t>MRA</t>
  </si>
  <si>
    <t>MPR</t>
  </si>
  <si>
    <t>SSA</t>
  </si>
  <si>
    <t>ML</t>
  </si>
  <si>
    <t>EFE</t>
  </si>
  <si>
    <t>Feigin, Eugen</t>
  </si>
  <si>
    <t>Heller, Andre</t>
  </si>
  <si>
    <t>Jany, Wilfried</t>
  </si>
  <si>
    <t>Kürzel</t>
  </si>
  <si>
    <t>Name, Vorname</t>
  </si>
  <si>
    <t>Monat  eintragen (z.B. 01.01.2023 für Januar 2023)</t>
  </si>
  <si>
    <r>
      <t xml:space="preserve">Mitarbeiter </t>
    </r>
    <r>
      <rPr>
        <b/>
        <sz val="9"/>
        <color rgb="FFFF0000"/>
        <rFont val="Arial"/>
        <family val="2"/>
      </rPr>
      <t>Kürzel</t>
    </r>
  </si>
  <si>
    <t>AEI</t>
  </si>
  <si>
    <t>Eich, Anne</t>
  </si>
  <si>
    <t>Kazennov, Natalie</t>
  </si>
  <si>
    <t>JHU</t>
  </si>
  <si>
    <t>Hufnagel, Jens</t>
  </si>
  <si>
    <t>YWI</t>
  </si>
  <si>
    <t>Windisch, Yves</t>
  </si>
  <si>
    <t>00-04 Uhr</t>
  </si>
  <si>
    <t>04-06 Uhr</t>
  </si>
  <si>
    <t>06-8:30 Uhr</t>
  </si>
  <si>
    <t>8:30-16:30 Uhr</t>
  </si>
  <si>
    <t>16:30-18:00 Uhr</t>
  </si>
  <si>
    <t>18:00-20:00 Uhr</t>
  </si>
  <si>
    <t>20:00-22:00 Uhr</t>
  </si>
  <si>
    <t>22:00-24:00 Uhr</t>
  </si>
  <si>
    <t>00:00-06:00 Uhr</t>
  </si>
  <si>
    <t>00:00-04:00 Uhr</t>
  </si>
  <si>
    <t>04:00-06:00 Uhr</t>
  </si>
  <si>
    <t>06:00-08:30 Uhr</t>
  </si>
  <si>
    <t>08:30-16:30 Uhr</t>
  </si>
  <si>
    <t>Sa/So Nacht 00:00-06:00 Uhr</t>
  </si>
  <si>
    <t>Sa/So Nacht 20:00-24:00 Uhr</t>
  </si>
  <si>
    <t>Rufbereitschaft WMS</t>
  </si>
  <si>
    <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</si>
</sst>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m"/>
    <numFmt numFmtId="165" formatCode="#,##0_ ;[Red]\-#,##0\ "/>
    <numFmt numFmtId="166" formatCode="hh"/>
    <numFmt numFmtId="167" formatCode="#,##0.00_ ;[Red]\-#,##0.00\ "/>
    <numFmt numFmtId="168" formatCode="_-* #,##0.00\ [$€-1]_-;\-* #,##0.00\ [$€-1]_-;_-* &quot;-&quot;??\ [$€-1]_-"/>
  </numFmts>
  <fonts count="17" x14ac:knownFonts="1">
    <font>
      <sz val="10"/>
      <name val="Arial"/>
    </font>
    <font>
      <sz val="10"/>
      <name val="Arial"/>
      <family val="2"/>
    </font>
    <font>
      <b/>
      <sz val="10"/>
      <name val="Arial"/>
      <family val="2"/>
    </font>
    <font>
      <b/>
      <sz val="9"/>
      <name val="Arial"/>
      <family val="2"/>
    </font>
    <font>
      <sz val="9"/>
      <name val="Arial"/>
      <family val="2"/>
    </font>
    <font>
      <b/>
      <sz val="14"/>
      <name val="Arial"/>
      <family val="2"/>
    </font>
    <font>
      <sz val="9"/>
      <color indexed="13"/>
      <name val="Arial"/>
      <family val="2"/>
    </font>
    <font>
      <sz val="9"/>
      <color indexed="22"/>
      <name val="Arial"/>
      <family val="2"/>
    </font>
    <font>
      <b/>
      <i/>
      <sz val="9"/>
      <name val="Arial"/>
      <family val="2"/>
    </font>
    <font>
      <b/>
      <i/>
      <sz val="14"/>
      <name val="Arial"/>
      <family val="2"/>
    </font>
    <font>
      <b/>
      <i/>
      <sz val="12"/>
      <name val="Arial"/>
      <family val="2"/>
    </font>
    <font>
      <sz val="12"/>
      <name val="Arial"/>
      <family val="2"/>
    </font>
    <font>
      <sz val="10"/>
      <name val="Arial"/>
      <family val="2"/>
    </font>
    <font>
      <b/>
      <sz val="9"/>
      <color rgb="FFFF0000"/>
      <name val="Arial"/>
      <family val="2"/>
    </font>
    <font>
      <i/>
      <sz val="12"/>
      <color rgb="FFFF0000"/>
      <name val="Arial"/>
      <family val="2"/>
    </font>
    <font>
      <sz val="9"/>
      <color indexed="81"/>
      <name val="Segoe UI"/>
      <family val="2"/>
    </font>
    <font>
      <b/>
      <sz val="9"/>
      <color indexed="81"/>
      <name val="Segoe UI"/>
      <family val="2"/>
    </font>
  </fonts>
  <fills count="10">
    <fill>
      <patternFill patternType="none"/>
    </fill>
    <fill>
      <patternFill patternType="gray125"/>
    </fill>
    <fill>
      <patternFill patternType="solid">
        <fgColor indexed="22"/>
        <bgColor indexed="64"/>
      </patternFill>
    </fill>
    <fill>
      <patternFill patternType="solid">
        <fgColor indexed="34"/>
        <bgColor indexed="64"/>
      </patternFill>
    </fill>
    <fill>
      <patternFill patternType="solid">
        <fgColor indexed="31"/>
        <bgColor indexed="64"/>
      </patternFill>
    </fill>
    <fill>
      <patternFill patternType="solid">
        <fgColor indexed="11"/>
        <bgColor indexed="64"/>
      </patternFill>
    </fill>
    <fill>
      <patternFill patternType="solid">
        <fgColor indexed="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s>
  <borders count="3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ck">
        <color indexed="64"/>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top style="thick">
        <color indexed="64"/>
      </top>
      <bottom style="thin">
        <color indexed="64"/>
      </bottom>
      <diagonal/>
    </border>
    <border>
      <left/>
      <right/>
      <top/>
      <bottom style="thin">
        <color indexed="64"/>
      </bottom>
      <diagonal/>
    </border>
    <border>
      <left/>
      <right style="medium">
        <color indexed="64"/>
      </right>
      <top/>
      <bottom style="thin">
        <color indexed="64"/>
      </bottom>
      <diagonal/>
    </border>
  </borders>
  <cellStyleXfs count="2">
    <xf numFmtId="0" fontId="0" fillId="0" borderId="0"/>
    <xf numFmtId="168" fontId="1" fillId="0" borderId="0" applyFont="0" applyFill="0" applyBorder="0" applyAlignment="0" applyProtection="0"/>
  </cellStyleXfs>
  <cellXfs count="131">
    <xf numFmtId="0" fontId="0" fillId="0" borderId="0" xfId="0"/>
    <xf numFmtId="0" fontId="0" fillId="0" borderId="0" xfId="0" applyFill="1"/>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top"/>
    </xf>
    <xf numFmtId="0" fontId="3" fillId="0" borderId="1" xfId="0" applyFont="1" applyBorder="1" applyAlignment="1">
      <alignment horizontal="center" vertical="center" textRotation="90"/>
    </xf>
    <xf numFmtId="0" fontId="0" fillId="0" borderId="0" xfId="0" applyProtection="1"/>
    <xf numFmtId="17" fontId="3" fillId="2" borderId="2" xfId="0" applyNumberFormat="1" applyFont="1" applyFill="1" applyBorder="1" applyAlignment="1" applyProtection="1">
      <alignment horizontal="left"/>
    </xf>
    <xf numFmtId="0" fontId="0" fillId="0" borderId="3" xfId="0" applyBorder="1"/>
    <xf numFmtId="0" fontId="0" fillId="0" borderId="3" xfId="0" applyBorder="1" applyProtection="1"/>
    <xf numFmtId="166" fontId="0" fillId="0" borderId="3" xfId="0" applyNumberFormat="1" applyBorder="1" applyAlignment="1">
      <alignment horizontal="center"/>
    </xf>
    <xf numFmtId="0" fontId="0" fillId="0" borderId="3" xfId="0" applyFill="1" applyBorder="1"/>
    <xf numFmtId="20" fontId="0" fillId="0" borderId="3" xfId="0" applyNumberFormat="1" applyBorder="1"/>
    <xf numFmtId="0" fontId="2" fillId="0" borderId="0" xfId="0" applyFont="1"/>
    <xf numFmtId="0" fontId="0" fillId="0" borderId="0" xfId="0" applyFill="1" applyBorder="1"/>
    <xf numFmtId="167" fontId="0" fillId="2" borderId="4" xfId="0" applyNumberFormat="1" applyFill="1" applyBorder="1"/>
    <xf numFmtId="2" fontId="0" fillId="0" borderId="5" xfId="0" applyNumberFormat="1" applyBorder="1"/>
    <xf numFmtId="2" fontId="3" fillId="0" borderId="6" xfId="0" applyNumberFormat="1" applyFont="1" applyBorder="1" applyAlignment="1">
      <alignment horizontal="center" textRotation="90"/>
    </xf>
    <xf numFmtId="20" fontId="7" fillId="2" borderId="7" xfId="0" applyNumberFormat="1" applyFont="1" applyFill="1" applyBorder="1"/>
    <xf numFmtId="20" fontId="0" fillId="0" borderId="7" xfId="0" applyNumberFormat="1" applyFill="1" applyBorder="1"/>
    <xf numFmtId="167" fontId="0" fillId="2" borderId="8" xfId="0" applyNumberFormat="1" applyFill="1" applyBorder="1"/>
    <xf numFmtId="2" fontId="0" fillId="0" borderId="7" xfId="0" applyNumberFormat="1" applyBorder="1"/>
    <xf numFmtId="167" fontId="0" fillId="2" borderId="9" xfId="0" applyNumberFormat="1" applyFill="1" applyBorder="1"/>
    <xf numFmtId="2" fontId="0" fillId="0" borderId="10" xfId="0" applyNumberFormat="1" applyBorder="1"/>
    <xf numFmtId="2" fontId="0" fillId="0" borderId="11" xfId="0" applyNumberFormat="1" applyBorder="1"/>
    <xf numFmtId="1" fontId="4" fillId="0" borderId="2" xfId="0" applyNumberFormat="1" applyFont="1" applyFill="1" applyBorder="1" applyAlignment="1" applyProtection="1">
      <alignment horizontal="left"/>
    </xf>
    <xf numFmtId="17" fontId="0" fillId="0" borderId="0" xfId="0" applyNumberFormat="1"/>
    <xf numFmtId="164" fontId="8" fillId="0" borderId="0" xfId="0" applyNumberFormat="1" applyFont="1" applyFill="1" applyBorder="1" applyAlignment="1" applyProtection="1">
      <alignment horizontal="left"/>
      <protection locked="0"/>
    </xf>
    <xf numFmtId="17" fontId="3" fillId="0" borderId="0" xfId="0" applyNumberFormat="1" applyFont="1" applyFill="1" applyBorder="1" applyAlignment="1" applyProtection="1">
      <alignment horizontal="left"/>
      <protection locked="0"/>
    </xf>
    <xf numFmtId="17" fontId="3" fillId="2" borderId="1" xfId="0" applyNumberFormat="1" applyFont="1" applyFill="1" applyBorder="1" applyAlignment="1" applyProtection="1">
      <alignment horizontal="left"/>
    </xf>
    <xf numFmtId="164" fontId="4" fillId="0" borderId="1" xfId="0" applyNumberFormat="1" applyFont="1" applyFill="1" applyBorder="1" applyAlignment="1" applyProtection="1">
      <alignment horizontal="left"/>
    </xf>
    <xf numFmtId="167" fontId="0" fillId="2" borderId="12" xfId="0" applyNumberFormat="1" applyFill="1" applyBorder="1"/>
    <xf numFmtId="0" fontId="3" fillId="0" borderId="6" xfId="0" applyFont="1" applyBorder="1" applyAlignment="1">
      <alignment horizontal="center" vertical="center" textRotation="90"/>
    </xf>
    <xf numFmtId="0" fontId="3" fillId="0" borderId="6" xfId="0" applyFont="1" applyBorder="1" applyAlignment="1" applyProtection="1">
      <alignment horizontal="center" vertical="center" textRotation="90"/>
    </xf>
    <xf numFmtId="20" fontId="3" fillId="0" borderId="6" xfId="0" applyNumberFormat="1" applyFont="1" applyBorder="1" applyAlignment="1">
      <alignment horizontal="center" vertical="center"/>
    </xf>
    <xf numFmtId="166" fontId="3" fillId="2" borderId="6" xfId="0" applyNumberFormat="1" applyFont="1" applyFill="1" applyBorder="1" applyAlignment="1">
      <alignment horizontal="center" textRotation="90"/>
    </xf>
    <xf numFmtId="165" fontId="3" fillId="0" borderId="6" xfId="0" applyNumberFormat="1" applyFont="1" applyBorder="1" applyAlignment="1">
      <alignment horizontal="center" textRotation="90"/>
    </xf>
    <xf numFmtId="165" fontId="4" fillId="0" borderId="6" xfId="0" applyNumberFormat="1" applyFont="1" applyBorder="1" applyAlignment="1">
      <alignment horizontal="center" textRotation="90"/>
    </xf>
    <xf numFmtId="17" fontId="3" fillId="2" borderId="7" xfId="0" applyNumberFormat="1" applyFont="1" applyFill="1" applyBorder="1" applyAlignment="1" applyProtection="1">
      <alignment horizontal="left"/>
    </xf>
    <xf numFmtId="17" fontId="3" fillId="2" borderId="7" xfId="0" applyNumberFormat="1" applyFont="1" applyFill="1" applyBorder="1" applyAlignment="1">
      <alignment horizontal="left"/>
    </xf>
    <xf numFmtId="20" fontId="3" fillId="2" borderId="7" xfId="0" applyNumberFormat="1" applyFont="1" applyFill="1" applyBorder="1" applyAlignment="1">
      <alignment horizontal="left"/>
    </xf>
    <xf numFmtId="2" fontId="3" fillId="2" borderId="7" xfId="0" applyNumberFormat="1" applyFont="1" applyFill="1" applyBorder="1" applyAlignment="1">
      <alignment horizontal="center"/>
    </xf>
    <xf numFmtId="20" fontId="6" fillId="3" borderId="7" xfId="0" applyNumberFormat="1" applyFont="1" applyFill="1" applyBorder="1"/>
    <xf numFmtId="0" fontId="0" fillId="2" borderId="13" xfId="0" applyFill="1" applyBorder="1"/>
    <xf numFmtId="0" fontId="0" fillId="2" borderId="14" xfId="0" applyFill="1" applyBorder="1"/>
    <xf numFmtId="164" fontId="4" fillId="0" borderId="7" xfId="0" applyNumberFormat="1" applyFont="1" applyFill="1" applyBorder="1" applyAlignment="1" applyProtection="1">
      <alignment horizontal="left"/>
      <protection locked="0"/>
    </xf>
    <xf numFmtId="164" fontId="4" fillId="0" borderId="7" xfId="0" applyNumberFormat="1" applyFont="1" applyFill="1" applyBorder="1" applyAlignment="1" applyProtection="1">
      <alignment horizontal="left"/>
    </xf>
    <xf numFmtId="46" fontId="0" fillId="0" borderId="7" xfId="0" applyNumberFormat="1" applyFill="1" applyBorder="1" applyProtection="1">
      <protection locked="0"/>
    </xf>
    <xf numFmtId="46" fontId="0" fillId="2" borderId="7" xfId="0" applyNumberFormat="1" applyFill="1" applyBorder="1" applyProtection="1">
      <protection locked="0"/>
    </xf>
    <xf numFmtId="46" fontId="0" fillId="3" borderId="7" xfId="0" applyNumberFormat="1" applyFill="1" applyBorder="1"/>
    <xf numFmtId="2" fontId="0" fillId="0" borderId="13" xfId="0" applyNumberFormat="1" applyFill="1" applyBorder="1"/>
    <xf numFmtId="1" fontId="4" fillId="0" borderId="7" xfId="0" applyNumberFormat="1" applyFont="1" applyFill="1" applyBorder="1" applyAlignment="1" applyProtection="1">
      <alignment horizontal="left"/>
    </xf>
    <xf numFmtId="164" fontId="4" fillId="0" borderId="15" xfId="0" applyNumberFormat="1" applyFont="1" applyFill="1" applyBorder="1" applyAlignment="1" applyProtection="1">
      <alignment horizontal="left"/>
    </xf>
    <xf numFmtId="46" fontId="0" fillId="2" borderId="15" xfId="0" applyNumberFormat="1" applyFill="1" applyBorder="1" applyProtection="1">
      <protection locked="0"/>
    </xf>
    <xf numFmtId="46" fontId="0" fillId="3" borderId="15" xfId="0" applyNumberFormat="1" applyFill="1" applyBorder="1"/>
    <xf numFmtId="17" fontId="3" fillId="4" borderId="2" xfId="0" applyNumberFormat="1" applyFont="1" applyFill="1" applyBorder="1" applyAlignment="1" applyProtection="1">
      <alignment horizontal="left"/>
    </xf>
    <xf numFmtId="0" fontId="2" fillId="0" borderId="0" xfId="0" applyFont="1" applyProtection="1"/>
    <xf numFmtId="17" fontId="3" fillId="0" borderId="0" xfId="0" applyNumberFormat="1" applyFont="1" applyFill="1" applyBorder="1" applyAlignment="1" applyProtection="1">
      <alignment horizontal="left"/>
    </xf>
    <xf numFmtId="49" fontId="8" fillId="0" borderId="0" xfId="0" applyNumberFormat="1" applyFont="1" applyFill="1" applyBorder="1" applyAlignment="1" applyProtection="1">
      <alignment horizontal="left"/>
    </xf>
    <xf numFmtId="2" fontId="0" fillId="0" borderId="7" xfId="0" applyNumberFormat="1" applyBorder="1" applyProtection="1"/>
    <xf numFmtId="0" fontId="0" fillId="0" borderId="0" xfId="0" applyAlignment="1">
      <alignment wrapText="1" shrinkToFit="1"/>
    </xf>
    <xf numFmtId="17" fontId="3" fillId="5" borderId="2" xfId="0" applyNumberFormat="1" applyFont="1" applyFill="1" applyBorder="1" applyAlignment="1" applyProtection="1">
      <alignment horizontal="left"/>
      <protection locked="0"/>
    </xf>
    <xf numFmtId="164" fontId="8" fillId="5" borderId="1" xfId="0" applyNumberFormat="1" applyFont="1" applyFill="1" applyBorder="1" applyAlignment="1" applyProtection="1">
      <alignment horizontal="left"/>
      <protection locked="0"/>
    </xf>
    <xf numFmtId="0" fontId="9" fillId="0" borderId="0" xfId="0" applyFont="1"/>
    <xf numFmtId="0" fontId="10" fillId="0" borderId="0" xfId="0" applyFont="1"/>
    <xf numFmtId="0" fontId="11" fillId="0" borderId="0" xfId="0" applyFont="1"/>
    <xf numFmtId="49" fontId="10" fillId="0" borderId="0" xfId="0" applyNumberFormat="1" applyFont="1"/>
    <xf numFmtId="46" fontId="0" fillId="0" borderId="0" xfId="0" applyNumberFormat="1"/>
    <xf numFmtId="46" fontId="0" fillId="0" borderId="7" xfId="0" applyNumberFormat="1" applyFill="1" applyBorder="1" applyProtection="1"/>
    <xf numFmtId="14" fontId="0" fillId="0" borderId="0" xfId="0" applyNumberFormat="1"/>
    <xf numFmtId="2" fontId="0" fillId="0" borderId="0" xfId="0" applyNumberFormat="1"/>
    <xf numFmtId="0" fontId="0" fillId="6" borderId="0" xfId="0" applyFill="1" applyBorder="1"/>
    <xf numFmtId="0" fontId="3" fillId="6" borderId="0" xfId="0" applyFont="1" applyFill="1" applyBorder="1" applyAlignment="1" applyProtection="1"/>
    <xf numFmtId="168" fontId="3" fillId="6" borderId="0" xfId="1" applyFont="1" applyFill="1" applyBorder="1" applyAlignment="1" applyProtection="1"/>
    <xf numFmtId="168" fontId="1" fillId="6" borderId="0" xfId="1" applyFill="1" applyBorder="1" applyAlignment="1" applyProtection="1"/>
    <xf numFmtId="165" fontId="4" fillId="0" borderId="17" xfId="0" applyNumberFormat="1" applyFont="1" applyFill="1" applyBorder="1" applyAlignment="1">
      <alignment horizontal="center" textRotation="90" wrapText="1"/>
    </xf>
    <xf numFmtId="0" fontId="0" fillId="0" borderId="13" xfId="0" applyBorder="1"/>
    <xf numFmtId="2" fontId="0" fillId="0" borderId="13" xfId="0" applyNumberFormat="1" applyBorder="1"/>
    <xf numFmtId="2" fontId="0" fillId="0" borderId="0" xfId="0" applyNumberFormat="1" applyBorder="1"/>
    <xf numFmtId="0" fontId="4" fillId="0" borderId="6" xfId="0" applyFont="1" applyBorder="1" applyAlignment="1">
      <alignment horizontal="left" vertical="center" textRotation="90"/>
    </xf>
    <xf numFmtId="0" fontId="0" fillId="7" borderId="0" xfId="0" applyFill="1" applyBorder="1"/>
    <xf numFmtId="2" fontId="0" fillId="0" borderId="0" xfId="0" applyNumberFormat="1" applyFill="1" applyBorder="1" applyProtection="1"/>
    <xf numFmtId="14" fontId="0" fillId="8" borderId="18" xfId="0" applyNumberFormat="1" applyFill="1" applyBorder="1"/>
    <xf numFmtId="14" fontId="0" fillId="8" borderId="19" xfId="0" applyNumberFormat="1" applyFill="1" applyBorder="1"/>
    <xf numFmtId="0" fontId="12" fillId="0" borderId="0" xfId="0" applyFont="1" applyFill="1" applyBorder="1"/>
    <xf numFmtId="0" fontId="0" fillId="8" borderId="20" xfId="0" applyFill="1" applyBorder="1"/>
    <xf numFmtId="0" fontId="0" fillId="8" borderId="21" xfId="0" applyFill="1" applyBorder="1"/>
    <xf numFmtId="0" fontId="0" fillId="8" borderId="0" xfId="0" applyFill="1" applyBorder="1"/>
    <xf numFmtId="0" fontId="0" fillId="8" borderId="22" xfId="0" applyFill="1" applyBorder="1"/>
    <xf numFmtId="0" fontId="0" fillId="8" borderId="3" xfId="0" applyFill="1" applyBorder="1"/>
    <xf numFmtId="0" fontId="0" fillId="8" borderId="23" xfId="0" applyFill="1" applyBorder="1"/>
    <xf numFmtId="0" fontId="2" fillId="7" borderId="24" xfId="0" applyFont="1" applyFill="1" applyBorder="1"/>
    <xf numFmtId="0" fontId="0" fillId="7" borderId="22" xfId="0" applyFill="1" applyBorder="1"/>
    <xf numFmtId="0" fontId="0" fillId="7" borderId="3" xfId="0" applyFill="1" applyBorder="1"/>
    <xf numFmtId="0" fontId="0" fillId="7" borderId="20" xfId="0" applyFill="1" applyBorder="1"/>
    <xf numFmtId="0" fontId="0" fillId="7" borderId="21" xfId="0" applyFill="1" applyBorder="1"/>
    <xf numFmtId="0" fontId="2" fillId="7" borderId="18" xfId="0" applyFont="1" applyFill="1" applyBorder="1"/>
    <xf numFmtId="0" fontId="2" fillId="7" borderId="19" xfId="0" applyFont="1" applyFill="1" applyBorder="1"/>
    <xf numFmtId="0" fontId="12" fillId="7" borderId="0" xfId="0" applyFont="1" applyFill="1" applyBorder="1"/>
    <xf numFmtId="0" fontId="12" fillId="7" borderId="22" xfId="0" applyFont="1" applyFill="1" applyBorder="1"/>
    <xf numFmtId="167" fontId="0" fillId="2" borderId="6" xfId="0" applyNumberFormat="1" applyFill="1" applyBorder="1" applyProtection="1"/>
    <xf numFmtId="2" fontId="0" fillId="0" borderId="15" xfId="0" applyNumberFormat="1" applyBorder="1" applyProtection="1"/>
    <xf numFmtId="0" fontId="12" fillId="0" borderId="0" xfId="0" applyFont="1"/>
    <xf numFmtId="0" fontId="2" fillId="9" borderId="0" xfId="0" applyFont="1" applyFill="1"/>
    <xf numFmtId="167" fontId="0" fillId="2" borderId="28" xfId="0" applyNumberFormat="1" applyFill="1" applyBorder="1" applyProtection="1"/>
    <xf numFmtId="49" fontId="8" fillId="0" borderId="0" xfId="0" applyNumberFormat="1" applyFont="1" applyFill="1" applyBorder="1" applyAlignment="1" applyProtection="1">
      <alignment vertical="center"/>
    </xf>
    <xf numFmtId="0" fontId="14" fillId="0" borderId="0" xfId="0" applyFont="1"/>
    <xf numFmtId="0" fontId="2" fillId="0" borderId="3" xfId="0" applyFont="1" applyBorder="1" applyAlignment="1">
      <alignment horizontal="center"/>
    </xf>
    <xf numFmtId="0" fontId="2" fillId="0" borderId="18" xfId="0" applyFont="1" applyFill="1" applyBorder="1"/>
    <xf numFmtId="0" fontId="2" fillId="0" borderId="0" xfId="0" applyFont="1" applyFill="1" applyBorder="1"/>
    <xf numFmtId="0" fontId="0" fillId="0" borderId="0" xfId="0" applyBorder="1"/>
    <xf numFmtId="0" fontId="0" fillId="8" borderId="24" xfId="0" applyFill="1" applyBorder="1"/>
    <xf numFmtId="0" fontId="0" fillId="8" borderId="18" xfId="0" applyFill="1" applyBorder="1"/>
    <xf numFmtId="168" fontId="5" fillId="6" borderId="0" xfId="1" applyFont="1" applyFill="1" applyBorder="1" applyAlignment="1" applyProtection="1">
      <alignment horizontal="left"/>
    </xf>
    <xf numFmtId="0" fontId="5" fillId="6" borderId="0" xfId="0" applyFont="1" applyFill="1" applyBorder="1" applyAlignment="1" applyProtection="1">
      <alignment horizontal="left"/>
    </xf>
    <xf numFmtId="0" fontId="2" fillId="0" borderId="3" xfId="0" applyFont="1" applyBorder="1" applyAlignment="1">
      <alignment horizontal="center"/>
    </xf>
    <xf numFmtId="0" fontId="3" fillId="0" borderId="1" xfId="0" applyFont="1" applyBorder="1" applyAlignment="1"/>
    <xf numFmtId="0" fontId="0" fillId="0" borderId="26" xfId="0" applyBorder="1" applyAlignment="1"/>
    <xf numFmtId="0" fontId="0" fillId="0" borderId="27" xfId="0" applyBorder="1" applyAlignment="1"/>
    <xf numFmtId="0" fontId="3" fillId="2" borderId="28" xfId="0" applyFont="1" applyFill="1" applyBorder="1" applyAlignment="1" applyProtection="1">
      <alignment horizontal="left"/>
    </xf>
    <xf numFmtId="0" fontId="0" fillId="0" borderId="29" xfId="0" applyBorder="1" applyAlignment="1" applyProtection="1">
      <alignment horizontal="left"/>
    </xf>
    <xf numFmtId="0" fontId="0" fillId="0" borderId="30" xfId="0" applyBorder="1" applyAlignment="1" applyProtection="1">
      <alignment horizontal="left"/>
    </xf>
    <xf numFmtId="0" fontId="3" fillId="0" borderId="10" xfId="0" applyFont="1" applyBorder="1" applyAlignment="1" applyProtection="1"/>
    <xf numFmtId="0" fontId="0" fillId="0" borderId="26" xfId="0" applyBorder="1" applyAlignment="1" applyProtection="1"/>
    <xf numFmtId="0" fontId="3" fillId="0" borderId="25" xfId="0" applyFont="1" applyBorder="1" applyAlignment="1" applyProtection="1"/>
    <xf numFmtId="0" fontId="0" fillId="0" borderId="31" xfId="0" applyBorder="1" applyAlignment="1" applyProtection="1"/>
    <xf numFmtId="0" fontId="3" fillId="2" borderId="16" xfId="0" applyFont="1" applyFill="1" applyBorder="1" applyAlignment="1">
      <alignment horizontal="left"/>
    </xf>
    <xf numFmtId="0" fontId="0" fillId="0" borderId="32"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20" fontId="0" fillId="0" borderId="7" xfId="0" applyNumberFormat="1" applyFill="1" applyBorder="1" applyProtection="1"/>
  </cellXfs>
  <cellStyles count="2">
    <cellStyle name="Euro" xfId="1"/>
    <cellStyle name="Standard" xfId="0" builtinId="0"/>
  </cellStyles>
  <dxfs count="2">
    <dxf>
      <fill>
        <patternFill>
          <bgColor indexed="34"/>
        </patternFill>
      </fill>
    </dxf>
    <dxf>
      <fill>
        <patternFill>
          <bgColor indexed="3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pageSetUpPr fitToPage="1"/>
  </sheetPr>
  <dimension ref="A1:AC84"/>
  <sheetViews>
    <sheetView zoomScale="85" zoomScaleNormal="85" workbookViewId="0">
      <pane xSplit="7" ySplit="16" topLeftCell="H17" activePane="bottomRight" state="frozen"/>
      <selection pane="topRight" activeCell="H1" sqref="H1"/>
      <selection pane="bottomLeft" activeCell="A17" sqref="A17"/>
      <selection pane="bottomRight" activeCell="I37" sqref="I37"/>
    </sheetView>
  </sheetViews>
  <sheetFormatPr baseColWidth="10" defaultRowHeight="13.2" x14ac:dyDescent="0.25"/>
  <cols>
    <col min="1" max="1" width="10.77734375" customWidth="1"/>
    <col min="2" max="2" width="4.5546875" customWidth="1"/>
    <col min="3" max="3" width="2.44140625" customWidth="1"/>
    <col min="4" max="4" width="2.77734375" style="6" customWidth="1"/>
    <col min="5" max="5" width="3.5546875" customWidth="1"/>
    <col min="6" max="6" width="9" customWidth="1"/>
    <col min="7" max="7" width="9.5546875" customWidth="1"/>
    <col min="8" max="8" width="9" customWidth="1"/>
    <col min="9" max="9" width="11.21875" customWidth="1"/>
    <col min="10" max="10" width="24.77734375" customWidth="1"/>
    <col min="11" max="11" width="8.21875" customWidth="1"/>
    <col min="12" max="12" width="10.21875" bestFit="1" customWidth="1"/>
    <col min="13" max="13" width="12.5546875" bestFit="1" customWidth="1"/>
    <col min="14" max="19" width="13.5546875" bestFit="1" customWidth="1"/>
    <col min="20" max="20" width="8.77734375" customWidth="1"/>
    <col min="21" max="21" width="10" customWidth="1"/>
    <col min="22" max="22" width="8.5546875" customWidth="1"/>
    <col min="23" max="23" width="3.21875" customWidth="1"/>
    <col min="24" max="24" width="5.77734375" customWidth="1"/>
    <col min="25" max="25" width="9.21875" customWidth="1"/>
    <col min="26" max="27" width="9" customWidth="1"/>
    <col min="28" max="28" width="18.5546875" customWidth="1"/>
    <col min="29" max="29" width="13.77734375" bestFit="1" customWidth="1"/>
  </cols>
  <sheetData>
    <row r="1" spans="1:29" ht="17.399999999999999" x14ac:dyDescent="0.3">
      <c r="F1" s="63"/>
      <c r="H1" s="64" t="s">
        <v>36</v>
      </c>
      <c r="I1" s="65"/>
      <c r="J1" s="106" t="s">
        <v>133</v>
      </c>
      <c r="K1" s="66" t="s">
        <v>134</v>
      </c>
      <c r="L1" s="69"/>
    </row>
    <row r="2" spans="1:29" x14ac:dyDescent="0.25">
      <c r="F2" s="13"/>
      <c r="G2" s="13"/>
      <c r="I2" s="103" t="s">
        <v>72</v>
      </c>
      <c r="J2" s="55"/>
      <c r="N2" s="26"/>
    </row>
    <row r="3" spans="1:29" x14ac:dyDescent="0.25">
      <c r="F3" s="13" t="s">
        <v>17</v>
      </c>
      <c r="G3" s="61"/>
      <c r="I3" s="103" t="s">
        <v>19</v>
      </c>
      <c r="J3" s="62"/>
    </row>
    <row r="4" spans="1:29" x14ac:dyDescent="0.25">
      <c r="F4" s="13"/>
      <c r="G4" s="28"/>
      <c r="I4" s="13"/>
      <c r="J4" s="13"/>
    </row>
    <row r="5" spans="1:29" x14ac:dyDescent="0.25">
      <c r="A5" t="s">
        <v>22</v>
      </c>
      <c r="F5" s="13"/>
      <c r="G5" s="28"/>
      <c r="I5" s="13"/>
      <c r="J5" s="27"/>
    </row>
    <row r="6" spans="1:29" ht="13.8" thickBot="1" x14ac:dyDescent="0.3">
      <c r="A6" s="6"/>
      <c r="B6" s="6"/>
      <c r="C6" s="6"/>
      <c r="E6" s="6"/>
      <c r="F6" s="56"/>
      <c r="G6" s="57"/>
      <c r="H6" s="56" t="s">
        <v>20</v>
      </c>
      <c r="I6" s="56" t="s">
        <v>21</v>
      </c>
      <c r="J6" s="58" t="s">
        <v>118</v>
      </c>
      <c r="K6" s="58" t="s">
        <v>119</v>
      </c>
      <c r="L6" s="105" t="s">
        <v>120</v>
      </c>
      <c r="M6" s="105" t="s">
        <v>121</v>
      </c>
      <c r="N6" s="105" t="s">
        <v>122</v>
      </c>
      <c r="O6" s="105" t="s">
        <v>123</v>
      </c>
      <c r="P6" s="105" t="s">
        <v>124</v>
      </c>
      <c r="Q6" s="105" t="s">
        <v>125</v>
      </c>
      <c r="R6" s="105" t="s">
        <v>126</v>
      </c>
      <c r="S6" s="105" t="s">
        <v>125</v>
      </c>
    </row>
    <row r="7" spans="1:29" x14ac:dyDescent="0.25">
      <c r="A7" s="119" t="s">
        <v>4</v>
      </c>
      <c r="B7" s="120"/>
      <c r="C7" s="120"/>
      <c r="D7" s="120"/>
      <c r="E7" s="120"/>
      <c r="F7" s="120"/>
      <c r="G7" s="121"/>
      <c r="H7" s="104">
        <f t="shared" ref="H7:S7" si="0">1/60*MINUTE(SUM(H17:H78))+HOUR(SUM(H17:H78))+DAY(SUM(H17:H78))*24</f>
        <v>0</v>
      </c>
      <c r="I7" s="100">
        <f t="shared" ca="1" si="0"/>
        <v>0</v>
      </c>
      <c r="J7" s="100">
        <f t="shared" ca="1" si="0"/>
        <v>0</v>
      </c>
      <c r="K7" s="100">
        <f t="shared" ca="1" si="0"/>
        <v>0</v>
      </c>
      <c r="L7" s="100">
        <f t="shared" ca="1" si="0"/>
        <v>0</v>
      </c>
      <c r="M7" s="100">
        <f t="shared" ca="1" si="0"/>
        <v>0</v>
      </c>
      <c r="N7" s="100">
        <f t="shared" ca="1" si="0"/>
        <v>0</v>
      </c>
      <c r="O7" s="100">
        <f t="shared" ca="1" si="0"/>
        <v>0</v>
      </c>
      <c r="P7" s="100">
        <f t="shared" ca="1" si="0"/>
        <v>0</v>
      </c>
      <c r="Q7" s="100">
        <f t="shared" ca="1" si="0"/>
        <v>0</v>
      </c>
      <c r="R7" s="100">
        <f t="shared" ca="1" si="0"/>
        <v>0</v>
      </c>
      <c r="S7" s="100">
        <f t="shared" ca="1" si="0"/>
        <v>0</v>
      </c>
      <c r="T7" s="14"/>
      <c r="U7" s="14"/>
      <c r="V7" s="14"/>
      <c r="W7" s="14"/>
    </row>
    <row r="8" spans="1:29" x14ac:dyDescent="0.25">
      <c r="A8" s="122" t="s">
        <v>18</v>
      </c>
      <c r="B8" s="123"/>
      <c r="C8" s="123"/>
      <c r="D8" s="123"/>
      <c r="E8" s="123"/>
      <c r="F8" s="123"/>
      <c r="G8" s="123"/>
      <c r="H8" s="123"/>
      <c r="I8" s="59">
        <v>4.76</v>
      </c>
      <c r="J8" s="59">
        <v>4.76</v>
      </c>
      <c r="K8" s="59">
        <v>4.76</v>
      </c>
      <c r="L8" s="59">
        <v>4.76</v>
      </c>
      <c r="M8" s="59">
        <v>0</v>
      </c>
      <c r="N8" s="59">
        <v>2.38</v>
      </c>
      <c r="O8" s="59">
        <v>4.76</v>
      </c>
      <c r="P8" s="59">
        <v>4.76</v>
      </c>
      <c r="Q8" s="59">
        <v>4.76</v>
      </c>
      <c r="R8" s="59">
        <v>4.76</v>
      </c>
      <c r="S8" s="59">
        <v>4.76</v>
      </c>
      <c r="T8" s="1"/>
      <c r="U8" s="81"/>
      <c r="V8" s="1"/>
      <c r="W8" s="1"/>
      <c r="Y8" s="81"/>
      <c r="Z8" s="1"/>
      <c r="AB8" s="81"/>
      <c r="AC8" s="1"/>
    </row>
    <row r="9" spans="1:29" ht="13.8" thickBot="1" x14ac:dyDescent="0.3">
      <c r="A9" s="124" t="s">
        <v>15</v>
      </c>
      <c r="B9" s="125"/>
      <c r="C9" s="125"/>
      <c r="D9" s="125"/>
      <c r="E9" s="125"/>
      <c r="F9" s="125"/>
      <c r="G9" s="125"/>
      <c r="H9" s="125"/>
      <c r="I9" s="101">
        <f t="shared" ref="I9:S9" ca="1" si="1">I8*I7</f>
        <v>0</v>
      </c>
      <c r="J9" s="101">
        <f t="shared" ca="1" si="1"/>
        <v>0</v>
      </c>
      <c r="K9" s="101">
        <f t="shared" ca="1" si="1"/>
        <v>0</v>
      </c>
      <c r="L9" s="101">
        <f t="shared" ca="1" si="1"/>
        <v>0</v>
      </c>
      <c r="M9" s="101">
        <f t="shared" ca="1" si="1"/>
        <v>0</v>
      </c>
      <c r="N9" s="101">
        <f t="shared" ca="1" si="1"/>
        <v>0</v>
      </c>
      <c r="O9" s="101">
        <f t="shared" ca="1" si="1"/>
        <v>0</v>
      </c>
      <c r="P9" s="101">
        <f t="shared" ca="1" si="1"/>
        <v>0</v>
      </c>
      <c r="Q9" s="101">
        <f t="shared" ca="1" si="1"/>
        <v>0</v>
      </c>
      <c r="R9" s="101">
        <f t="shared" ca="1" si="1"/>
        <v>0</v>
      </c>
      <c r="S9" s="101">
        <f t="shared" ca="1" si="1"/>
        <v>0</v>
      </c>
      <c r="T9" s="1"/>
      <c r="U9" s="1"/>
      <c r="V9" s="1"/>
      <c r="W9" s="1"/>
    </row>
    <row r="10" spans="1:29" ht="17.399999999999999" x14ac:dyDescent="0.3">
      <c r="A10" s="72" t="s">
        <v>51</v>
      </c>
      <c r="B10" s="72"/>
      <c r="C10" s="72"/>
      <c r="D10" s="72"/>
      <c r="E10" s="72"/>
      <c r="F10" s="73"/>
      <c r="G10" s="72"/>
      <c r="H10" s="74"/>
      <c r="I10" s="113">
        <f ca="1">SUM(I9:Q9)</f>
        <v>0</v>
      </c>
      <c r="J10" s="113"/>
      <c r="K10" s="113"/>
      <c r="L10" s="113"/>
      <c r="M10" s="113"/>
      <c r="N10" s="113"/>
      <c r="O10" s="113"/>
      <c r="P10" s="114"/>
      <c r="Q10" s="71"/>
      <c r="R10" s="71"/>
      <c r="S10" s="71"/>
      <c r="T10" s="1"/>
      <c r="U10" s="1"/>
      <c r="V10" s="1"/>
      <c r="W10" s="1"/>
    </row>
    <row r="11" spans="1:29" ht="17.399999999999999" x14ac:dyDescent="0.3">
      <c r="A11" s="72" t="s">
        <v>52</v>
      </c>
      <c r="B11" s="72"/>
      <c r="C11" s="72"/>
      <c r="D11" s="72"/>
      <c r="E11" s="72"/>
      <c r="F11" s="73"/>
      <c r="G11" s="74"/>
      <c r="H11" s="74"/>
      <c r="I11" s="113">
        <f ca="1">SUM($Y81:$AA81)</f>
        <v>0</v>
      </c>
      <c r="J11" s="113"/>
      <c r="K11" s="113"/>
      <c r="L11" s="113"/>
      <c r="M11" s="113"/>
      <c r="N11" s="113"/>
      <c r="O11" s="113"/>
      <c r="P11" s="114"/>
      <c r="Q11" s="71"/>
      <c r="R11" s="71"/>
      <c r="S11" s="71"/>
      <c r="T11" s="1"/>
      <c r="U11" s="1"/>
      <c r="V11" s="1"/>
      <c r="W11" s="1"/>
    </row>
    <row r="12" spans="1:29" ht="17.399999999999999" x14ac:dyDescent="0.3">
      <c r="A12" s="72" t="s">
        <v>16</v>
      </c>
      <c r="B12" s="72"/>
      <c r="C12" s="72"/>
      <c r="D12" s="72"/>
      <c r="E12" s="72"/>
      <c r="F12" s="73"/>
      <c r="G12" s="74"/>
      <c r="H12" s="74"/>
      <c r="I12" s="113">
        <f ca="1">I10+I11</f>
        <v>0</v>
      </c>
      <c r="J12" s="113"/>
      <c r="K12" s="113"/>
      <c r="L12" s="113"/>
      <c r="M12" s="113"/>
      <c r="N12" s="113"/>
      <c r="O12" s="113"/>
      <c r="P12" s="114"/>
      <c r="Q12" s="71"/>
      <c r="R12" s="71"/>
      <c r="S12" s="71"/>
      <c r="T12" s="1"/>
      <c r="U12" s="1"/>
      <c r="V12" s="1"/>
      <c r="W12" s="1"/>
      <c r="AC12" s="70"/>
    </row>
    <row r="13" spans="1:29" ht="3.75" customHeight="1" x14ac:dyDescent="0.25">
      <c r="E13">
        <f ca="1">SUBTOTAL(9,E8:INDIRECT("E" &amp; ROW()-2))</f>
        <v>0</v>
      </c>
      <c r="F13" s="13"/>
      <c r="G13" s="28"/>
      <c r="I13" s="13"/>
      <c r="J13" s="27"/>
    </row>
    <row r="14" spans="1:29" ht="3.75" customHeight="1" thickBot="1" x14ac:dyDescent="0.3">
      <c r="A14" s="8"/>
      <c r="B14" s="8"/>
      <c r="C14" s="8"/>
      <c r="D14" s="9"/>
      <c r="E14" s="8"/>
      <c r="F14" s="12"/>
      <c r="G14" s="12"/>
      <c r="H14" s="10"/>
      <c r="I14" s="115"/>
      <c r="J14" s="115"/>
      <c r="K14" s="115"/>
      <c r="L14" s="115"/>
      <c r="M14" s="115"/>
      <c r="N14" s="115"/>
      <c r="O14" s="115"/>
      <c r="P14" s="115"/>
      <c r="Q14" s="11"/>
      <c r="R14" s="11"/>
      <c r="S14" s="11"/>
      <c r="T14" s="11"/>
      <c r="U14" s="11"/>
      <c r="V14" s="11"/>
      <c r="W14" s="8"/>
    </row>
    <row r="15" spans="1:29" ht="124.2" thickBot="1" x14ac:dyDescent="0.3">
      <c r="A15" s="5" t="s">
        <v>14</v>
      </c>
      <c r="B15" s="5" t="s">
        <v>0</v>
      </c>
      <c r="C15" s="32" t="s">
        <v>13</v>
      </c>
      <c r="D15" s="33" t="s">
        <v>12</v>
      </c>
      <c r="E15" s="32" t="s">
        <v>110</v>
      </c>
      <c r="F15" s="34" t="s">
        <v>1</v>
      </c>
      <c r="G15" s="34" t="s">
        <v>2</v>
      </c>
      <c r="H15" s="35" t="s">
        <v>3</v>
      </c>
      <c r="I15" s="107"/>
      <c r="J15" s="17" t="s">
        <v>127</v>
      </c>
      <c r="K15" s="17" t="s">
        <v>128</v>
      </c>
      <c r="L15" s="17" t="s">
        <v>129</v>
      </c>
      <c r="M15" s="17" t="s">
        <v>130</v>
      </c>
      <c r="N15" s="17" t="s">
        <v>122</v>
      </c>
      <c r="O15" s="17" t="s">
        <v>123</v>
      </c>
      <c r="P15" s="17" t="s">
        <v>124</v>
      </c>
      <c r="Q15" s="36" t="s">
        <v>125</v>
      </c>
      <c r="R15" s="36" t="s">
        <v>131</v>
      </c>
      <c r="S15" s="36" t="s">
        <v>132</v>
      </c>
      <c r="T15" s="37" t="s">
        <v>9</v>
      </c>
      <c r="U15" s="37" t="s">
        <v>8</v>
      </c>
      <c r="V15" s="37" t="s">
        <v>6</v>
      </c>
      <c r="W15" s="37" t="s">
        <v>7</v>
      </c>
      <c r="X15" s="79" t="s">
        <v>37</v>
      </c>
      <c r="Y15" s="75" t="s">
        <v>60</v>
      </c>
      <c r="Z15" s="75" t="s">
        <v>58</v>
      </c>
      <c r="AA15" s="75" t="s">
        <v>59</v>
      </c>
    </row>
    <row r="16" spans="1:29" x14ac:dyDescent="0.25">
      <c r="A16" s="7">
        <f ca="1">IF(AND(MONTH(G3)&gt;0,MONTH(G3)&lt;13,G3&lt;&gt;""),G3,TODAY())</f>
        <v>45845</v>
      </c>
      <c r="B16" s="29"/>
      <c r="C16" s="38"/>
      <c r="D16" s="38"/>
      <c r="E16" s="39"/>
      <c r="F16" s="40"/>
      <c r="G16" s="40"/>
      <c r="H16" s="41"/>
      <c r="I16" s="42">
        <v>0</v>
      </c>
      <c r="J16" s="18">
        <v>0.16666666666666666</v>
      </c>
      <c r="K16" s="18">
        <v>0.25</v>
      </c>
      <c r="L16" s="18">
        <v>0.35416666666666669</v>
      </c>
      <c r="M16" s="18">
        <v>0.6875</v>
      </c>
      <c r="N16" s="18">
        <v>0.75</v>
      </c>
      <c r="O16" s="18">
        <v>0.83333333333333337</v>
      </c>
      <c r="P16" s="18">
        <v>0.91666666666666663</v>
      </c>
      <c r="Q16" s="18">
        <v>1</v>
      </c>
      <c r="R16" s="18">
        <v>0.25</v>
      </c>
      <c r="S16" s="18">
        <v>1</v>
      </c>
      <c r="T16" s="43"/>
      <c r="U16" s="43"/>
      <c r="V16" s="43"/>
      <c r="W16" s="44"/>
      <c r="X16" s="38"/>
      <c r="Y16" s="43"/>
      <c r="Z16" s="43"/>
      <c r="AA16" s="43"/>
    </row>
    <row r="17" spans="1:29" x14ac:dyDescent="0.25">
      <c r="A17" s="25">
        <v>1</v>
      </c>
      <c r="B17" s="30" t="str">
        <f ca="1">IF(ISERROR(LEFT(TEXT(WEEKDAY(TEXT(A17,"00")&amp;"."&amp;TEXT($A$16,"MM.JJJJ")),"TTT"),2)),"?",LEFT(TEXT(WEEKDAY(TEXT(A17,"00")&amp;"."&amp;TEXT($A$16,"MM.JJJJ")),"TTT"),2))</f>
        <v>?</v>
      </c>
      <c r="C17" s="45" t="str">
        <f t="shared" ref="C17:C37" si="2">IF(ISERROR(MATCH(DATE(YEAR($G$3),MONTH($G$3),DAY(A17)),Feiertage05,FALSE)=TRUE),"","f")</f>
        <v/>
      </c>
      <c r="D17" s="46" t="str">
        <f ca="1">IF(C17="f","*",IF(B17="FR","",IF(B17="DO","",IF(B17="MI","",IF(B17="DI","",IF(B17="MO","",IF(B17="SO","*",IF(B17="SA","*","?"))))))))</f>
        <v>?</v>
      </c>
      <c r="E17" s="45"/>
      <c r="F17" s="68"/>
      <c r="G17" s="68"/>
      <c r="H17" s="48" t="str">
        <f>IF($J$3=$E17,IF(G17-F17=0,"",IF(G17-F17="","",G17-F17)),"")</f>
        <v/>
      </c>
      <c r="I17" s="49" t="str">
        <f ca="1">IF(D17="*",IF(H17="","",H17),"")</f>
        <v/>
      </c>
      <c r="J17" s="19">
        <f ca="1">IF($J$3=$E17,IF($D17="*","0",IF($F17&lt;I$16,IF($G17&gt;J$16,J$16-I$16,IF($G17&lt;I$16,0,$G17-I$16)),IF($F17&gt;J$16,0,IF($G17&gt;J$16,J$16-$F17,$G17-$F17)))),"0")</f>
        <v>0</v>
      </c>
      <c r="K17" s="19">
        <f ca="1">IF($J$3=$E17,IF($D17="*","0",IF($F17&lt;J$16,IF($G17&gt;K$16,K$16-J$16,IF($G17&lt;J$16,0,$G17-J$16)),IF($F17&gt;K$16,0,IF($G17&gt;K$16,K$16-$F17,$G17-$F17)))),"0")</f>
        <v>0</v>
      </c>
      <c r="L17" s="19">
        <f ca="1">IF($J$3=$E17,IF($D17="*","0",IF($F17&lt;K$16,IF($G17&gt;L$16,L$16-K$16,IF($G17&lt;K$16,0,$G17-K$16)),IF($F17&gt;L$16,0,IF($G17&gt;L$16,L$16-$F17,$G17-$F17)))),"0")</f>
        <v>0</v>
      </c>
      <c r="M17" s="19">
        <f ca="1">IF($J$3=$E17,IF($D17="*","0",IF($F17&lt;L$16,IF($G17&gt;M$16,M$16-L$16,IF($G17&lt;L$16,0,$G17-L$16)),IF($F17&gt;M$16,0,IF($G17&gt;M$16,M$16-$F17,$G17-$F17)))),"0")</f>
        <v>0</v>
      </c>
      <c r="N17" s="19">
        <f ca="1">IF($J$3=$E17,IF($D17="*","0",IF($F17&lt;M$16,IF($G17&gt;N$16,N$16-M$16,IF($G17&lt;M$16,0,$G17-M$16)),IF($F17&gt;N$16,0,IF($G17&gt;N$16,N$16-$F17,$G17-$F17)))),"0")</f>
        <v>0</v>
      </c>
      <c r="O17" s="19">
        <f ca="1">IF($J$3=$E17,IF($D17="*","0",IF($F17&lt;N$16,IF($G17&gt;O$16,O$16-N$16,IF($G17&lt;N$16,0,$G17-N$16)),IF($F17&gt;O$16,0,IF($G17&gt;O$16,O$16-$F17,$G17-$F17)))),"0")</f>
        <v>0</v>
      </c>
      <c r="P17" s="19">
        <f ca="1">IF($J$3=$E17,IF($D17="*","0",IF($F17&lt;O$16,IF($G17&gt;P$16,P$16-O$16,IF($G17&lt;O$16,0,$G17-O$16)),IF($F17&gt;P$16,0,IF($G17&gt;P$16,P$16-$F17,$G17-$F17)))),"0")</f>
        <v>0</v>
      </c>
      <c r="Q17" s="19">
        <f ca="1">IF($J$3=$E17,IF($D17="*","0",IF($F17&lt;P$16,IF($G17&gt;Q$16,Q$16-P$16,IF($G17&lt;P$16,0,$G17-P$16)),IF($F17&gt;Q$16,0,IF($G17&gt;Q$16,Q$16-$F17,$G17-$F17)))),"0")</f>
        <v>0</v>
      </c>
      <c r="R17" s="19" t="str">
        <f ca="1">IF($J$3=$E17,IF($D17="*",IF($F17&lt;I$16,IF($G17&gt;R$16,R$16-Q$16,IF($G17&lt;Q$16,0,$G17-Q$16)),IF($F17&gt;R$16,0,IF($G17&gt;R$16,R$16-$F17,$G17-$F17))),"0"),"0")</f>
        <v>0</v>
      </c>
      <c r="S17" s="19" t="str">
        <f ca="1">IF($J$3=$E17,IF($D17="*",IF(G17=Q$16,IF(F17&lt;O$16,G17-O$16,G17-F17),"0"),"0"),"0")</f>
        <v>0</v>
      </c>
      <c r="T17" s="47" t="str">
        <f>H17</f>
        <v/>
      </c>
      <c r="U17" s="47">
        <f ca="1">IF(D17="*",H17,SUM(J17:Q17)-SUM(M17))</f>
        <v>0</v>
      </c>
      <c r="V17" s="47">
        <f ca="1">IF(D17="*",0,M17)</f>
        <v>0</v>
      </c>
      <c r="W17" s="50" t="str">
        <f>IF(H17="","",IF(U17+V17=T17,"OK",U17+V17))</f>
        <v/>
      </c>
      <c r="X17" s="51">
        <f t="shared" ref="X17:X78" ca="1" si="3">IF(AND($B17=$B16,$B17=$B15),2,IF(AND($B17=$B16),1,0))</f>
        <v>0</v>
      </c>
      <c r="Y17" s="77">
        <f ca="1">((J17+K17)*24*$K$8+P17*24*$P$8+Q17*24*$Q$8)*25%+ (J17*24*$K$8)*15%+(R17+S17)*24*$I$8*25%</f>
        <v>0</v>
      </c>
      <c r="Z17" s="76">
        <f ca="1">IF(AND(B17="So",C17&lt;&gt;"f"),IF(ISNUMBER(I17),I17*24*$I$8*50%,0),0)</f>
        <v>0</v>
      </c>
      <c r="AA17" s="76">
        <f>IF(C17="f",IF(ISNUMBER(I17),I17*24*$I$8*125%,0),0)</f>
        <v>0</v>
      </c>
      <c r="AB17" s="67"/>
    </row>
    <row r="18" spans="1:29" x14ac:dyDescent="0.25">
      <c r="A18" s="25">
        <f ca="1">IF(A17&lt;&gt;A16,A17,A17+1)</f>
        <v>1</v>
      </c>
      <c r="B18" s="30" t="str">
        <f t="shared" ref="B18:B60" ca="1" si="4">IF(ISERROR(LEFT(TEXT(WEEKDAY(TEXT(A18,"00")&amp;"."&amp;TEXT($A$16,"MM.JJJJ")),"TTT"),2)),"?",LEFT(TEXT(WEEKDAY(TEXT(A18,"00")&amp;"."&amp;TEXT($A$16,"MM.JJJJ")),"TTT"),2))</f>
        <v>?</v>
      </c>
      <c r="C18" s="45" t="str">
        <f t="shared" ca="1" si="2"/>
        <v/>
      </c>
      <c r="D18" s="46" t="str">
        <f t="shared" ref="D18:D59" ca="1" si="5">IF(C18="f","*",IF(B18="FR","",IF(B18="DO","",IF(B18="MI","",IF(B18="DI","",IF(B18="MO","",IF(B18="SO","*",IF(B18="SA","*","?"))))))))</f>
        <v>?</v>
      </c>
      <c r="E18" s="45"/>
      <c r="F18" s="68"/>
      <c r="G18" s="68"/>
      <c r="H18" s="48" t="str">
        <f>IF($J$3=$E18,IF(G18-F18=0,"",IF(G18-F18="","",G18-F18)),"")</f>
        <v/>
      </c>
      <c r="I18" s="49" t="str">
        <f t="shared" ref="I18:I26" ca="1" si="6">IF(D18="*",IF(H18="","",H18),"")</f>
        <v/>
      </c>
      <c r="J18" s="19">
        <f ca="1">IF($J$3=$E18,IF($D18="*","0",IF($F18&lt;I$16,IF($G18&gt;J$16,J$16-I$16,IF($G18&lt;I$16,0,$G18-I$16)),IF($F18&gt;J$16,0,IF($G18&gt;J$16,J$16-$F18,$G18-$F18)))),"0")</f>
        <v>0</v>
      </c>
      <c r="K18" s="19">
        <f ca="1">IF($J$3=$E18,IF($D18="*","0",IF($F18&lt;J$16,IF($G18&gt;K$16,K$16-J$16,IF($G18&lt;J$16,0,$G18-J$16)),IF($F18&gt;K$16,0,IF($G18&gt;K$16,K$16-$F18,$G18-$F18)))),"0")</f>
        <v>0</v>
      </c>
      <c r="L18" s="19">
        <f ca="1">IF($J$3=$E18,IF($D18="*","0",IF($F18&lt;K$16,IF($G18&gt;L$16,L$16-K$16,IF($G18&lt;K$16,0,$G18-K$16)),IF($F18&gt;L$16,0,IF($G18&gt;L$16,L$16-$F18,$G18-$F18)))),"0")</f>
        <v>0</v>
      </c>
      <c r="M18" s="19">
        <f ca="1">IF($J$3=$E18,IF($D18="*","0",IF($F18&lt;L$16,IF($G18&gt;M$16,M$16-L$16,IF($G18&lt;L$16,0,$G18-L$16)),IF($F18&gt;M$16,0,IF($G18&gt;M$16,M$16-$F18,$G18-$F18)))),"0")</f>
        <v>0</v>
      </c>
      <c r="N18" s="19">
        <f ca="1">IF($J$3=$E18,IF($D18="*","0",IF($F18&lt;M$16,IF($G18&gt;N$16,N$16-M$16,IF($G18&lt;M$16,0,$G18-M$16)),IF($F18&gt;N$16,0,IF($G18&gt;N$16,N$16-$F18,$G18-$F18)))),"0")</f>
        <v>0</v>
      </c>
      <c r="O18" s="19">
        <f ca="1">IF($J$3=$E18,IF($D18="*","0",IF($F18&lt;N$16,IF($G18&gt;O$16,O$16-N$16,IF($G18&lt;N$16,0,$G18-N$16)),IF($F18&gt;O$16,0,IF($G18&gt;O$16,O$16-$F18,$G18-$F18)))),"0")</f>
        <v>0</v>
      </c>
      <c r="P18" s="19">
        <f ca="1">IF($J$3=$E18,IF($D18="*","0",IF($F18&lt;O$16,IF($G18&gt;P$16,P$16-O$16,IF($G18&lt;O$16,0,$G18-O$16)),IF($F18&gt;P$16,0,IF($G18&gt;P$16,P$16-$F18,$G18-$F18)))),"0")</f>
        <v>0</v>
      </c>
      <c r="Q18" s="19">
        <f ca="1">IF($J$3=$E18,IF($D18="*","0",IF($F18&lt;P$16,IF($G18&gt;Q$16,Q$16-P$16,IF($G18&lt;P$16,0,$G18-P$16)),IF($F18&gt;Q$16,0,IF($G18&gt;Q$16,Q$16-$F18,$G18-$F18)))),"0")</f>
        <v>0</v>
      </c>
      <c r="R18" s="19" t="str">
        <f ca="1">IF($J$3=$E18,IF($D18="*",IF($F18&lt;I$16,IF($G18&gt;R$16,R$16-Q$16,IF($G18&lt;Q$16,0,$G18-Q$16)),IF($F18&gt;R$16,0,IF($G18&gt;R$16,R$16-$F18,$G18-$F18))),"0"),"0")</f>
        <v>0</v>
      </c>
      <c r="S18" s="19" t="str">
        <f ca="1">IF($J$3=$E18,IF($D18="*",IF(G18=Q$16,IF(F18&lt;O$16,G18-O$16,G18-F18),"0"),"0"),"0")</f>
        <v>0</v>
      </c>
      <c r="T18" s="47" t="str">
        <f>H18</f>
        <v/>
      </c>
      <c r="U18" s="47">
        <f ca="1">IF(D18="*",H18,SUM(J18:Q18)-SUM(M18))</f>
        <v>0</v>
      </c>
      <c r="V18" s="47">
        <f ca="1">IF(D18="*",0,M18)</f>
        <v>0</v>
      </c>
      <c r="W18" s="50" t="str">
        <f>IF(H18="","",IF(U18+V18=T18,"OK",U18+V18))</f>
        <v/>
      </c>
      <c r="X18" s="51">
        <f t="shared" ca="1" si="3"/>
        <v>1</v>
      </c>
      <c r="Y18" s="77">
        <f ca="1">((J18+K18)*24*$K$8+P18*24*$P$8+Q18*24*$Q$8)*25%+ (J18*24*$K$8)*15%+(R18+S18)*24*$I$8*25%</f>
        <v>0</v>
      </c>
      <c r="Z18" s="76">
        <f ca="1">IF(AND(B18="So",C18&lt;&gt;"f"),IF(ISNUMBER(I18),I18*24*$I$8*50%,0),0)</f>
        <v>0</v>
      </c>
      <c r="AA18" s="76">
        <f ca="1">IF(C18="f",IF(ISNUMBER(I18),I18*24*$I$8*125%,0),0)</f>
        <v>0</v>
      </c>
      <c r="AB18" s="67"/>
    </row>
    <row r="19" spans="1:29" x14ac:dyDescent="0.25">
      <c r="A19" s="25">
        <f t="shared" ref="A19:A78" ca="1" si="7">IF(A18&lt;&gt;A17,A18,A18+1)</f>
        <v>2</v>
      </c>
      <c r="B19" s="30" t="str">
        <f t="shared" ca="1" si="4"/>
        <v>?</v>
      </c>
      <c r="C19" s="45" t="str">
        <f t="shared" ca="1" si="2"/>
        <v/>
      </c>
      <c r="D19" s="46" t="str">
        <f t="shared" ca="1" si="5"/>
        <v>?</v>
      </c>
      <c r="E19" s="45"/>
      <c r="F19" s="68"/>
      <c r="G19" s="68"/>
      <c r="H19" s="48" t="str">
        <f>IF($J$3=$E19,IF(G19-F19=0,"",IF(G19-F19="","",G19-F19)),"")</f>
        <v/>
      </c>
      <c r="I19" s="49" t="str">
        <f t="shared" ca="1" si="6"/>
        <v/>
      </c>
      <c r="J19" s="19">
        <f ca="1">IF($J$3=$E19,IF($D19="*","0",IF($F19&lt;I$16,IF($G19&gt;J$16,J$16-I$16,IF($G19&lt;I$16,0,$G19-I$16)),IF($F19&gt;J$16,0,IF($G19&gt;J$16,J$16-$F19,$G19-$F19)))),"0")</f>
        <v>0</v>
      </c>
      <c r="K19" s="19">
        <f ca="1">IF($J$3=$E19,IF($D19="*","0",IF($F19&lt;J$16,IF($G19&gt;K$16,K$16-J$16,IF($G19&lt;J$16,0,$G19-J$16)),IF($F19&gt;K$16,0,IF($G19&gt;K$16,K$16-$F19,$G19-$F19)))),"0")</f>
        <v>0</v>
      </c>
      <c r="L19" s="19">
        <f ca="1">IF($J$3=$E19,IF($D19="*","0",IF($F19&lt;K$16,IF($G19&gt;L$16,L$16-K$16,IF($G19&lt;K$16,0,$G19-K$16)),IF($F19&gt;L$16,0,IF($G19&gt;L$16,L$16-$F19,$G19-$F19)))),"0")</f>
        <v>0</v>
      </c>
      <c r="M19" s="19">
        <f ca="1">IF($J$3=$E19,IF($D19="*","0",IF($F19&lt;L$16,IF($G19&gt;M$16,M$16-L$16,IF($G19&lt;L$16,0,$G19-L$16)),IF($F19&gt;M$16,0,IF($G19&gt;M$16,M$16-$F19,$G19-$F19)))),"0")</f>
        <v>0</v>
      </c>
      <c r="N19" s="19">
        <f ca="1">IF($J$3=$E19,IF($D19="*","0",IF($F19&lt;M$16,IF($G19&gt;N$16,N$16-M$16,IF($G19&lt;M$16,0,$G19-M$16)),IF($F19&gt;N$16,0,IF($G19&gt;N$16,N$16-$F19,$G19-$F19)))),"0")</f>
        <v>0</v>
      </c>
      <c r="O19" s="19">
        <f ca="1">IF($J$3=$E19,IF($D19="*","0",IF($F19&lt;N$16,IF($G19&gt;O$16,O$16-N$16,IF($G19&lt;N$16,0,$G19-N$16)),IF($F19&gt;O$16,0,IF($G19&gt;O$16,O$16-$F19,$G19-$F19)))),"0")</f>
        <v>0</v>
      </c>
      <c r="P19" s="19">
        <f ca="1">IF($J$3=$E19,IF($D19="*","0",IF($F19&lt;O$16,IF($G19&gt;P$16,P$16-O$16,IF($G19&lt;O$16,0,$G19-O$16)),IF($F19&gt;P$16,0,IF($G19&gt;P$16,P$16-$F19,$G19-$F19)))),"0")</f>
        <v>0</v>
      </c>
      <c r="Q19" s="19">
        <f ca="1">IF($J$3=$E19,IF($D19="*","0",IF($F19&lt;P$16,IF($G19&gt;Q$16,Q$16-P$16,IF($G19&lt;P$16,0,$G19-P$16)),IF($F19&gt;Q$16,0,IF($G19&gt;Q$16,Q$16-$F19,$G19-$F19)))),"0")</f>
        <v>0</v>
      </c>
      <c r="R19" s="19" t="str">
        <f ca="1">IF($J$3=$E19,IF($D19="*",IF($F19&lt;I$16,IF($G19&gt;R$16,R$16-Q$16,IF($G19&lt;Q$16,0,$G19-Q$16)),IF($F19&gt;R$16,0,IF($G19&gt;R$16,R$16-$F19,$G19-$F19))),"0"),"0")</f>
        <v>0</v>
      </c>
      <c r="S19" s="19" t="str">
        <f ca="1">IF($J$3=$E19,IF($D19="*",IF(G19=Q$16,IF(F19&lt;O$16,G19-O$16,G19-F19),"0"),"0"),"0")</f>
        <v>0</v>
      </c>
      <c r="T19" s="47" t="str">
        <f>H19</f>
        <v/>
      </c>
      <c r="U19" s="47">
        <f ca="1">IF(D19="*",H19,SUM(J19:Q19))</f>
        <v>0</v>
      </c>
      <c r="V19" s="47">
        <f ca="1">IF(D19="*",0,M19)</f>
        <v>0</v>
      </c>
      <c r="W19" s="50" t="str">
        <f>IF(H19="","",IF(U19+V19=T19,"OK",U19+V19))</f>
        <v/>
      </c>
      <c r="X19" s="51">
        <f t="shared" ca="1" si="3"/>
        <v>2</v>
      </c>
      <c r="Y19" s="77">
        <f ca="1">((J19+K19)*24*$K$8+P19*24*$P$8+Q19*24*$Q$8)*25%+ (J19*24*$K$8)*15%+(R19+S19)*24*$I$8*25%</f>
        <v>0</v>
      </c>
      <c r="Z19" s="76">
        <f ca="1">IF(AND(B19="So",C19&lt;&gt;"f"),IF(ISNUMBER(I19),I19*24*$I$8*50%,0),0)</f>
        <v>0</v>
      </c>
      <c r="AA19" s="76">
        <f ca="1">IF(C19="f",IF(ISNUMBER(I19),I19*24*$I$8*125%,0),0)</f>
        <v>0</v>
      </c>
      <c r="AB19" s="67"/>
    </row>
    <row r="20" spans="1:29" x14ac:dyDescent="0.25">
      <c r="A20" s="25">
        <f t="shared" ca="1" si="7"/>
        <v>2</v>
      </c>
      <c r="B20" s="30" t="str">
        <f t="shared" ca="1" si="4"/>
        <v>?</v>
      </c>
      <c r="C20" s="45" t="str">
        <f t="shared" ca="1" si="2"/>
        <v/>
      </c>
      <c r="D20" s="46" t="str">
        <f t="shared" ca="1" si="5"/>
        <v>?</v>
      </c>
      <c r="E20" s="45"/>
      <c r="F20" s="68"/>
      <c r="G20" s="68"/>
      <c r="H20" s="48" t="str">
        <f>IF($J$3=$E20,IF(G20-F20=0,"",IF(G20-F20="","",G20-F20)),"")</f>
        <v/>
      </c>
      <c r="I20" s="49" t="str">
        <f t="shared" ca="1" si="6"/>
        <v/>
      </c>
      <c r="J20" s="19">
        <f ca="1">IF($J$3=$E20,IF($D20="*","0",IF($F20&lt;I$16,IF($G20&gt;J$16,J$16-I$16,IF($G20&lt;I$16,0,$G20-I$16)),IF($F20&gt;J$16,0,IF($G20&gt;J$16,J$16-$F20,$G20-$F20)))),"0")</f>
        <v>0</v>
      </c>
      <c r="K20" s="19">
        <f ca="1">IF($J$3=$E20,IF($D20="*","0",IF($F20&lt;J$16,IF($G20&gt;K$16,K$16-J$16,IF($G20&lt;J$16,0,$G20-J$16)),IF($F20&gt;K$16,0,IF($G20&gt;K$16,K$16-$F20,$G20-$F20)))),"0")</f>
        <v>0</v>
      </c>
      <c r="L20" s="19">
        <f ca="1">IF($J$3=$E20,IF($D20="*","0",IF($F20&lt;K$16,IF($G20&gt;L$16,L$16-K$16,IF($G20&lt;K$16,0,$G20-K$16)),IF($F20&gt;L$16,0,IF($G20&gt;L$16,L$16-$F20,$G20-$F20)))),"0")</f>
        <v>0</v>
      </c>
      <c r="M20" s="19">
        <f ca="1">IF($J$3=$E20,IF($D20="*","0",IF($F20&lt;L$16,IF($G20&gt;M$16,M$16-L$16,IF($G20&lt;L$16,0,$G20-L$16)),IF($F20&gt;M$16,0,IF($G20&gt;M$16,M$16-$F20,$G20-$F20)))),"0")</f>
        <v>0</v>
      </c>
      <c r="N20" s="19">
        <f ca="1">IF($J$3=$E20,IF($D20="*","0",IF($F20&lt;M$16,IF($G20&gt;N$16,N$16-M$16,IF($G20&lt;M$16,0,$G20-M$16)),IF($F20&gt;N$16,0,IF($G20&gt;N$16,N$16-$F20,$G20-$F20)))),"0")</f>
        <v>0</v>
      </c>
      <c r="O20" s="19">
        <f ca="1">IF($J$3=$E20,IF($D20="*","0",IF($F20&lt;N$16,IF($G20&gt;O$16,O$16-N$16,IF($G20&lt;N$16,0,$G20-N$16)),IF($F20&gt;O$16,0,IF($G20&gt;O$16,O$16-$F20,$G20-$F20)))),"0")</f>
        <v>0</v>
      </c>
      <c r="P20" s="19">
        <f ca="1">IF($J$3=$E20,IF($D20="*","0",IF($F20&lt;O$16,IF($G20&gt;P$16,P$16-O$16,IF($G20&lt;O$16,0,$G20-O$16)),IF($F20&gt;P$16,0,IF($G20&gt;P$16,P$16-$F20,$G20-$F20)))),"0")</f>
        <v>0</v>
      </c>
      <c r="Q20" s="19">
        <f ca="1">IF($J$3=$E20,IF($D20="*","0",IF($F20&lt;P$16,IF($G20&gt;Q$16,Q$16-P$16,IF($G20&lt;P$16,0,$G20-P$16)),IF($F20&gt;Q$16,0,IF($G20&gt;Q$16,Q$16-$F20,$G20-$F20)))),"0")</f>
        <v>0</v>
      </c>
      <c r="R20" s="19" t="str">
        <f ca="1">IF($J$3=$E20,IF($D20="*",IF($F20&lt;I$16,IF($G20&gt;R$16,R$16-Q$16,IF($G20&lt;Q$16,0,$G20-Q$16)),IF($F20&gt;R$16,0,IF($G20&gt;R$16,R$16-$F20,$G20-$F20))),"0"),"0")</f>
        <v>0</v>
      </c>
      <c r="S20" s="19" t="str">
        <f ca="1">IF($J$3=$E20,IF($D20="*",IF(G20=Q$16,IF(F20&lt;O$16,G20-O$16,G20-F20),"0"),"0"),"0")</f>
        <v>0</v>
      </c>
      <c r="T20" s="47" t="str">
        <f>H20</f>
        <v/>
      </c>
      <c r="U20" s="47">
        <f ca="1">IF(D20="*",H20,SUM(J20:Q20))</f>
        <v>0</v>
      </c>
      <c r="V20" s="47">
        <f ca="1">IF(D20="*",0,M20)</f>
        <v>0</v>
      </c>
      <c r="W20" s="50" t="str">
        <f>IF(H20="","",IF(U20+V20=T20,"OK",U20+V20))</f>
        <v/>
      </c>
      <c r="X20" s="51">
        <f t="shared" ca="1" si="3"/>
        <v>2</v>
      </c>
      <c r="Y20" s="77">
        <f ca="1">((J20+K20)*24*$K$8+P20*24*$P$8+Q20*24*$Q$8)*25%+ (J20*24*$K$8)*15%+(R20+S20)*24*$I$8*25%</f>
        <v>0</v>
      </c>
      <c r="Z20" s="76">
        <f ca="1">IF(AND(B20="So",C20&lt;&gt;"f"),IF(ISNUMBER(I20),I20*24*$I$8*50%,0),0)</f>
        <v>0</v>
      </c>
      <c r="AA20" s="76">
        <f ca="1">IF(C20="f",IF(ISNUMBER(I20),I20*24*$I$8*125%,0),0)</f>
        <v>0</v>
      </c>
      <c r="AB20" s="67"/>
    </row>
    <row r="21" spans="1:29" x14ac:dyDescent="0.25">
      <c r="A21" s="25">
        <f t="shared" ca="1" si="7"/>
        <v>3</v>
      </c>
      <c r="B21" s="30" t="str">
        <f t="shared" ca="1" si="4"/>
        <v>?</v>
      </c>
      <c r="C21" s="45" t="str">
        <f t="shared" ca="1" si="2"/>
        <v/>
      </c>
      <c r="D21" s="46" t="str">
        <f t="shared" ca="1" si="5"/>
        <v>?</v>
      </c>
      <c r="E21" s="45"/>
      <c r="F21" s="68"/>
      <c r="G21" s="68"/>
      <c r="H21" s="48" t="str">
        <f>IF($J$3=$E21,IF(G21-F21=0,"",IF(G21-F21="","",G21-F21)),"")</f>
        <v/>
      </c>
      <c r="I21" s="49" t="str">
        <f t="shared" ca="1" si="6"/>
        <v/>
      </c>
      <c r="J21" s="19">
        <f ca="1">IF($J$3=$E21,IF($D21="*","0",IF($F21&lt;I$16,IF($G21&gt;J$16,J$16-I$16,IF($G21&lt;I$16,0,$G21-I$16)),IF($F21&gt;J$16,0,IF($G21&gt;J$16,J$16-$F21,$G21-$F21)))),"0")</f>
        <v>0</v>
      </c>
      <c r="K21" s="19">
        <f ca="1">IF($J$3=$E21,IF($D21="*","0",IF($F21&lt;J$16,IF($G21&gt;K$16,K$16-J$16,IF($G21&lt;J$16,0,$G21-J$16)),IF($F21&gt;K$16,0,IF($G21&gt;K$16,K$16-$F21,$G21-$F21)))),"0")</f>
        <v>0</v>
      </c>
      <c r="L21" s="19">
        <f ca="1">IF($J$3=$E21,IF($D21="*","0",IF($F21&lt;K$16,IF($G21&gt;L$16,L$16-K$16,IF($G21&lt;K$16,0,$G21-K$16)),IF($F21&gt;L$16,0,IF($G21&gt;L$16,L$16-$F21,$G21-$F21)))),"0")</f>
        <v>0</v>
      </c>
      <c r="M21" s="19">
        <f ca="1">IF($J$3=$E21,IF($D21="*","0",IF($F21&lt;L$16,IF($G21&gt;M$16,M$16-L$16,IF($G21&lt;L$16,0,$G21-L$16)),IF($F21&gt;M$16,0,IF($G21&gt;M$16,M$16-$F21,$G21-$F21)))),"0")</f>
        <v>0</v>
      </c>
      <c r="N21" s="19">
        <f ca="1">IF($J$3=$E21,IF($D21="*","0",IF($F21&lt;M$16,IF($G21&gt;N$16,N$16-M$16,IF($G21&lt;M$16,0,$G21-M$16)),IF($F21&gt;N$16,0,IF($G21&gt;N$16,N$16-$F21,$G21-$F21)))),"0")</f>
        <v>0</v>
      </c>
      <c r="O21" s="19">
        <f ca="1">IF($J$3=$E21,IF($D21="*","0",IF($F21&lt;N$16,IF($G21&gt;O$16,O$16-N$16,IF($G21&lt;N$16,0,$G21-N$16)),IF($F21&gt;O$16,0,IF($G21&gt;O$16,O$16-$F21,$G21-$F21)))),"0")</f>
        <v>0</v>
      </c>
      <c r="P21" s="19">
        <f ca="1">IF($J$3=$E21,IF($D21="*","0",IF($F21&lt;O$16,IF($G21&gt;P$16,P$16-O$16,IF($G21&lt;O$16,0,$G21-O$16)),IF($F21&gt;P$16,0,IF($G21&gt;P$16,P$16-$F21,$G21-$F21)))),"0")</f>
        <v>0</v>
      </c>
      <c r="Q21" s="19">
        <f ca="1">IF($J$3=$E21,IF($D21="*","0",IF($F21&lt;P$16,IF($G21&gt;Q$16,Q$16-P$16,IF($G21&lt;P$16,0,$G21-P$16)),IF($F21&gt;Q$16,0,IF($G21&gt;Q$16,Q$16-$F21,$G21-$F21)))),"0")</f>
        <v>0</v>
      </c>
      <c r="R21" s="19" t="str">
        <f ca="1">IF($J$3=$E21,IF($D21="*",IF($F21&lt;I$16,IF($G21&gt;R$16,R$16-Q$16,IF($G21&lt;Q$16,0,$G21-Q$16)),IF($F21&gt;R$16,0,IF($G21&gt;R$16,R$16-$F21,$G21-$F21))),"0"),"0")</f>
        <v>0</v>
      </c>
      <c r="S21" s="19" t="str">
        <f ca="1">IF($J$3=$E21,IF($D21="*",IF(G21=Q$16,IF(F21&lt;O$16,G21-O$16,G21-F21),"0"),"0"),"0")</f>
        <v>0</v>
      </c>
      <c r="T21" s="47" t="str">
        <f>H21</f>
        <v/>
      </c>
      <c r="U21" s="47">
        <f ca="1">IF(D21="*",H21,SUM(J21:Q21))</f>
        <v>0</v>
      </c>
      <c r="V21" s="47">
        <f ca="1">IF(D21="*",0,M21)</f>
        <v>0</v>
      </c>
      <c r="W21" s="50" t="str">
        <f>IF(H21="","",IF(U21+V21=T21,"OK",U21+V21))</f>
        <v/>
      </c>
      <c r="X21" s="51">
        <f t="shared" ca="1" si="3"/>
        <v>2</v>
      </c>
      <c r="Y21" s="77">
        <f ca="1">((J21+K21)*24*$K$8+P21*24*$P$8+Q21*24*$Q$8)*25%+ (J21*24*$K$8)*15%+(R21+S21)*24*$I$8*25%</f>
        <v>0</v>
      </c>
      <c r="Z21" s="76">
        <f ca="1">IF(AND(B21="So",C21&lt;&gt;"f"),IF(ISNUMBER(I21),I21*24*$I$8*50%,0),0)</f>
        <v>0</v>
      </c>
      <c r="AA21" s="76">
        <f ca="1">IF(C21="f",IF(ISNUMBER(I21),I21*24*$I$8*125%,0),0)</f>
        <v>0</v>
      </c>
      <c r="AB21" s="67"/>
    </row>
    <row r="22" spans="1:29" x14ac:dyDescent="0.25">
      <c r="A22" s="25">
        <f t="shared" ca="1" si="7"/>
        <v>3</v>
      </c>
      <c r="B22" s="30" t="str">
        <f t="shared" ca="1" si="4"/>
        <v>?</v>
      </c>
      <c r="C22" s="45" t="str">
        <f t="shared" ca="1" si="2"/>
        <v/>
      </c>
      <c r="D22" s="46" t="str">
        <f t="shared" ca="1" si="5"/>
        <v>?</v>
      </c>
      <c r="E22" s="45"/>
      <c r="F22" s="68"/>
      <c r="G22" s="68"/>
      <c r="H22" s="48" t="str">
        <f>IF($J$3=$E22,IF(G22-F22=0,"",IF(G22-F22="","",G22-F22)),"")</f>
        <v/>
      </c>
      <c r="I22" s="49" t="str">
        <f t="shared" ca="1" si="6"/>
        <v/>
      </c>
      <c r="J22" s="19">
        <f ca="1">IF($J$3=$E22,IF($D22="*","0",IF($F22&lt;I$16,IF($G22&gt;J$16,J$16-I$16,IF($G22&lt;I$16,0,$G22-I$16)),IF($F22&gt;J$16,0,IF($G22&gt;J$16,J$16-$F22,$G22-$F22)))),"0")</f>
        <v>0</v>
      </c>
      <c r="K22" s="19">
        <f ca="1">IF($J$3=$E22,IF($D22="*","0",IF($F22&lt;J$16,IF($G22&gt;K$16,K$16-J$16,IF($G22&lt;J$16,0,$G22-J$16)),IF($F22&gt;K$16,0,IF($G22&gt;K$16,K$16-$F22,$G22-$F22)))),"0")</f>
        <v>0</v>
      </c>
      <c r="L22" s="19">
        <f ca="1">IF($J$3=$E22,IF($D22="*","0",IF($F22&lt;K$16,IF($G22&gt;L$16,L$16-K$16,IF($G22&lt;K$16,0,$G22-K$16)),IF($F22&gt;L$16,0,IF($G22&gt;L$16,L$16-$F22,$G22-$F22)))),"0")</f>
        <v>0</v>
      </c>
      <c r="M22" s="19">
        <f ca="1">IF($J$3=$E22,IF($D22="*","0",IF($F22&lt;L$16,IF($G22&gt;M$16,M$16-L$16,IF($G22&lt;L$16,0,$G22-L$16)),IF($F22&gt;M$16,0,IF($G22&gt;M$16,M$16-$F22,$G22-$F22)))),"0")</f>
        <v>0</v>
      </c>
      <c r="N22" s="19">
        <f ca="1">IF($J$3=$E22,IF($D22="*","0",IF($F22&lt;M$16,IF($G22&gt;N$16,N$16-M$16,IF($G22&lt;M$16,0,$G22-M$16)),IF($F22&gt;N$16,0,IF($G22&gt;N$16,N$16-$F22,$G22-$F22)))),"0")</f>
        <v>0</v>
      </c>
      <c r="O22" s="19">
        <f ca="1">IF($J$3=$E22,IF($D22="*","0",IF($F22&lt;N$16,IF($G22&gt;O$16,O$16-N$16,IF($G22&lt;N$16,0,$G22-N$16)),IF($F22&gt;O$16,0,IF($G22&gt;O$16,O$16-$F22,$G22-$F22)))),"0")</f>
        <v>0</v>
      </c>
      <c r="P22" s="19">
        <f ca="1">IF($J$3=$E22,IF($D22="*","0",IF($F22&lt;O$16,IF($G22&gt;P$16,P$16-O$16,IF($G22&lt;O$16,0,$G22-O$16)),IF($F22&gt;P$16,0,IF($G22&gt;P$16,P$16-$F22,$G22-$F22)))),"0")</f>
        <v>0</v>
      </c>
      <c r="Q22" s="19">
        <f ca="1">IF($J$3=$E22,IF($D22="*","0",IF($F22&lt;P$16,IF($G22&gt;Q$16,Q$16-P$16,IF($G22&lt;P$16,0,$G22-P$16)),IF($F22&gt;Q$16,0,IF($G22&gt;Q$16,Q$16-$F22,$G22-$F22)))),"0")</f>
        <v>0</v>
      </c>
      <c r="R22" s="19" t="str">
        <f ca="1">IF($J$3=$E22,IF($D22="*",IF($F22&lt;I$16,IF($G22&gt;R$16,R$16-Q$16,IF($G22&lt;Q$16,0,$G22-Q$16)),IF($F22&gt;R$16,0,IF($G22&gt;R$16,R$16-$F22,$G22-$F22))),"0"),"0")</f>
        <v>0</v>
      </c>
      <c r="S22" s="19" t="str">
        <f ca="1">IF($J$3=$E22,IF($D22="*",IF(G22=Q$16,IF(F22&lt;O$16,G22-O$16,G22-F22),"0"),"0"),"0")</f>
        <v>0</v>
      </c>
      <c r="T22" s="47" t="str">
        <f>H22</f>
        <v/>
      </c>
      <c r="U22" s="47">
        <f ca="1">IF(D22="*",H22,SUM(J22:Q22))</f>
        <v>0</v>
      </c>
      <c r="V22" s="47">
        <f ca="1">IF(D22="*",0,M22)</f>
        <v>0</v>
      </c>
      <c r="W22" s="50" t="str">
        <f>IF(H22="","",IF(U22+V22=T22,"OK",U22+V22))</f>
        <v/>
      </c>
      <c r="X22" s="51">
        <f t="shared" ca="1" si="3"/>
        <v>2</v>
      </c>
      <c r="Y22" s="77">
        <f ca="1">((J22+K22)*24*$K$8+P22*24*$P$8+Q22*24*$Q$8)*25%+ (J22*24*$K$8)*15%+(R22+S22)*24*$I$8*25%</f>
        <v>0</v>
      </c>
      <c r="Z22" s="76">
        <f ca="1">IF(AND(B22="So",C22&lt;&gt;"f"),IF(ISNUMBER(I22),I22*24*$I$8*50%,0),0)</f>
        <v>0</v>
      </c>
      <c r="AA22" s="76">
        <f ca="1">IF(C22="f",IF(ISNUMBER(I22),I22*24*$I$8*125%,0),0)</f>
        <v>0</v>
      </c>
    </row>
    <row r="23" spans="1:29" x14ac:dyDescent="0.25">
      <c r="A23" s="25">
        <f t="shared" ca="1" si="7"/>
        <v>4</v>
      </c>
      <c r="B23" s="30" t="str">
        <f t="shared" ca="1" si="4"/>
        <v>?</v>
      </c>
      <c r="C23" s="45" t="str">
        <f t="shared" ca="1" si="2"/>
        <v/>
      </c>
      <c r="D23" s="46" t="str">
        <f t="shared" ca="1" si="5"/>
        <v>?</v>
      </c>
      <c r="E23" s="45"/>
      <c r="F23" s="68"/>
      <c r="G23" s="68"/>
      <c r="H23" s="48" t="str">
        <f>IF($J$3=$E23,IF(G23-F23=0,"",IF(G23-F23="","",G23-F23)),"")</f>
        <v/>
      </c>
      <c r="I23" s="49" t="str">
        <f t="shared" ca="1" si="6"/>
        <v/>
      </c>
      <c r="J23" s="19">
        <f ca="1">IF($J$3=$E23,IF($D23="*","0",IF($F23&lt;I$16,IF($G23&gt;J$16,J$16-I$16,IF($G23&lt;I$16,0,$G23-I$16)),IF($F23&gt;J$16,0,IF($G23&gt;J$16,J$16-$F23,$G23-$F23)))),"0")</f>
        <v>0</v>
      </c>
      <c r="K23" s="19">
        <f ca="1">IF($J$3=$E23,IF($D23="*","0",IF($F23&lt;J$16,IF($G23&gt;K$16,K$16-J$16,IF($G23&lt;J$16,0,$G23-J$16)),IF($F23&gt;K$16,0,IF($G23&gt;K$16,K$16-$F23,$G23-$F23)))),"0")</f>
        <v>0</v>
      </c>
      <c r="L23" s="19">
        <f ca="1">IF($J$3=$E23,IF($D23="*","0",IF($F23&lt;K$16,IF($G23&gt;L$16,L$16-K$16,IF($G23&lt;K$16,0,$G23-K$16)),IF($F23&gt;L$16,0,IF($G23&gt;L$16,L$16-$F23,$G23-$F23)))),"0")</f>
        <v>0</v>
      </c>
      <c r="M23" s="19">
        <f ca="1">IF($J$3=$E23,IF($D23="*","0",IF($F23&lt;L$16,IF($G23&gt;M$16,M$16-L$16,IF($G23&lt;L$16,0,$G23-L$16)),IF($F23&gt;M$16,0,IF($G23&gt;M$16,M$16-$F23,$G23-$F23)))),"0")</f>
        <v>0</v>
      </c>
      <c r="N23" s="19">
        <f ca="1">IF($J$3=$E23,IF($D23="*","0",IF($F23&lt;M$16,IF($G23&gt;N$16,N$16-M$16,IF($G23&lt;M$16,0,$G23-M$16)),IF($F23&gt;N$16,0,IF($G23&gt;N$16,N$16-$F23,$G23-$F23)))),"0")</f>
        <v>0</v>
      </c>
      <c r="O23" s="19">
        <f ca="1">IF($J$3=$E23,IF($D23="*","0",IF($F23&lt;N$16,IF($G23&gt;O$16,O$16-N$16,IF($G23&lt;N$16,0,$G23-N$16)),IF($F23&gt;O$16,0,IF($G23&gt;O$16,O$16-$F23,$G23-$F23)))),"0")</f>
        <v>0</v>
      </c>
      <c r="P23" s="19">
        <f ca="1">IF($J$3=$E23,IF($D23="*","0",IF($F23&lt;O$16,IF($G23&gt;P$16,P$16-O$16,IF($G23&lt;O$16,0,$G23-O$16)),IF($F23&gt;P$16,0,IF($G23&gt;P$16,P$16-$F23,$G23-$F23)))),"0")</f>
        <v>0</v>
      </c>
      <c r="Q23" s="19">
        <f ca="1">IF($J$3=$E23,IF($D23="*","0",IF($F23&lt;P$16,IF($G23&gt;Q$16,Q$16-P$16,IF($G23&lt;P$16,0,$G23-P$16)),IF($F23&gt;Q$16,0,IF($G23&gt;Q$16,Q$16-$F23,$G23-$F23)))),"0")</f>
        <v>0</v>
      </c>
      <c r="R23" s="19" t="str">
        <f ca="1">IF($J$3=$E23,IF($D23="*",IF($F23&lt;I$16,IF($G23&gt;R$16,R$16-Q$16,IF($G23&lt;Q$16,0,$G23-Q$16)),IF($F23&gt;R$16,0,IF($G23&gt;R$16,R$16-$F23,$G23-$F23))),"0"),"0")</f>
        <v>0</v>
      </c>
      <c r="S23" s="19" t="str">
        <f ca="1">IF($J$3=$E23,IF($D23="*",IF(G23=Q$16,IF(F23&lt;O$16,G23-O$16,G23-F23),"0"),"0"),"0")</f>
        <v>0</v>
      </c>
      <c r="T23" s="47" t="str">
        <f>H23</f>
        <v/>
      </c>
      <c r="U23" s="47">
        <f ca="1">IF(D23="*",H23,SUM(J23:Q23))</f>
        <v>0</v>
      </c>
      <c r="V23" s="47">
        <f ca="1">IF(D23="*",0,M23)</f>
        <v>0</v>
      </c>
      <c r="W23" s="50" t="str">
        <f>IF(H23="","",IF(U23+V23=T23,"OK",U23+V23))</f>
        <v/>
      </c>
      <c r="X23" s="51">
        <f t="shared" ca="1" si="3"/>
        <v>2</v>
      </c>
      <c r="Y23" s="77">
        <f ca="1">((J23+K23)*24*$K$8+P23*24*$P$8+Q23*24*$Q$8)*25%+ (J23*24*$K$8)*15%+(R23+S23)*24*$I$8*25%</f>
        <v>0</v>
      </c>
      <c r="Z23" s="76">
        <f ca="1">IF(AND(B23="So",C23&lt;&gt;"f"),IF(ISNUMBER(I23),I23*24*$I$8*50%,0),0)</f>
        <v>0</v>
      </c>
      <c r="AA23" s="76">
        <f ca="1">IF(C23="f",IF(ISNUMBER(I23),I23*24*$I$8*125%,0),0)</f>
        <v>0</v>
      </c>
      <c r="AC23" s="70"/>
    </row>
    <row r="24" spans="1:29" x14ac:dyDescent="0.25">
      <c r="A24" s="25">
        <f t="shared" ca="1" si="7"/>
        <v>4</v>
      </c>
      <c r="B24" s="30" t="str">
        <f t="shared" ca="1" si="4"/>
        <v>?</v>
      </c>
      <c r="C24" s="45" t="str">
        <f t="shared" ca="1" si="2"/>
        <v/>
      </c>
      <c r="D24" s="46" t="str">
        <f t="shared" ca="1" si="5"/>
        <v>?</v>
      </c>
      <c r="E24" s="45"/>
      <c r="F24" s="68"/>
      <c r="G24" s="68"/>
      <c r="H24" s="48" t="str">
        <f>IF($J$3=$E24,IF(G24-F24=0,"",IF(G24-F24="","",G24-F24)),"")</f>
        <v/>
      </c>
      <c r="I24" s="49" t="str">
        <f ca="1">IF(D24="*",IF(H24="","",H24),"")</f>
        <v/>
      </c>
      <c r="J24" s="19">
        <f ca="1">IF($J$3=$E24,IF($D24="*","0",IF($F24&lt;I$16,IF($G24&gt;J$16,J$16-I$16,IF($G24&lt;I$16,0,$G24-I$16)),IF($F24&gt;J$16,0,IF($G24&gt;J$16,J$16-$F24,$G24-$F24)))),"0")</f>
        <v>0</v>
      </c>
      <c r="K24" s="19">
        <f ca="1">IF($J$3=$E24,IF($D24="*","0",IF($F24&lt;J$16,IF($G24&gt;K$16,K$16-J$16,IF($G24&lt;J$16,0,$G24-J$16)),IF($F24&gt;K$16,0,IF($G24&gt;K$16,K$16-$F24,$G24-$F24)))),"0")</f>
        <v>0</v>
      </c>
      <c r="L24" s="19">
        <f ca="1">IF($J$3=$E24,IF($D24="*","0",IF($F24&lt;K$16,IF($G24&gt;L$16,L$16-K$16,IF($G24&lt;K$16,0,$G24-K$16)),IF($F24&gt;L$16,0,IF($G24&gt;L$16,L$16-$F24,$G24-$F24)))),"0")</f>
        <v>0</v>
      </c>
      <c r="M24" s="19">
        <f ca="1">IF($J$3=$E24,IF($D24="*","0",IF($F24&lt;L$16,IF($G24&gt;M$16,M$16-L$16,IF($G24&lt;L$16,0,$G24-L$16)),IF($F24&gt;M$16,0,IF($G24&gt;M$16,M$16-$F24,$G24-$F24)))),"0")</f>
        <v>0</v>
      </c>
      <c r="N24" s="19">
        <f ca="1">IF($J$3=$E24,IF($D24="*","0",IF($F24&lt;M$16,IF($G24&gt;N$16,N$16-M$16,IF($G24&lt;M$16,0,$G24-M$16)),IF($F24&gt;N$16,0,IF($G24&gt;N$16,N$16-$F24,$G24-$F24)))),"0")</f>
        <v>0</v>
      </c>
      <c r="O24" s="19">
        <f ca="1">IF($J$3=$E24,IF($D24="*","0",IF($F24&lt;N$16,IF($G24&gt;O$16,O$16-N$16,IF($G24&lt;N$16,0,$G24-N$16)),IF($F24&gt;O$16,0,IF($G24&gt;O$16,O$16-$F24,$G24-$F24)))),"0")</f>
        <v>0</v>
      </c>
      <c r="P24" s="19">
        <f ca="1">IF($J$3=$E24,IF($D24="*","0",IF($F24&lt;O$16,IF($G24&gt;P$16,P$16-O$16,IF($G24&lt;O$16,0,$G24-O$16)),IF($F24&gt;P$16,0,IF($G24&gt;P$16,P$16-$F24,$G24-$F24)))),"0")</f>
        <v>0</v>
      </c>
      <c r="Q24" s="19">
        <f ca="1">IF($J$3=$E24,IF($D24="*","0",IF($F24&lt;P$16,IF($G24&gt;Q$16,Q$16-P$16,IF($G24&lt;P$16,0,$G24-P$16)),IF($F24&gt;Q$16,0,IF($G24&gt;Q$16,Q$16-$F24,$G24-$F24)))),"0")</f>
        <v>0</v>
      </c>
      <c r="R24" s="19" t="str">
        <f ca="1">IF($J$3=$E24,IF($D24="*",IF($F24&lt;I$16,IF($G24&gt;R$16,R$16-Q$16,IF($G24&lt;Q$16,0,$G24-Q$16)),IF($F24&gt;R$16,0,IF($G24&gt;R$16,R$16-$F24,$G24-$F24))),"0"),"0")</f>
        <v>0</v>
      </c>
      <c r="S24" s="19" t="str">
        <f ca="1">IF($J$3=$E24,IF($D24="*",IF(G24=Q$16,IF(F24&lt;O$16,G24-O$16,G24-F24),"0"),"0"),"0")</f>
        <v>0</v>
      </c>
      <c r="T24" s="47" t="str">
        <f>H24</f>
        <v/>
      </c>
      <c r="U24" s="47">
        <f ca="1">IF(D24="*",H24,SUM(J24:Q24))</f>
        <v>0</v>
      </c>
      <c r="V24" s="47">
        <f ca="1">IF(D24="*",0,M24)</f>
        <v>0</v>
      </c>
      <c r="W24" s="50" t="str">
        <f>IF(H24="","",IF(U24+V24=T24,"OK",U24+V24))</f>
        <v/>
      </c>
      <c r="X24" s="51">
        <f t="shared" ca="1" si="3"/>
        <v>2</v>
      </c>
      <c r="Y24" s="77">
        <f ca="1">((J24+K24)*24*$K$8+P24*24*$P$8+Q24*24*$Q$8)*25%+ (J24*24*$K$8)*15%+(R24+S24)*24*$I$8*25%</f>
        <v>0</v>
      </c>
      <c r="Z24" s="76">
        <f ca="1">IF(AND(B24="So",C24&lt;&gt;"f"),IF(ISNUMBER(I24),I24*24*$I$8*50%,0),0)</f>
        <v>0</v>
      </c>
      <c r="AA24" s="76">
        <f ca="1">IF(C24="f",IF(ISNUMBER(I24),I24*24*$I$8*125%,0),0)</f>
        <v>0</v>
      </c>
    </row>
    <row r="25" spans="1:29" x14ac:dyDescent="0.25">
      <c r="A25" s="25">
        <f t="shared" ca="1" si="7"/>
        <v>5</v>
      </c>
      <c r="B25" s="30" t="str">
        <f t="shared" ca="1" si="4"/>
        <v>?</v>
      </c>
      <c r="C25" s="45" t="str">
        <f t="shared" ca="1" si="2"/>
        <v/>
      </c>
      <c r="D25" s="46" t="str">
        <f t="shared" ca="1" si="5"/>
        <v>?</v>
      </c>
      <c r="E25" s="45"/>
      <c r="F25" s="68"/>
      <c r="G25" s="68"/>
      <c r="H25" s="48" t="str">
        <f>IF($J$3=$E25,IF(G25-F25=0,"",IF(G25-F25="","",G25-F25)),"")</f>
        <v/>
      </c>
      <c r="I25" s="49" t="str">
        <f t="shared" ca="1" si="6"/>
        <v/>
      </c>
      <c r="J25" s="19">
        <f ca="1">IF($J$3=$E25,IF($D25="*","0",IF($F25&lt;I$16,IF($G25&gt;J$16,J$16-I$16,IF($G25&lt;I$16,0,$G25-I$16)),IF($F25&gt;J$16,0,IF($G25&gt;J$16,J$16-$F25,$G25-$F25)))),"0")</f>
        <v>0</v>
      </c>
      <c r="K25" s="19">
        <f ca="1">IF($J$3=$E25,IF($D25="*","0",IF($F25&lt;J$16,IF($G25&gt;K$16,K$16-J$16,IF($G25&lt;J$16,0,$G25-J$16)),IF($F25&gt;K$16,0,IF($G25&gt;K$16,K$16-$F25,$G25-$F25)))),"0")</f>
        <v>0</v>
      </c>
      <c r="L25" s="19">
        <f ca="1">IF($J$3=$E25,IF($D25="*","0",IF($F25&lt;K$16,IF($G25&gt;L$16,L$16-K$16,IF($G25&lt;K$16,0,$G25-K$16)),IF($F25&gt;L$16,0,IF($G25&gt;L$16,L$16-$F25,$G25-$F25)))),"0")</f>
        <v>0</v>
      </c>
      <c r="M25" s="19">
        <f ca="1">IF($J$3=$E25,IF($D25="*","0",IF($F25&lt;L$16,IF($G25&gt;M$16,M$16-L$16,IF($G25&lt;L$16,0,$G25-L$16)),IF($F25&gt;M$16,0,IF($G25&gt;M$16,M$16-$F25,$G25-$F25)))),"0")</f>
        <v>0</v>
      </c>
      <c r="N25" s="19">
        <f ca="1">IF($J$3=$E25,IF($D25="*","0",IF($F25&lt;M$16,IF($G25&gt;N$16,N$16-M$16,IF($G25&lt;M$16,0,$G25-M$16)),IF($F25&gt;N$16,0,IF($G25&gt;N$16,N$16-$F25,$G25-$F25)))),"0")</f>
        <v>0</v>
      </c>
      <c r="O25" s="19">
        <f ca="1">IF($J$3=$E25,IF($D25="*","0",IF($F25&lt;N$16,IF($G25&gt;O$16,O$16-N$16,IF($G25&lt;N$16,0,$G25-N$16)),IF($F25&gt;O$16,0,IF($G25&gt;O$16,O$16-$F25,$G25-$F25)))),"0")</f>
        <v>0</v>
      </c>
      <c r="P25" s="19">
        <f ca="1">IF($J$3=$E25,IF($D25="*","0",IF($F25&lt;O$16,IF($G25&gt;P$16,P$16-O$16,IF($G25&lt;O$16,0,$G25-O$16)),IF($F25&gt;P$16,0,IF($G25&gt;P$16,P$16-$F25,$G25-$F25)))),"0")</f>
        <v>0</v>
      </c>
      <c r="Q25" s="19">
        <f ca="1">IF($J$3=$E25,IF($D25="*","0",IF($F25&lt;P$16,IF($G25&gt;Q$16,Q$16-P$16,IF($G25&lt;P$16,0,$G25-P$16)),IF($F25&gt;Q$16,0,IF($G25&gt;Q$16,Q$16-$F25,$G25-$F25)))),"0")</f>
        <v>0</v>
      </c>
      <c r="R25" s="19" t="str">
        <f ca="1">IF($J$3=$E25,IF($D25="*",IF($F25&lt;I$16,IF($G25&gt;R$16,R$16-Q$16,IF($G25&lt;Q$16,0,$G25-Q$16)),IF($F25&gt;R$16,0,IF($G25&gt;R$16,R$16-$F25,$G25-$F25))),"0"),"0")</f>
        <v>0</v>
      </c>
      <c r="S25" s="19" t="str">
        <f ca="1">IF($J$3=$E25,IF($D25="*",IF(G25=Q$16,IF(F25&lt;O$16,G25-O$16,G25-F25),"0"),"0"),"0")</f>
        <v>0</v>
      </c>
      <c r="T25" s="47" t="str">
        <f>H25</f>
        <v/>
      </c>
      <c r="U25" s="47">
        <f ca="1">IF(D25="*",H25,SUM(J25:Q25))</f>
        <v>0</v>
      </c>
      <c r="V25" s="47">
        <f ca="1">IF(D25="*",0,M25)</f>
        <v>0</v>
      </c>
      <c r="W25" s="50" t="str">
        <f>IF(H25="","",IF(U25+V25=T25,"OK",U25+V25))</f>
        <v/>
      </c>
      <c r="X25" s="51">
        <f t="shared" ca="1" si="3"/>
        <v>2</v>
      </c>
      <c r="Y25" s="77">
        <f ca="1">((J25+K25)*24*$K$8+P25*24*$P$8+Q25*24*$Q$8)*25%+ (J25*24*$K$8)*15%+(R25+S25)*24*$I$8*25%</f>
        <v>0</v>
      </c>
      <c r="Z25" s="76">
        <f ca="1">IF(AND(B25="So",C25&lt;&gt;"f"),IF(ISNUMBER(I25),I25*24*$I$8*50%,0),0)</f>
        <v>0</v>
      </c>
      <c r="AA25" s="76">
        <f ca="1">IF(C25="f",IF(ISNUMBER(I25),I25*24*$I$8*125%,0),0)</f>
        <v>0</v>
      </c>
    </row>
    <row r="26" spans="1:29" ht="11.25" customHeight="1" x14ac:dyDescent="0.25">
      <c r="A26" s="25">
        <f t="shared" ca="1" si="7"/>
        <v>5</v>
      </c>
      <c r="B26" s="30" t="str">
        <f t="shared" ca="1" si="4"/>
        <v>?</v>
      </c>
      <c r="C26" s="45" t="str">
        <f t="shared" ca="1" si="2"/>
        <v/>
      </c>
      <c r="D26" s="46" t="str">
        <f t="shared" ca="1" si="5"/>
        <v>?</v>
      </c>
      <c r="E26" s="45"/>
      <c r="F26" s="68"/>
      <c r="G26" s="68"/>
      <c r="H26" s="48" t="str">
        <f>IF($J$3=$E26,IF(G26-F26=0,"",IF(G26-F26="","",G26-F26)),"")</f>
        <v/>
      </c>
      <c r="I26" s="49" t="str">
        <f t="shared" ca="1" si="6"/>
        <v/>
      </c>
      <c r="J26" s="19">
        <f ca="1">IF($J$3=$E26,IF($D26="*","0",IF($F26&lt;I$16,IF($G26&gt;J$16,J$16-I$16,IF($G26&lt;I$16,0,$G26-I$16)),IF($F26&gt;J$16,0,IF($G26&gt;J$16,J$16-$F26,$G26-$F26)))),"0")</f>
        <v>0</v>
      </c>
      <c r="K26" s="19">
        <f ca="1">IF($J$3=$E26,IF($D26="*","0",IF($F26&lt;J$16,IF($G26&gt;K$16,K$16-J$16,IF($G26&lt;J$16,0,$G26-J$16)),IF($F26&gt;K$16,0,IF($G26&gt;K$16,K$16-$F26,$G26-$F26)))),"0")</f>
        <v>0</v>
      </c>
      <c r="L26" s="19">
        <f ca="1">IF($J$3=$E26,IF($D26="*","0",IF($F26&lt;K$16,IF($G26&gt;L$16,L$16-K$16,IF($G26&lt;K$16,0,$G26-K$16)),IF($F26&gt;L$16,0,IF($G26&gt;L$16,L$16-$F26,$G26-$F26)))),"0")</f>
        <v>0</v>
      </c>
      <c r="M26" s="19">
        <f ca="1">IF($J$3=$E26,IF($D26="*","0",IF($F26&lt;L$16,IF($G26&gt;M$16,M$16-L$16,IF($G26&lt;L$16,0,$G26-L$16)),IF($F26&gt;M$16,0,IF($G26&gt;M$16,M$16-$F26,$G26-$F26)))),"0")</f>
        <v>0</v>
      </c>
      <c r="N26" s="19">
        <f ca="1">IF($J$3=$E26,IF($D26="*","0",IF($F26&lt;M$16,IF($G26&gt;N$16,N$16-M$16,IF($G26&lt;M$16,0,$G26-M$16)),IF($F26&gt;N$16,0,IF($G26&gt;N$16,N$16-$F26,$G26-$F26)))),"0")</f>
        <v>0</v>
      </c>
      <c r="O26" s="19">
        <f ca="1">IF($J$3=$E26,IF($D26="*","0",IF($F26&lt;N$16,IF($G26&gt;O$16,O$16-N$16,IF($G26&lt;N$16,0,$G26-N$16)),IF($F26&gt;O$16,0,IF($G26&gt;O$16,O$16-$F26,$G26-$F26)))),"0")</f>
        <v>0</v>
      </c>
      <c r="P26" s="19">
        <f ca="1">IF($J$3=$E26,IF($D26="*","0",IF($F26&lt;O$16,IF($G26&gt;P$16,P$16-O$16,IF($G26&lt;O$16,0,$G26-O$16)),IF($F26&gt;P$16,0,IF($G26&gt;P$16,P$16-$F26,$G26-$F26)))),"0")</f>
        <v>0</v>
      </c>
      <c r="Q26" s="19">
        <f ca="1">IF($J$3=$E26,IF($D26="*","0",IF($F26&lt;P$16,IF($G26&gt;Q$16,Q$16-P$16,IF($G26&lt;P$16,0,$G26-P$16)),IF($F26&gt;Q$16,0,IF($G26&gt;Q$16,Q$16-$F26,$G26-$F26)))),"0")</f>
        <v>0</v>
      </c>
      <c r="R26" s="19" t="str">
        <f ca="1">IF($J$3=$E26,IF($D26="*",IF($F26&lt;I$16,IF($G26&gt;R$16,R$16-Q$16,IF($G26&lt;Q$16,0,$G26-Q$16)),IF($F26&gt;R$16,0,IF($G26&gt;R$16,R$16-$F26,$G26-$F26))),"0"),"0")</f>
        <v>0</v>
      </c>
      <c r="S26" s="19" t="str">
        <f ca="1">IF($J$3=$E26,IF($D26="*",IF(G26=Q$16,IF(F26&lt;O$16,G26-O$16,G26-F26),"0"),"0"),"0")</f>
        <v>0</v>
      </c>
      <c r="T26" s="47" t="str">
        <f>H26</f>
        <v/>
      </c>
      <c r="U26" s="47">
        <f ca="1">IF(D26="*",H26,SUM(J26:Q26))</f>
        <v>0</v>
      </c>
      <c r="V26" s="47">
        <f ca="1">IF(D26="*",0,M26)</f>
        <v>0</v>
      </c>
      <c r="W26" s="50" t="str">
        <f>IF(H26="","",IF(U26+V26=T26,"OK",U26+V26))</f>
        <v/>
      </c>
      <c r="X26" s="51">
        <f t="shared" ca="1" si="3"/>
        <v>2</v>
      </c>
      <c r="Y26" s="77">
        <f ca="1">((J26+K26)*24*$K$8+P26*24*$P$8+Q26*24*$Q$8)*25%+ (J26*24*$K$8)*15%+(R26+S26)*24*$I$8*25%</f>
        <v>0</v>
      </c>
      <c r="Z26" s="76">
        <f ca="1">IF(AND(B26="So",C26&lt;&gt;"f"),IF(ISNUMBER(I26),I26*24*$I$8*50%,0),0)</f>
        <v>0</v>
      </c>
      <c r="AA26" s="76">
        <f ca="1">IF(C26="f",IF(ISNUMBER(I26),I26*24*$I$8*125%,0),0)</f>
        <v>0</v>
      </c>
    </row>
    <row r="27" spans="1:29" x14ac:dyDescent="0.25">
      <c r="A27" s="25">
        <f t="shared" ca="1" si="7"/>
        <v>6</v>
      </c>
      <c r="B27" s="30" t="str">
        <f ca="1">IF(ISERROR(LEFT(TEXT(WEEKDAY(TEXT(A27,"00")&amp;"."&amp;TEXT($A$16,"MM.JJJJ")),"TTT"),2)),"?",LEFT(TEXT(WEEKDAY(TEXT(A27,"00")&amp;"."&amp;TEXT($A$16,"MM.JJJJ")),"TTT"),2))</f>
        <v>?</v>
      </c>
      <c r="C27" s="45" t="str">
        <f t="shared" ca="1" si="2"/>
        <v/>
      </c>
      <c r="D27" s="46" t="str">
        <f t="shared" ca="1" si="5"/>
        <v>?</v>
      </c>
      <c r="E27" s="45"/>
      <c r="F27" s="68"/>
      <c r="G27" s="68"/>
      <c r="H27" s="48" t="str">
        <f>IF($J$3=$E27,IF(G27-F27=0,"",IF(G27-F27="","",G27-F27)),"")</f>
        <v/>
      </c>
      <c r="I27" s="49" t="str">
        <f ca="1">IF(D27="*",IF(H27="","",H27),"")</f>
        <v/>
      </c>
      <c r="J27" s="19">
        <f ca="1">IF($J$3=$E27,IF($D27="*","0",IF($F27&lt;I$16,IF($G27&gt;J$16,J$16-I$16,IF($G27&lt;I$16,0,$G27-I$16)),IF($F27&gt;J$16,0,IF($G27&gt;J$16,J$16-$F27,$G27-$F27)))),"0")</f>
        <v>0</v>
      </c>
      <c r="K27" s="19">
        <f ca="1">IF($J$3=$E27,IF($D27="*","0",IF($F27&lt;J$16,IF($G27&gt;K$16,K$16-J$16,IF($G27&lt;J$16,0,$G27-J$16)),IF($F27&gt;K$16,0,IF($G27&gt;K$16,K$16-$F27,$G27-$F27)))),"0")</f>
        <v>0</v>
      </c>
      <c r="L27" s="19">
        <f ca="1">IF($J$3=$E27,IF($D27="*","0",IF($F27&lt;K$16,IF($G27&gt;L$16,L$16-K$16,IF($G27&lt;K$16,0,$G27-K$16)),IF($F27&gt;L$16,0,IF($G27&gt;L$16,L$16-$F27,$G27-$F27)))),"0")</f>
        <v>0</v>
      </c>
      <c r="M27" s="19">
        <f ca="1">IF($J$3=$E27,IF($D27="*","0",IF($F27&lt;L$16,IF($G27&gt;M$16,M$16-L$16,IF($G27&lt;L$16,0,$G27-L$16)),IF($F27&gt;M$16,0,IF($G27&gt;M$16,M$16-$F27,$G27-$F27)))),"0")</f>
        <v>0</v>
      </c>
      <c r="N27" s="19">
        <f ca="1">IF($J$3=$E27,IF($D27="*","0",IF($F27&lt;M$16,IF($G27&gt;N$16,N$16-M$16,IF($G27&lt;M$16,0,$G27-M$16)),IF($F27&gt;N$16,0,IF($G27&gt;N$16,N$16-$F27,$G27-$F27)))),"0")</f>
        <v>0</v>
      </c>
      <c r="O27" s="19">
        <f ca="1">IF($J$3=$E27,IF($D27="*","0",IF($F27&lt;N$16,IF($G27&gt;O$16,O$16-N$16,IF($G27&lt;N$16,0,$G27-N$16)),IF($F27&gt;O$16,0,IF($G27&gt;O$16,O$16-$F27,$G27-$F27)))),"0")</f>
        <v>0</v>
      </c>
      <c r="P27" s="19">
        <f ca="1">IF($J$3=$E27,IF($D27="*","0",IF($F27&lt;O$16,IF($G27&gt;P$16,P$16-O$16,IF($G27&lt;O$16,0,$G27-O$16)),IF($F27&gt;P$16,0,IF($G27&gt;P$16,P$16-$F27,$G27-$F27)))),"0")</f>
        <v>0</v>
      </c>
      <c r="Q27" s="19">
        <f ca="1">IF($J$3=$E27,IF($D27="*","0",IF($F27&lt;P$16,IF($G27&gt;Q$16,Q$16-P$16,IF($G27&lt;P$16,0,$G27-P$16)),IF($F27&gt;Q$16,0,IF($G27&gt;Q$16,Q$16-$F27,$G27-$F27)))),"0")</f>
        <v>0</v>
      </c>
      <c r="R27" s="19" t="str">
        <f ca="1">IF($J$3=$E27,IF($D27="*",IF($F27&lt;I$16,IF($G27&gt;R$16,R$16-Q$16,IF($G27&lt;Q$16,0,$G27-Q$16)),IF($F27&gt;R$16,0,IF($G27&gt;R$16,R$16-$F27,$G27-$F27))),"0"),"0")</f>
        <v>0</v>
      </c>
      <c r="S27" s="19" t="str">
        <f ca="1">IF($J$3=$E27,IF($D27="*",IF(G27=Q$16,IF(F27&lt;O$16,G27-O$16,G27-F27),"0"),"0"),"0")</f>
        <v>0</v>
      </c>
      <c r="T27" s="47" t="str">
        <f>H27</f>
        <v/>
      </c>
      <c r="U27" s="47">
        <f ca="1">IF(D27="*",H27,SUM(J27:Q27))</f>
        <v>0</v>
      </c>
      <c r="V27" s="47">
        <f ca="1">IF(D27="*",0,M27)</f>
        <v>0</v>
      </c>
      <c r="W27" s="50" t="str">
        <f>IF(H27="","",IF(U27+V27=T27,"OK",U27+V27))</f>
        <v/>
      </c>
      <c r="X27" s="51">
        <f t="shared" ca="1" si="3"/>
        <v>2</v>
      </c>
      <c r="Y27" s="77">
        <f ca="1">((J27+K27)*24*$K$8+P27*24*$P$8+Q27*24*$Q$8)*25%+ (J27*24*$K$8)*15%+(R27+S27)*24*$I$8*25%</f>
        <v>0</v>
      </c>
      <c r="Z27" s="76">
        <f ca="1">IF(AND(B27="So",C27&lt;&gt;"f"),IF(ISNUMBER(I27),I27*24*$I$8*50%,0),0)</f>
        <v>0</v>
      </c>
      <c r="AA27" s="76">
        <f ca="1">IF(C27="f",IF(ISNUMBER(I27),I27*24*$I$8*125%,0),0)</f>
        <v>0</v>
      </c>
    </row>
    <row r="28" spans="1:29" x14ac:dyDescent="0.25">
      <c r="A28" s="25">
        <f t="shared" ca="1" si="7"/>
        <v>6</v>
      </c>
      <c r="B28" s="30" t="str">
        <f t="shared" ca="1" si="4"/>
        <v>?</v>
      </c>
      <c r="C28" s="45" t="str">
        <f t="shared" ca="1" si="2"/>
        <v/>
      </c>
      <c r="D28" s="46" t="str">
        <f t="shared" ca="1" si="5"/>
        <v>?</v>
      </c>
      <c r="E28" s="45"/>
      <c r="F28" s="68"/>
      <c r="G28" s="68"/>
      <c r="H28" s="48" t="str">
        <f>IF($J$3=$E28,IF(G28-F28=0,"",IF(G28-F28="","",G28-F28)),"")</f>
        <v/>
      </c>
      <c r="I28" s="49" t="str">
        <f t="shared" ref="I28:I36" ca="1" si="8">IF(D28="*",IF(H28="","",H28),"")</f>
        <v/>
      </c>
      <c r="J28" s="19">
        <f ca="1">IF($J$3=$E28,IF($D28="*","0",IF($F28&lt;I$16,IF($G28&gt;J$16,J$16-I$16,IF($G28&lt;I$16,0,$G28-I$16)),IF($F28&gt;J$16,0,IF($G28&gt;J$16,J$16-$F28,$G28-$F28)))),"0")</f>
        <v>0</v>
      </c>
      <c r="K28" s="19">
        <f ca="1">IF($J$3=$E28,IF($D28="*","0",IF($F28&lt;J$16,IF($G28&gt;K$16,K$16-J$16,IF($G28&lt;J$16,0,$G28-J$16)),IF($F28&gt;K$16,0,IF($G28&gt;K$16,K$16-$F28,$G28-$F28)))),"0")</f>
        <v>0</v>
      </c>
      <c r="L28" s="19">
        <f ca="1">IF($J$3=$E28,IF($D28="*","0",IF($F28&lt;K$16,IF($G28&gt;L$16,L$16-K$16,IF($G28&lt;K$16,0,$G28-K$16)),IF($F28&gt;L$16,0,IF($G28&gt;L$16,L$16-$F28,$G28-$F28)))),"0")</f>
        <v>0</v>
      </c>
      <c r="M28" s="19">
        <f ca="1">IF($J$3=$E28,IF($D28="*","0",IF($F28&lt;L$16,IF($G28&gt;M$16,M$16-L$16,IF($G28&lt;L$16,0,$G28-L$16)),IF($F28&gt;M$16,0,IF($G28&gt;M$16,M$16-$F28,$G28-$F28)))),"0")</f>
        <v>0</v>
      </c>
      <c r="N28" s="19">
        <f ca="1">IF($J$3=$E28,IF($D28="*","0",IF($F28&lt;M$16,IF($G28&gt;N$16,N$16-M$16,IF($G28&lt;M$16,0,$G28-M$16)),IF($F28&gt;N$16,0,IF($G28&gt;N$16,N$16-$F28,$G28-$F28)))),"0")</f>
        <v>0</v>
      </c>
      <c r="O28" s="19">
        <f ca="1">IF($J$3=$E28,IF($D28="*","0",IF($F28&lt;N$16,IF($G28&gt;O$16,O$16-N$16,IF($G28&lt;N$16,0,$G28-N$16)),IF($F28&gt;O$16,0,IF($G28&gt;O$16,O$16-$F28,$G28-$F28)))),"0")</f>
        <v>0</v>
      </c>
      <c r="P28" s="19">
        <f ca="1">IF($J$3=$E28,IF($D28="*","0",IF($F28&lt;O$16,IF($G28&gt;P$16,P$16-O$16,IF($G28&lt;O$16,0,$G28-O$16)),IF($F28&gt;P$16,0,IF($G28&gt;P$16,P$16-$F28,$G28-$F28)))),"0")</f>
        <v>0</v>
      </c>
      <c r="Q28" s="19">
        <f ca="1">IF($J$3=$E28,IF($D28="*","0",IF($F28&lt;P$16,IF($G28&gt;Q$16,Q$16-P$16,IF($G28&lt;P$16,0,$G28-P$16)),IF($F28&gt;Q$16,0,IF($G28&gt;Q$16,Q$16-$F28,$G28-$F28)))),"0")</f>
        <v>0</v>
      </c>
      <c r="R28" s="19" t="str">
        <f ca="1">IF($J$3=$E28,IF($D28="*",IF($F28&lt;I$16,IF($G28&gt;R$16,R$16-Q$16,IF($G28&lt;Q$16,0,$G28-Q$16)),IF($F28&gt;R$16,0,IF($G28&gt;R$16,R$16-$F28,$G28-$F28))),"0"),"0")</f>
        <v>0</v>
      </c>
      <c r="S28" s="19" t="str">
        <f ca="1">IF($J$3=$E28,IF($D28="*",IF(G28=Q$16,IF(F28&lt;O$16,G28-O$16,G28-F28),"0"),"0"),"0")</f>
        <v>0</v>
      </c>
      <c r="T28" s="47" t="str">
        <f>H28</f>
        <v/>
      </c>
      <c r="U28" s="47">
        <f ca="1">IF(D28="*",H28,SUM(J28:Q28))</f>
        <v>0</v>
      </c>
      <c r="V28" s="47">
        <f ca="1">IF(D28="*",0,M28)</f>
        <v>0</v>
      </c>
      <c r="W28" s="50" t="str">
        <f>IF(H28="","",IF(U28+V28=T28,"OK",U28+V28))</f>
        <v/>
      </c>
      <c r="X28" s="51">
        <f t="shared" ca="1" si="3"/>
        <v>2</v>
      </c>
      <c r="Y28" s="77">
        <f ca="1">((J28+K28)*24*$K$8+P28*24*$P$8+Q28*24*$Q$8)*25%+ (J28*24*$K$8)*15%+(R28+S28)*24*$I$8*25%</f>
        <v>0</v>
      </c>
      <c r="Z28" s="76">
        <f ca="1">IF(AND(B28="So",C28&lt;&gt;"f"),IF(ISNUMBER(I28),I28*24*$I$8*50%,0),0)</f>
        <v>0</v>
      </c>
      <c r="AA28" s="76">
        <f ca="1">IF(C28="f",IF(ISNUMBER(I28),I28*24*$I$8*125%,0),0)</f>
        <v>0</v>
      </c>
    </row>
    <row r="29" spans="1:29" x14ac:dyDescent="0.25">
      <c r="A29" s="25">
        <f t="shared" ca="1" si="7"/>
        <v>7</v>
      </c>
      <c r="B29" s="30" t="str">
        <f t="shared" ca="1" si="4"/>
        <v>?</v>
      </c>
      <c r="C29" s="45" t="str">
        <f t="shared" ca="1" si="2"/>
        <v/>
      </c>
      <c r="D29" s="46" t="str">
        <f t="shared" ca="1" si="5"/>
        <v>?</v>
      </c>
      <c r="E29" s="45"/>
      <c r="F29" s="68"/>
      <c r="G29" s="68"/>
      <c r="H29" s="48" t="str">
        <f>IF($J$3=$E29,IF(G29-F29=0,"",IF(G29-F29="","",G29-F29)),"")</f>
        <v/>
      </c>
      <c r="I29" s="49" t="str">
        <f t="shared" ca="1" si="8"/>
        <v/>
      </c>
      <c r="J29" s="19">
        <f ca="1">IF($J$3=$E29,IF($D29="*","0",IF($F29&lt;I$16,IF($G29&gt;J$16,J$16-I$16,IF($G29&lt;I$16,0,$G29-I$16)),IF($F29&gt;J$16,0,IF($G29&gt;J$16,J$16-$F29,$G29-$F29)))),"0")</f>
        <v>0</v>
      </c>
      <c r="K29" s="19">
        <f ca="1">IF($J$3=$E29,IF($D29="*","0",IF($F29&lt;J$16,IF($G29&gt;K$16,K$16-J$16,IF($G29&lt;J$16,0,$G29-J$16)),IF($F29&gt;K$16,0,IF($G29&gt;K$16,K$16-$F29,$G29-$F29)))),"0")</f>
        <v>0</v>
      </c>
      <c r="L29" s="19">
        <f ca="1">IF($J$3=$E29,IF($D29="*","0",IF($F29&lt;K$16,IF($G29&gt;L$16,L$16-K$16,IF($G29&lt;K$16,0,$G29-K$16)),IF($F29&gt;L$16,0,IF($G29&gt;L$16,L$16-$F29,$G29-$F29)))),"0")</f>
        <v>0</v>
      </c>
      <c r="M29" s="19">
        <f ca="1">IF($J$3=$E29,IF($D29="*","0",IF($F29&lt;L$16,IF($G29&gt;M$16,M$16-L$16,IF($G29&lt;L$16,0,$G29-L$16)),IF($F29&gt;M$16,0,IF($G29&gt;M$16,M$16-$F29,$G29-$F29)))),"0")</f>
        <v>0</v>
      </c>
      <c r="N29" s="19">
        <f ca="1">IF($J$3=$E29,IF($D29="*","0",IF($F29&lt;M$16,IF($G29&gt;N$16,N$16-M$16,IF($G29&lt;M$16,0,$G29-M$16)),IF($F29&gt;N$16,0,IF($G29&gt;N$16,N$16-$F29,$G29-$F29)))),"0")</f>
        <v>0</v>
      </c>
      <c r="O29" s="19">
        <f ca="1">IF($J$3=$E29,IF($D29="*","0",IF($F29&lt;N$16,IF($G29&gt;O$16,O$16-N$16,IF($G29&lt;N$16,0,$G29-N$16)),IF($F29&gt;O$16,0,IF($G29&gt;O$16,O$16-$F29,$G29-$F29)))),"0")</f>
        <v>0</v>
      </c>
      <c r="P29" s="19">
        <f ca="1">IF($J$3=$E29,IF($D29="*","0",IF($F29&lt;O$16,IF($G29&gt;P$16,P$16-O$16,IF($G29&lt;O$16,0,$G29-O$16)),IF($F29&gt;P$16,0,IF($G29&gt;P$16,P$16-$F29,$G29-$F29)))),"0")</f>
        <v>0</v>
      </c>
      <c r="Q29" s="19">
        <f ca="1">IF($J$3=$E29,IF($D29="*","0",IF($F29&lt;P$16,IF($G29&gt;Q$16,Q$16-P$16,IF($G29&lt;P$16,0,$G29-P$16)),IF($F29&gt;Q$16,0,IF($G29&gt;Q$16,Q$16-$F29,$G29-$F29)))),"0")</f>
        <v>0</v>
      </c>
      <c r="R29" s="19" t="str">
        <f ca="1">IF($J$3=$E29,IF($D29="*",IF($F29&lt;I$16,IF($G29&gt;R$16,R$16-Q$16,IF($G29&lt;Q$16,0,$G29-Q$16)),IF($F29&gt;R$16,0,IF($G29&gt;R$16,R$16-$F29,$G29-$F29))),"0"),"0")</f>
        <v>0</v>
      </c>
      <c r="S29" s="19" t="str">
        <f ca="1">IF($J$3=$E29,IF($D29="*",IF(G29=Q$16,IF(F29&lt;O$16,G29-O$16,G29-F29),"0"),"0"),"0")</f>
        <v>0</v>
      </c>
      <c r="T29" s="47" t="str">
        <f>H29</f>
        <v/>
      </c>
      <c r="U29" s="47">
        <f ca="1">IF(D29="*",H29,SUM(J29:Q29))</f>
        <v>0</v>
      </c>
      <c r="V29" s="47">
        <f ca="1">IF(D29="*",0,M29)</f>
        <v>0</v>
      </c>
      <c r="W29" s="50" t="str">
        <f>IF(H29="","",IF(U29+V29=T29,"OK",U29+V29))</f>
        <v/>
      </c>
      <c r="X29" s="51">
        <f t="shared" ca="1" si="3"/>
        <v>2</v>
      </c>
      <c r="Y29" s="77">
        <f ca="1">((J29+K29)*24*$K$8+P29*24*$P$8+Q29*24*$Q$8)*25%+ (J29*24*$K$8)*15%+(R29+S29)*24*$I$8*25%</f>
        <v>0</v>
      </c>
      <c r="Z29" s="76">
        <f ca="1">IF(AND(B29="So",C29&lt;&gt;"f"),IF(ISNUMBER(I29),I29*24*$I$8*50%,0),0)</f>
        <v>0</v>
      </c>
      <c r="AA29" s="76">
        <f ca="1">IF(C29="f",IF(ISNUMBER(I29),I29*24*$I$8*125%,0),0)</f>
        <v>0</v>
      </c>
    </row>
    <row r="30" spans="1:29" x14ac:dyDescent="0.25">
      <c r="A30" s="25">
        <f t="shared" ca="1" si="7"/>
        <v>7</v>
      </c>
      <c r="B30" s="30" t="str">
        <f t="shared" ca="1" si="4"/>
        <v>?</v>
      </c>
      <c r="C30" s="45" t="str">
        <f t="shared" ca="1" si="2"/>
        <v/>
      </c>
      <c r="D30" s="46" t="str">
        <f t="shared" ca="1" si="5"/>
        <v>?</v>
      </c>
      <c r="E30" s="45"/>
      <c r="F30" s="68"/>
      <c r="G30" s="68"/>
      <c r="H30" s="48" t="str">
        <f>IF($J$3=$E30,IF(G30-F30=0,"",IF(G30-F30="","",G30-F30)),"")</f>
        <v/>
      </c>
      <c r="I30" s="49" t="str">
        <f t="shared" ca="1" si="8"/>
        <v/>
      </c>
      <c r="J30" s="19">
        <f ca="1">IF($J$3=$E30,IF($D30="*","0",IF($F30&lt;I$16,IF($G30&gt;J$16,J$16-I$16,IF($G30&lt;I$16,0,$G30-I$16)),IF($F30&gt;J$16,0,IF($G30&gt;J$16,J$16-$F30,$G30-$F30)))),"0")</f>
        <v>0</v>
      </c>
      <c r="K30" s="19">
        <f ca="1">IF($J$3=$E30,IF($D30="*","0",IF($F30&lt;J$16,IF($G30&gt;K$16,K$16-J$16,IF($G30&lt;J$16,0,$G30-J$16)),IF($F30&gt;K$16,0,IF($G30&gt;K$16,K$16-$F30,$G30-$F30)))),"0")</f>
        <v>0</v>
      </c>
      <c r="L30" s="19">
        <f ca="1">IF($J$3=$E30,IF($D30="*","0",IF($F30&lt;K$16,IF($G30&gt;L$16,L$16-K$16,IF($G30&lt;K$16,0,$G30-K$16)),IF($F30&gt;L$16,0,IF($G30&gt;L$16,L$16-$F30,$G30-$F30)))),"0")</f>
        <v>0</v>
      </c>
      <c r="M30" s="19">
        <f ca="1">IF($J$3=$E30,IF($D30="*","0",IF($F30&lt;L$16,IF($G30&gt;M$16,M$16-L$16,IF($G30&lt;L$16,0,$G30-L$16)),IF($F30&gt;M$16,0,IF($G30&gt;M$16,M$16-$F30,$G30-$F30)))),"0")</f>
        <v>0</v>
      </c>
      <c r="N30" s="19">
        <f ca="1">IF($J$3=$E30,IF($D30="*","0",IF($F30&lt;M$16,IF($G30&gt;N$16,N$16-M$16,IF($G30&lt;M$16,0,$G30-M$16)),IF($F30&gt;N$16,0,IF($G30&gt;N$16,N$16-$F30,$G30-$F30)))),"0")</f>
        <v>0</v>
      </c>
      <c r="O30" s="19">
        <f ca="1">IF($J$3=$E30,IF($D30="*","0",IF($F30&lt;N$16,IF($G30&gt;O$16,O$16-N$16,IF($G30&lt;N$16,0,$G30-N$16)),IF($F30&gt;O$16,0,IF($G30&gt;O$16,O$16-$F30,$G30-$F30)))),"0")</f>
        <v>0</v>
      </c>
      <c r="P30" s="19">
        <f ca="1">IF($J$3=$E30,IF($D30="*","0",IF($F30&lt;O$16,IF($G30&gt;P$16,P$16-O$16,IF($G30&lt;O$16,0,$G30-O$16)),IF($F30&gt;P$16,0,IF($G30&gt;P$16,P$16-$F30,$G30-$F30)))),"0")</f>
        <v>0</v>
      </c>
      <c r="Q30" s="19">
        <f ca="1">IF($J$3=$E30,IF($D30="*","0",IF($F30&lt;P$16,IF($G30&gt;Q$16,Q$16-P$16,IF($G30&lt;P$16,0,$G30-P$16)),IF($F30&gt;Q$16,0,IF($G30&gt;Q$16,Q$16-$F30,$G30-$F30)))),"0")</f>
        <v>0</v>
      </c>
      <c r="R30" s="19" t="str">
        <f ca="1">IF($J$3=$E30,IF($D30="*",IF($F30&lt;I$16,IF($G30&gt;R$16,R$16-Q$16,IF($G30&lt;Q$16,0,$G30-Q$16)),IF($F30&gt;R$16,0,IF($G30&gt;R$16,R$16-$F30,$G30-$F30))),"0"),"0")</f>
        <v>0</v>
      </c>
      <c r="S30" s="19" t="str">
        <f ca="1">IF($J$3=$E30,IF($D30="*",IF(G30=Q$16,IF(F30&lt;O$16,G30-O$16,G30-F30),"0"),"0"),"0")</f>
        <v>0</v>
      </c>
      <c r="T30" s="47" t="str">
        <f>H30</f>
        <v/>
      </c>
      <c r="U30" s="47">
        <f ca="1">IF(D30="*",H30,SUM(J30:Q30))</f>
        <v>0</v>
      </c>
      <c r="V30" s="47">
        <f ca="1">IF(D30="*",0,M30)</f>
        <v>0</v>
      </c>
      <c r="W30" s="50" t="str">
        <f>IF(H30="","",IF(U30+V30=T30,"OK",U30+V30))</f>
        <v/>
      </c>
      <c r="X30" s="51">
        <f t="shared" ca="1" si="3"/>
        <v>2</v>
      </c>
      <c r="Y30" s="77">
        <f ca="1">((J30+K30)*24*$K$8+P30*24*$P$8+Q30*24*$Q$8)*25%+ (J30*24*$K$8)*15%+(R30+S30)*24*$I$8*25%</f>
        <v>0</v>
      </c>
      <c r="Z30" s="76">
        <f ca="1">IF(AND(B30="So",C30&lt;&gt;"f"),IF(ISNUMBER(I30),I30*24*$I$8*50%,0),0)</f>
        <v>0</v>
      </c>
      <c r="AA30" s="76">
        <f ca="1">IF(C30="f",IF(ISNUMBER(I30),I30*24*$I$8*125%,0),0)</f>
        <v>0</v>
      </c>
    </row>
    <row r="31" spans="1:29" x14ac:dyDescent="0.25">
      <c r="A31" s="25">
        <f t="shared" ca="1" si="7"/>
        <v>8</v>
      </c>
      <c r="B31" s="30" t="str">
        <f t="shared" ca="1" si="4"/>
        <v>?</v>
      </c>
      <c r="C31" s="45" t="str">
        <f t="shared" ca="1" si="2"/>
        <v/>
      </c>
      <c r="D31" s="46" t="str">
        <f t="shared" ca="1" si="5"/>
        <v>?</v>
      </c>
      <c r="E31" s="45"/>
      <c r="F31" s="68"/>
      <c r="G31" s="68"/>
      <c r="H31" s="48" t="str">
        <f>IF($J$3=$E31,IF(G31-F31=0,"",IF(G31-F31="","",G31-F31)),"")</f>
        <v/>
      </c>
      <c r="I31" s="49" t="str">
        <f t="shared" ca="1" si="8"/>
        <v/>
      </c>
      <c r="J31" s="19">
        <f ca="1">IF($J$3=$E31,IF($D31="*","0",IF($F31&lt;I$16,IF($G31&gt;J$16,J$16-I$16,IF($G31&lt;I$16,0,$G31-I$16)),IF($F31&gt;J$16,0,IF($G31&gt;J$16,J$16-$F31,$G31-$F31)))),"0")</f>
        <v>0</v>
      </c>
      <c r="K31" s="19">
        <f ca="1">IF($J$3=$E31,IF($D31="*","0",IF($F31&lt;J$16,IF($G31&gt;K$16,K$16-J$16,IF($G31&lt;J$16,0,$G31-J$16)),IF($F31&gt;K$16,0,IF($G31&gt;K$16,K$16-$F31,$G31-$F31)))),"0")</f>
        <v>0</v>
      </c>
      <c r="L31" s="19">
        <f ca="1">IF($J$3=$E31,IF($D31="*","0",IF($F31&lt;K$16,IF($G31&gt;L$16,L$16-K$16,IF($G31&lt;K$16,0,$G31-K$16)),IF($F31&gt;L$16,0,IF($G31&gt;L$16,L$16-$F31,$G31-$F31)))),"0")</f>
        <v>0</v>
      </c>
      <c r="M31" s="19">
        <f ca="1">IF($J$3=$E31,IF($D31="*","0",IF($F31&lt;L$16,IF($G31&gt;M$16,M$16-L$16,IF($G31&lt;L$16,0,$G31-L$16)),IF($F31&gt;M$16,0,IF($G31&gt;M$16,M$16-$F31,$G31-$F31)))),"0")</f>
        <v>0</v>
      </c>
      <c r="N31" s="19">
        <f ca="1">IF($J$3=$E31,IF($D31="*","0",IF($F31&lt;M$16,IF($G31&gt;N$16,N$16-M$16,IF($G31&lt;M$16,0,$G31-M$16)),IF($F31&gt;N$16,0,IF($G31&gt;N$16,N$16-$F31,$G31-$F31)))),"0")</f>
        <v>0</v>
      </c>
      <c r="O31" s="19">
        <f ca="1">IF($J$3=$E31,IF($D31="*","0",IF($F31&lt;N$16,IF($G31&gt;O$16,O$16-N$16,IF($G31&lt;N$16,0,$G31-N$16)),IF($F31&gt;O$16,0,IF($G31&gt;O$16,O$16-$F31,$G31-$F31)))),"0")</f>
        <v>0</v>
      </c>
      <c r="P31" s="19">
        <f ca="1">IF($J$3=$E31,IF($D31="*","0",IF($F31&lt;O$16,IF($G31&gt;P$16,P$16-O$16,IF($G31&lt;O$16,0,$G31-O$16)),IF($F31&gt;P$16,0,IF($G31&gt;P$16,P$16-$F31,$G31-$F31)))),"0")</f>
        <v>0</v>
      </c>
      <c r="Q31" s="19">
        <f ca="1">IF($J$3=$E31,IF($D31="*","0",IF($F31&lt;P$16,IF($G31&gt;Q$16,Q$16-P$16,IF($G31&lt;P$16,0,$G31-P$16)),IF($F31&gt;Q$16,0,IF($G31&gt;Q$16,Q$16-$F31,$G31-$F31)))),"0")</f>
        <v>0</v>
      </c>
      <c r="R31" s="19" t="str">
        <f ca="1">IF($J$3=$E31,IF($D31="*",IF($F31&lt;I$16,IF($G31&gt;R$16,R$16-Q$16,IF($G31&lt;Q$16,0,$G31-Q$16)),IF($F31&gt;R$16,0,IF($G31&gt;R$16,R$16-$F31,$G31-$F31))),"0"),"0")</f>
        <v>0</v>
      </c>
      <c r="S31" s="19" t="str">
        <f ca="1">IF($J$3=$E31,IF($D31="*",IF(G31=Q$16,IF(F31&lt;O$16,G31-O$16,G31-F31),"0"),"0"),"0")</f>
        <v>0</v>
      </c>
      <c r="T31" s="47" t="str">
        <f>H31</f>
        <v/>
      </c>
      <c r="U31" s="47">
        <f ca="1">IF(D31="*",H31,SUM(J31:Q31))</f>
        <v>0</v>
      </c>
      <c r="V31" s="47">
        <f ca="1">IF(D31="*",0,M31)</f>
        <v>0</v>
      </c>
      <c r="W31" s="50" t="str">
        <f>IF(H31="","",IF(U31+V31=T31,"OK",U31+V31))</f>
        <v/>
      </c>
      <c r="X31" s="51">
        <f t="shared" ca="1" si="3"/>
        <v>2</v>
      </c>
      <c r="Y31" s="77">
        <f ca="1">((J31+K31)*24*$K$8+P31*24*$P$8+Q31*24*$Q$8)*25%+ (J31*24*$K$8)*15%+(R31+S31)*24*$I$8*25%</f>
        <v>0</v>
      </c>
      <c r="Z31" s="76">
        <f ca="1">IF(AND(B31="So",C31&lt;&gt;"f"),IF(ISNUMBER(I31),I31*24*$I$8*50%,0),0)</f>
        <v>0</v>
      </c>
      <c r="AA31" s="76">
        <f ca="1">IF(C31="f",IF(ISNUMBER(I31),I31*24*$I$8*125%,0),0)</f>
        <v>0</v>
      </c>
    </row>
    <row r="32" spans="1:29" x14ac:dyDescent="0.25">
      <c r="A32" s="25">
        <f t="shared" ca="1" si="7"/>
        <v>8</v>
      </c>
      <c r="B32" s="30" t="str">
        <f t="shared" ca="1" si="4"/>
        <v>?</v>
      </c>
      <c r="C32" s="45" t="str">
        <f t="shared" ca="1" si="2"/>
        <v/>
      </c>
      <c r="D32" s="46" t="str">
        <f t="shared" ca="1" si="5"/>
        <v>?</v>
      </c>
      <c r="E32" s="45"/>
      <c r="F32" s="68"/>
      <c r="G32" s="68"/>
      <c r="H32" s="48" t="str">
        <f>IF($J$3=$E32,IF(G32-F32=0,"",IF(G32-F32="","",G32-F32)),"")</f>
        <v/>
      </c>
      <c r="I32" s="49" t="str">
        <f t="shared" ca="1" si="8"/>
        <v/>
      </c>
      <c r="J32" s="19">
        <f ca="1">IF($J$3=$E32,IF($D32="*","0",IF($F32&lt;I$16,IF($G32&gt;J$16,J$16-I$16,IF($G32&lt;I$16,0,$G32-I$16)),IF($F32&gt;J$16,0,IF($G32&gt;J$16,J$16-$F32,$G32-$F32)))),"0")</f>
        <v>0</v>
      </c>
      <c r="K32" s="19">
        <f ca="1">IF($J$3=$E32,IF($D32="*","0",IF($F32&lt;J$16,IF($G32&gt;K$16,K$16-J$16,IF($G32&lt;J$16,0,$G32-J$16)),IF($F32&gt;K$16,0,IF($G32&gt;K$16,K$16-$F32,$G32-$F32)))),"0")</f>
        <v>0</v>
      </c>
      <c r="L32" s="19">
        <f ca="1">IF($J$3=$E32,IF($D32="*","0",IF($F32&lt;K$16,IF($G32&gt;L$16,L$16-K$16,IF($G32&lt;K$16,0,$G32-K$16)),IF($F32&gt;L$16,0,IF($G32&gt;L$16,L$16-$F32,$G32-$F32)))),"0")</f>
        <v>0</v>
      </c>
      <c r="M32" s="19">
        <f ca="1">IF($J$3=$E32,IF($D32="*","0",IF($F32&lt;L$16,IF($G32&gt;M$16,M$16-L$16,IF($G32&lt;L$16,0,$G32-L$16)),IF($F32&gt;M$16,0,IF($G32&gt;M$16,M$16-$F32,$G32-$F32)))),"0")</f>
        <v>0</v>
      </c>
      <c r="N32" s="19">
        <f ca="1">IF($J$3=$E32,IF($D32="*","0",IF($F32&lt;M$16,IF($G32&gt;N$16,N$16-M$16,IF($G32&lt;M$16,0,$G32-M$16)),IF($F32&gt;N$16,0,IF($G32&gt;N$16,N$16-$F32,$G32-$F32)))),"0")</f>
        <v>0</v>
      </c>
      <c r="O32" s="19">
        <f ca="1">IF($J$3=$E32,IF($D32="*","0",IF($F32&lt;N$16,IF($G32&gt;O$16,O$16-N$16,IF($G32&lt;N$16,0,$G32-N$16)),IF($F32&gt;O$16,0,IF($G32&gt;O$16,O$16-$F32,$G32-$F32)))),"0")</f>
        <v>0</v>
      </c>
      <c r="P32" s="19">
        <f ca="1">IF($J$3=$E32,IF($D32="*","0",IF($F32&lt;O$16,IF($G32&gt;P$16,P$16-O$16,IF($G32&lt;O$16,0,$G32-O$16)),IF($F32&gt;P$16,0,IF($G32&gt;P$16,P$16-$F32,$G32-$F32)))),"0")</f>
        <v>0</v>
      </c>
      <c r="Q32" s="19">
        <f ca="1">IF($J$3=$E32,IF($D32="*","0",IF($F32&lt;P$16,IF($G32&gt;Q$16,Q$16-P$16,IF($G32&lt;P$16,0,$G32-P$16)),IF($F32&gt;Q$16,0,IF($G32&gt;Q$16,Q$16-$F32,$G32-$F32)))),"0")</f>
        <v>0</v>
      </c>
      <c r="R32" s="19" t="str">
        <f ca="1">IF($J$3=$E32,IF($D32="*",IF($F32&lt;I$16,IF($G32&gt;R$16,R$16-Q$16,IF($G32&lt;Q$16,0,$G32-Q$16)),IF($F32&gt;R$16,0,IF($G32&gt;R$16,R$16-$F32,$G32-$F32))),"0"),"0")</f>
        <v>0</v>
      </c>
      <c r="S32" s="19" t="str">
        <f ca="1">IF($J$3=$E32,IF($D32="*",IF(G32=Q$16,IF(F32&lt;O$16,G32-O$16,G32-F32),"0"),"0"),"0")</f>
        <v>0</v>
      </c>
      <c r="T32" s="47" t="str">
        <f>H32</f>
        <v/>
      </c>
      <c r="U32" s="47">
        <f ca="1">IF(D32="*",H32,SUM(J32:Q32))</f>
        <v>0</v>
      </c>
      <c r="V32" s="47">
        <f ca="1">IF(D32="*",0,M32)</f>
        <v>0</v>
      </c>
      <c r="W32" s="50" t="str">
        <f>IF(H32="","",IF(U32+V32=T32,"OK",U32+V32))</f>
        <v/>
      </c>
      <c r="X32" s="51">
        <f t="shared" ca="1" si="3"/>
        <v>2</v>
      </c>
      <c r="Y32" s="77">
        <f ca="1">((J32+K32)*24*$K$8+P32*24*$P$8+Q32*24*$Q$8)*25%+ (J32*24*$K$8)*15%+(R32+S32)*24*$I$8*25%</f>
        <v>0</v>
      </c>
      <c r="Z32" s="76">
        <f ca="1">IF(AND(B32="So",C32&lt;&gt;"f"),IF(ISNUMBER(I32),I32*24*$I$8*50%,0),0)</f>
        <v>0</v>
      </c>
      <c r="AA32" s="76">
        <f ca="1">IF(C32="f",IF(ISNUMBER(I32),I32*24*$I$8*125%,0),0)</f>
        <v>0</v>
      </c>
    </row>
    <row r="33" spans="1:27" x14ac:dyDescent="0.25">
      <c r="A33" s="25">
        <f t="shared" ca="1" si="7"/>
        <v>9</v>
      </c>
      <c r="B33" s="30" t="str">
        <f t="shared" ca="1" si="4"/>
        <v>?</v>
      </c>
      <c r="C33" s="45" t="str">
        <f ca="1">IF(ISERROR(MATCH(DATE(YEAR(Abrechnung!C31),MONTH($G$3),DAY(A33)),Feiertage05,FALSE)=TRUE),"","f")</f>
        <v/>
      </c>
      <c r="D33" s="46" t="str">
        <f t="shared" ca="1" si="5"/>
        <v>?</v>
      </c>
      <c r="E33" s="45"/>
      <c r="F33" s="68"/>
      <c r="G33" s="68"/>
      <c r="H33" s="48" t="str">
        <f>IF($J$3=$E33,IF(G33-F33=0,"",IF(G33-F33="","",G33-F33)),"")</f>
        <v/>
      </c>
      <c r="I33" s="49" t="str">
        <f t="shared" ca="1" si="8"/>
        <v/>
      </c>
      <c r="J33" s="19">
        <f ca="1">IF($J$3=$E33,IF($D33="*","0",IF($F33&lt;I$16,IF($G33&gt;J$16,J$16-I$16,IF($G33&lt;I$16,0,$G33-I$16)),IF($F33&gt;J$16,0,IF($G33&gt;J$16,J$16-$F33,$G33-$F33)))),"0")</f>
        <v>0</v>
      </c>
      <c r="K33" s="19">
        <f ca="1">IF($J$3=$E33,IF($D33="*","0",IF($F33&lt;J$16,IF($G33&gt;K$16,K$16-J$16,IF($G33&lt;J$16,0,$G33-J$16)),IF($F33&gt;K$16,0,IF($G33&gt;K$16,K$16-$F33,$G33-$F33)))),"0")</f>
        <v>0</v>
      </c>
      <c r="L33" s="19">
        <f ca="1">IF($J$3=$E33,IF($D33="*","0",IF($F33&lt;K$16,IF($G33&gt;L$16,L$16-K$16,IF($G33&lt;K$16,0,$G33-K$16)),IF($F33&gt;L$16,0,IF($G33&gt;L$16,L$16-$F33,$G33-$F33)))),"0")</f>
        <v>0</v>
      </c>
      <c r="M33" s="19">
        <f ca="1">IF($J$3=$E33,IF($D33="*","0",IF($F33&lt;L$16,IF($G33&gt;M$16,M$16-L$16,IF($G33&lt;L$16,0,$G33-L$16)),IF($F33&gt;M$16,0,IF($G33&gt;M$16,M$16-$F33,$G33-$F33)))),"0")</f>
        <v>0</v>
      </c>
      <c r="N33" s="19">
        <f ca="1">IF($J$3=$E33,IF($D33="*","0",IF($F33&lt;M$16,IF($G33&gt;N$16,N$16-M$16,IF($G33&lt;M$16,0,$G33-M$16)),IF($F33&gt;N$16,0,IF($G33&gt;N$16,N$16-$F33,$G33-$F33)))),"0")</f>
        <v>0</v>
      </c>
      <c r="O33" s="19">
        <f ca="1">IF($J$3=$E33,IF($D33="*","0",IF($F33&lt;N$16,IF($G33&gt;O$16,O$16-N$16,IF($G33&lt;N$16,0,$G33-N$16)),IF($F33&gt;O$16,0,IF($G33&gt;O$16,O$16-$F33,$G33-$F33)))),"0")</f>
        <v>0</v>
      </c>
      <c r="P33" s="19">
        <f ca="1">IF($J$3=$E33,IF($D33="*","0",IF($F33&lt;O$16,IF($G33&gt;P$16,P$16-O$16,IF($G33&lt;O$16,0,$G33-O$16)),IF($F33&gt;P$16,0,IF($G33&gt;P$16,P$16-$F33,$G33-$F33)))),"0")</f>
        <v>0</v>
      </c>
      <c r="Q33" s="19">
        <f ca="1">IF($J$3=$E33,IF($D33="*","0",IF($F33&lt;P$16,IF($G33&gt;Q$16,Q$16-P$16,IF($G33&lt;P$16,0,$G33-P$16)),IF($F33&gt;Q$16,0,IF($G33&gt;Q$16,Q$16-$F33,$G33-$F33)))),"0")</f>
        <v>0</v>
      </c>
      <c r="R33" s="19" t="str">
        <f ca="1">IF($J$3=$E33,IF($D33="*",IF($F33&lt;I$16,IF($G33&gt;R$16,R$16-Q$16,IF($G33&lt;Q$16,0,$G33-Q$16)),IF($F33&gt;R$16,0,IF($G33&gt;R$16,R$16-$F33,$G33-$F33))),"0"),"0")</f>
        <v>0</v>
      </c>
      <c r="S33" s="19" t="str">
        <f ca="1">IF($J$3=$E33,IF($D33="*",IF(G33=Q$16,IF(F33&lt;O$16,G33-O$16,G33-F33),"0"),"0"),"0")</f>
        <v>0</v>
      </c>
      <c r="T33" s="47" t="str">
        <f>H33</f>
        <v/>
      </c>
      <c r="U33" s="47">
        <f ca="1">IF(D33="*",H33,SUM(J33:Q33))</f>
        <v>0</v>
      </c>
      <c r="V33" s="47">
        <f ca="1">IF(D33="*",0,M33)</f>
        <v>0</v>
      </c>
      <c r="W33" s="50" t="str">
        <f>IF(H33="","",IF(U33+V33=T33,"OK",U33+V33))</f>
        <v/>
      </c>
      <c r="X33" s="51">
        <f t="shared" ca="1" si="3"/>
        <v>2</v>
      </c>
      <c r="Y33" s="77">
        <f ca="1">((J33+K33)*24*$K$8+P33*24*$P$8+Q33*24*$Q$8)*25%+ (J33*24*$K$8)*15%+(R33+S33)*24*$I$8*25%</f>
        <v>0</v>
      </c>
      <c r="Z33" s="76">
        <f ca="1">IF(AND(B33="So",C33&lt;&gt;"f"),IF(ISNUMBER(I33),I33*24*$I$8*50%,0),0)</f>
        <v>0</v>
      </c>
      <c r="AA33" s="76">
        <f ca="1">IF(C33="f",IF(ISNUMBER(I33),I33*24*$I$8*125%,0),0)</f>
        <v>0</v>
      </c>
    </row>
    <row r="34" spans="1:27" x14ac:dyDescent="0.25">
      <c r="A34" s="25">
        <f t="shared" ca="1" si="7"/>
        <v>9</v>
      </c>
      <c r="B34" s="30" t="str">
        <f t="shared" ca="1" si="4"/>
        <v>?</v>
      </c>
      <c r="C34" s="45" t="str">
        <f t="shared" ca="1" si="2"/>
        <v/>
      </c>
      <c r="D34" s="46" t="str">
        <f t="shared" ca="1" si="5"/>
        <v>?</v>
      </c>
      <c r="E34" s="45"/>
      <c r="F34" s="68"/>
      <c r="G34" s="68"/>
      <c r="H34" s="48" t="str">
        <f>IF($J$3=$E34,IF(G34-F34=0,"",IF(G34-F34="","",G34-F34)),"")</f>
        <v/>
      </c>
      <c r="I34" s="49" t="str">
        <f ca="1">IF(D34="*",IF(H34="","",H34),"")</f>
        <v/>
      </c>
      <c r="J34" s="19">
        <f ca="1">IF($J$3=$E34,IF($D34="*","0",IF($F34&lt;I$16,IF($G34&gt;J$16,J$16-I$16,IF($G34&lt;I$16,0,$G34-I$16)),IF($F34&gt;J$16,0,IF($G34&gt;J$16,J$16-$F34,$G34-$F34)))),"0")</f>
        <v>0</v>
      </c>
      <c r="K34" s="19">
        <f ca="1">IF($J$3=$E34,IF($D34="*","0",IF($F34&lt;J$16,IF($G34&gt;K$16,K$16-J$16,IF($G34&lt;J$16,0,$G34-J$16)),IF($F34&gt;K$16,0,IF($G34&gt;K$16,K$16-$F34,$G34-$F34)))),"0")</f>
        <v>0</v>
      </c>
      <c r="L34" s="19">
        <f ca="1">IF($J$3=$E34,IF($D34="*","0",IF($F34&lt;K$16,IF($G34&gt;L$16,L$16-K$16,IF($G34&lt;K$16,0,$G34-K$16)),IF($F34&gt;L$16,0,IF($G34&gt;L$16,L$16-$F34,$G34-$F34)))),"0")</f>
        <v>0</v>
      </c>
      <c r="M34" s="19">
        <f ca="1">IF($J$3=$E34,IF($D34="*","0",IF($F34&lt;L$16,IF($G34&gt;M$16,M$16-L$16,IF($G34&lt;L$16,0,$G34-L$16)),IF($F34&gt;M$16,0,IF($G34&gt;M$16,M$16-$F34,$G34-$F34)))),"0")</f>
        <v>0</v>
      </c>
      <c r="N34" s="19">
        <f ca="1">IF($J$3=$E34,IF($D34="*","0",IF($F34&lt;M$16,IF($G34&gt;N$16,N$16-M$16,IF($G34&lt;M$16,0,$G34-M$16)),IF($F34&gt;N$16,0,IF($G34&gt;N$16,N$16-$F34,$G34-$F34)))),"0")</f>
        <v>0</v>
      </c>
      <c r="O34" s="19">
        <f ca="1">IF($J$3=$E34,IF($D34="*","0",IF($F34&lt;N$16,IF($G34&gt;O$16,O$16-N$16,IF($G34&lt;N$16,0,$G34-N$16)),IF($F34&gt;O$16,0,IF($G34&gt;O$16,O$16-$F34,$G34-$F34)))),"0")</f>
        <v>0</v>
      </c>
      <c r="P34" s="19">
        <f ca="1">IF($J$3=$E34,IF($D34="*","0",IF($F34&lt;O$16,IF($G34&gt;P$16,P$16-O$16,IF($G34&lt;O$16,0,$G34-O$16)),IF($F34&gt;P$16,0,IF($G34&gt;P$16,P$16-$F34,$G34-$F34)))),"0")</f>
        <v>0</v>
      </c>
      <c r="Q34" s="19">
        <f ca="1">IF($J$3=$E34,IF($D34="*","0",IF($F34&lt;P$16,IF($G34&gt;Q$16,Q$16-P$16,IF($G34&lt;P$16,0,$G34-P$16)),IF($F34&gt;Q$16,0,IF($G34&gt;Q$16,Q$16-$F34,$G34-$F34)))),"0")</f>
        <v>0</v>
      </c>
      <c r="R34" s="19" t="str">
        <f ca="1">IF($J$3=$E34,IF($D34="*",IF($F34&lt;I$16,IF($G34&gt;R$16,R$16-Q$16,IF($G34&lt;Q$16,0,$G34-Q$16)),IF($F34&gt;R$16,0,IF($G34&gt;R$16,R$16-$F34,$G34-$F34))),"0"),"0")</f>
        <v>0</v>
      </c>
      <c r="S34" s="19" t="str">
        <f ca="1">IF($J$3=$E34,IF($D34="*",IF(G34=Q$16,IF(F34&lt;O$16,G34-O$16,G34-F34),"0"),"0"),"0")</f>
        <v>0</v>
      </c>
      <c r="T34" s="47" t="str">
        <f>H34</f>
        <v/>
      </c>
      <c r="U34" s="47">
        <f ca="1">IF(D34="*",H34,SUM(J34:Q34))</f>
        <v>0</v>
      </c>
      <c r="V34" s="47">
        <f ca="1">IF(D34="*",0,M34)</f>
        <v>0</v>
      </c>
      <c r="W34" s="50" t="str">
        <f>IF(H34="","",IF(U34+V34=T34,"OK",U34+V34))</f>
        <v/>
      </c>
      <c r="X34" s="51">
        <f t="shared" ca="1" si="3"/>
        <v>2</v>
      </c>
      <c r="Y34" s="77">
        <f ca="1">((J34+K34)*24*$K$8+P34*24*$P$8+Q34*24*$Q$8)*25%+ (J34*24*$K$8)*15%+(R34+S34)*24*$I$8*25%</f>
        <v>0</v>
      </c>
      <c r="Z34" s="76">
        <f ca="1">IF(AND(B34="So",C34&lt;&gt;"f"),IF(ISNUMBER(I34),I34*24*$I$8*50%,0),0)</f>
        <v>0</v>
      </c>
      <c r="AA34" s="76">
        <f ca="1">IF(C34="f",IF(ISNUMBER(I34),I34*24*$I$8*125%,0),0)</f>
        <v>0</v>
      </c>
    </row>
    <row r="35" spans="1:27" x14ac:dyDescent="0.25">
      <c r="A35" s="25">
        <f t="shared" ca="1" si="7"/>
        <v>10</v>
      </c>
      <c r="B35" s="30" t="str">
        <f t="shared" ca="1" si="4"/>
        <v>?</v>
      </c>
      <c r="C35" s="45" t="str">
        <f t="shared" ca="1" si="2"/>
        <v/>
      </c>
      <c r="D35" s="46" t="str">
        <f t="shared" ca="1" si="5"/>
        <v>?</v>
      </c>
      <c r="E35" s="45"/>
      <c r="F35" s="68"/>
      <c r="G35" s="68"/>
      <c r="H35" s="48" t="str">
        <f>IF($J$3=$E35,IF(G35-F35=0,"",IF(G35-F35="","",G35-F35)),"")</f>
        <v/>
      </c>
      <c r="I35" s="49" t="str">
        <f t="shared" ca="1" si="8"/>
        <v/>
      </c>
      <c r="J35" s="19">
        <f ca="1">IF($J$3=$E35,IF($D35="*","0",IF($F35&lt;I$16,IF($G35&gt;J$16,J$16-I$16,IF($G35&lt;I$16,0,$G35-I$16)),IF($F35&gt;J$16,0,IF($G35&gt;J$16,J$16-$F35,$G35-$F35)))),"0")</f>
        <v>0</v>
      </c>
      <c r="K35" s="19">
        <f ca="1">IF($J$3=$E35,IF($D35="*","0",IF($F35&lt;J$16,IF($G35&gt;K$16,K$16-J$16,IF($G35&lt;J$16,0,$G35-J$16)),IF($F35&gt;K$16,0,IF($G35&gt;K$16,K$16-$F35,$G35-$F35)))),"0")</f>
        <v>0</v>
      </c>
      <c r="L35" s="19">
        <f ca="1">IF($J$3=$E35,IF($D35="*","0",IF($F35&lt;K$16,IF($G35&gt;L$16,L$16-K$16,IF($G35&lt;K$16,0,$G35-K$16)),IF($F35&gt;L$16,0,IF($G35&gt;L$16,L$16-$F35,$G35-$F35)))),"0")</f>
        <v>0</v>
      </c>
      <c r="M35" s="19">
        <f ca="1">IF($J$3=$E35,IF($D35="*","0",IF($F35&lt;L$16,IF($G35&gt;M$16,M$16-L$16,IF($G35&lt;L$16,0,$G35-L$16)),IF($F35&gt;M$16,0,IF($G35&gt;M$16,M$16-$F35,$G35-$F35)))),"0")</f>
        <v>0</v>
      </c>
      <c r="N35" s="19">
        <f ca="1">IF($J$3=$E35,IF($D35="*","0",IF($F35&lt;M$16,IF($G35&gt;N$16,N$16-M$16,IF($G35&lt;M$16,0,$G35-M$16)),IF($F35&gt;N$16,0,IF($G35&gt;N$16,N$16-$F35,$G35-$F35)))),"0")</f>
        <v>0</v>
      </c>
      <c r="O35" s="19">
        <f ca="1">IF($J$3=$E35,IF($D35="*","0",IF($F35&lt;N$16,IF($G35&gt;O$16,O$16-N$16,IF($G35&lt;N$16,0,$G35-N$16)),IF($F35&gt;O$16,0,IF($G35&gt;O$16,O$16-$F35,$G35-$F35)))),"0")</f>
        <v>0</v>
      </c>
      <c r="P35" s="19">
        <f ca="1">IF($J$3=$E35,IF($D35="*","0",IF($F35&lt;O$16,IF($G35&gt;P$16,P$16-O$16,IF($G35&lt;O$16,0,$G35-O$16)),IF($F35&gt;P$16,0,IF($G35&gt;P$16,P$16-$F35,$G35-$F35)))),"0")</f>
        <v>0</v>
      </c>
      <c r="Q35" s="19">
        <f ca="1">IF($J$3=$E35,IF($D35="*","0",IF($F35&lt;P$16,IF($G35&gt;Q$16,Q$16-P$16,IF($G35&lt;P$16,0,$G35-P$16)),IF($F35&gt;Q$16,0,IF($G35&gt;Q$16,Q$16-$F35,$G35-$F35)))),"0")</f>
        <v>0</v>
      </c>
      <c r="R35" s="19" t="str">
        <f ca="1">IF($J$3=$E35,IF($D35="*",IF($F35&lt;I$16,IF($G35&gt;R$16,R$16-Q$16,IF($G35&lt;Q$16,0,$G35-Q$16)),IF($F35&gt;R$16,0,IF($G35&gt;R$16,R$16-$F35,$G35-$F35))),"0"),"0")</f>
        <v>0</v>
      </c>
      <c r="S35" s="19" t="str">
        <f ca="1">IF($J$3=$E35,IF($D35="*",IF(G35=Q$16,IF(F35&lt;O$16,G35-O$16,G35-F35),"0"),"0"),"0")</f>
        <v>0</v>
      </c>
      <c r="T35" s="47" t="str">
        <f>H35</f>
        <v/>
      </c>
      <c r="U35" s="47">
        <f ca="1">IF(D35="*",H35,SUM(J35:Q35))</f>
        <v>0</v>
      </c>
      <c r="V35" s="47">
        <f ca="1">IF(D35="*",0,M35)</f>
        <v>0</v>
      </c>
      <c r="W35" s="50" t="str">
        <f>IF(H35="","",IF(U35+V35=T35,"OK",U35+V35))</f>
        <v/>
      </c>
      <c r="X35" s="51">
        <f t="shared" ca="1" si="3"/>
        <v>2</v>
      </c>
      <c r="Y35" s="77">
        <f ca="1">((J35+K35)*24*$K$8+P35*24*$P$8+Q35*24*$Q$8)*25%+ (J35*24*$K$8)*15%+(R35+S35)*24*$I$8*25%</f>
        <v>0</v>
      </c>
      <c r="Z35" s="76">
        <f ca="1">IF(AND(B35="So",C35&lt;&gt;"f"),IF(ISNUMBER(I35),I35*24*$I$8*50%,0),0)</f>
        <v>0</v>
      </c>
      <c r="AA35" s="76">
        <f ca="1">IF(C35="f",IF(ISNUMBER(I35),I35*24*$I$8*125%,0),0)</f>
        <v>0</v>
      </c>
    </row>
    <row r="36" spans="1:27" ht="11.25" customHeight="1" x14ac:dyDescent="0.25">
      <c r="A36" s="25">
        <f t="shared" ca="1" si="7"/>
        <v>10</v>
      </c>
      <c r="B36" s="30" t="str">
        <f t="shared" ca="1" si="4"/>
        <v>?</v>
      </c>
      <c r="C36" s="45" t="str">
        <f t="shared" ca="1" si="2"/>
        <v/>
      </c>
      <c r="D36" s="46" t="str">
        <f t="shared" ca="1" si="5"/>
        <v>?</v>
      </c>
      <c r="E36" s="45"/>
      <c r="F36" s="68"/>
      <c r="G36" s="68"/>
      <c r="H36" s="48" t="str">
        <f>IF($J$3=$E36,IF(G36-F36=0,"",IF(G36-F36="","",G36-F36)),"")</f>
        <v/>
      </c>
      <c r="I36" s="49" t="str">
        <f t="shared" ca="1" si="8"/>
        <v/>
      </c>
      <c r="J36" s="19">
        <f ca="1">IF($J$3=$E36,IF($D36="*","0",IF($F36&lt;I$16,IF($G36&gt;J$16,J$16-I$16,IF($G36&lt;I$16,0,$G36-I$16)),IF($F36&gt;J$16,0,IF($G36&gt;J$16,J$16-$F36,$G36-$F36)))),"0")</f>
        <v>0</v>
      </c>
      <c r="K36" s="19">
        <f ca="1">IF($J$3=$E36,IF($D36="*","0",IF($F36&lt;J$16,IF($G36&gt;K$16,K$16-J$16,IF($G36&lt;J$16,0,$G36-J$16)),IF($F36&gt;K$16,0,IF($G36&gt;K$16,K$16-$F36,$G36-$F36)))),"0")</f>
        <v>0</v>
      </c>
      <c r="L36" s="19">
        <f ca="1">IF($J$3=$E36,IF($D36="*","0",IF($F36&lt;K$16,IF($G36&gt;L$16,L$16-K$16,IF($G36&lt;K$16,0,$G36-K$16)),IF($F36&gt;L$16,0,IF($G36&gt;L$16,L$16-$F36,$G36-$F36)))),"0")</f>
        <v>0</v>
      </c>
      <c r="M36" s="19">
        <f ca="1">IF($J$3=$E36,IF($D36="*","0",IF($F36&lt;L$16,IF($G36&gt;M$16,M$16-L$16,IF($G36&lt;L$16,0,$G36-L$16)),IF($F36&gt;M$16,0,IF($G36&gt;M$16,M$16-$F36,$G36-$F36)))),"0")</f>
        <v>0</v>
      </c>
      <c r="N36" s="19">
        <f ca="1">IF($J$3=$E36,IF($D36="*","0",IF($F36&lt;M$16,IF($G36&gt;N$16,N$16-M$16,IF($G36&lt;M$16,0,$G36-M$16)),IF($F36&gt;N$16,0,IF($G36&gt;N$16,N$16-$F36,$G36-$F36)))),"0")</f>
        <v>0</v>
      </c>
      <c r="O36" s="19">
        <f ca="1">IF($J$3=$E36,IF($D36="*","0",IF($F36&lt;N$16,IF($G36&gt;O$16,O$16-N$16,IF($G36&lt;N$16,0,$G36-N$16)),IF($F36&gt;O$16,0,IF($G36&gt;O$16,O$16-$F36,$G36-$F36)))),"0")</f>
        <v>0</v>
      </c>
      <c r="P36" s="19">
        <f ca="1">IF($J$3=$E36,IF($D36="*","0",IF($F36&lt;O$16,IF($G36&gt;P$16,P$16-O$16,IF($G36&lt;O$16,0,$G36-O$16)),IF($F36&gt;P$16,0,IF($G36&gt;P$16,P$16-$F36,$G36-$F36)))),"0")</f>
        <v>0</v>
      </c>
      <c r="Q36" s="19">
        <f ca="1">IF($J$3=$E36,IF($D36="*","0",IF($F36&lt;P$16,IF($G36&gt;Q$16,Q$16-P$16,IF($G36&lt;P$16,0,$G36-P$16)),IF($F36&gt;Q$16,0,IF($G36&gt;Q$16,Q$16-$F36,$G36-$F36)))),"0")</f>
        <v>0</v>
      </c>
      <c r="R36" s="19" t="str">
        <f ca="1">IF($J$3=$E36,IF($D36="*",IF($F36&lt;I$16,IF($G36&gt;R$16,R$16-Q$16,IF($G36&lt;Q$16,0,$G36-Q$16)),IF($F36&gt;R$16,0,IF($G36&gt;R$16,R$16-$F36,$G36-$F36))),"0"),"0")</f>
        <v>0</v>
      </c>
      <c r="S36" s="19" t="str">
        <f ca="1">IF($J$3=$E36,IF($D36="*",IF(G36=Q$16,IF(F36&lt;O$16,G36-O$16,G36-F36),"0"),"0"),"0")</f>
        <v>0</v>
      </c>
      <c r="T36" s="47" t="str">
        <f>H36</f>
        <v/>
      </c>
      <c r="U36" s="47">
        <f ca="1">IF(D36="*",H36,SUM(J36:Q36))</f>
        <v>0</v>
      </c>
      <c r="V36" s="47">
        <f ca="1">IF(D36="*",0,M36)</f>
        <v>0</v>
      </c>
      <c r="W36" s="50" t="str">
        <f>IF(H36="","",IF(U36+V36=T36,"OK",U36+V36))</f>
        <v/>
      </c>
      <c r="X36" s="51">
        <f t="shared" ca="1" si="3"/>
        <v>2</v>
      </c>
      <c r="Y36" s="77">
        <f ca="1">((J36+K36)*24*$K$8+P36*24*$P$8+Q36*24*$Q$8)*25%+ (J36*24*$K$8)*15%+(R36+S36)*24*$I$8*25%</f>
        <v>0</v>
      </c>
      <c r="Z36" s="76">
        <f ca="1">IF(AND(B36="So",C36&lt;&gt;"f"),IF(ISNUMBER(I36),I36*24*$I$8*50%,0),0)</f>
        <v>0</v>
      </c>
      <c r="AA36" s="76">
        <f ca="1">IF(C36="f",IF(ISNUMBER(I36),I36*24*$I$8*125%,0),0)</f>
        <v>0</v>
      </c>
    </row>
    <row r="37" spans="1:27" x14ac:dyDescent="0.25">
      <c r="A37" s="25">
        <f t="shared" ca="1" si="7"/>
        <v>11</v>
      </c>
      <c r="B37" s="30" t="str">
        <f ca="1">IF(ISERROR(LEFT(TEXT(WEEKDAY(TEXT(A37,"00")&amp;"."&amp;TEXT($A$16,"MM.JJJJ")),"TTT"),2)),"?",LEFT(TEXT(WEEKDAY(TEXT(A37,"00")&amp;"."&amp;TEXT($A$16,"MM.JJJJ")),"TTT"),2))</f>
        <v>?</v>
      </c>
      <c r="C37" s="45" t="str">
        <f t="shared" ca="1" si="2"/>
        <v/>
      </c>
      <c r="D37" s="46" t="str">
        <f t="shared" ca="1" si="5"/>
        <v>?</v>
      </c>
      <c r="E37" s="45"/>
      <c r="F37" s="68"/>
      <c r="G37" s="68"/>
      <c r="H37" s="48" t="str">
        <f>IF($J$3=$E37,IF(G37-F37=0,"",IF(G37-F37="","",G37-F37)),"")</f>
        <v/>
      </c>
      <c r="I37" s="49" t="str">
        <f ca="1">IF(D37="*",IF(H37="","",H37),"")</f>
        <v/>
      </c>
      <c r="J37" s="19">
        <f ca="1">IF($J$3=$E37,IF($D37="*","0",IF($F37&lt;I$16,IF($G37&gt;J$16,J$16-I$16,IF($G37&lt;I$16,0,$G37-I$16)),IF($F37&gt;J$16,0,IF($G37&gt;J$16,J$16-$F37,$G37-$F37)))),"0")</f>
        <v>0</v>
      </c>
      <c r="K37" s="19">
        <f ca="1">IF($J$3=$E37,IF($D37="*","0",IF($F37&lt;J$16,IF($G37&gt;K$16,K$16-J$16,IF($G37&lt;J$16,0,$G37-J$16)),IF($F37&gt;K$16,0,IF($G37&gt;K$16,K$16-$F37,$G37-$F37)))),"0")</f>
        <v>0</v>
      </c>
      <c r="L37" s="19">
        <f ca="1">IF($J$3=$E37,IF($D37="*","0",IF($F37&lt;K$16,IF($G37&gt;L$16,L$16-K$16,IF($G37&lt;K$16,0,$G37-K$16)),IF($F37&gt;L$16,0,IF($G37&gt;L$16,L$16-$F37,$G37-$F37)))),"0")</f>
        <v>0</v>
      </c>
      <c r="M37" s="19">
        <f ca="1">IF($J$3=$E37,IF($D37="*","0",IF($F37&lt;L$16,IF($G37&gt;M$16,M$16-L$16,IF($G37&lt;L$16,0,$G37-L$16)),IF($F37&gt;M$16,0,IF($G37&gt;M$16,M$16-$F37,$G37-$F37)))),"0")</f>
        <v>0</v>
      </c>
      <c r="N37" s="19">
        <f ca="1">IF($J$3=$E37,IF($D37="*","0",IF($F37&lt;M$16,IF($G37&gt;N$16,N$16-M$16,IF($G37&lt;M$16,0,$G37-M$16)),IF($F37&gt;N$16,0,IF($G37&gt;N$16,N$16-$F37,$G37-$F37)))),"0")</f>
        <v>0</v>
      </c>
      <c r="O37" s="19">
        <f ca="1">IF($J$3=$E37,IF($D37="*","0",IF($F37&lt;N$16,IF($G37&gt;O$16,O$16-N$16,IF($G37&lt;N$16,0,$G37-N$16)),IF($F37&gt;O$16,0,IF($G37&gt;O$16,O$16-$F37,$G37-$F37)))),"0")</f>
        <v>0</v>
      </c>
      <c r="P37" s="19">
        <f ca="1">IF($J$3=$E37,IF($D37="*","0",IF($F37&lt;O$16,IF($G37&gt;P$16,P$16-O$16,IF($G37&lt;O$16,0,$G37-O$16)),IF($F37&gt;P$16,0,IF($G37&gt;P$16,P$16-$F37,$G37-$F37)))),"0")</f>
        <v>0</v>
      </c>
      <c r="Q37" s="19">
        <f ca="1">IF($J$3=$E37,IF($D37="*","0",IF($F37&lt;P$16,IF($G37&gt;Q$16,Q$16-P$16,IF($G37&lt;P$16,0,$G37-P$16)),IF($F37&gt;Q$16,0,IF($G37&gt;Q$16,Q$16-$F37,$G37-$F37)))),"0")</f>
        <v>0</v>
      </c>
      <c r="R37" s="19" t="str">
        <f ca="1">IF($J$3=$E37,IF($D37="*",IF($F37&lt;I$16,IF($G37&gt;R$16,R$16-Q$16,IF($G37&lt;Q$16,0,$G37-Q$16)),IF($F37&gt;R$16,0,IF($G37&gt;R$16,R$16-$F37,$G37-$F37))),"0"),"0")</f>
        <v>0</v>
      </c>
      <c r="S37" s="19" t="str">
        <f ca="1">IF($J$3=$E37,IF($D37="*",IF(G37=Q$16,IF(F37&lt;O$16,G37-O$16,G37-F37),"0"),"0"),"0")</f>
        <v>0</v>
      </c>
      <c r="T37" s="47" t="str">
        <f>H37</f>
        <v/>
      </c>
      <c r="U37" s="47">
        <f ca="1">IF(D37="*",H37,SUM(J37:Q37))</f>
        <v>0</v>
      </c>
      <c r="V37" s="47">
        <f ca="1">IF(D37="*",0,M37)</f>
        <v>0</v>
      </c>
      <c r="W37" s="50" t="str">
        <f>IF(H37="","",IF(U37+V37=T37,"OK",U37+V37))</f>
        <v/>
      </c>
      <c r="X37" s="51">
        <f t="shared" ca="1" si="3"/>
        <v>2</v>
      </c>
      <c r="Y37" s="77">
        <f ca="1">((J37+K37)*24*$K$8+P37*24*$P$8+Q37*24*$Q$8)*25%+ (J37*24*$K$8)*15%+(R37+S37)*24*$I$8*25%</f>
        <v>0</v>
      </c>
      <c r="Z37" s="76">
        <f ca="1">IF(AND(B37="So",C37&lt;&gt;"f"),IF(ISNUMBER(I37),I37*24*$I$8*50%,0),0)</f>
        <v>0</v>
      </c>
      <c r="AA37" s="76">
        <f ca="1">IF(C37="f",IF(ISNUMBER(I37),I37*24*$I$8*125%,0),0)</f>
        <v>0</v>
      </c>
    </row>
    <row r="38" spans="1:27" x14ac:dyDescent="0.25">
      <c r="A38" s="25">
        <f t="shared" ca="1" si="7"/>
        <v>11</v>
      </c>
      <c r="B38" s="30" t="str">
        <f t="shared" ca="1" si="4"/>
        <v>?</v>
      </c>
      <c r="C38" s="45" t="str">
        <f t="shared" ref="C38:C59" ca="1" si="9">IF(ISERROR(MATCH(DATE(YEAR($G$3),MONTH($G$3),DAY(A38)),Feiertage05,FALSE)=TRUE),"","f")</f>
        <v/>
      </c>
      <c r="D38" s="46" t="str">
        <f t="shared" ca="1" si="5"/>
        <v>?</v>
      </c>
      <c r="E38" s="45"/>
      <c r="F38" s="68"/>
      <c r="G38" s="68"/>
      <c r="H38" s="48" t="str">
        <f>IF($J$3=$E38,IF(G38-F38=0,"",IF(G38-F38="","",G38-F38)),"")</f>
        <v/>
      </c>
      <c r="I38" s="49" t="str">
        <f t="shared" ref="I38:I77" ca="1" si="10">IF(D38="*",IF(H38="","",H38),"")</f>
        <v/>
      </c>
      <c r="J38" s="19">
        <f ca="1">IF($J$3=$E38,IF($D38="*","0",IF($F38&lt;I$16,IF($G38&gt;J$16,J$16-I$16,IF($G38&lt;I$16,0,$G38-I$16)),IF($F38&gt;J$16,0,IF($G38&gt;J$16,J$16-$F38,$G38-$F38)))),"0")</f>
        <v>0</v>
      </c>
      <c r="K38" s="19">
        <f ca="1">IF($J$3=$E38,IF($D38="*","0",IF($F38&lt;J$16,IF($G38&gt;K$16,K$16-J$16,IF($G38&lt;J$16,0,$G38-J$16)),IF($F38&gt;K$16,0,IF($G38&gt;K$16,K$16-$F38,$G38-$F38)))),"0")</f>
        <v>0</v>
      </c>
      <c r="L38" s="19">
        <f ca="1">IF($J$3=$E38,IF($D38="*","0",IF($F38&lt;K$16,IF($G38&gt;L$16,L$16-K$16,IF($G38&lt;K$16,0,$G38-K$16)),IF($F38&gt;L$16,0,IF($G38&gt;L$16,L$16-$F38,$G38-$F38)))),"0")</f>
        <v>0</v>
      </c>
      <c r="M38" s="19">
        <f ca="1">IF($J$3=$E38,IF($D38="*","0",IF($F38&lt;L$16,IF($G38&gt;M$16,M$16-L$16,IF($G38&lt;L$16,0,$G38-L$16)),IF($F38&gt;M$16,0,IF($G38&gt;M$16,M$16-$F38,$G38-$F38)))),"0")</f>
        <v>0</v>
      </c>
      <c r="N38" s="19">
        <f ca="1">IF($J$3=$E38,IF($D38="*","0",IF($F38&lt;M$16,IF($G38&gt;N$16,N$16-M$16,IF($G38&lt;M$16,0,$G38-M$16)),IF($F38&gt;N$16,0,IF($G38&gt;N$16,N$16-$F38,$G38-$F38)))),"0")</f>
        <v>0</v>
      </c>
      <c r="O38" s="19">
        <f ca="1">IF($J$3=$E38,IF($D38="*","0",IF($F38&lt;N$16,IF($G38&gt;O$16,O$16-N$16,IF($G38&lt;N$16,0,$G38-N$16)),IF($F38&gt;O$16,0,IF($G38&gt;O$16,O$16-$F38,$G38-$F38)))),"0")</f>
        <v>0</v>
      </c>
      <c r="P38" s="19">
        <f ca="1">IF($J$3=$E38,IF($D38="*","0",IF($F38&lt;O$16,IF($G38&gt;P$16,P$16-O$16,IF($G38&lt;O$16,0,$G38-O$16)),IF($F38&gt;P$16,0,IF($G38&gt;P$16,P$16-$F38,$G38-$F38)))),"0")</f>
        <v>0</v>
      </c>
      <c r="Q38" s="19">
        <f ca="1">IF($J$3=$E38,IF($D38="*","0",IF($F38&lt;P$16,IF($G38&gt;Q$16,Q$16-P$16,IF($G38&lt;P$16,0,$G38-P$16)),IF($F38&gt;Q$16,0,IF($G38&gt;Q$16,Q$16-$F38,$G38-$F38)))),"0")</f>
        <v>0</v>
      </c>
      <c r="R38" s="19" t="str">
        <f ca="1">IF($J$3=$E38,IF($D38="*",IF($F38&lt;I$16,IF($G38&gt;R$16,R$16-Q$16,IF($G38&lt;Q$16,0,$G38-Q$16)),IF($F38&gt;R$16,0,IF($G38&gt;R$16,R$16-$F38,$G38-$F38))),"0"),"0")</f>
        <v>0</v>
      </c>
      <c r="S38" s="19" t="str">
        <f ca="1">IF($J$3=$E38,IF($D38="*",IF(G38=Q$16,IF(F38&lt;O$16,G38-O$16,G38-F38),"0"),"0"),"0")</f>
        <v>0</v>
      </c>
      <c r="T38" s="47" t="str">
        <f>H38</f>
        <v/>
      </c>
      <c r="U38" s="47">
        <f ca="1">IF(D38="*",H38,SUM(J38:Q38))</f>
        <v>0</v>
      </c>
      <c r="V38" s="47">
        <f ca="1">IF(D38="*",0,M38)</f>
        <v>0</v>
      </c>
      <c r="W38" s="50" t="str">
        <f>IF(H38="","",IF(U38+V38=T38,"OK",U38+V38))</f>
        <v/>
      </c>
      <c r="X38" s="51">
        <f t="shared" ca="1" si="3"/>
        <v>2</v>
      </c>
      <c r="Y38" s="77">
        <f ca="1">((J38+K38)*24*$K$8+P38*24*$P$8+Q38*24*$Q$8)*25%+ (J38*24*$K$8)*15%+(R38+S38)*24*$I$8*25%</f>
        <v>0</v>
      </c>
      <c r="Z38" s="76">
        <f ca="1">IF(AND(B38="So",C38&lt;&gt;"f"),IF(ISNUMBER(I38),I38*24*$I$8*50%,0),0)</f>
        <v>0</v>
      </c>
      <c r="AA38" s="76">
        <f ca="1">IF(C38="f",IF(ISNUMBER(I38),I38*24*$I$8*125%,0),0)</f>
        <v>0</v>
      </c>
    </row>
    <row r="39" spans="1:27" x14ac:dyDescent="0.25">
      <c r="A39" s="25">
        <f t="shared" ca="1" si="7"/>
        <v>12</v>
      </c>
      <c r="B39" s="30" t="str">
        <f t="shared" ca="1" si="4"/>
        <v>?</v>
      </c>
      <c r="C39" s="45" t="str">
        <f t="shared" ca="1" si="9"/>
        <v/>
      </c>
      <c r="D39" s="46" t="str">
        <f t="shared" ca="1" si="5"/>
        <v>?</v>
      </c>
      <c r="E39" s="45"/>
      <c r="F39" s="68"/>
      <c r="G39" s="68"/>
      <c r="H39" s="48" t="str">
        <f>IF($J$3=$E39,IF(G39-F39=0,"",IF(G39-F39="","",G39-F39)),"")</f>
        <v/>
      </c>
      <c r="I39" s="49" t="str">
        <f t="shared" ca="1" si="10"/>
        <v/>
      </c>
      <c r="J39" s="19">
        <f ca="1">IF($J$3=$E39,IF($D39="*","0",IF($F39&lt;I$16,IF($G39&gt;J$16,J$16-I$16,IF($G39&lt;I$16,0,$G39-I$16)),IF($F39&gt;J$16,0,IF($G39&gt;J$16,J$16-$F39,$G39-$F39)))),"0")</f>
        <v>0</v>
      </c>
      <c r="K39" s="19">
        <f ca="1">IF($J$3=$E39,IF($D39="*","0",IF($F39&lt;J$16,IF($G39&gt;K$16,K$16-J$16,IF($G39&lt;J$16,0,$G39-J$16)),IF($F39&gt;K$16,0,IF($G39&gt;K$16,K$16-$F39,$G39-$F39)))),"0")</f>
        <v>0</v>
      </c>
      <c r="L39" s="19">
        <f ca="1">IF($J$3=$E39,IF($D39="*","0",IF($F39&lt;K$16,IF($G39&gt;L$16,L$16-K$16,IF($G39&lt;K$16,0,$G39-K$16)),IF($F39&gt;L$16,0,IF($G39&gt;L$16,L$16-$F39,$G39-$F39)))),"0")</f>
        <v>0</v>
      </c>
      <c r="M39" s="19">
        <f ca="1">IF($J$3=$E39,IF($D39="*","0",IF($F39&lt;L$16,IF($G39&gt;M$16,M$16-L$16,IF($G39&lt;L$16,0,$G39-L$16)),IF($F39&gt;M$16,0,IF($G39&gt;M$16,M$16-$F39,$G39-$F39)))),"0")</f>
        <v>0</v>
      </c>
      <c r="N39" s="19">
        <f ca="1">IF($J$3=$E39,IF($D39="*","0",IF($F39&lt;M$16,IF($G39&gt;N$16,N$16-M$16,IF($G39&lt;M$16,0,$G39-M$16)),IF($F39&gt;N$16,0,IF($G39&gt;N$16,N$16-$F39,$G39-$F39)))),"0")</f>
        <v>0</v>
      </c>
      <c r="O39" s="19">
        <f ca="1">IF($J$3=$E39,IF($D39="*","0",IF($F39&lt;N$16,IF($G39&gt;O$16,O$16-N$16,IF($G39&lt;N$16,0,$G39-N$16)),IF($F39&gt;O$16,0,IF($G39&gt;O$16,O$16-$F39,$G39-$F39)))),"0")</f>
        <v>0</v>
      </c>
      <c r="P39" s="19">
        <f ca="1">IF($J$3=$E39,IF($D39="*","0",IF($F39&lt;O$16,IF($G39&gt;P$16,P$16-O$16,IF($G39&lt;O$16,0,$G39-O$16)),IF($F39&gt;P$16,0,IF($G39&gt;P$16,P$16-$F39,$G39-$F39)))),"0")</f>
        <v>0</v>
      </c>
      <c r="Q39" s="19">
        <f ca="1">IF($J$3=$E39,IF($D39="*","0",IF($F39&lt;P$16,IF($G39&gt;Q$16,Q$16-P$16,IF($G39&lt;P$16,0,$G39-P$16)),IF($F39&gt;Q$16,0,IF($G39&gt;Q$16,Q$16-$F39,$G39-$F39)))),"0")</f>
        <v>0</v>
      </c>
      <c r="R39" s="19" t="str">
        <f ca="1">IF($J$3=$E39,IF($D39="*",IF($F39&lt;I$16,IF($G39&gt;R$16,R$16-Q$16,IF($G39&lt;Q$16,0,$G39-Q$16)),IF($F39&gt;R$16,0,IF($G39&gt;R$16,R$16-$F39,$G39-$F39))),"0"),"0")</f>
        <v>0</v>
      </c>
      <c r="S39" s="19" t="str">
        <f ca="1">IF($J$3=$E39,IF($D39="*",IF(G39=Q$16,IF(F39&lt;O$16,G39-O$16,G39-F39),"0"),"0"),"0")</f>
        <v>0</v>
      </c>
      <c r="T39" s="47" t="str">
        <f>H39</f>
        <v/>
      </c>
      <c r="U39" s="47">
        <f ca="1">IF(D39="*",H39,SUM(J39:Q39))</f>
        <v>0</v>
      </c>
      <c r="V39" s="47">
        <f ca="1">IF(D39="*",0,M39)</f>
        <v>0</v>
      </c>
      <c r="W39" s="50" t="str">
        <f>IF(H39="","",IF(U39+V39=T39,"OK",U39+V39))</f>
        <v/>
      </c>
      <c r="X39" s="51">
        <f t="shared" ca="1" si="3"/>
        <v>2</v>
      </c>
      <c r="Y39" s="77">
        <f ca="1">((J39+K39)*24*$K$8+P39*24*$P$8+Q39*24*$Q$8)*25%+ (J39*24*$K$8)*15%+(R39+S39)*24*$I$8*25%</f>
        <v>0</v>
      </c>
      <c r="Z39" s="76">
        <f ca="1">IF(AND(B39="So",C39&lt;&gt;"f"),IF(ISNUMBER(I39),I39*24*$I$8*50%,0),0)</f>
        <v>0</v>
      </c>
      <c r="AA39" s="76">
        <f ca="1">IF(C39="f",IF(ISNUMBER(I39),I39*24*$I$8*125%,0),0)</f>
        <v>0</v>
      </c>
    </row>
    <row r="40" spans="1:27" x14ac:dyDescent="0.25">
      <c r="A40" s="25">
        <f t="shared" ca="1" si="7"/>
        <v>12</v>
      </c>
      <c r="B40" s="30" t="str">
        <f t="shared" ca="1" si="4"/>
        <v>?</v>
      </c>
      <c r="C40" s="45" t="str">
        <f t="shared" ca="1" si="9"/>
        <v/>
      </c>
      <c r="D40" s="46" t="str">
        <f t="shared" ca="1" si="5"/>
        <v>?</v>
      </c>
      <c r="E40" s="45"/>
      <c r="F40" s="68"/>
      <c r="G40" s="130"/>
      <c r="H40" s="48" t="str">
        <f>IF($J$3=$E40,IF(G40-F40=0,"",IF(G40-F40="","",G40-F40)),"")</f>
        <v/>
      </c>
      <c r="I40" s="49" t="str">
        <f t="shared" ca="1" si="10"/>
        <v/>
      </c>
      <c r="J40" s="19">
        <f ca="1">IF($J$3=$E40,IF($D40="*","0",IF($F40&lt;I$16,IF($G40&gt;J$16,J$16-I$16,IF($G40&lt;I$16,0,$G40-I$16)),IF($F40&gt;J$16,0,IF($G40&gt;J$16,J$16-$F40,$G40-$F40)))),"0")</f>
        <v>0</v>
      </c>
      <c r="K40" s="19">
        <f ca="1">IF($J$3=$E40,IF($D40="*","0",IF($F40&lt;J$16,IF($G40&gt;K$16,K$16-J$16,IF($G40&lt;J$16,0,$G40-J$16)),IF($F40&gt;K$16,0,IF($G40&gt;K$16,K$16-$F40,$G40-$F40)))),"0")</f>
        <v>0</v>
      </c>
      <c r="L40" s="19">
        <f ca="1">IF($J$3=$E40,IF($D40="*","0",IF($F40&lt;K$16,IF($G40&gt;L$16,L$16-K$16,IF($G40&lt;K$16,0,$G40-K$16)),IF($F40&gt;L$16,0,IF($G40&gt;L$16,L$16-$F40,$G40-$F40)))),"0")</f>
        <v>0</v>
      </c>
      <c r="M40" s="19">
        <f ca="1">IF($J$3=$E40,IF($D40="*","0",IF($F40&lt;L$16,IF($G40&gt;M$16,M$16-L$16,IF($G40&lt;L$16,0,$G40-L$16)),IF($F40&gt;M$16,0,IF($G40&gt;M$16,M$16-$F40,$G40-$F40)))),"0")</f>
        <v>0</v>
      </c>
      <c r="N40" s="19">
        <f ca="1">IF($J$3=$E40,IF($D40="*","0",IF($F40&lt;M$16,IF($G40&gt;N$16,N$16-M$16,IF($G40&lt;M$16,0,$G40-M$16)),IF($F40&gt;N$16,0,IF($G40&gt;N$16,N$16-$F40,$G40-$F40)))),"0")</f>
        <v>0</v>
      </c>
      <c r="O40" s="19">
        <f ca="1">IF($J$3=$E40,IF($D40="*","0",IF($F40&lt;N$16,IF($G40&gt;O$16,O$16-N$16,IF($G40&lt;N$16,0,$G40-N$16)),IF($F40&gt;O$16,0,IF($G40&gt;O$16,O$16-$F40,$G40-$F40)))),"0")</f>
        <v>0</v>
      </c>
      <c r="P40" s="19">
        <f ca="1">IF($J$3=$E40,IF($D40="*","0",IF($F40&lt;O$16,IF($G40&gt;P$16,P$16-O$16,IF($G40&lt;O$16,0,$G40-O$16)),IF($F40&gt;P$16,0,IF($G40&gt;P$16,P$16-$F40,$G40-$F40)))),"0")</f>
        <v>0</v>
      </c>
      <c r="Q40" s="19">
        <f ca="1">IF($J$3=$E40,IF($D40="*","0",IF($F40&lt;P$16,IF($G40&gt;Q$16,Q$16-P$16,IF($G40&lt;P$16,0,$G40-P$16)),IF($F40&gt;Q$16,0,IF($G40&gt;Q$16,Q$16-$F40,$G40-$F40)))),"0")</f>
        <v>0</v>
      </c>
      <c r="R40" s="19" t="str">
        <f ca="1">IF($J$3=$E40,IF($D40="*",IF($F40&lt;I$16,IF($G40&gt;R$16,R$16-Q$16,IF($G40&lt;Q$16,0,$G40-Q$16)),IF($F40&gt;R$16,0,IF($G40&gt;R$16,R$16-$F40,$G40-$F40))),"0"),"0")</f>
        <v>0</v>
      </c>
      <c r="S40" s="19" t="str">
        <f ca="1">IF($J$3=$E40,IF($D40="*",IF(G40=Q$16,IF(F40&lt;O$16,G40-O$16,G40-F40),"0"),"0"),"0")</f>
        <v>0</v>
      </c>
      <c r="T40" s="47" t="str">
        <f>H40</f>
        <v/>
      </c>
      <c r="U40" s="47">
        <f ca="1">IF(D40="*",H40,SUM(J40:Q40))</f>
        <v>0</v>
      </c>
      <c r="V40" s="47">
        <f ca="1">IF(D40="*",0,M40)</f>
        <v>0</v>
      </c>
      <c r="W40" s="50" t="str">
        <f>IF(H40="","",IF(U40+V40=T40,"OK",U40+V40))</f>
        <v/>
      </c>
      <c r="X40" s="51">
        <f t="shared" ca="1" si="3"/>
        <v>2</v>
      </c>
      <c r="Y40" s="77">
        <f ca="1">((J40+K40)*24*$K$8+P40*24*$P$8+Q40*24*$Q$8)*25%+ (J40*24*$K$8)*15%+(R40+S40)*24*$I$8*25%</f>
        <v>0</v>
      </c>
      <c r="Z40" s="76">
        <f ca="1">IF(AND(B40="So",C40&lt;&gt;"f"),IF(ISNUMBER(I40),I40*24*$I$8*50%,0),0)</f>
        <v>0</v>
      </c>
      <c r="AA40" s="76">
        <f ca="1">IF(C40="f",IF(ISNUMBER(I40),I40*24*$I$8*125%,0),0)</f>
        <v>0</v>
      </c>
    </row>
    <row r="41" spans="1:27" x14ac:dyDescent="0.25">
      <c r="A41" s="25">
        <f t="shared" ca="1" si="7"/>
        <v>13</v>
      </c>
      <c r="B41" s="30" t="str">
        <f t="shared" ca="1" si="4"/>
        <v>?</v>
      </c>
      <c r="C41" s="45" t="str">
        <f t="shared" ca="1" si="9"/>
        <v/>
      </c>
      <c r="D41" s="46" t="str">
        <f t="shared" ca="1" si="5"/>
        <v>?</v>
      </c>
      <c r="E41" s="45"/>
      <c r="F41" s="68"/>
      <c r="G41" s="68"/>
      <c r="H41" s="48" t="str">
        <f>IF($J$3=$E41,IF(G41-F41=0,"",IF(G41-F41="","",G41-F41)),"")</f>
        <v/>
      </c>
      <c r="I41" s="49" t="str">
        <f t="shared" ca="1" si="10"/>
        <v/>
      </c>
      <c r="J41" s="19">
        <f ca="1">IF($J$3=$E41,IF($D41="*","0",IF($F41&lt;I$16,IF($G41&gt;J$16,J$16-I$16,IF($G41&lt;I$16,0,$G41-I$16)),IF($F41&gt;J$16,0,IF($G41&gt;J$16,J$16-$F41,$G41-$F41)))),"0")</f>
        <v>0</v>
      </c>
      <c r="K41" s="19">
        <f ca="1">IF($J$3=$E41,IF($D41="*","0",IF($F41&lt;J$16,IF($G41&gt;K$16,K$16-J$16,IF($G41&lt;J$16,0,$G41-J$16)),IF($F41&gt;K$16,0,IF($G41&gt;K$16,K$16-$F41,$G41-$F41)))),"0")</f>
        <v>0</v>
      </c>
      <c r="L41" s="19">
        <f ca="1">IF($J$3=$E41,IF($D41="*","0",IF($F41&lt;K$16,IF($G41&gt;L$16,L$16-K$16,IF($G41&lt;K$16,0,$G41-K$16)),IF($F41&gt;L$16,0,IF($G41&gt;L$16,L$16-$F41,$G41-$F41)))),"0")</f>
        <v>0</v>
      </c>
      <c r="M41" s="19">
        <f ca="1">IF($J$3=$E41,IF($D41="*","0",IF($F41&lt;L$16,IF($G41&gt;M$16,M$16-L$16,IF($G41&lt;L$16,0,$G41-L$16)),IF($F41&gt;M$16,0,IF($G41&gt;M$16,M$16-$F41,$G41-$F41)))),"0")</f>
        <v>0</v>
      </c>
      <c r="N41" s="19">
        <f ca="1">IF($J$3=$E41,IF($D41="*","0",IF($F41&lt;M$16,IF($G41&gt;N$16,N$16-M$16,IF($G41&lt;M$16,0,$G41-M$16)),IF($F41&gt;N$16,0,IF($G41&gt;N$16,N$16-$F41,$G41-$F41)))),"0")</f>
        <v>0</v>
      </c>
      <c r="O41" s="19">
        <f ca="1">IF($J$3=$E41,IF($D41="*","0",IF($F41&lt;N$16,IF($G41&gt;O$16,O$16-N$16,IF($G41&lt;N$16,0,$G41-N$16)),IF($F41&gt;O$16,0,IF($G41&gt;O$16,O$16-$F41,$G41-$F41)))),"0")</f>
        <v>0</v>
      </c>
      <c r="P41" s="19">
        <f ca="1">IF($J$3=$E41,IF($D41="*","0",IF($F41&lt;O$16,IF($G41&gt;P$16,P$16-O$16,IF($G41&lt;O$16,0,$G41-O$16)),IF($F41&gt;P$16,0,IF($G41&gt;P$16,P$16-$F41,$G41-$F41)))),"0")</f>
        <v>0</v>
      </c>
      <c r="Q41" s="19">
        <f ca="1">IF($J$3=$E41,IF($D41="*","0",IF($F41&lt;P$16,IF($G41&gt;Q$16,Q$16-P$16,IF($G41&lt;P$16,0,$G41-P$16)),IF($F41&gt;Q$16,0,IF($G41&gt;Q$16,Q$16-$F41,$G41-$F41)))),"0")</f>
        <v>0</v>
      </c>
      <c r="R41" s="19" t="str">
        <f ca="1">IF($J$3=$E41,IF($D41="*",IF($F41&lt;I$16,IF($G41&gt;R$16,R$16-Q$16,IF($G41&lt;Q$16,0,$G41-Q$16)),IF($F41&gt;R$16,0,IF($G41&gt;R$16,R$16-$F41,$G41-$F41))),"0"),"0")</f>
        <v>0</v>
      </c>
      <c r="S41" s="19" t="str">
        <f ca="1">IF($J$3=$E41,IF($D41="*",IF(G41=Q$16,IF(F41&lt;O$16,G41-O$16,G41-F41),"0"),"0"),"0")</f>
        <v>0</v>
      </c>
      <c r="T41" s="47" t="str">
        <f>H41</f>
        <v/>
      </c>
      <c r="U41" s="47">
        <f ca="1">IF(D41="*",H41,SUM(J41:Q41))</f>
        <v>0</v>
      </c>
      <c r="V41" s="47">
        <f ca="1">IF(D41="*",0,M41)</f>
        <v>0</v>
      </c>
      <c r="W41" s="50" t="str">
        <f>IF(H41="","",IF(U41+V41=T41,"OK",U41+V41))</f>
        <v/>
      </c>
      <c r="X41" s="51">
        <f t="shared" ca="1" si="3"/>
        <v>2</v>
      </c>
      <c r="Y41" s="77">
        <f ca="1">((J41+K41)*24*$K$8+P41*24*$P$8+Q41*24*$Q$8)*25%+ (J41*24*$K$8)*15%+(R41+S41)*24*$I$8*25%</f>
        <v>0</v>
      </c>
      <c r="Z41" s="76">
        <f ca="1">IF(AND(B41="So",C41&lt;&gt;"f"),IF(ISNUMBER(I41),I41*24*$I$8*50%,0),0)</f>
        <v>0</v>
      </c>
      <c r="AA41" s="76">
        <f ca="1">IF(C41="f",IF(ISNUMBER(I41),I41*24*$I$8*125%,0),0)</f>
        <v>0</v>
      </c>
    </row>
    <row r="42" spans="1:27" x14ac:dyDescent="0.25">
      <c r="A42" s="25">
        <f t="shared" ca="1" si="7"/>
        <v>13</v>
      </c>
      <c r="B42" s="30" t="str">
        <f t="shared" ca="1" si="4"/>
        <v>?</v>
      </c>
      <c r="C42" s="45" t="str">
        <f t="shared" ca="1" si="9"/>
        <v/>
      </c>
      <c r="D42" s="46" t="str">
        <f t="shared" ca="1" si="5"/>
        <v>?</v>
      </c>
      <c r="E42" s="45"/>
      <c r="F42" s="68"/>
      <c r="G42" s="68"/>
      <c r="H42" s="48" t="str">
        <f>IF($J$3=$E42,IF(G42-F42=0,"",IF(G42-F42="","",G42-F42)),"")</f>
        <v/>
      </c>
      <c r="I42" s="49" t="str">
        <f t="shared" ca="1" si="10"/>
        <v/>
      </c>
      <c r="J42" s="19">
        <f ca="1">IF($J$3=$E42,IF($D42="*","0",IF($F42&lt;I$16,IF($G42&gt;J$16,J$16-I$16,IF($G42&lt;I$16,0,$G42-I$16)),IF($F42&gt;J$16,0,IF($G42&gt;J$16,J$16-$F42,$G42-$F42)))),"0")</f>
        <v>0</v>
      </c>
      <c r="K42" s="19">
        <f ca="1">IF($J$3=$E42,IF($D42="*","0",IF($F42&lt;J$16,IF($G42&gt;K$16,K$16-J$16,IF($G42&lt;J$16,0,$G42-J$16)),IF($F42&gt;K$16,0,IF($G42&gt;K$16,K$16-$F42,$G42-$F42)))),"0")</f>
        <v>0</v>
      </c>
      <c r="L42" s="19">
        <f ca="1">IF($J$3=$E42,IF($D42="*","0",IF($F42&lt;K$16,IF($G42&gt;L$16,L$16-K$16,IF($G42&lt;K$16,0,$G42-K$16)),IF($F42&gt;L$16,0,IF($G42&gt;L$16,L$16-$F42,$G42-$F42)))),"0")</f>
        <v>0</v>
      </c>
      <c r="M42" s="19">
        <f ca="1">IF($J$3=$E42,IF($D42="*","0",IF($F42&lt;L$16,IF($G42&gt;M$16,M$16-L$16,IF($G42&lt;L$16,0,$G42-L$16)),IF($F42&gt;M$16,0,IF($G42&gt;M$16,M$16-$F42,$G42-$F42)))),"0")</f>
        <v>0</v>
      </c>
      <c r="N42" s="19">
        <f ca="1">IF($J$3=$E42,IF($D42="*","0",IF($F42&lt;M$16,IF($G42&gt;N$16,N$16-M$16,IF($G42&lt;M$16,0,$G42-M$16)),IF($F42&gt;N$16,0,IF($G42&gt;N$16,N$16-$F42,$G42-$F42)))),"0")</f>
        <v>0</v>
      </c>
      <c r="O42" s="19">
        <f ca="1">IF($J$3=$E42,IF($D42="*","0",IF($F42&lt;N$16,IF($G42&gt;O$16,O$16-N$16,IF($G42&lt;N$16,0,$G42-N$16)),IF($F42&gt;O$16,0,IF($G42&gt;O$16,O$16-$F42,$G42-$F42)))),"0")</f>
        <v>0</v>
      </c>
      <c r="P42" s="19">
        <f ca="1">IF($J$3=$E42,IF($D42="*","0",IF($F42&lt;O$16,IF($G42&gt;P$16,P$16-O$16,IF($G42&lt;O$16,0,$G42-O$16)),IF($F42&gt;P$16,0,IF($G42&gt;P$16,P$16-$F42,$G42-$F42)))),"0")</f>
        <v>0</v>
      </c>
      <c r="Q42" s="19">
        <f ca="1">IF($J$3=$E42,IF($D42="*","0",IF($F42&lt;P$16,IF($G42&gt;Q$16,Q$16-P$16,IF($G42&lt;P$16,0,$G42-P$16)),IF($F42&gt;Q$16,0,IF($G42&gt;Q$16,Q$16-$F42,$G42-$F42)))),"0")</f>
        <v>0</v>
      </c>
      <c r="R42" s="19" t="str">
        <f ca="1">IF($J$3=$E42,IF($D42="*",IF($F42&lt;I$16,IF($G42&gt;R$16,R$16-Q$16,IF($G42&lt;Q$16,0,$G42-Q$16)),IF($F42&gt;R$16,0,IF($G42&gt;R$16,R$16-$F42,$G42-$F42))),"0"),"0")</f>
        <v>0</v>
      </c>
      <c r="S42" s="19" t="str">
        <f ca="1">IF($J$3=$E42,IF($D42="*",IF(G42=Q$16,IF(F42&lt;O$16,G42-O$16,G42-F42),"0"),"0"),"0")</f>
        <v>0</v>
      </c>
      <c r="T42" s="47" t="str">
        <f>H42</f>
        <v/>
      </c>
      <c r="U42" s="47">
        <f ca="1">IF(D42="*",H42,SUM(J42:Q42))</f>
        <v>0</v>
      </c>
      <c r="V42" s="47">
        <f ca="1">IF(D42="*",0,M42)</f>
        <v>0</v>
      </c>
      <c r="W42" s="50" t="str">
        <f>IF(H42="","",IF(U42+V42=T42,"OK",U42+V42))</f>
        <v/>
      </c>
      <c r="X42" s="51">
        <f t="shared" ca="1" si="3"/>
        <v>2</v>
      </c>
      <c r="Y42" s="77">
        <f ca="1">((J42+K42)*24*$K$8+P42*24*$P$8+Q42*24*$Q$8)*25%+ (J42*24*$K$8)*15%+(R42+S42)*24*$I$8*25%</f>
        <v>0</v>
      </c>
      <c r="Z42" s="76">
        <f ca="1">IF(AND(B42="So",C42&lt;&gt;"f"),IF(ISNUMBER(I42),I42*24*$I$8*50%,0),0)</f>
        <v>0</v>
      </c>
      <c r="AA42" s="76">
        <f ca="1">IF(C42="f",IF(ISNUMBER(I42),I42*24*$I$8*125%,0),0)</f>
        <v>0</v>
      </c>
    </row>
    <row r="43" spans="1:27" x14ac:dyDescent="0.25">
      <c r="A43" s="25">
        <f t="shared" ca="1" si="7"/>
        <v>14</v>
      </c>
      <c r="B43" s="30" t="str">
        <f t="shared" ca="1" si="4"/>
        <v>?</v>
      </c>
      <c r="C43" s="45" t="str">
        <f t="shared" ca="1" si="9"/>
        <v/>
      </c>
      <c r="D43" s="46" t="str">
        <f t="shared" ca="1" si="5"/>
        <v>?</v>
      </c>
      <c r="E43" s="45"/>
      <c r="F43" s="68"/>
      <c r="G43" s="68"/>
      <c r="H43" s="48" t="str">
        <f>IF($J$3=$E43,IF(G43-F43=0,"",IF(G43-F43="","",G43-F43)),"")</f>
        <v/>
      </c>
      <c r="I43" s="49" t="str">
        <f t="shared" ca="1" si="10"/>
        <v/>
      </c>
      <c r="J43" s="19">
        <f ca="1">IF($J$3=$E43,IF($D43="*","0",IF($F43&lt;I$16,IF($G43&gt;J$16,J$16-I$16,IF($G43&lt;I$16,0,$G43-I$16)),IF($F43&gt;J$16,0,IF($G43&gt;J$16,J$16-$F43,$G43-$F43)))),"0")</f>
        <v>0</v>
      </c>
      <c r="K43" s="19">
        <f ca="1">IF($J$3=$E43,IF($D43="*","0",IF($F43&lt;J$16,IF($G43&gt;K$16,K$16-J$16,IF($G43&lt;J$16,0,$G43-J$16)),IF($F43&gt;K$16,0,IF($G43&gt;K$16,K$16-$F43,$G43-$F43)))),"0")</f>
        <v>0</v>
      </c>
      <c r="L43" s="19">
        <f ca="1">IF($J$3=$E43,IF($D43="*","0",IF($F43&lt;K$16,IF($G43&gt;L$16,L$16-K$16,IF($G43&lt;K$16,0,$G43-K$16)),IF($F43&gt;L$16,0,IF($G43&gt;L$16,L$16-$F43,$G43-$F43)))),"0")</f>
        <v>0</v>
      </c>
      <c r="M43" s="19">
        <f ca="1">IF($J$3=$E43,IF($D43="*","0",IF($F43&lt;L$16,IF($G43&gt;M$16,M$16-L$16,IF($G43&lt;L$16,0,$G43-L$16)),IF($F43&gt;M$16,0,IF($G43&gt;M$16,M$16-$F43,$G43-$F43)))),"0")</f>
        <v>0</v>
      </c>
      <c r="N43" s="19">
        <f ca="1">IF($J$3=$E43,IF($D43="*","0",IF($F43&lt;M$16,IF($G43&gt;N$16,N$16-M$16,IF($G43&lt;M$16,0,$G43-M$16)),IF($F43&gt;N$16,0,IF($G43&gt;N$16,N$16-$F43,$G43-$F43)))),"0")</f>
        <v>0</v>
      </c>
      <c r="O43" s="19">
        <f ca="1">IF($J$3=$E43,IF($D43="*","0",IF($F43&lt;N$16,IF($G43&gt;O$16,O$16-N$16,IF($G43&lt;N$16,0,$G43-N$16)),IF($F43&gt;O$16,0,IF($G43&gt;O$16,O$16-$F43,$G43-$F43)))),"0")</f>
        <v>0</v>
      </c>
      <c r="P43" s="19">
        <f ca="1">IF($J$3=$E43,IF($D43="*","0",IF($F43&lt;O$16,IF($G43&gt;P$16,P$16-O$16,IF($G43&lt;O$16,0,$G43-O$16)),IF($F43&gt;P$16,0,IF($G43&gt;P$16,P$16-$F43,$G43-$F43)))),"0")</f>
        <v>0</v>
      </c>
      <c r="Q43" s="19">
        <f ca="1">IF($J$3=$E43,IF($D43="*","0",IF($F43&lt;P$16,IF($G43&gt;Q$16,Q$16-P$16,IF($G43&lt;P$16,0,$G43-P$16)),IF($F43&gt;Q$16,0,IF($G43&gt;Q$16,Q$16-$F43,$G43-$F43)))),"0")</f>
        <v>0</v>
      </c>
      <c r="R43" s="19" t="str">
        <f ca="1">IF($J$3=$E43,IF($D43="*",IF($F43&lt;I$16,IF($G43&gt;R$16,R$16-Q$16,IF($G43&lt;Q$16,0,$G43-Q$16)),IF($F43&gt;R$16,0,IF($G43&gt;R$16,R$16-$F43,$G43-$F43))),"0"),"0")</f>
        <v>0</v>
      </c>
      <c r="S43" s="19" t="str">
        <f ca="1">IF($J$3=$E43,IF($D43="*",IF(G43=Q$16,IF(F43&lt;O$16,G43-O$16,G43-F43),"0"),"0"),"0")</f>
        <v>0</v>
      </c>
      <c r="T43" s="47" t="str">
        <f>H43</f>
        <v/>
      </c>
      <c r="U43" s="47">
        <f ca="1">IF(D43="*",H43,SUM(J43:Q43))</f>
        <v>0</v>
      </c>
      <c r="V43" s="47">
        <f ca="1">IF(D43="*",0,M43)</f>
        <v>0</v>
      </c>
      <c r="W43" s="50" t="str">
        <f>IF(H43="","",IF(U43+V43=T43,"OK",U43+V43))</f>
        <v/>
      </c>
      <c r="X43" s="51">
        <f t="shared" ca="1" si="3"/>
        <v>2</v>
      </c>
      <c r="Y43" s="77">
        <f ca="1">((J43+K43)*24*$K$8+P43*24*$P$8+Q43*24*$Q$8)*25%+ (J43*24*$K$8)*15%+(R43+S43)*24*$I$8*25%</f>
        <v>0</v>
      </c>
      <c r="Z43" s="76">
        <f ca="1">IF(AND(B43="So",C43&lt;&gt;"f"),IF(ISNUMBER(I43),I43*24*$I$8*50%,0),0)</f>
        <v>0</v>
      </c>
      <c r="AA43" s="76">
        <f ca="1">IF(C43="f",IF(ISNUMBER(I43),I43*24*$I$8*125%,0),0)</f>
        <v>0</v>
      </c>
    </row>
    <row r="44" spans="1:27" x14ac:dyDescent="0.25">
      <c r="A44" s="25">
        <f t="shared" ca="1" si="7"/>
        <v>14</v>
      </c>
      <c r="B44" s="30" t="str">
        <f t="shared" ca="1" si="4"/>
        <v>?</v>
      </c>
      <c r="C44" s="45" t="str">
        <f t="shared" ca="1" si="9"/>
        <v/>
      </c>
      <c r="D44" s="46" t="str">
        <f t="shared" ca="1" si="5"/>
        <v>?</v>
      </c>
      <c r="E44" s="45"/>
      <c r="F44" s="68"/>
      <c r="G44" s="68"/>
      <c r="H44" s="48" t="str">
        <f>IF($J$3=$E44,IF(G44-F44=0,"",IF(G44-F44="","",G44-F44)),"")</f>
        <v/>
      </c>
      <c r="I44" s="49" t="str">
        <f ca="1">IF(D44="*",IF(H44="","",H44),"")</f>
        <v/>
      </c>
      <c r="J44" s="19">
        <f ca="1">IF($J$3=$E44,IF($D44="*","0",IF($F44&lt;I$16,IF($G44&gt;J$16,J$16-I$16,IF($G44&lt;I$16,0,$G44-I$16)),IF($F44&gt;J$16,0,IF($G44&gt;J$16,J$16-$F44,$G44-$F44)))),"0")</f>
        <v>0</v>
      </c>
      <c r="K44" s="19">
        <f ca="1">IF($J$3=$E44,IF($D44="*","0",IF($F44&lt;J$16,IF($G44&gt;K$16,K$16-J$16,IF($G44&lt;J$16,0,$G44-J$16)),IF($F44&gt;K$16,0,IF($G44&gt;K$16,K$16-$F44,$G44-$F44)))),"0")</f>
        <v>0</v>
      </c>
      <c r="L44" s="19">
        <f ca="1">IF($J$3=$E44,IF($D44="*","0",IF($F44&lt;K$16,IF($G44&gt;L$16,L$16-K$16,IF($G44&lt;K$16,0,$G44-K$16)),IF($F44&gt;L$16,0,IF($G44&gt;L$16,L$16-$F44,$G44-$F44)))),"0")</f>
        <v>0</v>
      </c>
      <c r="M44" s="19">
        <f ca="1">IF($J$3=$E44,IF($D44="*","0",IF($F44&lt;L$16,IF($G44&gt;M$16,M$16-L$16,IF($G44&lt;L$16,0,$G44-L$16)),IF($F44&gt;M$16,0,IF($G44&gt;M$16,M$16-$F44,$G44-$F44)))),"0")</f>
        <v>0</v>
      </c>
      <c r="N44" s="19">
        <f ca="1">IF($J$3=$E44,IF($D44="*","0",IF($F44&lt;M$16,IF($G44&gt;N$16,N$16-M$16,IF($G44&lt;M$16,0,$G44-M$16)),IF($F44&gt;N$16,0,IF($G44&gt;N$16,N$16-$F44,$G44-$F44)))),"0")</f>
        <v>0</v>
      </c>
      <c r="O44" s="19">
        <f ca="1">IF($J$3=$E44,IF($D44="*","0",IF($F44&lt;N$16,IF($G44&gt;O$16,O$16-N$16,IF($G44&lt;N$16,0,$G44-N$16)),IF($F44&gt;O$16,0,IF($G44&gt;O$16,O$16-$F44,$G44-$F44)))),"0")</f>
        <v>0</v>
      </c>
      <c r="P44" s="19">
        <f ca="1">IF($J$3=$E44,IF($D44="*","0",IF($F44&lt;O$16,IF($G44&gt;P$16,P$16-O$16,IF($G44&lt;O$16,0,$G44-O$16)),IF($F44&gt;P$16,0,IF($G44&gt;P$16,P$16-$F44,$G44-$F44)))),"0")</f>
        <v>0</v>
      </c>
      <c r="Q44" s="19">
        <f ca="1">IF($J$3=$E44,IF($D44="*","0",IF($F44&lt;P$16,IF($G44&gt;Q$16,Q$16-P$16,IF($G44&lt;P$16,0,$G44-P$16)),IF($F44&gt;Q$16,0,IF($G44&gt;Q$16,Q$16-$F44,$G44-$F44)))),"0")</f>
        <v>0</v>
      </c>
      <c r="R44" s="19" t="str">
        <f ca="1">IF($J$3=$E44,IF($D44="*",IF($F44&lt;I$16,IF($G44&gt;R$16,R$16-Q$16,IF($G44&lt;Q$16,0,$G44-Q$16)),IF($F44&gt;R$16,0,IF($G44&gt;R$16,R$16-$F44,$G44-$F44))),"0"),"0")</f>
        <v>0</v>
      </c>
      <c r="S44" s="19" t="str">
        <f ca="1">IF($J$3=$E44,IF($D44="*",IF(G44=Q$16,IF(F44&lt;O$16,G44-O$16,G44-F44),"0"),"0"),"0")</f>
        <v>0</v>
      </c>
      <c r="T44" s="47" t="str">
        <f>H44</f>
        <v/>
      </c>
      <c r="U44" s="47">
        <f ca="1">IF(D44="*",H44,SUM(J44:Q44))</f>
        <v>0</v>
      </c>
      <c r="V44" s="47">
        <f ca="1">IF(D44="*",0,M44)</f>
        <v>0</v>
      </c>
      <c r="W44" s="50" t="str">
        <f>IF(H44="","",IF(U44+V44=T44,"OK",U44+V44))</f>
        <v/>
      </c>
      <c r="X44" s="51">
        <f t="shared" ca="1" si="3"/>
        <v>2</v>
      </c>
      <c r="Y44" s="77">
        <f ca="1">((J44+K44)*24*$K$8+P44*24*$P$8+Q44*24*$Q$8)*25%+ (J44*24*$K$8)*15%+(R44+S44)*24*$I$8*25%</f>
        <v>0</v>
      </c>
      <c r="Z44" s="76">
        <f ca="1">IF(AND(B44="So",C44&lt;&gt;"f"),IF(ISNUMBER(I44),I44*24*$I$8*50%,0),0)</f>
        <v>0</v>
      </c>
      <c r="AA44" s="76">
        <f ca="1">IF(C44="f",IF(ISNUMBER(I44),I44*24*$I$8*125%,0),0)</f>
        <v>0</v>
      </c>
    </row>
    <row r="45" spans="1:27" x14ac:dyDescent="0.25">
      <c r="A45" s="25">
        <f t="shared" ca="1" si="7"/>
        <v>15</v>
      </c>
      <c r="B45" s="30" t="str">
        <f t="shared" ca="1" si="4"/>
        <v>?</v>
      </c>
      <c r="C45" s="45" t="str">
        <f t="shared" ca="1" si="9"/>
        <v/>
      </c>
      <c r="D45" s="46" t="str">
        <f t="shared" ca="1" si="5"/>
        <v>?</v>
      </c>
      <c r="E45" s="45"/>
      <c r="F45" s="68"/>
      <c r="G45" s="68"/>
      <c r="H45" s="48" t="str">
        <f>IF($J$3=$E45,IF(G45-F45=0,"",IF(G45-F45="","",G45-F45)),"")</f>
        <v/>
      </c>
      <c r="I45" s="49" t="str">
        <f t="shared" ca="1" si="10"/>
        <v/>
      </c>
      <c r="J45" s="19">
        <f ca="1">IF($J$3=$E45,IF($D45="*","0",IF($F45&lt;I$16,IF($G45&gt;J$16,J$16-I$16,IF($G45&lt;I$16,0,$G45-I$16)),IF($F45&gt;J$16,0,IF($G45&gt;J$16,J$16-$F45,$G45-$F45)))),"0")</f>
        <v>0</v>
      </c>
      <c r="K45" s="19">
        <f ca="1">IF($J$3=$E45,IF($D45="*","0",IF($F45&lt;J$16,IF($G45&gt;K$16,K$16-J$16,IF($G45&lt;J$16,0,$G45-J$16)),IF($F45&gt;K$16,0,IF($G45&gt;K$16,K$16-$F45,$G45-$F45)))),"0")</f>
        <v>0</v>
      </c>
      <c r="L45" s="19">
        <f ca="1">IF($J$3=$E45,IF($D45="*","0",IF($F45&lt;K$16,IF($G45&gt;L$16,L$16-K$16,IF($G45&lt;K$16,0,$G45-K$16)),IF($F45&gt;L$16,0,IF($G45&gt;L$16,L$16-$F45,$G45-$F45)))),"0")</f>
        <v>0</v>
      </c>
      <c r="M45" s="19">
        <f ca="1">IF($J$3=$E45,IF($D45="*","0",IF($F45&lt;L$16,IF($G45&gt;M$16,M$16-L$16,IF($G45&lt;L$16,0,$G45-L$16)),IF($F45&gt;M$16,0,IF($G45&gt;M$16,M$16-$F45,$G45-$F45)))),"0")</f>
        <v>0</v>
      </c>
      <c r="N45" s="19">
        <f ca="1">IF($J$3=$E45,IF($D45="*","0",IF($F45&lt;M$16,IF($G45&gt;N$16,N$16-M$16,IF($G45&lt;M$16,0,$G45-M$16)),IF($F45&gt;N$16,0,IF($G45&gt;N$16,N$16-$F45,$G45-$F45)))),"0")</f>
        <v>0</v>
      </c>
      <c r="O45" s="19">
        <f ca="1">IF($J$3=$E45,IF($D45="*","0",IF($F45&lt;N$16,IF($G45&gt;O$16,O$16-N$16,IF($G45&lt;N$16,0,$G45-N$16)),IF($F45&gt;O$16,0,IF($G45&gt;O$16,O$16-$F45,$G45-$F45)))),"0")</f>
        <v>0</v>
      </c>
      <c r="P45" s="19">
        <f ca="1">IF($J$3=$E45,IF($D45="*","0",IF($F45&lt;O$16,IF($G45&gt;P$16,P$16-O$16,IF($G45&lt;O$16,0,$G45-O$16)),IF($F45&gt;P$16,0,IF($G45&gt;P$16,P$16-$F45,$G45-$F45)))),"0")</f>
        <v>0</v>
      </c>
      <c r="Q45" s="19">
        <f ca="1">IF($J$3=$E45,IF($D45="*","0",IF($F45&lt;P$16,IF($G45&gt;Q$16,Q$16-P$16,IF($G45&lt;P$16,0,$G45-P$16)),IF($F45&gt;Q$16,0,IF($G45&gt;Q$16,Q$16-$F45,$G45-$F45)))),"0")</f>
        <v>0</v>
      </c>
      <c r="R45" s="19" t="str">
        <f ca="1">IF($J$3=$E45,IF($D45="*",IF($F45&lt;I$16,IF($G45&gt;R$16,R$16-Q$16,IF($G45&lt;Q$16,0,$G45-Q$16)),IF($F45&gt;R$16,0,IF($G45&gt;R$16,R$16-$F45,$G45-$F45))),"0"),"0")</f>
        <v>0</v>
      </c>
      <c r="S45" s="19" t="str">
        <f ca="1">IF($J$3=$E45,IF($D45="*",IF(G45=Q$16,IF(F45&lt;O$16,G45-O$16,G45-F45),"0"),"0"),"0")</f>
        <v>0</v>
      </c>
      <c r="T45" s="47" t="str">
        <f>H45</f>
        <v/>
      </c>
      <c r="U45" s="47">
        <f ca="1">IF(D45="*",H45,SUM(J45:Q45))</f>
        <v>0</v>
      </c>
      <c r="V45" s="47">
        <f ca="1">IF(D45="*",0,M45)</f>
        <v>0</v>
      </c>
      <c r="W45" s="50" t="str">
        <f>IF(H45="","",IF(U45+V45=T45,"OK",U45+V45))</f>
        <v/>
      </c>
      <c r="X45" s="51">
        <f t="shared" ca="1" si="3"/>
        <v>2</v>
      </c>
      <c r="Y45" s="77">
        <f ca="1">((J45+K45)*24*$K$8+P45*24*$P$8+Q45*24*$Q$8)*25%+ (J45*24*$K$8)*15%+(R45+S45)*24*$I$8*25%</f>
        <v>0</v>
      </c>
      <c r="Z45" s="76">
        <f ca="1">IF(AND(B45="So",C45&lt;&gt;"f"),IF(ISNUMBER(I45),I45*24*$I$8*50%,0),0)</f>
        <v>0</v>
      </c>
      <c r="AA45" s="76">
        <f ca="1">IF(C45="f",IF(ISNUMBER(I45),I45*24*$I$8*125%,0),0)</f>
        <v>0</v>
      </c>
    </row>
    <row r="46" spans="1:27" ht="11.25" customHeight="1" x14ac:dyDescent="0.25">
      <c r="A46" s="25">
        <f t="shared" ca="1" si="7"/>
        <v>15</v>
      </c>
      <c r="B46" s="30" t="str">
        <f t="shared" ca="1" si="4"/>
        <v>?</v>
      </c>
      <c r="C46" s="45" t="str">
        <f t="shared" ca="1" si="9"/>
        <v/>
      </c>
      <c r="D46" s="46" t="str">
        <f t="shared" ca="1" si="5"/>
        <v>?</v>
      </c>
      <c r="E46" s="45"/>
      <c r="F46" s="68"/>
      <c r="G46" s="68"/>
      <c r="H46" s="48" t="str">
        <f>IF($J$3=$E46,IF(G46-F46=0,"",IF(G46-F46="","",G46-F46)),"")</f>
        <v/>
      </c>
      <c r="I46" s="49" t="str">
        <f t="shared" ca="1" si="10"/>
        <v/>
      </c>
      <c r="J46" s="19">
        <f ca="1">IF($J$3=$E46,IF($D46="*","0",IF($F46&lt;I$16,IF($G46&gt;J$16,J$16-I$16,IF($G46&lt;I$16,0,$G46-I$16)),IF($F46&gt;J$16,0,IF($G46&gt;J$16,J$16-$F46,$G46-$F46)))),"0")</f>
        <v>0</v>
      </c>
      <c r="K46" s="19">
        <f ca="1">IF($J$3=$E46,IF($D46="*","0",IF($F46&lt;J$16,IF($G46&gt;K$16,K$16-J$16,IF($G46&lt;J$16,0,$G46-J$16)),IF($F46&gt;K$16,0,IF($G46&gt;K$16,K$16-$F46,$G46-$F46)))),"0")</f>
        <v>0</v>
      </c>
      <c r="L46" s="19">
        <f ca="1">IF($J$3=$E46,IF($D46="*","0",IF($F46&lt;K$16,IF($G46&gt;L$16,L$16-K$16,IF($G46&lt;K$16,0,$G46-K$16)),IF($F46&gt;L$16,0,IF($G46&gt;L$16,L$16-$F46,$G46-$F46)))),"0")</f>
        <v>0</v>
      </c>
      <c r="M46" s="19">
        <f ca="1">IF($J$3=$E46,IF($D46="*","0",IF($F46&lt;L$16,IF($G46&gt;M$16,M$16-L$16,IF($G46&lt;L$16,0,$G46-L$16)),IF($F46&gt;M$16,0,IF($G46&gt;M$16,M$16-$F46,$G46-$F46)))),"0")</f>
        <v>0</v>
      </c>
      <c r="N46" s="19">
        <f ca="1">IF($J$3=$E46,IF($D46="*","0",IF($F46&lt;M$16,IF($G46&gt;N$16,N$16-M$16,IF($G46&lt;M$16,0,$G46-M$16)),IF($F46&gt;N$16,0,IF($G46&gt;N$16,N$16-$F46,$G46-$F46)))),"0")</f>
        <v>0</v>
      </c>
      <c r="O46" s="19">
        <f ca="1">IF($J$3=$E46,IF($D46="*","0",IF($F46&lt;N$16,IF($G46&gt;O$16,O$16-N$16,IF($G46&lt;N$16,0,$G46-N$16)),IF($F46&gt;O$16,0,IF($G46&gt;O$16,O$16-$F46,$G46-$F46)))),"0")</f>
        <v>0</v>
      </c>
      <c r="P46" s="19">
        <f ca="1">IF($J$3=$E46,IF($D46="*","0",IF($F46&lt;O$16,IF($G46&gt;P$16,P$16-O$16,IF($G46&lt;O$16,0,$G46-O$16)),IF($F46&gt;P$16,0,IF($G46&gt;P$16,P$16-$F46,$G46-$F46)))),"0")</f>
        <v>0</v>
      </c>
      <c r="Q46" s="19">
        <f ca="1">IF($J$3=$E46,IF($D46="*","0",IF($F46&lt;P$16,IF($G46&gt;Q$16,Q$16-P$16,IF($G46&lt;P$16,0,$G46-P$16)),IF($F46&gt;Q$16,0,IF($G46&gt;Q$16,Q$16-$F46,$G46-$F46)))),"0")</f>
        <v>0</v>
      </c>
      <c r="R46" s="19" t="str">
        <f ca="1">IF($J$3=$E46,IF($D46="*",IF($F46&lt;I$16,IF($G46&gt;R$16,R$16-Q$16,IF($G46&lt;Q$16,0,$G46-Q$16)),IF($F46&gt;R$16,0,IF($G46&gt;R$16,R$16-$F46,$G46-$F46))),"0"),"0")</f>
        <v>0</v>
      </c>
      <c r="S46" s="19" t="str">
        <f ca="1">IF($J$3=$E46,IF($D46="*",IF(G46=Q$16,IF(F46&lt;O$16,G46-O$16,G46-F46),"0"),"0"),"0")</f>
        <v>0</v>
      </c>
      <c r="T46" s="47" t="str">
        <f>H46</f>
        <v/>
      </c>
      <c r="U46" s="47">
        <f ca="1">IF(D46="*",H46,SUM(J46:Q46))</f>
        <v>0</v>
      </c>
      <c r="V46" s="47">
        <f ca="1">IF(D46="*",0,M46)</f>
        <v>0</v>
      </c>
      <c r="W46" s="50" t="str">
        <f>IF(H46="","",IF(U46+V46=T46,"OK",U46+V46))</f>
        <v/>
      </c>
      <c r="X46" s="51">
        <f t="shared" ca="1" si="3"/>
        <v>2</v>
      </c>
      <c r="Y46" s="77">
        <f ca="1">((J46+K46)*24*$K$8+P46*24*$P$8+Q46*24*$Q$8)*25%+ (J46*24*$K$8)*15%+(R46+S46)*24*$I$8*25%</f>
        <v>0</v>
      </c>
      <c r="Z46" s="76">
        <f ca="1">IF(AND(B46="So",C46&lt;&gt;"f"),IF(ISNUMBER(I46),I46*24*$I$8*50%,0),0)</f>
        <v>0</v>
      </c>
      <c r="AA46" s="76">
        <f ca="1">IF(C46="f",IF(ISNUMBER(I46),I46*24*$I$8*125%,0),0)</f>
        <v>0</v>
      </c>
    </row>
    <row r="47" spans="1:27" x14ac:dyDescent="0.25">
      <c r="A47" s="25">
        <f t="shared" ca="1" si="7"/>
        <v>16</v>
      </c>
      <c r="B47" s="30" t="str">
        <f ca="1">IF(ISERROR(LEFT(TEXT(WEEKDAY(TEXT(A47,"00")&amp;"."&amp;TEXT($A$16,"MM.JJJJ")),"TTT"),2)),"?",LEFT(TEXT(WEEKDAY(TEXT(A47,"00")&amp;"."&amp;TEXT($A$16,"MM.JJJJ")),"TTT"),2))</f>
        <v>?</v>
      </c>
      <c r="C47" s="45" t="str">
        <f t="shared" ca="1" si="9"/>
        <v/>
      </c>
      <c r="D47" s="46" t="str">
        <f t="shared" ca="1" si="5"/>
        <v>?</v>
      </c>
      <c r="E47" s="45"/>
      <c r="F47" s="68"/>
      <c r="G47" s="68"/>
      <c r="H47" s="48" t="str">
        <f>IF($J$3=$E47,IF(G47-F47=0,"",IF(G47-F47="","",G47-F47)),"")</f>
        <v/>
      </c>
      <c r="I47" s="49" t="str">
        <f t="shared" ca="1" si="10"/>
        <v/>
      </c>
      <c r="J47" s="19">
        <f ca="1">IF($J$3=$E47,IF($D47="*","0",IF($F47&lt;I$16,IF($G47&gt;J$16,J$16-I$16,IF($G47&lt;I$16,0,$G47-I$16)),IF($F47&gt;J$16,0,IF($G47&gt;J$16,J$16-$F47,$G47-$F47)))),"0")</f>
        <v>0</v>
      </c>
      <c r="K47" s="19">
        <f ca="1">IF($J$3=$E47,IF($D47="*","0",IF($F47&lt;J$16,IF($G47&gt;K$16,K$16-J$16,IF($G47&lt;J$16,0,$G47-J$16)),IF($F47&gt;K$16,0,IF($G47&gt;K$16,K$16-$F47,$G47-$F47)))),"0")</f>
        <v>0</v>
      </c>
      <c r="L47" s="19">
        <f ca="1">IF($J$3=$E47,IF($D47="*","0",IF($F47&lt;K$16,IF($G47&gt;L$16,L$16-K$16,IF($G47&lt;K$16,0,$G47-K$16)),IF($F47&gt;L$16,0,IF($G47&gt;L$16,L$16-$F47,$G47-$F47)))),"0")</f>
        <v>0</v>
      </c>
      <c r="M47" s="19">
        <f ca="1">IF($J$3=$E47,IF($D47="*","0",IF($F47&lt;L$16,IF($G47&gt;M$16,M$16-L$16,IF($G47&lt;L$16,0,$G47-L$16)),IF($F47&gt;M$16,0,IF($G47&gt;M$16,M$16-$F47,$G47-$F47)))),"0")</f>
        <v>0</v>
      </c>
      <c r="N47" s="19">
        <f ca="1">IF($J$3=$E47,IF($D47="*","0",IF($F47&lt;M$16,IF($G47&gt;N$16,N$16-M$16,IF($G47&lt;M$16,0,$G47-M$16)),IF($F47&gt;N$16,0,IF($G47&gt;N$16,N$16-$F47,$G47-$F47)))),"0")</f>
        <v>0</v>
      </c>
      <c r="O47" s="19">
        <f ca="1">IF($J$3=$E47,IF($D47="*","0",IF($F47&lt;N$16,IF($G47&gt;O$16,O$16-N$16,IF($G47&lt;N$16,0,$G47-N$16)),IF($F47&gt;O$16,0,IF($G47&gt;O$16,O$16-$F47,$G47-$F47)))),"0")</f>
        <v>0</v>
      </c>
      <c r="P47" s="19">
        <f ca="1">IF($J$3=$E47,IF($D47="*","0",IF($F47&lt;O$16,IF($G47&gt;P$16,P$16-O$16,IF($G47&lt;O$16,0,$G47-O$16)),IF($F47&gt;P$16,0,IF($G47&gt;P$16,P$16-$F47,$G47-$F47)))),"0")</f>
        <v>0</v>
      </c>
      <c r="Q47" s="19">
        <f ca="1">IF($J$3=$E47,IF($D47="*","0",IF($F47&lt;P$16,IF($G47&gt;Q$16,Q$16-P$16,IF($G47&lt;P$16,0,$G47-P$16)),IF($F47&gt;Q$16,0,IF($G47&gt;Q$16,Q$16-$F47,$G47-$F47)))),"0")</f>
        <v>0</v>
      </c>
      <c r="R47" s="19" t="str">
        <f ca="1">IF($J$3=$E47,IF($D47="*",IF($F47&lt;I$16,IF($G47&gt;R$16,R$16-Q$16,IF($G47&lt;Q$16,0,$G47-Q$16)),IF($F47&gt;R$16,0,IF($G47&gt;R$16,R$16-$F47,$G47-$F47))),"0"),"0")</f>
        <v>0</v>
      </c>
      <c r="S47" s="19" t="str">
        <f ca="1">IF($J$3=$E47,IF($D47="*",IF(G47=Q$16,IF(F47&lt;O$16,G47-O$16,G47-F47),"0"),"0"),"0")</f>
        <v>0</v>
      </c>
      <c r="T47" s="47" t="str">
        <f>H47</f>
        <v/>
      </c>
      <c r="U47" s="47">
        <f ca="1">IF(D47="*",H47,SUM(J47:Q47))</f>
        <v>0</v>
      </c>
      <c r="V47" s="47">
        <f ca="1">IF(D47="*",0,M47)</f>
        <v>0</v>
      </c>
      <c r="W47" s="50" t="str">
        <f>IF(H47="","",IF(U47+V47=T47,"OK",U47+V47))</f>
        <v/>
      </c>
      <c r="X47" s="51">
        <f t="shared" ca="1" si="3"/>
        <v>2</v>
      </c>
      <c r="Y47" s="77">
        <f ca="1">((J47+K47)*24*$K$8+P47*24*$P$8+Q47*24*$Q$8)*25%+ (J47*24*$K$8)*15%+(R47+S47)*24*$I$8*25%</f>
        <v>0</v>
      </c>
      <c r="Z47" s="76">
        <f ca="1">IF(AND(B47="So",C47&lt;&gt;"f"),IF(ISNUMBER(I47),I47*24*$I$8*50%,0),0)</f>
        <v>0</v>
      </c>
      <c r="AA47" s="76">
        <f ca="1">IF(C47="f",IF(ISNUMBER(I47),I47*24*$I$8*125%,0),0)</f>
        <v>0</v>
      </c>
    </row>
    <row r="48" spans="1:27" x14ac:dyDescent="0.25">
      <c r="A48" s="25">
        <f t="shared" ca="1" si="7"/>
        <v>16</v>
      </c>
      <c r="B48" s="30" t="str">
        <f t="shared" ca="1" si="4"/>
        <v>?</v>
      </c>
      <c r="C48" s="45" t="str">
        <f t="shared" ca="1" si="9"/>
        <v/>
      </c>
      <c r="D48" s="46" t="str">
        <f t="shared" ca="1" si="5"/>
        <v>?</v>
      </c>
      <c r="E48" s="45"/>
      <c r="F48" s="68"/>
      <c r="G48" s="68"/>
      <c r="H48" s="48" t="str">
        <f>IF($J$3=$E48,IF(G48-F48=0,"",IF(G48-F48="","",G48-F48)),"")</f>
        <v/>
      </c>
      <c r="I48" s="49" t="str">
        <f t="shared" ca="1" si="10"/>
        <v/>
      </c>
      <c r="J48" s="19">
        <f ca="1">IF($J$3=$E48,IF($D48="*","0",IF($F48&lt;I$16,IF($G48&gt;J$16,J$16-I$16,IF($G48&lt;I$16,0,$G48-I$16)),IF($F48&gt;J$16,0,IF($G48&gt;J$16,J$16-$F48,$G48-$F48)))),"0")</f>
        <v>0</v>
      </c>
      <c r="K48" s="19">
        <f ca="1">IF($J$3=$E48,IF($D48="*","0",IF($F48&lt;J$16,IF($G48&gt;K$16,K$16-J$16,IF($G48&lt;J$16,0,$G48-J$16)),IF($F48&gt;K$16,0,IF($G48&gt;K$16,K$16-$F48,$G48-$F48)))),"0")</f>
        <v>0</v>
      </c>
      <c r="L48" s="19">
        <f ca="1">IF($J$3=$E48,IF($D48="*","0",IF($F48&lt;K$16,IF($G48&gt;L$16,L$16-K$16,IF($G48&lt;K$16,0,$G48-K$16)),IF($F48&gt;L$16,0,IF($G48&gt;L$16,L$16-$F48,$G48-$F48)))),"0")</f>
        <v>0</v>
      </c>
      <c r="M48" s="19">
        <f ca="1">IF($J$3=$E48,IF($D48="*","0",IF($F48&lt;L$16,IF($G48&gt;M$16,M$16-L$16,IF($G48&lt;L$16,0,$G48-L$16)),IF($F48&gt;M$16,0,IF($G48&gt;M$16,M$16-$F48,$G48-$F48)))),"0")</f>
        <v>0</v>
      </c>
      <c r="N48" s="19">
        <f ca="1">IF($J$3=$E48,IF($D48="*","0",IF($F48&lt;M$16,IF($G48&gt;N$16,N$16-M$16,IF($G48&lt;M$16,0,$G48-M$16)),IF($F48&gt;N$16,0,IF($G48&gt;N$16,N$16-$F48,$G48-$F48)))),"0")</f>
        <v>0</v>
      </c>
      <c r="O48" s="19">
        <f ca="1">IF($J$3=$E48,IF($D48="*","0",IF($F48&lt;N$16,IF($G48&gt;O$16,O$16-N$16,IF($G48&lt;N$16,0,$G48-N$16)),IF($F48&gt;O$16,0,IF($G48&gt;O$16,O$16-$F48,$G48-$F48)))),"0")</f>
        <v>0</v>
      </c>
      <c r="P48" s="19">
        <f ca="1">IF($J$3=$E48,IF($D48="*","0",IF($F48&lt;O$16,IF($G48&gt;P$16,P$16-O$16,IF($G48&lt;O$16,0,$G48-O$16)),IF($F48&gt;P$16,0,IF($G48&gt;P$16,P$16-$F48,$G48-$F48)))),"0")</f>
        <v>0</v>
      </c>
      <c r="Q48" s="19">
        <f ca="1">IF($J$3=$E48,IF($D48="*","0",IF($F48&lt;P$16,IF($G48&gt;Q$16,Q$16-P$16,IF($G48&lt;P$16,0,$G48-P$16)),IF($F48&gt;Q$16,0,IF($G48&gt;Q$16,Q$16-$F48,$G48-$F48)))),"0")</f>
        <v>0</v>
      </c>
      <c r="R48" s="19" t="str">
        <f ca="1">IF($J$3=$E48,IF($D48="*",IF($F48&lt;I$16,IF($G48&gt;R$16,R$16-Q$16,IF($G48&lt;Q$16,0,$G48-Q$16)),IF($F48&gt;R$16,0,IF($G48&gt;R$16,R$16-$F48,$G48-$F48))),"0"),"0")</f>
        <v>0</v>
      </c>
      <c r="S48" s="19" t="str">
        <f ca="1">IF($J$3=$E48,IF($D48="*",IF(G48=Q$16,IF(F48&lt;O$16,G48-O$16,G48-F48),"0"),"0"),"0")</f>
        <v>0</v>
      </c>
      <c r="T48" s="47" t="str">
        <f>H48</f>
        <v/>
      </c>
      <c r="U48" s="47">
        <f ca="1">IF(D48="*",H48,SUM(J48:Q48))</f>
        <v>0</v>
      </c>
      <c r="V48" s="47">
        <f ca="1">IF(D48="*",0,M48)</f>
        <v>0</v>
      </c>
      <c r="W48" s="50" t="str">
        <f>IF(H48="","",IF(U48+V48=T48,"OK",U48+V48))</f>
        <v/>
      </c>
      <c r="X48" s="51">
        <f t="shared" ca="1" si="3"/>
        <v>2</v>
      </c>
      <c r="Y48" s="77">
        <f ca="1">((J48+K48)*24*$K$8+P48*24*$P$8+Q48*24*$Q$8)*25%+ (J48*24*$K$8)*15%+(R48+S48)*24*$I$8*25%</f>
        <v>0</v>
      </c>
      <c r="Z48" s="76">
        <f ca="1">IF(AND(B48="So",C48&lt;&gt;"f"),IF(ISNUMBER(I48),I48*24*$I$8*50%,0),0)</f>
        <v>0</v>
      </c>
      <c r="AA48" s="76">
        <f ca="1">IF(C48="f",IF(ISNUMBER(I48),I48*24*$I$8*125%,0),0)</f>
        <v>0</v>
      </c>
    </row>
    <row r="49" spans="1:27" x14ac:dyDescent="0.25">
      <c r="A49" s="25">
        <f t="shared" ca="1" si="7"/>
        <v>17</v>
      </c>
      <c r="B49" s="30" t="str">
        <f t="shared" ca="1" si="4"/>
        <v>?</v>
      </c>
      <c r="C49" s="45" t="str">
        <f t="shared" ca="1" si="9"/>
        <v/>
      </c>
      <c r="D49" s="46" t="str">
        <f t="shared" ca="1" si="5"/>
        <v>?</v>
      </c>
      <c r="E49" s="45"/>
      <c r="F49" s="68"/>
      <c r="G49" s="68"/>
      <c r="H49" s="48" t="str">
        <f>IF($J$3=$E49,IF(G49-F49=0,"",IF(G49-F49="","",G49-F49)),"")</f>
        <v/>
      </c>
      <c r="I49" s="49" t="str">
        <f t="shared" ca="1" si="10"/>
        <v/>
      </c>
      <c r="J49" s="19">
        <f ca="1">IF($J$3=$E49,IF($D49="*","0",IF($F49&lt;I$16,IF($G49&gt;J$16,J$16-I$16,IF($G49&lt;I$16,0,$G49-I$16)),IF($F49&gt;J$16,0,IF($G49&gt;J$16,J$16-$F49,$G49-$F49)))),"0")</f>
        <v>0</v>
      </c>
      <c r="K49" s="19">
        <f ca="1">IF($J$3=$E49,IF($D49="*","0",IF($F49&lt;J$16,IF($G49&gt;K$16,K$16-J$16,IF($G49&lt;J$16,0,$G49-J$16)),IF($F49&gt;K$16,0,IF($G49&gt;K$16,K$16-$F49,$G49-$F49)))),"0")</f>
        <v>0</v>
      </c>
      <c r="L49" s="19">
        <f ca="1">IF($J$3=$E49,IF($D49="*","0",IF($F49&lt;K$16,IF($G49&gt;L$16,L$16-K$16,IF($G49&lt;K$16,0,$G49-K$16)),IF($F49&gt;L$16,0,IF($G49&gt;L$16,L$16-$F49,$G49-$F49)))),"0")</f>
        <v>0</v>
      </c>
      <c r="M49" s="19">
        <f ca="1">IF($J$3=$E49,IF($D49="*","0",IF($F49&lt;L$16,IF($G49&gt;M$16,M$16-L$16,IF($G49&lt;L$16,0,$G49-L$16)),IF($F49&gt;M$16,0,IF($G49&gt;M$16,M$16-$F49,$G49-$F49)))),"0")</f>
        <v>0</v>
      </c>
      <c r="N49" s="19">
        <f ca="1">IF($J$3=$E49,IF($D49="*","0",IF($F49&lt;M$16,IF($G49&gt;N$16,N$16-M$16,IF($G49&lt;M$16,0,$G49-M$16)),IF($F49&gt;N$16,0,IF($G49&gt;N$16,N$16-$F49,$G49-$F49)))),"0")</f>
        <v>0</v>
      </c>
      <c r="O49" s="19">
        <f ca="1">IF($J$3=$E49,IF($D49="*","0",IF($F49&lt;N$16,IF($G49&gt;O$16,O$16-N$16,IF($G49&lt;N$16,0,$G49-N$16)),IF($F49&gt;O$16,0,IF($G49&gt;O$16,O$16-$F49,$G49-$F49)))),"0")</f>
        <v>0</v>
      </c>
      <c r="P49" s="19">
        <f ca="1">IF($J$3=$E49,IF($D49="*","0",IF($F49&lt;O$16,IF($G49&gt;P$16,P$16-O$16,IF($G49&lt;O$16,0,$G49-O$16)),IF($F49&gt;P$16,0,IF($G49&gt;P$16,P$16-$F49,$G49-$F49)))),"0")</f>
        <v>0</v>
      </c>
      <c r="Q49" s="19">
        <f ca="1">IF($J$3=$E49,IF($D49="*","0",IF($F49&lt;P$16,IF($G49&gt;Q$16,Q$16-P$16,IF($G49&lt;P$16,0,$G49-P$16)),IF($F49&gt;Q$16,0,IF($G49&gt;Q$16,Q$16-$F49,$G49-$F49)))),"0")</f>
        <v>0</v>
      </c>
      <c r="R49" s="19" t="str">
        <f ca="1">IF($J$3=$E49,IF($D49="*",IF($F49&lt;I$16,IF($G49&gt;R$16,R$16-Q$16,IF($G49&lt;Q$16,0,$G49-Q$16)),IF($F49&gt;R$16,0,IF($G49&gt;R$16,R$16-$F49,$G49-$F49))),"0"),"0")</f>
        <v>0</v>
      </c>
      <c r="S49" s="19" t="str">
        <f ca="1">IF($J$3=$E49,IF($D49="*",IF(G49=Q$16,IF(F49&lt;O$16,G49-O$16,G49-F49),"0"),"0"),"0")</f>
        <v>0</v>
      </c>
      <c r="T49" s="47" t="str">
        <f>H49</f>
        <v/>
      </c>
      <c r="U49" s="47">
        <f ca="1">IF(D49="*",H49,SUM(J49:Q49))</f>
        <v>0</v>
      </c>
      <c r="V49" s="47">
        <f ca="1">IF(D49="*",0,M49)</f>
        <v>0</v>
      </c>
      <c r="W49" s="50" t="str">
        <f>IF(H49="","",IF(U49+V49=T49,"OK",U49+V49))</f>
        <v/>
      </c>
      <c r="X49" s="51">
        <f t="shared" ca="1" si="3"/>
        <v>2</v>
      </c>
      <c r="Y49" s="77">
        <f ca="1">((J49+K49)*24*$K$8+P49*24*$P$8+Q49*24*$Q$8)*25%+ (J49*24*$K$8)*15%+(R49+S49)*24*$I$8*25%</f>
        <v>0</v>
      </c>
      <c r="Z49" s="76">
        <f ca="1">IF(AND(B49="So",C49&lt;&gt;"f"),IF(ISNUMBER(I49),I49*24*$I$8*50%,0),0)</f>
        <v>0</v>
      </c>
      <c r="AA49" s="76">
        <f ca="1">IF(C49="f",IF(ISNUMBER(I49),I49*24*$I$8*125%,0),0)</f>
        <v>0</v>
      </c>
    </row>
    <row r="50" spans="1:27" x14ac:dyDescent="0.25">
      <c r="A50" s="25">
        <f t="shared" ca="1" si="7"/>
        <v>17</v>
      </c>
      <c r="B50" s="30" t="str">
        <f t="shared" ca="1" si="4"/>
        <v>?</v>
      </c>
      <c r="C50" s="45" t="str">
        <f t="shared" ca="1" si="9"/>
        <v/>
      </c>
      <c r="D50" s="46" t="str">
        <f t="shared" ca="1" si="5"/>
        <v>?</v>
      </c>
      <c r="E50" s="45"/>
      <c r="F50" s="68"/>
      <c r="G50" s="68"/>
      <c r="H50" s="48" t="str">
        <f>IF($J$3=$E50,IF(G50-F50=0,"",IF(G50-F50="","",G50-F50)),"")</f>
        <v/>
      </c>
      <c r="I50" s="49" t="str">
        <f t="shared" ca="1" si="10"/>
        <v/>
      </c>
      <c r="J50" s="19">
        <f ca="1">IF($J$3=$E50,IF($D50="*","0",IF($F50&lt;I$16,IF($G50&gt;J$16,J$16-I$16,IF($G50&lt;I$16,0,$G50-I$16)),IF($F50&gt;J$16,0,IF($G50&gt;J$16,J$16-$F50,$G50-$F50)))),"0")</f>
        <v>0</v>
      </c>
      <c r="K50" s="19">
        <f ca="1">IF($J$3=$E50,IF($D50="*","0",IF($F50&lt;J$16,IF($G50&gt;K$16,K$16-J$16,IF($G50&lt;J$16,0,$G50-J$16)),IF($F50&gt;K$16,0,IF($G50&gt;K$16,K$16-$F50,$G50-$F50)))),"0")</f>
        <v>0</v>
      </c>
      <c r="L50" s="19">
        <f ca="1">IF($J$3=$E50,IF($D50="*","0",IF($F50&lt;K$16,IF($G50&gt;L$16,L$16-K$16,IF($G50&lt;K$16,0,$G50-K$16)),IF($F50&gt;L$16,0,IF($G50&gt;L$16,L$16-$F50,$G50-$F50)))),"0")</f>
        <v>0</v>
      </c>
      <c r="M50" s="19">
        <f ca="1">IF($J$3=$E50,IF($D50="*","0",IF($F50&lt;L$16,IF($G50&gt;M$16,M$16-L$16,IF($G50&lt;L$16,0,$G50-L$16)),IF($F50&gt;M$16,0,IF($G50&gt;M$16,M$16-$F50,$G50-$F50)))),"0")</f>
        <v>0</v>
      </c>
      <c r="N50" s="19">
        <f ca="1">IF($J$3=$E50,IF($D50="*","0",IF($F50&lt;M$16,IF($G50&gt;N$16,N$16-M$16,IF($G50&lt;M$16,0,$G50-M$16)),IF($F50&gt;N$16,0,IF($G50&gt;N$16,N$16-$F50,$G50-$F50)))),"0")</f>
        <v>0</v>
      </c>
      <c r="O50" s="19">
        <f ca="1">IF($J$3=$E50,IF($D50="*","0",IF($F50&lt;N$16,IF($G50&gt;O$16,O$16-N$16,IF($G50&lt;N$16,0,$G50-N$16)),IF($F50&gt;O$16,0,IF($G50&gt;O$16,O$16-$F50,$G50-$F50)))),"0")</f>
        <v>0</v>
      </c>
      <c r="P50" s="19">
        <f ca="1">IF($J$3=$E50,IF($D50="*","0",IF($F50&lt;O$16,IF($G50&gt;P$16,P$16-O$16,IF($G50&lt;O$16,0,$G50-O$16)),IF($F50&gt;P$16,0,IF($G50&gt;P$16,P$16-$F50,$G50-$F50)))),"0")</f>
        <v>0</v>
      </c>
      <c r="Q50" s="19">
        <f ca="1">IF($J$3=$E50,IF($D50="*","0",IF($F50&lt;P$16,IF($G50&gt;Q$16,Q$16-P$16,IF($G50&lt;P$16,0,$G50-P$16)),IF($F50&gt;Q$16,0,IF($G50&gt;Q$16,Q$16-$F50,$G50-$F50)))),"0")</f>
        <v>0</v>
      </c>
      <c r="R50" s="19" t="str">
        <f ca="1">IF($J$3=$E50,IF($D50="*",IF($F50&lt;I$16,IF($G50&gt;R$16,R$16-Q$16,IF($G50&lt;Q$16,0,$G50-Q$16)),IF($F50&gt;R$16,0,IF($G50&gt;R$16,R$16-$F50,$G50-$F50))),"0"),"0")</f>
        <v>0</v>
      </c>
      <c r="S50" s="19" t="str">
        <f ca="1">IF($J$3=$E50,IF($D50="*",IF(G50=Q$16,IF(F50&lt;O$16,G50-O$16,G50-F50),"0"),"0"),"0")</f>
        <v>0</v>
      </c>
      <c r="T50" s="47" t="str">
        <f>H50</f>
        <v/>
      </c>
      <c r="U50" s="47">
        <f ca="1">IF(D50="*",H50,SUM(J50:Q50))</f>
        <v>0</v>
      </c>
      <c r="V50" s="47">
        <f ca="1">IF(D50="*",0,M50)</f>
        <v>0</v>
      </c>
      <c r="W50" s="50" t="str">
        <f>IF(H50="","",IF(U50+V50=T50,"OK",U50+V50))</f>
        <v/>
      </c>
      <c r="X50" s="51">
        <f t="shared" ca="1" si="3"/>
        <v>2</v>
      </c>
      <c r="Y50" s="77">
        <f ca="1">((J50+K50)*24*$K$8+P50*24*$P$8+Q50*24*$Q$8)*25%+ (J50*24*$K$8)*15%+(R50+S50)*24*$I$8*25%</f>
        <v>0</v>
      </c>
      <c r="Z50" s="76">
        <f ca="1">IF(AND(B50="So",C50&lt;&gt;"f"),IF(ISNUMBER(I50),I50*24*$I$8*50%,0),0)</f>
        <v>0</v>
      </c>
      <c r="AA50" s="76">
        <f ca="1">IF(C50="f",IF(ISNUMBER(I50),I50*24*$I$8*125%,0),0)</f>
        <v>0</v>
      </c>
    </row>
    <row r="51" spans="1:27" x14ac:dyDescent="0.25">
      <c r="A51" s="25">
        <f t="shared" ca="1" si="7"/>
        <v>18</v>
      </c>
      <c r="B51" s="30" t="str">
        <f t="shared" ca="1" si="4"/>
        <v>?</v>
      </c>
      <c r="C51" s="45" t="str">
        <f t="shared" ca="1" si="9"/>
        <v/>
      </c>
      <c r="D51" s="46" t="str">
        <f t="shared" ca="1" si="5"/>
        <v>?</v>
      </c>
      <c r="E51" s="45"/>
      <c r="F51" s="68"/>
      <c r="G51" s="68"/>
      <c r="H51" s="48" t="str">
        <f>IF($J$3=$E51,IF(G51-F51=0,"",IF(G51-F51="","",G51-F51)),"")</f>
        <v/>
      </c>
      <c r="I51" s="49" t="str">
        <f t="shared" ca="1" si="10"/>
        <v/>
      </c>
      <c r="J51" s="19">
        <f ca="1">IF($J$3=$E51,IF($D51="*","0",IF($F51&lt;I$16,IF($G51&gt;J$16,J$16-I$16,IF($G51&lt;I$16,0,$G51-I$16)),IF($F51&gt;J$16,0,IF($G51&gt;J$16,J$16-$F51,$G51-$F51)))),"0")</f>
        <v>0</v>
      </c>
      <c r="K51" s="19">
        <f ca="1">IF($J$3=$E51,IF($D51="*","0",IF($F51&lt;J$16,IF($G51&gt;K$16,K$16-J$16,IF($G51&lt;J$16,0,$G51-J$16)),IF($F51&gt;K$16,0,IF($G51&gt;K$16,K$16-$F51,$G51-$F51)))),"0")</f>
        <v>0</v>
      </c>
      <c r="L51" s="19">
        <f ca="1">IF($J$3=$E51,IF($D51="*","0",IF($F51&lt;K$16,IF($G51&gt;L$16,L$16-K$16,IF($G51&lt;K$16,0,$G51-K$16)),IF($F51&gt;L$16,0,IF($G51&gt;L$16,L$16-$F51,$G51-$F51)))),"0")</f>
        <v>0</v>
      </c>
      <c r="M51" s="19">
        <f ca="1">IF($J$3=$E51,IF($D51="*","0",IF($F51&lt;L$16,IF($G51&gt;M$16,M$16-L$16,IF($G51&lt;L$16,0,$G51-L$16)),IF($F51&gt;M$16,0,IF($G51&gt;M$16,M$16-$F51,$G51-$F51)))),"0")</f>
        <v>0</v>
      </c>
      <c r="N51" s="19">
        <f ca="1">IF($J$3=$E51,IF($D51="*","0",IF($F51&lt;M$16,IF($G51&gt;N$16,N$16-M$16,IF($G51&lt;M$16,0,$G51-M$16)),IF($F51&gt;N$16,0,IF($G51&gt;N$16,N$16-$F51,$G51-$F51)))),"0")</f>
        <v>0</v>
      </c>
      <c r="O51" s="19">
        <f ca="1">IF($J$3=$E51,IF($D51="*","0",IF($F51&lt;N$16,IF($G51&gt;O$16,O$16-N$16,IF($G51&lt;N$16,0,$G51-N$16)),IF($F51&gt;O$16,0,IF($G51&gt;O$16,O$16-$F51,$G51-$F51)))),"0")</f>
        <v>0</v>
      </c>
      <c r="P51" s="19">
        <f ca="1">IF($J$3=$E51,IF($D51="*","0",IF($F51&lt;O$16,IF($G51&gt;P$16,P$16-O$16,IF($G51&lt;O$16,0,$G51-O$16)),IF($F51&gt;P$16,0,IF($G51&gt;P$16,P$16-$F51,$G51-$F51)))),"0")</f>
        <v>0</v>
      </c>
      <c r="Q51" s="19">
        <f ca="1">IF($J$3=$E51,IF($D51="*","0",IF($F51&lt;P$16,IF($G51&gt;Q$16,Q$16-P$16,IF($G51&lt;P$16,0,$G51-P$16)),IF($F51&gt;Q$16,0,IF($G51&gt;Q$16,Q$16-$F51,$G51-$F51)))),"0")</f>
        <v>0</v>
      </c>
      <c r="R51" s="19" t="str">
        <f ca="1">IF($J$3=$E51,IF($D51="*",IF($F51&lt;I$16,IF($G51&gt;R$16,R$16-Q$16,IF($G51&lt;Q$16,0,$G51-Q$16)),IF($F51&gt;R$16,0,IF($G51&gt;R$16,R$16-$F51,$G51-$F51))),"0"),"0")</f>
        <v>0</v>
      </c>
      <c r="S51" s="19" t="str">
        <f ca="1">IF($J$3=$E51,IF($D51="*",IF(G51=Q$16,IF(F51&lt;O$16,G51-O$16,G51-F51),"0"),"0"),"0")</f>
        <v>0</v>
      </c>
      <c r="T51" s="47" t="str">
        <f>H51</f>
        <v/>
      </c>
      <c r="U51" s="47">
        <f ca="1">IF(D51="*",H51,SUM(J51:Q51))</f>
        <v>0</v>
      </c>
      <c r="V51" s="47">
        <f ca="1">IF(D51="*",0,M51)</f>
        <v>0</v>
      </c>
      <c r="W51" s="50" t="str">
        <f>IF(H51="","",IF(U51+V51=T51,"OK",U51+V51))</f>
        <v/>
      </c>
      <c r="X51" s="51">
        <f t="shared" ca="1" si="3"/>
        <v>2</v>
      </c>
      <c r="Y51" s="77">
        <f ca="1">((J51+K51)*24*$K$8+P51*24*$P$8+Q51*24*$Q$8)*25%+ (J51*24*$K$8)*15%+(R51+S51)*24*$I$8*25%</f>
        <v>0</v>
      </c>
      <c r="Z51" s="76">
        <f ca="1">IF(AND(B51="So",C51&lt;&gt;"f"),IF(ISNUMBER(I51),I51*24*$I$8*50%,0),0)</f>
        <v>0</v>
      </c>
      <c r="AA51" s="76">
        <f ca="1">IF(C51="f",IF(ISNUMBER(I51),I51*24*$I$8*125%,0),0)</f>
        <v>0</v>
      </c>
    </row>
    <row r="52" spans="1:27" x14ac:dyDescent="0.25">
      <c r="A52" s="25">
        <f t="shared" ca="1" si="7"/>
        <v>18</v>
      </c>
      <c r="B52" s="30" t="str">
        <f t="shared" ca="1" si="4"/>
        <v>?</v>
      </c>
      <c r="C52" s="45" t="str">
        <f t="shared" ca="1" si="9"/>
        <v/>
      </c>
      <c r="D52" s="46" t="str">
        <f t="shared" ca="1" si="5"/>
        <v>?</v>
      </c>
      <c r="E52" s="45"/>
      <c r="F52" s="68"/>
      <c r="G52" s="68"/>
      <c r="H52" s="48" t="str">
        <f>IF($J$3=$E52,IF(G52-F52=0,"",IF(G52-F52="","",G52-F52)),"")</f>
        <v/>
      </c>
      <c r="I52" s="49" t="str">
        <f t="shared" ca="1" si="10"/>
        <v/>
      </c>
      <c r="J52" s="19">
        <f ca="1">IF($J$3=$E52,IF($D52="*","0",IF($F52&lt;I$16,IF($G52&gt;J$16,J$16-I$16,IF($G52&lt;I$16,0,$G52-I$16)),IF($F52&gt;J$16,0,IF($G52&gt;J$16,J$16-$F52,$G52-$F52)))),"0")</f>
        <v>0</v>
      </c>
      <c r="K52" s="19">
        <f ca="1">IF($J$3=$E52,IF($D52="*","0",IF($F52&lt;J$16,IF($G52&gt;K$16,K$16-J$16,IF($G52&lt;J$16,0,$G52-J$16)),IF($F52&gt;K$16,0,IF($G52&gt;K$16,K$16-$F52,$G52-$F52)))),"0")</f>
        <v>0</v>
      </c>
      <c r="L52" s="19">
        <f ca="1">IF($J$3=$E52,IF($D52="*","0",IF($F52&lt;K$16,IF($G52&gt;L$16,L$16-K$16,IF($G52&lt;K$16,0,$G52-K$16)),IF($F52&gt;L$16,0,IF($G52&gt;L$16,L$16-$F52,$G52-$F52)))),"0")</f>
        <v>0</v>
      </c>
      <c r="M52" s="19">
        <f ca="1">IF($J$3=$E52,IF($D52="*","0",IF($F52&lt;L$16,IF($G52&gt;M$16,M$16-L$16,IF($G52&lt;L$16,0,$G52-L$16)),IF($F52&gt;M$16,0,IF($G52&gt;M$16,M$16-$F52,$G52-$F52)))),"0")</f>
        <v>0</v>
      </c>
      <c r="N52" s="19">
        <f ca="1">IF($J$3=$E52,IF($D52="*","0",IF($F52&lt;M$16,IF($G52&gt;N$16,N$16-M$16,IF($G52&lt;M$16,0,$G52-M$16)),IF($F52&gt;N$16,0,IF($G52&gt;N$16,N$16-$F52,$G52-$F52)))),"0")</f>
        <v>0</v>
      </c>
      <c r="O52" s="19">
        <f ca="1">IF($J$3=$E52,IF($D52="*","0",IF($F52&lt;N$16,IF($G52&gt;O$16,O$16-N$16,IF($G52&lt;N$16,0,$G52-N$16)),IF($F52&gt;O$16,0,IF($G52&gt;O$16,O$16-$F52,$G52-$F52)))),"0")</f>
        <v>0</v>
      </c>
      <c r="P52" s="19">
        <f ca="1">IF($J$3=$E52,IF($D52="*","0",IF($F52&lt;O$16,IF($G52&gt;P$16,P$16-O$16,IF($G52&lt;O$16,0,$G52-O$16)),IF($F52&gt;P$16,0,IF($G52&gt;P$16,P$16-$F52,$G52-$F52)))),"0")</f>
        <v>0</v>
      </c>
      <c r="Q52" s="19">
        <f ca="1">IF($J$3=$E52,IF($D52="*","0",IF($F52&lt;P$16,IF($G52&gt;Q$16,Q$16-P$16,IF($G52&lt;P$16,0,$G52-P$16)),IF($F52&gt;Q$16,0,IF($G52&gt;Q$16,Q$16-$F52,$G52-$F52)))),"0")</f>
        <v>0</v>
      </c>
      <c r="R52" s="19" t="str">
        <f ca="1">IF($J$3=$E52,IF($D52="*",IF($F52&lt;I$16,IF($G52&gt;R$16,R$16-Q$16,IF($G52&lt;Q$16,0,$G52-Q$16)),IF($F52&gt;R$16,0,IF($G52&gt;R$16,R$16-$F52,$G52-$F52))),"0"),"0")</f>
        <v>0</v>
      </c>
      <c r="S52" s="19" t="str">
        <f ca="1">IF($J$3=$E52,IF($D52="*",IF(G52=Q$16,IF(F52&lt;O$16,G52-O$16,G52-F52),"0"),"0"),"0")</f>
        <v>0</v>
      </c>
      <c r="T52" s="47" t="str">
        <f>H52</f>
        <v/>
      </c>
      <c r="U52" s="47">
        <f ca="1">IF(D52="*",H52,SUM(J52:Q52))</f>
        <v>0</v>
      </c>
      <c r="V52" s="47">
        <f ca="1">IF(D52="*",0,M52)</f>
        <v>0</v>
      </c>
      <c r="W52" s="50" t="str">
        <f>IF(H52="","",IF(U52+V52=T52,"OK",U52+V52))</f>
        <v/>
      </c>
      <c r="X52" s="51">
        <f t="shared" ca="1" si="3"/>
        <v>2</v>
      </c>
      <c r="Y52" s="77">
        <f ca="1">((J52+K52)*24*$K$8+P52*24*$P$8+Q52*24*$Q$8)*25%+ (J52*24*$K$8)*15%+(R52+S52)*24*$I$8*25%</f>
        <v>0</v>
      </c>
      <c r="Z52" s="76">
        <f ca="1">IF(AND(B52="So",C52&lt;&gt;"f"),IF(ISNUMBER(I52),I52*24*$I$8*50%,0),0)</f>
        <v>0</v>
      </c>
      <c r="AA52" s="76">
        <f ca="1">IF(C52="f",IF(ISNUMBER(I52),I52*24*$I$8*125%,0),0)</f>
        <v>0</v>
      </c>
    </row>
    <row r="53" spans="1:27" x14ac:dyDescent="0.25">
      <c r="A53" s="25">
        <f t="shared" ca="1" si="7"/>
        <v>19</v>
      </c>
      <c r="B53" s="30" t="str">
        <f t="shared" ca="1" si="4"/>
        <v>?</v>
      </c>
      <c r="C53" s="45" t="str">
        <f t="shared" ca="1" si="9"/>
        <v/>
      </c>
      <c r="D53" s="46" t="str">
        <f t="shared" ca="1" si="5"/>
        <v>?</v>
      </c>
      <c r="E53" s="45"/>
      <c r="F53" s="68"/>
      <c r="G53" s="68"/>
      <c r="H53" s="48" t="str">
        <f>IF($J$3=$E53,IF(G53-F53=0,"",IF(G53-F53="","",G53-F53)),"")</f>
        <v/>
      </c>
      <c r="I53" s="49" t="str">
        <f t="shared" ca="1" si="10"/>
        <v/>
      </c>
      <c r="J53" s="19">
        <f ca="1">IF($J$3=$E53,IF($D53="*","0",IF($F53&lt;I$16,IF($G53&gt;J$16,J$16-I$16,IF($G53&lt;I$16,0,$G53-I$16)),IF($F53&gt;J$16,0,IF($G53&gt;J$16,J$16-$F53,$G53-$F53)))),"0")</f>
        <v>0</v>
      </c>
      <c r="K53" s="19">
        <f ca="1">IF($J$3=$E53,IF($D53="*","0",IF($F53&lt;J$16,IF($G53&gt;K$16,K$16-J$16,IF($G53&lt;J$16,0,$G53-J$16)),IF($F53&gt;K$16,0,IF($G53&gt;K$16,K$16-$F53,$G53-$F53)))),"0")</f>
        <v>0</v>
      </c>
      <c r="L53" s="19">
        <f ca="1">IF($J$3=$E53,IF($D53="*","0",IF($F53&lt;K$16,IF($G53&gt;L$16,L$16-K$16,IF($G53&lt;K$16,0,$G53-K$16)),IF($F53&gt;L$16,0,IF($G53&gt;L$16,L$16-$F53,$G53-$F53)))),"0")</f>
        <v>0</v>
      </c>
      <c r="M53" s="19">
        <f ca="1">IF($J$3=$E53,IF($D53="*","0",IF($F53&lt;L$16,IF($G53&gt;M$16,M$16-L$16,IF($G53&lt;L$16,0,$G53-L$16)),IF($F53&gt;M$16,0,IF($G53&gt;M$16,M$16-$F53,$G53-$F53)))),"0")</f>
        <v>0</v>
      </c>
      <c r="N53" s="19">
        <f ca="1">IF($J$3=$E53,IF($D53="*","0",IF($F53&lt;M$16,IF($G53&gt;N$16,N$16-M$16,IF($G53&lt;M$16,0,$G53-M$16)),IF($F53&gt;N$16,0,IF($G53&gt;N$16,N$16-$F53,$G53-$F53)))),"0")</f>
        <v>0</v>
      </c>
      <c r="O53" s="19">
        <f ca="1">IF($J$3=$E53,IF($D53="*","0",IF($F53&lt;N$16,IF($G53&gt;O$16,O$16-N$16,IF($G53&lt;N$16,0,$G53-N$16)),IF($F53&gt;O$16,0,IF($G53&gt;O$16,O$16-$F53,$G53-$F53)))),"0")</f>
        <v>0</v>
      </c>
      <c r="P53" s="19">
        <f ca="1">IF($J$3=$E53,IF($D53="*","0",IF($F53&lt;O$16,IF($G53&gt;P$16,P$16-O$16,IF($G53&lt;O$16,0,$G53-O$16)),IF($F53&gt;P$16,0,IF($G53&gt;P$16,P$16-$F53,$G53-$F53)))),"0")</f>
        <v>0</v>
      </c>
      <c r="Q53" s="19">
        <f ca="1">IF($J$3=$E53,IF($D53="*","0",IF($F53&lt;P$16,IF($G53&gt;Q$16,Q$16-P$16,IF($G53&lt;P$16,0,$G53-P$16)),IF($F53&gt;Q$16,0,IF($G53&gt;Q$16,Q$16-$F53,$G53-$F53)))),"0")</f>
        <v>0</v>
      </c>
      <c r="R53" s="19" t="str">
        <f ca="1">IF($J$3=$E53,IF($D53="*",IF($F53&lt;I$16,IF($G53&gt;R$16,R$16-Q$16,IF($G53&lt;Q$16,0,$G53-Q$16)),IF($F53&gt;R$16,0,IF($G53&gt;R$16,R$16-$F53,$G53-$F53))),"0"),"0")</f>
        <v>0</v>
      </c>
      <c r="S53" s="19" t="str">
        <f ca="1">IF($J$3=$E53,IF($D53="*",IF(G53=Q$16,IF(F53&lt;O$16,G53-O$16,G53-F53),"0"),"0"),"0")</f>
        <v>0</v>
      </c>
      <c r="T53" s="47" t="str">
        <f>H53</f>
        <v/>
      </c>
      <c r="U53" s="47">
        <f ca="1">IF(D53="*",H53,SUM(J53:Q53))</f>
        <v>0</v>
      </c>
      <c r="V53" s="47">
        <f ca="1">IF(D53="*",0,M53)</f>
        <v>0</v>
      </c>
      <c r="W53" s="50" t="str">
        <f>IF(H53="","",IF(U53+V53=T53,"OK",U53+V53))</f>
        <v/>
      </c>
      <c r="X53" s="51">
        <f t="shared" ca="1" si="3"/>
        <v>2</v>
      </c>
      <c r="Y53" s="77">
        <f ca="1">((J53+K53)*24*$K$8+P53*24*$P$8+Q53*24*$Q$8)*25%+ (J53*24*$K$8)*15%+(R53+S53)*24*$I$8*25%</f>
        <v>0</v>
      </c>
      <c r="Z53" s="76">
        <f ca="1">IF(AND(B53="So",C53&lt;&gt;"f"),IF(ISNUMBER(I53),I53*24*$I$8*50%,0),0)</f>
        <v>0</v>
      </c>
      <c r="AA53" s="76">
        <f ca="1">IF(C53="f",IF(ISNUMBER(I53),I53*24*$I$8*125%,0),0)</f>
        <v>0</v>
      </c>
    </row>
    <row r="54" spans="1:27" x14ac:dyDescent="0.25">
      <c r="A54" s="25">
        <f t="shared" ca="1" si="7"/>
        <v>19</v>
      </c>
      <c r="B54" s="30" t="str">
        <f t="shared" ca="1" si="4"/>
        <v>?</v>
      </c>
      <c r="C54" s="45" t="str">
        <f t="shared" ca="1" si="9"/>
        <v/>
      </c>
      <c r="D54" s="46" t="str">
        <f t="shared" ca="1" si="5"/>
        <v>?</v>
      </c>
      <c r="E54" s="45"/>
      <c r="F54" s="68"/>
      <c r="G54" s="68"/>
      <c r="H54" s="48" t="str">
        <f>IF($J$3=$E54,IF(G54-F54=0,"",IF(G54-F54="","",G54-F54)),"")</f>
        <v/>
      </c>
      <c r="I54" s="49" t="str">
        <f t="shared" ca="1" si="10"/>
        <v/>
      </c>
      <c r="J54" s="19">
        <f ca="1">IF($J$3=$E54,IF($D54="*","0",IF($F54&lt;I$16,IF($G54&gt;J$16,J$16-I$16,IF($G54&lt;I$16,0,$G54-I$16)),IF($F54&gt;J$16,0,IF($G54&gt;J$16,J$16-$F54,$G54-$F54)))),"0")</f>
        <v>0</v>
      </c>
      <c r="K54" s="19">
        <f ca="1">IF($J$3=$E54,IF($D54="*","0",IF($F54&lt;J$16,IF($G54&gt;K$16,K$16-J$16,IF($G54&lt;J$16,0,$G54-J$16)),IF($F54&gt;K$16,0,IF($G54&gt;K$16,K$16-$F54,$G54-$F54)))),"0")</f>
        <v>0</v>
      </c>
      <c r="L54" s="19">
        <f ca="1">IF($J$3=$E54,IF($D54="*","0",IF($F54&lt;K$16,IF($G54&gt;L$16,L$16-K$16,IF($G54&lt;K$16,0,$G54-K$16)),IF($F54&gt;L$16,0,IF($G54&gt;L$16,L$16-$F54,$G54-$F54)))),"0")</f>
        <v>0</v>
      </c>
      <c r="M54" s="19">
        <f ca="1">IF($J$3=$E54,IF($D54="*","0",IF($F54&lt;L$16,IF($G54&gt;M$16,M$16-L$16,IF($G54&lt;L$16,0,$G54-L$16)),IF($F54&gt;M$16,0,IF($G54&gt;M$16,M$16-$F54,$G54-$F54)))),"0")</f>
        <v>0</v>
      </c>
      <c r="N54" s="19">
        <f ca="1">IF($J$3=$E54,IF($D54="*","0",IF($F54&lt;M$16,IF($G54&gt;N$16,N$16-M$16,IF($G54&lt;M$16,0,$G54-M$16)),IF($F54&gt;N$16,0,IF($G54&gt;N$16,N$16-$F54,$G54-$F54)))),"0")</f>
        <v>0</v>
      </c>
      <c r="O54" s="19">
        <f ca="1">IF($J$3=$E54,IF($D54="*","0",IF($F54&lt;N$16,IF($G54&gt;O$16,O$16-N$16,IF($G54&lt;N$16,0,$G54-N$16)),IF($F54&gt;O$16,0,IF($G54&gt;O$16,O$16-$F54,$G54-$F54)))),"0")</f>
        <v>0</v>
      </c>
      <c r="P54" s="19">
        <f ca="1">IF($J$3=$E54,IF($D54="*","0",IF($F54&lt;O$16,IF($G54&gt;P$16,P$16-O$16,IF($G54&lt;O$16,0,$G54-O$16)),IF($F54&gt;P$16,0,IF($G54&gt;P$16,P$16-$F54,$G54-$F54)))),"0")</f>
        <v>0</v>
      </c>
      <c r="Q54" s="19">
        <f ca="1">IF($J$3=$E54,IF($D54="*","0",IF($F54&lt;P$16,IF($G54&gt;Q$16,Q$16-P$16,IF($G54&lt;P$16,0,$G54-P$16)),IF($F54&gt;Q$16,0,IF($G54&gt;Q$16,Q$16-$F54,$G54-$F54)))),"0")</f>
        <v>0</v>
      </c>
      <c r="R54" s="19" t="str">
        <f ca="1">IF($J$3=$E54,IF($D54="*",IF($F54&lt;I$16,IF($G54&gt;R$16,R$16-Q$16,IF($G54&lt;Q$16,0,$G54-Q$16)),IF($F54&gt;R$16,0,IF($G54&gt;R$16,R$16-$F54,$G54-$F54))),"0"),"0")</f>
        <v>0</v>
      </c>
      <c r="S54" s="19" t="str">
        <f ca="1">IF($J$3=$E54,IF($D54="*",IF(G54=Q$16,IF(F54&lt;O$16,G54-O$16,G54-F54),"0"),"0"),"0")</f>
        <v>0</v>
      </c>
      <c r="T54" s="47" t="str">
        <f>H54</f>
        <v/>
      </c>
      <c r="U54" s="47">
        <f ca="1">IF(D54="*",H54,SUM(J54:Q54))</f>
        <v>0</v>
      </c>
      <c r="V54" s="47">
        <f ca="1">IF(D54="*",0,M54)</f>
        <v>0</v>
      </c>
      <c r="W54" s="50" t="str">
        <f>IF(H54="","",IF(U54+V54=T54,"OK",U54+V54))</f>
        <v/>
      </c>
      <c r="X54" s="51">
        <f t="shared" ca="1" si="3"/>
        <v>2</v>
      </c>
      <c r="Y54" s="77">
        <f ca="1">((J54+K54)*24*$K$8+P54*24*$P$8+Q54*24*$Q$8)*25%+ (J54*24*$K$8)*15%+(R54+S54)*24*$I$8*25%</f>
        <v>0</v>
      </c>
      <c r="Z54" s="76">
        <f ca="1">IF(AND(B54="So",C54&lt;&gt;"f"),IF(ISNUMBER(I54),I54*24*$I$8*50%,0),0)</f>
        <v>0</v>
      </c>
      <c r="AA54" s="76">
        <f ca="1">IF(C54="f",IF(ISNUMBER(I54),I54*24*$I$8*125%,0),0)</f>
        <v>0</v>
      </c>
    </row>
    <row r="55" spans="1:27" ht="11.25" customHeight="1" x14ac:dyDescent="0.25">
      <c r="A55" s="25">
        <f t="shared" ca="1" si="7"/>
        <v>20</v>
      </c>
      <c r="B55" s="30" t="str">
        <f t="shared" ca="1" si="4"/>
        <v>?</v>
      </c>
      <c r="C55" s="45" t="str">
        <f t="shared" ca="1" si="9"/>
        <v/>
      </c>
      <c r="D55" s="46" t="str">
        <f t="shared" ca="1" si="5"/>
        <v>?</v>
      </c>
      <c r="E55" s="45"/>
      <c r="F55" s="68"/>
      <c r="G55" s="68"/>
      <c r="H55" s="48" t="str">
        <f>IF($J$3=$E55,IF(G55-F55=0,"",IF(G55-F55="","",G55-F55)),"")</f>
        <v/>
      </c>
      <c r="I55" s="49" t="str">
        <f t="shared" ca="1" si="10"/>
        <v/>
      </c>
      <c r="J55" s="19">
        <f ca="1">IF($J$3=$E55,IF($D55="*","0",IF($F55&lt;I$16,IF($G55&gt;J$16,J$16-I$16,IF($G55&lt;I$16,0,$G55-I$16)),IF($F55&gt;J$16,0,IF($G55&gt;J$16,J$16-$F55,$G55-$F55)))),"0")</f>
        <v>0</v>
      </c>
      <c r="K55" s="19">
        <f ca="1">IF($J$3=$E55,IF($D55="*","0",IF($F55&lt;J$16,IF($G55&gt;K$16,K$16-J$16,IF($G55&lt;J$16,0,$G55-J$16)),IF($F55&gt;K$16,0,IF($G55&gt;K$16,K$16-$F55,$G55-$F55)))),"0")</f>
        <v>0</v>
      </c>
      <c r="L55" s="19">
        <f ca="1">IF($J$3=$E55,IF($D55="*","0",IF($F55&lt;K$16,IF($G55&gt;L$16,L$16-K$16,IF($G55&lt;K$16,0,$G55-K$16)),IF($F55&gt;L$16,0,IF($G55&gt;L$16,L$16-$F55,$G55-$F55)))),"0")</f>
        <v>0</v>
      </c>
      <c r="M55" s="19">
        <f ca="1">IF($J$3=$E55,IF($D55="*","0",IF($F55&lt;L$16,IF($G55&gt;M$16,M$16-L$16,IF($G55&lt;L$16,0,$G55-L$16)),IF($F55&gt;M$16,0,IF($G55&gt;M$16,M$16-$F55,$G55-$F55)))),"0")</f>
        <v>0</v>
      </c>
      <c r="N55" s="19">
        <f ca="1">IF($J$3=$E55,IF($D55="*","0",IF($F55&lt;M$16,IF($G55&gt;N$16,N$16-M$16,IF($G55&lt;M$16,0,$G55-M$16)),IF($F55&gt;N$16,0,IF($G55&gt;N$16,N$16-$F55,$G55-$F55)))),"0")</f>
        <v>0</v>
      </c>
      <c r="O55" s="19">
        <f ca="1">IF($J$3=$E55,IF($D55="*","0",IF($F55&lt;N$16,IF($G55&gt;O$16,O$16-N$16,IF($G55&lt;N$16,0,$G55-N$16)),IF($F55&gt;O$16,0,IF($G55&gt;O$16,O$16-$F55,$G55-$F55)))),"0")</f>
        <v>0</v>
      </c>
      <c r="P55" s="19">
        <f ca="1">IF($J$3=$E55,IF($D55="*","0",IF($F55&lt;O$16,IF($G55&gt;P$16,P$16-O$16,IF($G55&lt;O$16,0,$G55-O$16)),IF($F55&gt;P$16,0,IF($G55&gt;P$16,P$16-$F55,$G55-$F55)))),"0")</f>
        <v>0</v>
      </c>
      <c r="Q55" s="19">
        <f ca="1">IF($J$3=$E55,IF($D55="*","0",IF($F55&lt;P$16,IF($G55&gt;Q$16,Q$16-P$16,IF($G55&lt;P$16,0,$G55-P$16)),IF($F55&gt;Q$16,0,IF($G55&gt;Q$16,Q$16-$F55,$G55-$F55)))),"0")</f>
        <v>0</v>
      </c>
      <c r="R55" s="19" t="str">
        <f ca="1">IF($J$3=$E55,IF($D55="*",IF($F55&lt;I$16,IF($G55&gt;R$16,R$16-Q$16,IF($G55&lt;Q$16,0,$G55-Q$16)),IF($F55&gt;R$16,0,IF($G55&gt;R$16,R$16-$F55,$G55-$F55))),"0"),"0")</f>
        <v>0</v>
      </c>
      <c r="S55" s="19" t="str">
        <f ca="1">IF($J$3=$E55,IF($D55="*",IF(G55=Q$16,IF(F55&lt;O$16,G55-O$16,G55-F55),"0"),"0"),"0")</f>
        <v>0</v>
      </c>
      <c r="T55" s="47" t="str">
        <f>H55</f>
        <v/>
      </c>
      <c r="U55" s="47">
        <f ca="1">IF(D55="*",H55,SUM(J55:Q55))</f>
        <v>0</v>
      </c>
      <c r="V55" s="47">
        <f ca="1">IF(D55="*",0,M55)</f>
        <v>0</v>
      </c>
      <c r="W55" s="50" t="str">
        <f>IF(H55="","",IF(U55+V55=T55,"OK",U55+V55))</f>
        <v/>
      </c>
      <c r="X55" s="51">
        <f t="shared" ca="1" si="3"/>
        <v>2</v>
      </c>
      <c r="Y55" s="77">
        <f ca="1">((J55+K55)*24*$K$8+P55*24*$P$8+Q55*24*$Q$8)*25%+ (J55*24*$K$8)*15%+(R55+S55)*24*$I$8*25%</f>
        <v>0</v>
      </c>
      <c r="Z55" s="76">
        <f ca="1">IF(AND(B55="So",C55&lt;&gt;"f"),IF(ISNUMBER(I55),I55*24*$I$8*50%,0),0)</f>
        <v>0</v>
      </c>
      <c r="AA55" s="76">
        <f ca="1">IF(C55="f",IF(ISNUMBER(I55),I55*24*$I$8*125%,0),0)</f>
        <v>0</v>
      </c>
    </row>
    <row r="56" spans="1:27" x14ac:dyDescent="0.25">
      <c r="A56" s="25">
        <f t="shared" ca="1" si="7"/>
        <v>20</v>
      </c>
      <c r="B56" s="30" t="str">
        <f t="shared" ca="1" si="4"/>
        <v>?</v>
      </c>
      <c r="C56" s="45" t="str">
        <f t="shared" ca="1" si="9"/>
        <v/>
      </c>
      <c r="D56" s="46" t="str">
        <f t="shared" ca="1" si="5"/>
        <v>?</v>
      </c>
      <c r="E56" s="45"/>
      <c r="F56" s="68"/>
      <c r="G56" s="68"/>
      <c r="H56" s="48" t="str">
        <f>IF($J$3=$E56,IF(G56-F56=0,"",IF(G56-F56="","",G56-F56)),"")</f>
        <v/>
      </c>
      <c r="I56" s="49" t="str">
        <f t="shared" ca="1" si="10"/>
        <v/>
      </c>
      <c r="J56" s="19">
        <f ca="1">IF($J$3=$E56,IF($D56="*","0",IF($F56&lt;I$16,IF($G56&gt;J$16,J$16-I$16,IF($G56&lt;I$16,0,$G56-I$16)),IF($F56&gt;J$16,0,IF($G56&gt;J$16,J$16-$F56,$G56-$F56)))),"0")</f>
        <v>0</v>
      </c>
      <c r="K56" s="19">
        <f ca="1">IF($J$3=$E56,IF($D56="*","0",IF($F56&lt;J$16,IF($G56&gt;K$16,K$16-J$16,IF($G56&lt;J$16,0,$G56-J$16)),IF($F56&gt;K$16,0,IF($G56&gt;K$16,K$16-$F56,$G56-$F56)))),"0")</f>
        <v>0</v>
      </c>
      <c r="L56" s="19">
        <f ca="1">IF($J$3=$E56,IF($D56="*","0",IF($F56&lt;K$16,IF($G56&gt;L$16,L$16-K$16,IF($G56&lt;K$16,0,$G56-K$16)),IF($F56&gt;L$16,0,IF($G56&gt;L$16,L$16-$F56,$G56-$F56)))),"0")</f>
        <v>0</v>
      </c>
      <c r="M56" s="19">
        <f ca="1">IF($J$3=$E56,IF($D56="*","0",IF($F56&lt;L$16,IF($G56&gt;M$16,M$16-L$16,IF($G56&lt;L$16,0,$G56-L$16)),IF($F56&gt;M$16,0,IF($G56&gt;M$16,M$16-$F56,$G56-$F56)))),"0")</f>
        <v>0</v>
      </c>
      <c r="N56" s="19">
        <f ca="1">IF($J$3=$E56,IF($D56="*","0",IF($F56&lt;M$16,IF($G56&gt;N$16,N$16-M$16,IF($G56&lt;M$16,0,$G56-M$16)),IF($F56&gt;N$16,0,IF($G56&gt;N$16,N$16-$F56,$G56-$F56)))),"0")</f>
        <v>0</v>
      </c>
      <c r="O56" s="19">
        <f ca="1">IF($J$3=$E56,IF($D56="*","0",IF($F56&lt;N$16,IF($G56&gt;O$16,O$16-N$16,IF($G56&lt;N$16,0,$G56-N$16)),IF($F56&gt;O$16,0,IF($G56&gt;O$16,O$16-$F56,$G56-$F56)))),"0")</f>
        <v>0</v>
      </c>
      <c r="P56" s="19">
        <f ca="1">IF($J$3=$E56,IF($D56="*","0",IF($F56&lt;O$16,IF($G56&gt;P$16,P$16-O$16,IF($G56&lt;O$16,0,$G56-O$16)),IF($F56&gt;P$16,0,IF($G56&gt;P$16,P$16-$F56,$G56-$F56)))),"0")</f>
        <v>0</v>
      </c>
      <c r="Q56" s="19">
        <f ca="1">IF($J$3=$E56,IF($D56="*","0",IF($F56&lt;P$16,IF($G56&gt;Q$16,Q$16-P$16,IF($G56&lt;P$16,0,$G56-P$16)),IF($F56&gt;Q$16,0,IF($G56&gt;Q$16,Q$16-$F56,$G56-$F56)))),"0")</f>
        <v>0</v>
      </c>
      <c r="R56" s="19" t="str">
        <f ca="1">IF($J$3=$E56,IF($D56="*",IF($F56&lt;I$16,IF($G56&gt;R$16,R$16-Q$16,IF($G56&lt;Q$16,0,$G56-Q$16)),IF($F56&gt;R$16,0,IF($G56&gt;R$16,R$16-$F56,$G56-$F56))),"0"),"0")</f>
        <v>0</v>
      </c>
      <c r="S56" s="19" t="str">
        <f ca="1">IF($J$3=$E56,IF($D56="*",IF(G56=Q$16,IF(F56&lt;O$16,G56-O$16,G56-F56),"0"),"0"),"0")</f>
        <v>0</v>
      </c>
      <c r="T56" s="47" t="str">
        <f>H56</f>
        <v/>
      </c>
      <c r="U56" s="47">
        <f ca="1">IF(D56="*",H56,SUM(J56:Q56))</f>
        <v>0</v>
      </c>
      <c r="V56" s="47">
        <f ca="1">IF(D56="*",0,M56)</f>
        <v>0</v>
      </c>
      <c r="W56" s="50" t="str">
        <f>IF(H56="","",IF(U56+V56=T56,"OK",U56+V56))</f>
        <v/>
      </c>
      <c r="X56" s="51">
        <f t="shared" ca="1" si="3"/>
        <v>2</v>
      </c>
      <c r="Y56" s="77">
        <f ca="1">((J56+K56)*24*$K$8+P56*24*$P$8+Q56*24*$Q$8)*25%+ (J56*24*$K$8)*15%+(R56+S56)*24*$I$8*25%</f>
        <v>0</v>
      </c>
      <c r="Z56" s="76">
        <f ca="1">IF(AND(B56="So",C56&lt;&gt;"f"),IF(ISNUMBER(I56),I56*24*$I$8*50%,0),0)</f>
        <v>0</v>
      </c>
      <c r="AA56" s="76">
        <f ca="1">IF(C56="f",IF(ISNUMBER(I56),I56*24*$I$8*125%,0),0)</f>
        <v>0</v>
      </c>
    </row>
    <row r="57" spans="1:27" x14ac:dyDescent="0.25">
      <c r="A57" s="25">
        <f t="shared" ca="1" si="7"/>
        <v>21</v>
      </c>
      <c r="B57" s="30" t="str">
        <f t="shared" ca="1" si="4"/>
        <v>?</v>
      </c>
      <c r="C57" s="45" t="str">
        <f t="shared" ca="1" si="9"/>
        <v/>
      </c>
      <c r="D57" s="46" t="str">
        <f t="shared" ca="1" si="5"/>
        <v>?</v>
      </c>
      <c r="E57" s="45"/>
      <c r="F57" s="68"/>
      <c r="G57" s="68"/>
      <c r="H57" s="48" t="str">
        <f>IF($J$3=$E57,IF(G57-F57=0,"",IF(G57-F57="","",G57-F57)),"")</f>
        <v/>
      </c>
      <c r="I57" s="49" t="str">
        <f t="shared" ca="1" si="10"/>
        <v/>
      </c>
      <c r="J57" s="19">
        <f ca="1">IF($J$3=$E57,IF($D57="*","0",IF($F57&lt;I$16,IF($G57&gt;J$16,J$16-I$16,IF($G57&lt;I$16,0,$G57-I$16)),IF($F57&gt;J$16,0,IF($G57&gt;J$16,J$16-$F57,$G57-$F57)))),"0")</f>
        <v>0</v>
      </c>
      <c r="K57" s="19">
        <f ca="1">IF($J$3=$E57,IF($D57="*","0",IF($F57&lt;J$16,IF($G57&gt;K$16,K$16-J$16,IF($G57&lt;J$16,0,$G57-J$16)),IF($F57&gt;K$16,0,IF($G57&gt;K$16,K$16-$F57,$G57-$F57)))),"0")</f>
        <v>0</v>
      </c>
      <c r="L57" s="19">
        <f ca="1">IF($J$3=$E57,IF($D57="*","0",IF($F57&lt;K$16,IF($G57&gt;L$16,L$16-K$16,IF($G57&lt;K$16,0,$G57-K$16)),IF($F57&gt;L$16,0,IF($G57&gt;L$16,L$16-$F57,$G57-$F57)))),"0")</f>
        <v>0</v>
      </c>
      <c r="M57" s="19">
        <f ca="1">IF($J$3=$E57,IF($D57="*","0",IF($F57&lt;L$16,IF($G57&gt;M$16,M$16-L$16,IF($G57&lt;L$16,0,$G57-L$16)),IF($F57&gt;M$16,0,IF($G57&gt;M$16,M$16-$F57,$G57-$F57)))),"0")</f>
        <v>0</v>
      </c>
      <c r="N57" s="19">
        <f ca="1">IF($J$3=$E57,IF($D57="*","0",IF($F57&lt;M$16,IF($G57&gt;N$16,N$16-M$16,IF($G57&lt;M$16,0,$G57-M$16)),IF($F57&gt;N$16,0,IF($G57&gt;N$16,N$16-$F57,$G57-$F57)))),"0")</f>
        <v>0</v>
      </c>
      <c r="O57" s="19">
        <f ca="1">IF($J$3=$E57,IF($D57="*","0",IF($F57&lt;N$16,IF($G57&gt;O$16,O$16-N$16,IF($G57&lt;N$16,0,$G57-N$16)),IF($F57&gt;O$16,0,IF($G57&gt;O$16,O$16-$F57,$G57-$F57)))),"0")</f>
        <v>0</v>
      </c>
      <c r="P57" s="19">
        <f ca="1">IF($J$3=$E57,IF($D57="*","0",IF($F57&lt;O$16,IF($G57&gt;P$16,P$16-O$16,IF($G57&lt;O$16,0,$G57-O$16)),IF($F57&gt;P$16,0,IF($G57&gt;P$16,P$16-$F57,$G57-$F57)))),"0")</f>
        <v>0</v>
      </c>
      <c r="Q57" s="19">
        <f ca="1">IF($J$3=$E57,IF($D57="*","0",IF($F57&lt;P$16,IF($G57&gt;Q$16,Q$16-P$16,IF($G57&lt;P$16,0,$G57-P$16)),IF($F57&gt;Q$16,0,IF($G57&gt;Q$16,Q$16-$F57,$G57-$F57)))),"0")</f>
        <v>0</v>
      </c>
      <c r="R57" s="19" t="str">
        <f ca="1">IF($J$3=$E57,IF($D57="*",IF($F57&lt;I$16,IF($G57&gt;R$16,R$16-Q$16,IF($G57&lt;Q$16,0,$G57-Q$16)),IF($F57&gt;R$16,0,IF($G57&gt;R$16,R$16-$F57,$G57-$F57))),"0"),"0")</f>
        <v>0</v>
      </c>
      <c r="S57" s="19" t="str">
        <f ca="1">IF($J$3=$E57,IF($D57="*",IF(G57=Q$16,IF(F57&lt;O$16,G57-O$16,G57-F57),"0"),"0"),"0")</f>
        <v>0</v>
      </c>
      <c r="T57" s="47" t="str">
        <f>H57</f>
        <v/>
      </c>
      <c r="U57" s="47">
        <f ca="1">IF(D57="*",H57,SUM(J57:Q57))</f>
        <v>0</v>
      </c>
      <c r="V57" s="47">
        <f ca="1">IF(D57="*",0,M57)</f>
        <v>0</v>
      </c>
      <c r="W57" s="50" t="str">
        <f>IF(H57="","",IF(U57+V57=T57,"OK",U57+V57))</f>
        <v/>
      </c>
      <c r="X57" s="51">
        <f t="shared" ca="1" si="3"/>
        <v>2</v>
      </c>
      <c r="Y57" s="77">
        <f ca="1">((J57+K57)*24*$K$8+P57*24*$P$8+Q57*24*$Q$8)*25%+ (J57*24*$K$8)*15%+(R57+S57)*24*$I$8*25%</f>
        <v>0</v>
      </c>
      <c r="Z57" s="76">
        <f ca="1">IF(AND(B57="So",C57&lt;&gt;"f"),IF(ISNUMBER(I57),I57*24*$I$8*50%,0),0)</f>
        <v>0</v>
      </c>
      <c r="AA57" s="76">
        <f ca="1">IF(C57="f",IF(ISNUMBER(I57),I57*24*$I$8*125%,0),0)</f>
        <v>0</v>
      </c>
    </row>
    <row r="58" spans="1:27" x14ac:dyDescent="0.25">
      <c r="A58" s="25">
        <f t="shared" ca="1" si="7"/>
        <v>21</v>
      </c>
      <c r="B58" s="30" t="str">
        <f t="shared" ca="1" si="4"/>
        <v>?</v>
      </c>
      <c r="C58" s="45" t="str">
        <f t="shared" ca="1" si="9"/>
        <v/>
      </c>
      <c r="D58" s="46" t="str">
        <f t="shared" ca="1" si="5"/>
        <v>?</v>
      </c>
      <c r="E58" s="45"/>
      <c r="F58" s="68"/>
      <c r="G58" s="68"/>
      <c r="H58" s="48" t="str">
        <f>IF($J$3=$E58,IF(G58-F58=0,"",IF(G58-F58="","",G58-F58)),"")</f>
        <v/>
      </c>
      <c r="I58" s="49" t="str">
        <f t="shared" ca="1" si="10"/>
        <v/>
      </c>
      <c r="J58" s="19">
        <f ca="1">IF($J$3=$E58,IF($D58="*","0",IF($F58&lt;I$16,IF($G58&gt;J$16,J$16-I$16,IF($G58&lt;I$16,0,$G58-I$16)),IF($F58&gt;J$16,0,IF($G58&gt;J$16,J$16-$F58,$G58-$F58)))),"0")</f>
        <v>0</v>
      </c>
      <c r="K58" s="19">
        <f ca="1">IF($J$3=$E58,IF($D58="*","0",IF($F58&lt;J$16,IF($G58&gt;K$16,K$16-J$16,IF($G58&lt;J$16,0,$G58-J$16)),IF($F58&gt;K$16,0,IF($G58&gt;K$16,K$16-$F58,$G58-$F58)))),"0")</f>
        <v>0</v>
      </c>
      <c r="L58" s="19">
        <f ca="1">IF($J$3=$E58,IF($D58="*","0",IF($F58&lt;K$16,IF($G58&gt;L$16,L$16-K$16,IF($G58&lt;K$16,0,$G58-K$16)),IF($F58&gt;L$16,0,IF($G58&gt;L$16,L$16-$F58,$G58-$F58)))),"0")</f>
        <v>0</v>
      </c>
      <c r="M58" s="19">
        <f ca="1">IF($J$3=$E58,IF($D58="*","0",IF($F58&lt;L$16,IF($G58&gt;M$16,M$16-L$16,IF($G58&lt;L$16,0,$G58-L$16)),IF($F58&gt;M$16,0,IF($G58&gt;M$16,M$16-$F58,$G58-$F58)))),"0")</f>
        <v>0</v>
      </c>
      <c r="N58" s="19">
        <f ca="1">IF($J$3=$E58,IF($D58="*","0",IF($F58&lt;M$16,IF($G58&gt;N$16,N$16-M$16,IF($G58&lt;M$16,0,$G58-M$16)),IF($F58&gt;N$16,0,IF($G58&gt;N$16,N$16-$F58,$G58-$F58)))),"0")</f>
        <v>0</v>
      </c>
      <c r="O58" s="19">
        <f ca="1">IF($J$3=$E58,IF($D58="*","0",IF($F58&lt;N$16,IF($G58&gt;O$16,O$16-N$16,IF($G58&lt;N$16,0,$G58-N$16)),IF($F58&gt;O$16,0,IF($G58&gt;O$16,O$16-$F58,$G58-$F58)))),"0")</f>
        <v>0</v>
      </c>
      <c r="P58" s="19">
        <f ca="1">IF($J$3=$E58,IF($D58="*","0",IF($F58&lt;O$16,IF($G58&gt;P$16,P$16-O$16,IF($G58&lt;O$16,0,$G58-O$16)),IF($F58&gt;P$16,0,IF($G58&gt;P$16,P$16-$F58,$G58-$F58)))),"0")</f>
        <v>0</v>
      </c>
      <c r="Q58" s="19">
        <f ca="1">IF($J$3=$E58,IF($D58="*","0",IF($F58&lt;P$16,IF($G58&gt;Q$16,Q$16-P$16,IF($G58&lt;P$16,0,$G58-P$16)),IF($F58&gt;Q$16,0,IF($G58&gt;Q$16,Q$16-$F58,$G58-$F58)))),"0")</f>
        <v>0</v>
      </c>
      <c r="R58" s="19" t="str">
        <f ca="1">IF($J$3=$E58,IF($D58="*",IF($F58&lt;I$16,IF($G58&gt;R$16,R$16-Q$16,IF($G58&lt;Q$16,0,$G58-Q$16)),IF($F58&gt;R$16,0,IF($G58&gt;R$16,R$16-$F58,$G58-$F58))),"0"),"0")</f>
        <v>0</v>
      </c>
      <c r="S58" s="19" t="str">
        <f ca="1">IF($J$3=$E58,IF($D58="*",IF(G58=Q$16,IF(F58&lt;O$16,G58-O$16,G58-F58),"0"),"0"),"0")</f>
        <v>0</v>
      </c>
      <c r="T58" s="47" t="str">
        <f>H58</f>
        <v/>
      </c>
      <c r="U58" s="47">
        <f ca="1">IF(D58="*",H58,SUM(J58:Q58))</f>
        <v>0</v>
      </c>
      <c r="V58" s="47">
        <f ca="1">IF(D58="*",0,M58)</f>
        <v>0</v>
      </c>
      <c r="W58" s="50" t="str">
        <f>IF(H58="","",IF(U58+V58=T58,"OK",U58+V58))</f>
        <v/>
      </c>
      <c r="X58" s="51">
        <f t="shared" ca="1" si="3"/>
        <v>2</v>
      </c>
      <c r="Y58" s="77">
        <f ca="1">((J58+K58)*24*$K$8+P58*24*$P$8+Q58*24*$Q$8)*25%+ (J58*24*$K$8)*15%+(R58+S58)*24*$I$8*25%</f>
        <v>0</v>
      </c>
      <c r="Z58" s="76">
        <f ca="1">IF(AND(B58="So",C58&lt;&gt;"f"),IF(ISNUMBER(I58),I58*24*$I$8*50%,0),0)</f>
        <v>0</v>
      </c>
      <c r="AA58" s="76">
        <f ca="1">IF(C58="f",IF(ISNUMBER(I58),I58*24*$I$8*125%,0),0)</f>
        <v>0</v>
      </c>
    </row>
    <row r="59" spans="1:27" x14ac:dyDescent="0.25">
      <c r="A59" s="25">
        <f t="shared" ca="1" si="7"/>
        <v>22</v>
      </c>
      <c r="B59" s="30" t="str">
        <f t="shared" ca="1" si="4"/>
        <v>?</v>
      </c>
      <c r="C59" s="45" t="str">
        <f t="shared" ca="1" si="9"/>
        <v/>
      </c>
      <c r="D59" s="46" t="str">
        <f t="shared" ca="1" si="5"/>
        <v>?</v>
      </c>
      <c r="E59" s="45"/>
      <c r="F59" s="68"/>
      <c r="G59" s="68"/>
      <c r="H59" s="48" t="str">
        <f>IF($J$3=$E59,IF(G59-F59=0,"",IF(G59-F59="","",G59-F59)),"")</f>
        <v/>
      </c>
      <c r="I59" s="49" t="str">
        <f t="shared" ca="1" si="10"/>
        <v/>
      </c>
      <c r="J59" s="19">
        <f ca="1">IF($J$3=$E59,IF($D59="*","0",IF($F59&lt;I$16,IF($G59&gt;J$16,J$16-I$16,IF($G59&lt;I$16,0,$G59-I$16)),IF($F59&gt;J$16,0,IF($G59&gt;J$16,J$16-$F59,$G59-$F59)))),"0")</f>
        <v>0</v>
      </c>
      <c r="K59" s="19">
        <f ca="1">IF($J$3=$E59,IF($D59="*","0",IF($F59&lt;J$16,IF($G59&gt;K$16,K$16-J$16,IF($G59&lt;J$16,0,$G59-J$16)),IF($F59&gt;K$16,0,IF($G59&gt;K$16,K$16-$F59,$G59-$F59)))),"0")</f>
        <v>0</v>
      </c>
      <c r="L59" s="19">
        <f ca="1">IF($J$3=$E59,IF($D59="*","0",IF($F59&lt;K$16,IF($G59&gt;L$16,L$16-K$16,IF($G59&lt;K$16,0,$G59-K$16)),IF($F59&gt;L$16,0,IF($G59&gt;L$16,L$16-$F59,$G59-$F59)))),"0")</f>
        <v>0</v>
      </c>
      <c r="M59" s="19">
        <f ca="1">IF($J$3=$E59,IF($D59="*","0",IF($F59&lt;L$16,IF($G59&gt;M$16,M$16-L$16,IF($G59&lt;L$16,0,$G59-L$16)),IF($F59&gt;M$16,0,IF($G59&gt;M$16,M$16-$F59,$G59-$F59)))),"0")</f>
        <v>0</v>
      </c>
      <c r="N59" s="19">
        <f ca="1">IF($J$3=$E59,IF($D59="*","0",IF($F59&lt;M$16,IF($G59&gt;N$16,N$16-M$16,IF($G59&lt;M$16,0,$G59-M$16)),IF($F59&gt;N$16,0,IF($G59&gt;N$16,N$16-$F59,$G59-$F59)))),"0")</f>
        <v>0</v>
      </c>
      <c r="O59" s="19">
        <f ca="1">IF($J$3=$E59,IF($D59="*","0",IF($F59&lt;N$16,IF($G59&gt;O$16,O$16-N$16,IF($G59&lt;N$16,0,$G59-N$16)),IF($F59&gt;O$16,0,IF($G59&gt;O$16,O$16-$F59,$G59-$F59)))),"0")</f>
        <v>0</v>
      </c>
      <c r="P59" s="19">
        <f ca="1">IF($J$3=$E59,IF($D59="*","0",IF($F59&lt;O$16,IF($G59&gt;P$16,P$16-O$16,IF($G59&lt;O$16,0,$G59-O$16)),IF($F59&gt;P$16,0,IF($G59&gt;P$16,P$16-$F59,$G59-$F59)))),"0")</f>
        <v>0</v>
      </c>
      <c r="Q59" s="19">
        <f ca="1">IF($J$3=$E59,IF($D59="*","0",IF($F59&lt;P$16,IF($G59&gt;Q$16,Q$16-P$16,IF($G59&lt;P$16,0,$G59-P$16)),IF($F59&gt;Q$16,0,IF($G59&gt;Q$16,Q$16-$F59,$G59-$F59)))),"0")</f>
        <v>0</v>
      </c>
      <c r="R59" s="19" t="str">
        <f ca="1">IF($J$3=$E59,IF($D59="*",IF($F59&lt;I$16,IF($G59&gt;R$16,R$16-Q$16,IF($G59&lt;Q$16,0,$G59-Q$16)),IF($F59&gt;R$16,0,IF($G59&gt;R$16,R$16-$F59,$G59-$F59))),"0"),"0")</f>
        <v>0</v>
      </c>
      <c r="S59" s="19" t="str">
        <f ca="1">IF($J$3=$E59,IF($D59="*",IF(G59=Q$16,IF(F59&lt;O$16,G59-O$16,G59-F59),"0"),"0"),"0")</f>
        <v>0</v>
      </c>
      <c r="T59" s="47" t="str">
        <f>H59</f>
        <v/>
      </c>
      <c r="U59" s="47">
        <f ca="1">IF(D59="*",H59,SUM(J59:Q59))</f>
        <v>0</v>
      </c>
      <c r="V59" s="47">
        <f ca="1">IF(D59="*",0,M59)</f>
        <v>0</v>
      </c>
      <c r="W59" s="50" t="str">
        <f>IF(H59="","",IF(U59+V59=T59,"OK",U59+V59))</f>
        <v/>
      </c>
      <c r="X59" s="51">
        <f t="shared" ca="1" si="3"/>
        <v>2</v>
      </c>
      <c r="Y59" s="77">
        <f ca="1">((J59+K59)*24*$K$8+P59*24*$P$8+Q59*24*$Q$8)*25%+ (J59*24*$K$8)*15%+(R59+S59)*24*$I$8*25%</f>
        <v>0</v>
      </c>
      <c r="Z59" s="76">
        <f ca="1">IF(AND(B59="So",C59&lt;&gt;"f"),IF(ISNUMBER(I59),I59*24*$I$8*50%,0),0)</f>
        <v>0</v>
      </c>
      <c r="AA59" s="76">
        <f ca="1">IF(C59="f",IF(ISNUMBER(I59),I59*24*$I$8*125%,0),0)</f>
        <v>0</v>
      </c>
    </row>
    <row r="60" spans="1:27" x14ac:dyDescent="0.25">
      <c r="A60" s="25">
        <f t="shared" ca="1" si="7"/>
        <v>22</v>
      </c>
      <c r="B60" s="30" t="str">
        <f t="shared" ca="1" si="4"/>
        <v>?</v>
      </c>
      <c r="C60" s="45" t="str">
        <f t="shared" ref="C60:C78" ca="1" si="11">IF(ISERROR(MATCH(DATE(YEAR($G$3),MONTH($G$3),DAY(A60)),Feiertage05,FALSE)=TRUE),"","f")</f>
        <v/>
      </c>
      <c r="D60" s="46" t="str">
        <f t="shared" ref="D60:D78" ca="1" si="12">IF(C60="f","*",IF(B60="FR","",IF(B60="DO","",IF(B60="MI","",IF(B60="DI","",IF(B60="MO","",IF(B60="SO","*",IF(B60="SA","*","?"))))))))</f>
        <v>?</v>
      </c>
      <c r="E60" s="45"/>
      <c r="F60" s="68"/>
      <c r="G60" s="68"/>
      <c r="H60" s="48" t="str">
        <f>IF($J$3=$E60,IF(G60-F60=0,"",IF(G60-F60="","",G60-F60)),"")</f>
        <v/>
      </c>
      <c r="I60" s="49" t="str">
        <f t="shared" ca="1" si="10"/>
        <v/>
      </c>
      <c r="J60" s="19">
        <f ca="1">IF($J$3=$E60,IF($D60="*","0",IF($F60&lt;I$16,IF($G60&gt;J$16,J$16-I$16,IF($G60&lt;I$16,0,$G60-I$16)),IF($F60&gt;J$16,0,IF($G60&gt;J$16,J$16-$F60,$G60-$F60)))),"0")</f>
        <v>0</v>
      </c>
      <c r="K60" s="19">
        <f ca="1">IF($J$3=$E60,IF($D60="*","0",IF($F60&lt;J$16,IF($G60&gt;K$16,K$16-J$16,IF($G60&lt;J$16,0,$G60-J$16)),IF($F60&gt;K$16,0,IF($G60&gt;K$16,K$16-$F60,$G60-$F60)))),"0")</f>
        <v>0</v>
      </c>
      <c r="L60" s="19">
        <f ca="1">IF($J$3=$E60,IF($D60="*","0",IF($F60&lt;K$16,IF($G60&gt;L$16,L$16-K$16,IF($G60&lt;K$16,0,$G60-K$16)),IF($F60&gt;L$16,0,IF($G60&gt;L$16,L$16-$F60,$G60-$F60)))),"0")</f>
        <v>0</v>
      </c>
      <c r="M60" s="19">
        <f ca="1">IF($J$3=$E60,IF($D60="*","0",IF($F60&lt;L$16,IF($G60&gt;M$16,M$16-L$16,IF($G60&lt;L$16,0,$G60-L$16)),IF($F60&gt;M$16,0,IF($G60&gt;M$16,M$16-$F60,$G60-$F60)))),"0")</f>
        <v>0</v>
      </c>
      <c r="N60" s="19">
        <f ca="1">IF($J$3=$E60,IF($D60="*","0",IF($F60&lt;M$16,IF($G60&gt;N$16,N$16-M$16,IF($G60&lt;M$16,0,$G60-M$16)),IF($F60&gt;N$16,0,IF($G60&gt;N$16,N$16-$F60,$G60-$F60)))),"0")</f>
        <v>0</v>
      </c>
      <c r="O60" s="19">
        <f ca="1">IF($J$3=$E60,IF($D60="*","0",IF($F60&lt;N$16,IF($G60&gt;O$16,O$16-N$16,IF($G60&lt;N$16,0,$G60-N$16)),IF($F60&gt;O$16,0,IF($G60&gt;O$16,O$16-$F60,$G60-$F60)))),"0")</f>
        <v>0</v>
      </c>
      <c r="P60" s="19">
        <f ca="1">IF($J$3=$E60,IF($D60="*","0",IF($F60&lt;O$16,IF($G60&gt;P$16,P$16-O$16,IF($G60&lt;O$16,0,$G60-O$16)),IF($F60&gt;P$16,0,IF($G60&gt;P$16,P$16-$F60,$G60-$F60)))),"0")</f>
        <v>0</v>
      </c>
      <c r="Q60" s="19">
        <f ca="1">IF($J$3=$E60,IF($D60="*","0",IF($F60&lt;P$16,IF($G60&gt;Q$16,Q$16-P$16,IF($G60&lt;P$16,0,$G60-P$16)),IF($F60&gt;Q$16,0,IF($G60&gt;Q$16,Q$16-$F60,$G60-$F60)))),"0")</f>
        <v>0</v>
      </c>
      <c r="R60" s="19" t="str">
        <f ca="1">IF($J$3=$E60,IF($D60="*",IF($F60&lt;I$16,IF($G60&gt;R$16,R$16-Q$16,IF($G60&lt;Q$16,0,$G60-Q$16)),IF($F60&gt;R$16,0,IF($G60&gt;R$16,R$16-$F60,$G60-$F60))),"0"),"0")</f>
        <v>0</v>
      </c>
      <c r="S60" s="19" t="str">
        <f ca="1">IF($J$3=$E60,IF($D60="*",IF(G60=Q$16,IF(F60&lt;O$16,G60-O$16,G60-F60),"0"),"0"),"0")</f>
        <v>0</v>
      </c>
      <c r="T60" s="47" t="str">
        <f>H60</f>
        <v/>
      </c>
      <c r="U60" s="47">
        <f ca="1">IF(D60="*",H60,SUM(J60:Q60))</f>
        <v>0</v>
      </c>
      <c r="V60" s="47">
        <f ca="1">IF(D60="*",0,M60)</f>
        <v>0</v>
      </c>
      <c r="W60" s="50" t="str">
        <f>IF(H60="","",IF(U60+V60=T60,"OK",U60+V60))</f>
        <v/>
      </c>
      <c r="X60" s="51">
        <f t="shared" ca="1" si="3"/>
        <v>2</v>
      </c>
      <c r="Y60" s="77">
        <f ca="1">((J60+K60)*24*$K$8+P60*24*$P$8+Q60*24*$Q$8)*25%+ (J60*24*$K$8)*15%+(R60+S60)*24*$I$8*25%</f>
        <v>0</v>
      </c>
      <c r="Z60" s="76">
        <f ca="1">IF(AND(B60="So",C60&lt;&gt;"f"),IF(ISNUMBER(I60),I60*24*$I$8*50%,0),0)</f>
        <v>0</v>
      </c>
      <c r="AA60" s="76">
        <f ca="1">IF(C60="f",IF(ISNUMBER(I60),I60*24*$I$8*125%,0),0)</f>
        <v>0</v>
      </c>
    </row>
    <row r="61" spans="1:27" x14ac:dyDescent="0.25">
      <c r="A61" s="25">
        <f t="shared" ca="1" si="7"/>
        <v>23</v>
      </c>
      <c r="B61" s="30" t="str">
        <f t="shared" ref="B61:B78" ca="1" si="13">IF(ISERROR(LEFT(TEXT(WEEKDAY(TEXT(A61,"00")&amp;"."&amp;TEXT($A$16,"MM.JJJJ")),"TTT"),2)),"?",LEFT(TEXT(WEEKDAY(TEXT(A61,"00")&amp;"."&amp;TEXT($A$16,"MM.JJJJ")),"TTT"),2))</f>
        <v>?</v>
      </c>
      <c r="C61" s="45" t="str">
        <f t="shared" ca="1" si="11"/>
        <v/>
      </c>
      <c r="D61" s="46" t="str">
        <f t="shared" ca="1" si="12"/>
        <v>?</v>
      </c>
      <c r="E61" s="45"/>
      <c r="F61" s="68"/>
      <c r="G61" s="68"/>
      <c r="H61" s="48" t="str">
        <f>IF($J$3=$E61,IF(G61-F61=0,"",IF(G61-F61="","",G61-F61)),"")</f>
        <v/>
      </c>
      <c r="I61" s="49" t="str">
        <f t="shared" ca="1" si="10"/>
        <v/>
      </c>
      <c r="J61" s="19">
        <f ca="1">IF($J$3=$E61,IF($D61="*","0",IF($F61&lt;I$16,IF($G61&gt;J$16,J$16-I$16,IF($G61&lt;I$16,0,$G61-I$16)),IF($F61&gt;J$16,0,IF($G61&gt;J$16,J$16-$F61,$G61-$F61)))),"0")</f>
        <v>0</v>
      </c>
      <c r="K61" s="19">
        <f ca="1">IF($J$3=$E61,IF($D61="*","0",IF($F61&lt;J$16,IF($G61&gt;K$16,K$16-J$16,IF($G61&lt;J$16,0,$G61-J$16)),IF($F61&gt;K$16,0,IF($G61&gt;K$16,K$16-$F61,$G61-$F61)))),"0")</f>
        <v>0</v>
      </c>
      <c r="L61" s="19">
        <f ca="1">IF($J$3=$E61,IF($D61="*","0",IF($F61&lt;K$16,IF($G61&gt;L$16,L$16-K$16,IF($G61&lt;K$16,0,$G61-K$16)),IF($F61&gt;L$16,0,IF($G61&gt;L$16,L$16-$F61,$G61-$F61)))),"0")</f>
        <v>0</v>
      </c>
      <c r="M61" s="19">
        <f ca="1">IF($J$3=$E61,IF($D61="*","0",IF($F61&lt;L$16,IF($G61&gt;M$16,M$16-L$16,IF($G61&lt;L$16,0,$G61-L$16)),IF($F61&gt;M$16,0,IF($G61&gt;M$16,M$16-$F61,$G61-$F61)))),"0")</f>
        <v>0</v>
      </c>
      <c r="N61" s="19">
        <f ca="1">IF($J$3=$E61,IF($D61="*","0",IF($F61&lt;M$16,IF($G61&gt;N$16,N$16-M$16,IF($G61&lt;M$16,0,$G61-M$16)),IF($F61&gt;N$16,0,IF($G61&gt;N$16,N$16-$F61,$G61-$F61)))),"0")</f>
        <v>0</v>
      </c>
      <c r="O61" s="19">
        <f ca="1">IF($J$3=$E61,IF($D61="*","0",IF($F61&lt;N$16,IF($G61&gt;O$16,O$16-N$16,IF($G61&lt;N$16,0,$G61-N$16)),IF($F61&gt;O$16,0,IF($G61&gt;O$16,O$16-$F61,$G61-$F61)))),"0")</f>
        <v>0</v>
      </c>
      <c r="P61" s="19">
        <f ca="1">IF($J$3=$E61,IF($D61="*","0",IF($F61&lt;O$16,IF($G61&gt;P$16,P$16-O$16,IF($G61&lt;O$16,0,$G61-O$16)),IF($F61&gt;P$16,0,IF($G61&gt;P$16,P$16-$F61,$G61-$F61)))),"0")</f>
        <v>0</v>
      </c>
      <c r="Q61" s="19">
        <f ca="1">IF($J$3=$E61,IF($D61="*","0",IF($F61&lt;P$16,IF($G61&gt;Q$16,Q$16-P$16,IF($G61&lt;P$16,0,$G61-P$16)),IF($F61&gt;Q$16,0,IF($G61&gt;Q$16,Q$16-$F61,$G61-$F61)))),"0")</f>
        <v>0</v>
      </c>
      <c r="R61" s="19" t="str">
        <f ca="1">IF($J$3=$E61,IF($D61="*",IF($F61&lt;I$16,IF($G61&gt;R$16,R$16-Q$16,IF($G61&lt;Q$16,0,$G61-Q$16)),IF($F61&gt;R$16,0,IF($G61&gt;R$16,R$16-$F61,$G61-$F61))),"0"),"0")</f>
        <v>0</v>
      </c>
      <c r="S61" s="19" t="str">
        <f ca="1">IF($J$3=$E61,IF($D61="*",IF(G61=Q$16,IF(F61&lt;O$16,G61-O$16,G61-F61),"0"),"0"),"0")</f>
        <v>0</v>
      </c>
      <c r="T61" s="47" t="str">
        <f>H61</f>
        <v/>
      </c>
      <c r="U61" s="47">
        <f ca="1">IF(D61="*",H61,SUM(J61:Q61))</f>
        <v>0</v>
      </c>
      <c r="V61" s="47">
        <f ca="1">IF(D61="*",0,M61)</f>
        <v>0</v>
      </c>
      <c r="W61" s="50" t="str">
        <f>IF(H61="","",IF(U61+V61=T61,"OK",U61+V61))</f>
        <v/>
      </c>
      <c r="X61" s="51">
        <f t="shared" ca="1" si="3"/>
        <v>2</v>
      </c>
      <c r="Y61" s="77">
        <f ca="1">((J61+K61)*24*$K$8+P61*24*$P$8+Q61*24*$Q$8)*25%+ (J61*24*$K$8)*15%+(R61+S61)*24*$I$8*25%</f>
        <v>0</v>
      </c>
      <c r="Z61" s="76">
        <f ca="1">IF(AND(B61="So",C61&lt;&gt;"f"),IF(ISNUMBER(I61),I61*24*$I$8*50%,0),0)</f>
        <v>0</v>
      </c>
      <c r="AA61" s="76">
        <f ca="1">IF(C61="f",IF(ISNUMBER(I61),I61*24*$I$8*125%,0),0)</f>
        <v>0</v>
      </c>
    </row>
    <row r="62" spans="1:27" x14ac:dyDescent="0.25">
      <c r="A62" s="25">
        <f t="shared" ca="1" si="7"/>
        <v>23</v>
      </c>
      <c r="B62" s="30" t="str">
        <f t="shared" ca="1" si="13"/>
        <v>?</v>
      </c>
      <c r="C62" s="45" t="str">
        <f t="shared" ca="1" si="11"/>
        <v/>
      </c>
      <c r="D62" s="46" t="str">
        <f t="shared" ca="1" si="12"/>
        <v>?</v>
      </c>
      <c r="E62" s="45"/>
      <c r="F62" s="68"/>
      <c r="G62" s="68"/>
      <c r="H62" s="48" t="str">
        <f>IF($J$3=$E62,IF(G62-F62=0,"",IF(G62-F62="","",G62-F62)),"")</f>
        <v/>
      </c>
      <c r="I62" s="49" t="str">
        <f t="shared" ca="1" si="10"/>
        <v/>
      </c>
      <c r="J62" s="19">
        <f ca="1">IF($J$3=$E62,IF($D62="*","0",IF($F62&lt;I$16,IF($G62&gt;J$16,J$16-I$16,IF($G62&lt;I$16,0,$G62-I$16)),IF($F62&gt;J$16,0,IF($G62&gt;J$16,J$16-$F62,$G62-$F62)))),"0")</f>
        <v>0</v>
      </c>
      <c r="K62" s="19">
        <f ca="1">IF($J$3=$E62,IF($D62="*","0",IF($F62&lt;J$16,IF($G62&gt;K$16,K$16-J$16,IF($G62&lt;J$16,0,$G62-J$16)),IF($F62&gt;K$16,0,IF($G62&gt;K$16,K$16-$F62,$G62-$F62)))),"0")</f>
        <v>0</v>
      </c>
      <c r="L62" s="19">
        <f ca="1">IF($J$3=$E62,IF($D62="*","0",IF($F62&lt;K$16,IF($G62&gt;L$16,L$16-K$16,IF($G62&lt;K$16,0,$G62-K$16)),IF($F62&gt;L$16,0,IF($G62&gt;L$16,L$16-$F62,$G62-$F62)))),"0")</f>
        <v>0</v>
      </c>
      <c r="M62" s="19">
        <f ca="1">IF($J$3=$E62,IF($D62="*","0",IF($F62&lt;L$16,IF($G62&gt;M$16,M$16-L$16,IF($G62&lt;L$16,0,$G62-L$16)),IF($F62&gt;M$16,0,IF($G62&gt;M$16,M$16-$F62,$G62-$F62)))),"0")</f>
        <v>0</v>
      </c>
      <c r="N62" s="19">
        <f ca="1">IF($J$3=$E62,IF($D62="*","0",IF($F62&lt;M$16,IF($G62&gt;N$16,N$16-M$16,IF($G62&lt;M$16,0,$G62-M$16)),IF($F62&gt;N$16,0,IF($G62&gt;N$16,N$16-$F62,$G62-$F62)))),"0")</f>
        <v>0</v>
      </c>
      <c r="O62" s="19">
        <f ca="1">IF($J$3=$E62,IF($D62="*","0",IF($F62&lt;N$16,IF($G62&gt;O$16,O$16-N$16,IF($G62&lt;N$16,0,$G62-N$16)),IF($F62&gt;O$16,0,IF($G62&gt;O$16,O$16-$F62,$G62-$F62)))),"0")</f>
        <v>0</v>
      </c>
      <c r="P62" s="19">
        <f ca="1">IF($J$3=$E62,IF($D62="*","0",IF($F62&lt;O$16,IF($G62&gt;P$16,P$16-O$16,IF($G62&lt;O$16,0,$G62-O$16)),IF($F62&gt;P$16,0,IF($G62&gt;P$16,P$16-$F62,$G62-$F62)))),"0")</f>
        <v>0</v>
      </c>
      <c r="Q62" s="19">
        <f ca="1">IF($J$3=$E62,IF($D62="*","0",IF($F62&lt;P$16,IF($G62&gt;Q$16,Q$16-P$16,IF($G62&lt;P$16,0,$G62-P$16)),IF($F62&gt;Q$16,0,IF($G62&gt;Q$16,Q$16-$F62,$G62-$F62)))),"0")</f>
        <v>0</v>
      </c>
      <c r="R62" s="19" t="str">
        <f ca="1">IF($J$3=$E62,IF($D62="*",IF($F62&lt;I$16,IF($G62&gt;R$16,R$16-Q$16,IF($G62&lt;Q$16,0,$G62-Q$16)),IF($F62&gt;R$16,0,IF($G62&gt;R$16,R$16-$F62,$G62-$F62))),"0"),"0")</f>
        <v>0</v>
      </c>
      <c r="S62" s="19" t="str">
        <f ca="1">IF($J$3=$E62,IF($D62="*",IF(G62=Q$16,IF(F62&lt;O$16,G62-O$16,G62-F62),"0"),"0"),"0")</f>
        <v>0</v>
      </c>
      <c r="T62" s="47" t="str">
        <f>H62</f>
        <v/>
      </c>
      <c r="U62" s="47">
        <f ca="1">IF(D62="*",H62,SUM(J62:Q62))</f>
        <v>0</v>
      </c>
      <c r="V62" s="47">
        <f ca="1">IF(D62="*",0,M62)</f>
        <v>0</v>
      </c>
      <c r="W62" s="50" t="str">
        <f>IF(H62="","",IF(U62+V62=T62,"OK",U62+V62))</f>
        <v/>
      </c>
      <c r="X62" s="51">
        <f t="shared" ca="1" si="3"/>
        <v>2</v>
      </c>
      <c r="Y62" s="77">
        <f ca="1">((J62+K62)*24*$K$8+P62*24*$P$8+Q62*24*$Q$8)*25%+ (J62*24*$K$8)*15%+(R62+S62)*24*$I$8*25%</f>
        <v>0</v>
      </c>
      <c r="Z62" s="76">
        <f ca="1">IF(AND(B62="So",C62&lt;&gt;"f"),IF(ISNUMBER(I62),I62*24*$I$8*50%,0),0)</f>
        <v>0</v>
      </c>
      <c r="AA62" s="76">
        <f ca="1">IF(C62="f",IF(ISNUMBER(I62),I62*24*$I$8*125%,0),0)</f>
        <v>0</v>
      </c>
    </row>
    <row r="63" spans="1:27" x14ac:dyDescent="0.25">
      <c r="A63" s="25">
        <f t="shared" ca="1" si="7"/>
        <v>24</v>
      </c>
      <c r="B63" s="30" t="str">
        <f t="shared" ca="1" si="13"/>
        <v>?</v>
      </c>
      <c r="C63" s="45" t="str">
        <f t="shared" ca="1" si="11"/>
        <v/>
      </c>
      <c r="D63" s="46" t="str">
        <f t="shared" ca="1" si="12"/>
        <v>?</v>
      </c>
      <c r="E63" s="45"/>
      <c r="F63" s="68"/>
      <c r="G63" s="68"/>
      <c r="H63" s="48" t="str">
        <f>IF($J$3=$E63,IF(G63-F63=0,"",IF(G63-F63="","",G63-F63)),"")</f>
        <v/>
      </c>
      <c r="I63" s="49" t="str">
        <f t="shared" ca="1" si="10"/>
        <v/>
      </c>
      <c r="J63" s="19">
        <f ca="1">IF($J$3=$E63,IF($D63="*","0",IF($F63&lt;I$16,IF($G63&gt;J$16,J$16-I$16,IF($G63&lt;I$16,0,$G63-I$16)),IF($F63&gt;J$16,0,IF($G63&gt;J$16,J$16-$F63,$G63-$F63)))),"0")</f>
        <v>0</v>
      </c>
      <c r="K63" s="19">
        <f ca="1">IF($J$3=$E63,IF($D63="*","0",IF($F63&lt;J$16,IF($G63&gt;K$16,K$16-J$16,IF($G63&lt;J$16,0,$G63-J$16)),IF($F63&gt;K$16,0,IF($G63&gt;K$16,K$16-$F63,$G63-$F63)))),"0")</f>
        <v>0</v>
      </c>
      <c r="L63" s="19">
        <f ca="1">IF($J$3=$E63,IF($D63="*","0",IF($F63&lt;K$16,IF($G63&gt;L$16,L$16-K$16,IF($G63&lt;K$16,0,$G63-K$16)),IF($F63&gt;L$16,0,IF($G63&gt;L$16,L$16-$F63,$G63-$F63)))),"0")</f>
        <v>0</v>
      </c>
      <c r="M63" s="19">
        <f ca="1">IF($J$3=$E63,IF($D63="*","0",IF($F63&lt;L$16,IF($G63&gt;M$16,M$16-L$16,IF($G63&lt;L$16,0,$G63-L$16)),IF($F63&gt;M$16,0,IF($G63&gt;M$16,M$16-$F63,$G63-$F63)))),"0")</f>
        <v>0</v>
      </c>
      <c r="N63" s="19">
        <f ca="1">IF($J$3=$E63,IF($D63="*","0",IF($F63&lt;M$16,IF($G63&gt;N$16,N$16-M$16,IF($G63&lt;M$16,0,$G63-M$16)),IF($F63&gt;N$16,0,IF($G63&gt;N$16,N$16-$F63,$G63-$F63)))),"0")</f>
        <v>0</v>
      </c>
      <c r="O63" s="19">
        <f ca="1">IF($J$3=$E63,IF($D63="*","0",IF($F63&lt;N$16,IF($G63&gt;O$16,O$16-N$16,IF($G63&lt;N$16,0,$G63-N$16)),IF($F63&gt;O$16,0,IF($G63&gt;O$16,O$16-$F63,$G63-$F63)))),"0")</f>
        <v>0</v>
      </c>
      <c r="P63" s="19">
        <f ca="1">IF($J$3=$E63,IF($D63="*","0",IF($F63&lt;O$16,IF($G63&gt;P$16,P$16-O$16,IF($G63&lt;O$16,0,$G63-O$16)),IF($F63&gt;P$16,0,IF($G63&gt;P$16,P$16-$F63,$G63-$F63)))),"0")</f>
        <v>0</v>
      </c>
      <c r="Q63" s="19">
        <f ca="1">IF($J$3=$E63,IF($D63="*","0",IF($F63&lt;P$16,IF($G63&gt;Q$16,Q$16-P$16,IF($G63&lt;P$16,0,$G63-P$16)),IF($F63&gt;Q$16,0,IF($G63&gt;Q$16,Q$16-$F63,$G63-$F63)))),"0")</f>
        <v>0</v>
      </c>
      <c r="R63" s="19" t="str">
        <f ca="1">IF($J$3=$E63,IF($D63="*",IF($F63&lt;I$16,IF($G63&gt;R$16,R$16-Q$16,IF($G63&lt;Q$16,0,$G63-Q$16)),IF($F63&gt;R$16,0,IF($G63&gt;R$16,R$16-$F63,$G63-$F63))),"0"),"0")</f>
        <v>0</v>
      </c>
      <c r="S63" s="19" t="str">
        <f ca="1">IF($J$3=$E63,IF($D63="*",IF(G63=Q$16,IF(F63&lt;O$16,G63-O$16,G63-F63),"0"),"0"),"0")</f>
        <v>0</v>
      </c>
      <c r="T63" s="47" t="str">
        <f>H63</f>
        <v/>
      </c>
      <c r="U63" s="47">
        <f ca="1">IF(D63="*",H63,SUM(J63:Q63))</f>
        <v>0</v>
      </c>
      <c r="V63" s="47">
        <f ca="1">IF(D63="*",0,M63)</f>
        <v>0</v>
      </c>
      <c r="W63" s="50" t="str">
        <f>IF(H63="","",IF(U63+V63=T63,"OK",U63+V63))</f>
        <v/>
      </c>
      <c r="X63" s="51">
        <f t="shared" ca="1" si="3"/>
        <v>2</v>
      </c>
      <c r="Y63" s="77">
        <f ca="1">((J63+K63)*24*$K$8+P63*24*$P$8+Q63*24*$Q$8)*25%+ (J63*24*$K$8)*15%+(R63+S63)*24*$I$8*25%</f>
        <v>0</v>
      </c>
      <c r="Z63" s="76">
        <f ca="1">IF(AND(B63="So",C63&lt;&gt;"f"),IF(ISNUMBER(I63),I63*24*$I$8*50%,0),0)</f>
        <v>0</v>
      </c>
      <c r="AA63" s="76">
        <f ca="1">IF(C63="f",IF(ISNUMBER(I63),I63*24*$I$8*125%,0),0)</f>
        <v>0</v>
      </c>
    </row>
    <row r="64" spans="1:27" x14ac:dyDescent="0.25">
      <c r="A64" s="25">
        <f t="shared" ca="1" si="7"/>
        <v>24</v>
      </c>
      <c r="B64" s="30" t="str">
        <f t="shared" ca="1" si="13"/>
        <v>?</v>
      </c>
      <c r="C64" s="45" t="str">
        <f t="shared" ca="1" si="11"/>
        <v/>
      </c>
      <c r="D64" s="46" t="str">
        <f t="shared" ca="1" si="12"/>
        <v>?</v>
      </c>
      <c r="E64" s="45"/>
      <c r="F64" s="68"/>
      <c r="G64" s="68"/>
      <c r="H64" s="48" t="str">
        <f>IF($J$3=$E64,IF(G64-F64=0,"",IF(G64-F64="","",G64-F64)),"")</f>
        <v/>
      </c>
      <c r="I64" s="49" t="str">
        <f t="shared" ca="1" si="10"/>
        <v/>
      </c>
      <c r="J64" s="19">
        <f ca="1">IF($J$3=$E64,IF($D64="*","0",IF($F64&lt;I$16,IF($G64&gt;J$16,J$16-I$16,IF($G64&lt;I$16,0,$G64-I$16)),IF($F64&gt;J$16,0,IF($G64&gt;J$16,J$16-$F64,$G64-$F64)))),"0")</f>
        <v>0</v>
      </c>
      <c r="K64" s="19">
        <f ca="1">IF($J$3=$E64,IF($D64="*","0",IF($F64&lt;J$16,IF($G64&gt;K$16,K$16-J$16,IF($G64&lt;J$16,0,$G64-J$16)),IF($F64&gt;K$16,0,IF($G64&gt;K$16,K$16-$F64,$G64-$F64)))),"0")</f>
        <v>0</v>
      </c>
      <c r="L64" s="19">
        <f ca="1">IF($J$3=$E64,IF($D64="*","0",IF($F64&lt;K$16,IF($G64&gt;L$16,L$16-K$16,IF($G64&lt;K$16,0,$G64-K$16)),IF($F64&gt;L$16,0,IF($G64&gt;L$16,L$16-$F64,$G64-$F64)))),"0")</f>
        <v>0</v>
      </c>
      <c r="M64" s="19">
        <f ca="1">IF($J$3=$E64,IF($D64="*","0",IF($F64&lt;L$16,IF($G64&gt;M$16,M$16-L$16,IF($G64&lt;L$16,0,$G64-L$16)),IF($F64&gt;M$16,0,IF($G64&gt;M$16,M$16-$F64,$G64-$F64)))),"0")</f>
        <v>0</v>
      </c>
      <c r="N64" s="19">
        <f ca="1">IF($J$3=$E64,IF($D64="*","0",IF($F64&lt;M$16,IF($G64&gt;N$16,N$16-M$16,IF($G64&lt;M$16,0,$G64-M$16)),IF($F64&gt;N$16,0,IF($G64&gt;N$16,N$16-$F64,$G64-$F64)))),"0")</f>
        <v>0</v>
      </c>
      <c r="O64" s="19">
        <f ca="1">IF($J$3=$E64,IF($D64="*","0",IF($F64&lt;N$16,IF($G64&gt;O$16,O$16-N$16,IF($G64&lt;N$16,0,$G64-N$16)),IF($F64&gt;O$16,0,IF($G64&gt;O$16,O$16-$F64,$G64-$F64)))),"0")</f>
        <v>0</v>
      </c>
      <c r="P64" s="19">
        <f ca="1">IF($J$3=$E64,IF($D64="*","0",IF($F64&lt;O$16,IF($G64&gt;P$16,P$16-O$16,IF($G64&lt;O$16,0,$G64-O$16)),IF($F64&gt;P$16,0,IF($G64&gt;P$16,P$16-$F64,$G64-$F64)))),"0")</f>
        <v>0</v>
      </c>
      <c r="Q64" s="19">
        <f ca="1">IF($J$3=$E64,IF($D64="*","0",IF($F64&lt;P$16,IF($G64&gt;Q$16,Q$16-P$16,IF($G64&lt;P$16,0,$G64-P$16)),IF($F64&gt;Q$16,0,IF($G64&gt;Q$16,Q$16-$F64,$G64-$F64)))),"0")</f>
        <v>0</v>
      </c>
      <c r="R64" s="19" t="str">
        <f ca="1">IF($J$3=$E64,IF($D64="*",IF($F64&lt;I$16,IF($G64&gt;R$16,R$16-Q$16,IF($G64&lt;Q$16,0,$G64-Q$16)),IF($F64&gt;R$16,0,IF($G64&gt;R$16,R$16-$F64,$G64-$F64))),"0"),"0")</f>
        <v>0</v>
      </c>
      <c r="S64" s="19" t="str">
        <f ca="1">IF($J$3=$E64,IF($D64="*",IF(G64=Q$16,IF(F64&lt;O$16,G64-O$16,G64-F64),"0"),"0"),"0")</f>
        <v>0</v>
      </c>
      <c r="T64" s="47" t="str">
        <f>H64</f>
        <v/>
      </c>
      <c r="U64" s="47">
        <f ca="1">IF(D64="*",H64,SUM(J64:Q64))</f>
        <v>0</v>
      </c>
      <c r="V64" s="47">
        <f ca="1">IF(D64="*",0,M64)</f>
        <v>0</v>
      </c>
      <c r="W64" s="50" t="str">
        <f>IF(H64="","",IF(U64+V64=T64,"OK",U64+V64))</f>
        <v/>
      </c>
      <c r="X64" s="51">
        <f t="shared" ca="1" si="3"/>
        <v>2</v>
      </c>
      <c r="Y64" s="77">
        <f ca="1">((J64+K64)*24*$K$8+P64*24*$P$8+Q64*24*$Q$8)*25%+ (J64*24*$K$8)*15%+(R64+S64)*24*$I$8*25%</f>
        <v>0</v>
      </c>
      <c r="Z64" s="76">
        <f ca="1">IF(AND(B64="So",C64&lt;&gt;"f"),IF(ISNUMBER(I64),I64*24*$I$8*50%,0),0)</f>
        <v>0</v>
      </c>
      <c r="AA64" s="76">
        <f ca="1">IF(C64="f",IF(ISNUMBER(I64),I64*24*$I$8*125%,0),0)</f>
        <v>0</v>
      </c>
    </row>
    <row r="65" spans="1:27" ht="11.25" customHeight="1" x14ac:dyDescent="0.25">
      <c r="A65" s="25">
        <f t="shared" ca="1" si="7"/>
        <v>25</v>
      </c>
      <c r="B65" s="30" t="str">
        <f t="shared" ca="1" si="13"/>
        <v>?</v>
      </c>
      <c r="C65" s="45" t="str">
        <f t="shared" ca="1" si="11"/>
        <v/>
      </c>
      <c r="D65" s="46" t="str">
        <f t="shared" ca="1" si="12"/>
        <v>?</v>
      </c>
      <c r="E65" s="45"/>
      <c r="F65" s="68"/>
      <c r="G65" s="68"/>
      <c r="H65" s="48" t="str">
        <f>IF($J$3=$E65,IF(G65-F65=0,"",IF(G65-F65="","",G65-F65)),"")</f>
        <v/>
      </c>
      <c r="I65" s="49" t="str">
        <f t="shared" ca="1" si="10"/>
        <v/>
      </c>
      <c r="J65" s="19">
        <f ca="1">IF($J$3=$E65,IF($D65="*","0",IF($F65&lt;I$16,IF($G65&gt;J$16,J$16-I$16,IF($G65&lt;I$16,0,$G65-I$16)),IF($F65&gt;J$16,0,IF($G65&gt;J$16,J$16-$F65,$G65-$F65)))),"0")</f>
        <v>0</v>
      </c>
      <c r="K65" s="19">
        <f ca="1">IF($J$3=$E65,IF($D65="*","0",IF($F65&lt;J$16,IF($G65&gt;K$16,K$16-J$16,IF($G65&lt;J$16,0,$G65-J$16)),IF($F65&gt;K$16,0,IF($G65&gt;K$16,K$16-$F65,$G65-$F65)))),"0")</f>
        <v>0</v>
      </c>
      <c r="L65" s="19">
        <f ca="1">IF($J$3=$E65,IF($D65="*","0",IF($F65&lt;K$16,IF($G65&gt;L$16,L$16-K$16,IF($G65&lt;K$16,0,$G65-K$16)),IF($F65&gt;L$16,0,IF($G65&gt;L$16,L$16-$F65,$G65-$F65)))),"0")</f>
        <v>0</v>
      </c>
      <c r="M65" s="19">
        <f ca="1">IF($J$3=$E65,IF($D65="*","0",IF($F65&lt;L$16,IF($G65&gt;M$16,M$16-L$16,IF($G65&lt;L$16,0,$G65-L$16)),IF($F65&gt;M$16,0,IF($G65&gt;M$16,M$16-$F65,$G65-$F65)))),"0")</f>
        <v>0</v>
      </c>
      <c r="N65" s="19">
        <f ca="1">IF($J$3=$E65,IF($D65="*","0",IF($F65&lt;M$16,IF($G65&gt;N$16,N$16-M$16,IF($G65&lt;M$16,0,$G65-M$16)),IF($F65&gt;N$16,0,IF($G65&gt;N$16,N$16-$F65,$G65-$F65)))),"0")</f>
        <v>0</v>
      </c>
      <c r="O65" s="19">
        <f ca="1">IF($J$3=$E65,IF($D65="*","0",IF($F65&lt;N$16,IF($G65&gt;O$16,O$16-N$16,IF($G65&lt;N$16,0,$G65-N$16)),IF($F65&gt;O$16,0,IF($G65&gt;O$16,O$16-$F65,$G65-$F65)))),"0")</f>
        <v>0</v>
      </c>
      <c r="P65" s="19">
        <f ca="1">IF($J$3=$E65,IF($D65="*","0",IF($F65&lt;O$16,IF($G65&gt;P$16,P$16-O$16,IF($G65&lt;O$16,0,$G65-O$16)),IF($F65&gt;P$16,0,IF($G65&gt;P$16,P$16-$F65,$G65-$F65)))),"0")</f>
        <v>0</v>
      </c>
      <c r="Q65" s="19">
        <f ca="1">IF($J$3=$E65,IF($D65="*","0",IF($F65&lt;P$16,IF($G65&gt;Q$16,Q$16-P$16,IF($G65&lt;P$16,0,$G65-P$16)),IF($F65&gt;Q$16,0,IF($G65&gt;Q$16,Q$16-$F65,$G65-$F65)))),"0")</f>
        <v>0</v>
      </c>
      <c r="R65" s="19" t="str">
        <f ca="1">IF($J$3=$E65,IF($D65="*",IF($F65&lt;I$16,IF($G65&gt;R$16,R$16-Q$16,IF($G65&lt;Q$16,0,$G65-Q$16)),IF($F65&gt;R$16,0,IF($G65&gt;R$16,R$16-$F65,$G65-$F65))),"0"),"0")</f>
        <v>0</v>
      </c>
      <c r="S65" s="19" t="str">
        <f ca="1">IF($J$3=$E65,IF($D65="*",IF(G65=Q$16,IF(F65&lt;O$16,G65-O$16,G65-F65),"0"),"0"),"0")</f>
        <v>0</v>
      </c>
      <c r="T65" s="47" t="str">
        <f>H65</f>
        <v/>
      </c>
      <c r="U65" s="47">
        <f ca="1">IF(D65="*",H65,SUM(J65:Q65))</f>
        <v>0</v>
      </c>
      <c r="V65" s="47">
        <f ca="1">IF(D65="*",0,M65)</f>
        <v>0</v>
      </c>
      <c r="W65" s="50" t="str">
        <f>IF(H65="","",IF(U65+V65=T65,"OK",U65+V65))</f>
        <v/>
      </c>
      <c r="X65" s="51">
        <f t="shared" ca="1" si="3"/>
        <v>2</v>
      </c>
      <c r="Y65" s="77">
        <f ca="1">((J65+K65)*24*$K$8+P65*24*$P$8+Q65*24*$Q$8)*25%+ (J65*24*$K$8)*15%+(R65+S65)*24*$I$8*25%</f>
        <v>0</v>
      </c>
      <c r="Z65" s="76">
        <f ca="1">IF(AND(B65="So",C65&lt;&gt;"f"),IF(ISNUMBER(I65),I65*24*$I$8*50%,0),0)</f>
        <v>0</v>
      </c>
      <c r="AA65" s="76">
        <f ca="1">IF(C65="f",IF(ISNUMBER(I65),I65*24*$I$8*125%,0),0)</f>
        <v>0</v>
      </c>
    </row>
    <row r="66" spans="1:27" x14ac:dyDescent="0.25">
      <c r="A66" s="25">
        <f t="shared" ca="1" si="7"/>
        <v>25</v>
      </c>
      <c r="B66" s="30" t="str">
        <f t="shared" ca="1" si="13"/>
        <v>?</v>
      </c>
      <c r="C66" s="45" t="str">
        <f t="shared" ca="1" si="11"/>
        <v/>
      </c>
      <c r="D66" s="46" t="str">
        <f t="shared" ca="1" si="12"/>
        <v>?</v>
      </c>
      <c r="E66" s="45"/>
      <c r="F66" s="68"/>
      <c r="G66" s="68"/>
      <c r="H66" s="48" t="str">
        <f>IF($J$3=$E66,IF(G66-F66=0,"",IF(G66-F66="","",G66-F66)),"")</f>
        <v/>
      </c>
      <c r="I66" s="49" t="str">
        <f t="shared" ca="1" si="10"/>
        <v/>
      </c>
      <c r="J66" s="19">
        <f ca="1">IF($J$3=$E66,IF($D66="*","0",IF($F66&lt;I$16,IF($G66&gt;J$16,J$16-I$16,IF($G66&lt;I$16,0,$G66-I$16)),IF($F66&gt;J$16,0,IF($G66&gt;J$16,J$16-$F66,$G66-$F66)))),"0")</f>
        <v>0</v>
      </c>
      <c r="K66" s="19">
        <f ca="1">IF($J$3=$E66,IF($D66="*","0",IF($F66&lt;J$16,IF($G66&gt;K$16,K$16-J$16,IF($G66&lt;J$16,0,$G66-J$16)),IF($F66&gt;K$16,0,IF($G66&gt;K$16,K$16-$F66,$G66-$F66)))),"0")</f>
        <v>0</v>
      </c>
      <c r="L66" s="19">
        <f ca="1">IF($J$3=$E66,IF($D66="*","0",IF($F66&lt;K$16,IF($G66&gt;L$16,L$16-K$16,IF($G66&lt;K$16,0,$G66-K$16)),IF($F66&gt;L$16,0,IF($G66&gt;L$16,L$16-$F66,$G66-$F66)))),"0")</f>
        <v>0</v>
      </c>
      <c r="M66" s="19">
        <f ca="1">IF($J$3=$E66,IF($D66="*","0",IF($F66&lt;L$16,IF($G66&gt;M$16,M$16-L$16,IF($G66&lt;L$16,0,$G66-L$16)),IF($F66&gt;M$16,0,IF($G66&gt;M$16,M$16-$F66,$G66-$F66)))),"0")</f>
        <v>0</v>
      </c>
      <c r="N66" s="19">
        <f ca="1">IF($J$3=$E66,IF($D66="*","0",IF($F66&lt;M$16,IF($G66&gt;N$16,N$16-M$16,IF($G66&lt;M$16,0,$G66-M$16)),IF($F66&gt;N$16,0,IF($G66&gt;N$16,N$16-$F66,$G66-$F66)))),"0")</f>
        <v>0</v>
      </c>
      <c r="O66" s="19">
        <f ca="1">IF($J$3=$E66,IF($D66="*","0",IF($F66&lt;N$16,IF($G66&gt;O$16,O$16-N$16,IF($G66&lt;N$16,0,$G66-N$16)),IF($F66&gt;O$16,0,IF($G66&gt;O$16,O$16-$F66,$G66-$F66)))),"0")</f>
        <v>0</v>
      </c>
      <c r="P66" s="19">
        <f ca="1">IF($J$3=$E66,IF($D66="*","0",IF($F66&lt;O$16,IF($G66&gt;P$16,P$16-O$16,IF($G66&lt;O$16,0,$G66-O$16)),IF($F66&gt;P$16,0,IF($G66&gt;P$16,P$16-$F66,$G66-$F66)))),"0")</f>
        <v>0</v>
      </c>
      <c r="Q66" s="19">
        <f ca="1">IF($J$3=$E66,IF($D66="*","0",IF($F66&lt;P$16,IF($G66&gt;Q$16,Q$16-P$16,IF($G66&lt;P$16,0,$G66-P$16)),IF($F66&gt;Q$16,0,IF($G66&gt;Q$16,Q$16-$F66,$G66-$F66)))),"0")</f>
        <v>0</v>
      </c>
      <c r="R66" s="19" t="str">
        <f ca="1">IF($J$3=$E66,IF($D66="*",IF($F66&lt;I$16,IF($G66&gt;R$16,R$16-Q$16,IF($G66&lt;Q$16,0,$G66-Q$16)),IF($F66&gt;R$16,0,IF($G66&gt;R$16,R$16-$F66,$G66-$F66))),"0"),"0")</f>
        <v>0</v>
      </c>
      <c r="S66" s="19" t="str">
        <f ca="1">IF($J$3=$E66,IF($D66="*",IF(G66=Q$16,IF(F66&lt;O$16,G66-O$16,G66-F66),"0"),"0"),"0")</f>
        <v>0</v>
      </c>
      <c r="T66" s="47" t="str">
        <f>H66</f>
        <v/>
      </c>
      <c r="U66" s="47">
        <f ca="1">IF(D66="*",H66,SUM(J66:Q66))</f>
        <v>0</v>
      </c>
      <c r="V66" s="47">
        <f ca="1">IF(D66="*",0,M66)</f>
        <v>0</v>
      </c>
      <c r="W66" s="50" t="str">
        <f>IF(H66="","",IF(U66+V66=T66,"OK",U66+V66))</f>
        <v/>
      </c>
      <c r="X66" s="51">
        <f t="shared" ca="1" si="3"/>
        <v>2</v>
      </c>
      <c r="Y66" s="77">
        <f ca="1">((J66+K66)*24*$K$8+P66*24*$P$8+Q66*24*$Q$8)*25%+ (J66*24*$K$8)*15%+(R66+S66)*24*$I$8*25%</f>
        <v>0</v>
      </c>
      <c r="Z66" s="76">
        <f ca="1">IF(AND(B66="So",C66&lt;&gt;"f"),IF(ISNUMBER(I66),I66*24*$I$8*50%,0),0)</f>
        <v>0</v>
      </c>
      <c r="AA66" s="76">
        <f ca="1">IF(C66="f",IF(ISNUMBER(I66),I66*24*$I$8*125%,0),0)</f>
        <v>0</v>
      </c>
    </row>
    <row r="67" spans="1:27" x14ac:dyDescent="0.25">
      <c r="A67" s="25">
        <f t="shared" ca="1" si="7"/>
        <v>26</v>
      </c>
      <c r="B67" s="30" t="str">
        <f t="shared" ca="1" si="13"/>
        <v>?</v>
      </c>
      <c r="C67" s="45" t="str">
        <f t="shared" ca="1" si="11"/>
        <v/>
      </c>
      <c r="D67" s="46" t="str">
        <f t="shared" ca="1" si="12"/>
        <v>?</v>
      </c>
      <c r="E67" s="45"/>
      <c r="F67" s="68"/>
      <c r="G67" s="68"/>
      <c r="H67" s="48" t="str">
        <f>IF($J$3=$E67,IF(G67-F67=0,"",IF(G67-F67="","",G67-F67)),"")</f>
        <v/>
      </c>
      <c r="I67" s="49" t="str">
        <f t="shared" ca="1" si="10"/>
        <v/>
      </c>
      <c r="J67" s="19">
        <f ca="1">IF($J$3=$E67,IF($D67="*","0",IF($F67&lt;I$16,IF($G67&gt;J$16,J$16-I$16,IF($G67&lt;I$16,0,$G67-I$16)),IF($F67&gt;J$16,0,IF($G67&gt;J$16,J$16-$F67,$G67-$F67)))),"0")</f>
        <v>0</v>
      </c>
      <c r="K67" s="19">
        <f ca="1">IF($J$3=$E67,IF($D67="*","0",IF($F67&lt;J$16,IF($G67&gt;K$16,K$16-J$16,IF($G67&lt;J$16,0,$G67-J$16)),IF($F67&gt;K$16,0,IF($G67&gt;K$16,K$16-$F67,$G67-$F67)))),"0")</f>
        <v>0</v>
      </c>
      <c r="L67" s="19">
        <f ca="1">IF($J$3=$E67,IF($D67="*","0",IF($F67&lt;K$16,IF($G67&gt;L$16,L$16-K$16,IF($G67&lt;K$16,0,$G67-K$16)),IF($F67&gt;L$16,0,IF($G67&gt;L$16,L$16-$F67,$G67-$F67)))),"0")</f>
        <v>0</v>
      </c>
      <c r="M67" s="19">
        <f ca="1">IF($J$3=$E67,IF($D67="*","0",IF($F67&lt;L$16,IF($G67&gt;M$16,M$16-L$16,IF($G67&lt;L$16,0,$G67-L$16)),IF($F67&gt;M$16,0,IF($G67&gt;M$16,M$16-$F67,$G67-$F67)))),"0")</f>
        <v>0</v>
      </c>
      <c r="N67" s="19">
        <f ca="1">IF($J$3=$E67,IF($D67="*","0",IF($F67&lt;M$16,IF($G67&gt;N$16,N$16-M$16,IF($G67&lt;M$16,0,$G67-M$16)),IF($F67&gt;N$16,0,IF($G67&gt;N$16,N$16-$F67,$G67-$F67)))),"0")</f>
        <v>0</v>
      </c>
      <c r="O67" s="19">
        <f ca="1">IF($J$3=$E67,IF($D67="*","0",IF($F67&lt;N$16,IF($G67&gt;O$16,O$16-N$16,IF($G67&lt;N$16,0,$G67-N$16)),IF($F67&gt;O$16,0,IF($G67&gt;O$16,O$16-$F67,$G67-$F67)))),"0")</f>
        <v>0</v>
      </c>
      <c r="P67" s="19">
        <f ca="1">IF($J$3=$E67,IF($D67="*","0",IF($F67&lt;O$16,IF($G67&gt;P$16,P$16-O$16,IF($G67&lt;O$16,0,$G67-O$16)),IF($F67&gt;P$16,0,IF($G67&gt;P$16,P$16-$F67,$G67-$F67)))),"0")</f>
        <v>0</v>
      </c>
      <c r="Q67" s="19">
        <f ca="1">IF($J$3=$E67,IF($D67="*","0",IF($F67&lt;P$16,IF($G67&gt;Q$16,Q$16-P$16,IF($G67&lt;P$16,0,$G67-P$16)),IF($F67&gt;Q$16,0,IF($G67&gt;Q$16,Q$16-$F67,$G67-$F67)))),"0")</f>
        <v>0</v>
      </c>
      <c r="R67" s="19" t="str">
        <f ca="1">IF($J$3=$E67,IF($D67="*",IF($F67&lt;I$16,IF($G67&gt;R$16,R$16-Q$16,IF($G67&lt;Q$16,0,$G67-Q$16)),IF($F67&gt;R$16,0,IF($G67&gt;R$16,R$16-$F67,$G67-$F67))),"0"),"0")</f>
        <v>0</v>
      </c>
      <c r="S67" s="19" t="str">
        <f ca="1">IF($J$3=$E67,IF($D67="*",IF(G67=Q$16,IF(F67&lt;O$16,G67-O$16,G67-F67),"0"),"0"),"0")</f>
        <v>0</v>
      </c>
      <c r="T67" s="47" t="str">
        <f>H67</f>
        <v/>
      </c>
      <c r="U67" s="47">
        <f ca="1">IF(D67="*",H67,SUM(J67:Q67))</f>
        <v>0</v>
      </c>
      <c r="V67" s="47">
        <f ca="1">IF(D67="*",0,M67)</f>
        <v>0</v>
      </c>
      <c r="W67" s="50" t="str">
        <f>IF(H67="","",IF(U67+V67=T67,"OK",U67+V67))</f>
        <v/>
      </c>
      <c r="X67" s="51">
        <f t="shared" ca="1" si="3"/>
        <v>2</v>
      </c>
      <c r="Y67" s="77">
        <f ca="1">((J67+K67)*24*$K$8+P67*24*$P$8+Q67*24*$Q$8)*25%+ (J67*24*$K$8)*15%+(R67+S67)*24*$I$8*25%</f>
        <v>0</v>
      </c>
      <c r="Z67" s="76">
        <f ca="1">IF(AND(B67="So",C67&lt;&gt;"f"),IF(ISNUMBER(I67),I67*24*$I$8*50%,0),0)</f>
        <v>0</v>
      </c>
      <c r="AA67" s="76">
        <f ca="1">IF(C67="f",IF(ISNUMBER(I67),I67*24*$I$8*125%,0),0)</f>
        <v>0</v>
      </c>
    </row>
    <row r="68" spans="1:27" x14ac:dyDescent="0.25">
      <c r="A68" s="25">
        <f t="shared" ca="1" si="7"/>
        <v>26</v>
      </c>
      <c r="B68" s="30" t="str">
        <f t="shared" ca="1" si="13"/>
        <v>?</v>
      </c>
      <c r="C68" s="45" t="str">
        <f t="shared" ca="1" si="11"/>
        <v/>
      </c>
      <c r="D68" s="46" t="str">
        <f t="shared" ca="1" si="12"/>
        <v>?</v>
      </c>
      <c r="E68" s="45"/>
      <c r="F68" s="68"/>
      <c r="G68" s="68"/>
      <c r="H68" s="48" t="str">
        <f>IF($J$3=$E68,IF(G68-F68=0,"",IF(G68-F68="","",G68-F68)),"")</f>
        <v/>
      </c>
      <c r="I68" s="49" t="str">
        <f t="shared" ca="1" si="10"/>
        <v/>
      </c>
      <c r="J68" s="19">
        <f ca="1">IF($J$3=$E68,IF($D68="*","0",IF($F68&lt;I$16,IF($G68&gt;J$16,J$16-I$16,IF($G68&lt;I$16,0,$G68-I$16)),IF($F68&gt;J$16,0,IF($G68&gt;J$16,J$16-$F68,$G68-$F68)))),"0")</f>
        <v>0</v>
      </c>
      <c r="K68" s="19">
        <f ca="1">IF($J$3=$E68,IF($D68="*","0",IF($F68&lt;J$16,IF($G68&gt;K$16,K$16-J$16,IF($G68&lt;J$16,0,$G68-J$16)),IF($F68&gt;K$16,0,IF($G68&gt;K$16,K$16-$F68,$G68-$F68)))),"0")</f>
        <v>0</v>
      </c>
      <c r="L68" s="19">
        <f ca="1">IF($J$3=$E68,IF($D68="*","0",IF($F68&lt;K$16,IF($G68&gt;L$16,L$16-K$16,IF($G68&lt;K$16,0,$G68-K$16)),IF($F68&gt;L$16,0,IF($G68&gt;L$16,L$16-$F68,$G68-$F68)))),"0")</f>
        <v>0</v>
      </c>
      <c r="M68" s="19">
        <f ca="1">IF($J$3=$E68,IF($D68="*","0",IF($F68&lt;L$16,IF($G68&gt;M$16,M$16-L$16,IF($G68&lt;L$16,0,$G68-L$16)),IF($F68&gt;M$16,0,IF($G68&gt;M$16,M$16-$F68,$G68-$F68)))),"0")</f>
        <v>0</v>
      </c>
      <c r="N68" s="19">
        <f ca="1">IF($J$3=$E68,IF($D68="*","0",IF($F68&lt;M$16,IF($G68&gt;N$16,N$16-M$16,IF($G68&lt;M$16,0,$G68-M$16)),IF($F68&gt;N$16,0,IF($G68&gt;N$16,N$16-$F68,$G68-$F68)))),"0")</f>
        <v>0</v>
      </c>
      <c r="O68" s="19">
        <f ca="1">IF($J$3=$E68,IF($D68="*","0",IF($F68&lt;N$16,IF($G68&gt;O$16,O$16-N$16,IF($G68&lt;N$16,0,$G68-N$16)),IF($F68&gt;O$16,0,IF($G68&gt;O$16,O$16-$F68,$G68-$F68)))),"0")</f>
        <v>0</v>
      </c>
      <c r="P68" s="19">
        <f ca="1">IF($J$3=$E68,IF($D68="*","0",IF($F68&lt;O$16,IF($G68&gt;P$16,P$16-O$16,IF($G68&lt;O$16,0,$G68-O$16)),IF($F68&gt;P$16,0,IF($G68&gt;P$16,P$16-$F68,$G68-$F68)))),"0")</f>
        <v>0</v>
      </c>
      <c r="Q68" s="19">
        <f ca="1">IF($J$3=$E68,IF($D68="*","0",IF($F68&lt;P$16,IF($G68&gt;Q$16,Q$16-P$16,IF($G68&lt;P$16,0,$G68-P$16)),IF($F68&gt;Q$16,0,IF($G68&gt;Q$16,Q$16-$F68,$G68-$F68)))),"0")</f>
        <v>0</v>
      </c>
      <c r="R68" s="19" t="str">
        <f ca="1">IF($J$3=$E68,IF($D68="*",IF($F68&lt;I$16,IF($G68&gt;R$16,R$16-Q$16,IF($G68&lt;Q$16,0,$G68-Q$16)),IF($F68&gt;R$16,0,IF($G68&gt;R$16,R$16-$F68,$G68-$F68))),"0"),"0")</f>
        <v>0</v>
      </c>
      <c r="S68" s="19" t="str">
        <f ca="1">IF($J$3=$E68,IF($D68="*",IF(G68=Q$16,IF(F68&lt;O$16,G68-O$16,G68-F68),"0"),"0"),"0")</f>
        <v>0</v>
      </c>
      <c r="T68" s="47" t="str">
        <f>H68</f>
        <v/>
      </c>
      <c r="U68" s="47">
        <f ca="1">IF(D68="*",H68,SUM(J68:Q68))</f>
        <v>0</v>
      </c>
      <c r="V68" s="47">
        <f ca="1">IF(D68="*",0,M68)</f>
        <v>0</v>
      </c>
      <c r="W68" s="50" t="str">
        <f>IF(H68="","",IF(U68+V68=T68,"OK",U68+V68))</f>
        <v/>
      </c>
      <c r="X68" s="51">
        <f t="shared" ca="1" si="3"/>
        <v>2</v>
      </c>
      <c r="Y68" s="77">
        <f ca="1">((J68+K68)*24*$K$8+P68*24*$P$8+Q68*24*$Q$8)*25%+ (J68*24*$K$8)*15%+(R68+S68)*24*$I$8*25%</f>
        <v>0</v>
      </c>
      <c r="Z68" s="76">
        <f ca="1">IF(AND(B68="So",C68&lt;&gt;"f"),IF(ISNUMBER(I68),I68*24*$I$8*50%,0),0)</f>
        <v>0</v>
      </c>
      <c r="AA68" s="76">
        <f ca="1">IF(C68="f",IF(ISNUMBER(I68),I68*24*$I$8*125%,0),0)</f>
        <v>0</v>
      </c>
    </row>
    <row r="69" spans="1:27" x14ac:dyDescent="0.25">
      <c r="A69" s="25">
        <f t="shared" ca="1" si="7"/>
        <v>27</v>
      </c>
      <c r="B69" s="30" t="str">
        <f t="shared" ca="1" si="13"/>
        <v>?</v>
      </c>
      <c r="C69" s="45" t="str">
        <f t="shared" ca="1" si="11"/>
        <v/>
      </c>
      <c r="D69" s="46" t="str">
        <f t="shared" ca="1" si="12"/>
        <v>?</v>
      </c>
      <c r="E69" s="45"/>
      <c r="F69" s="68"/>
      <c r="G69" s="68"/>
      <c r="H69" s="48" t="str">
        <f>IF($J$3=$E69,IF(G69-F69=0,"",IF(G69-F69="","",G69-F69)),"")</f>
        <v/>
      </c>
      <c r="I69" s="49" t="str">
        <f t="shared" ca="1" si="10"/>
        <v/>
      </c>
      <c r="J69" s="19">
        <f ca="1">IF($J$3=$E69,IF($D69="*","0",IF($F69&lt;I$16,IF($G69&gt;J$16,J$16-I$16,IF($G69&lt;I$16,0,$G69-I$16)),IF($F69&gt;J$16,0,IF($G69&gt;J$16,J$16-$F69,$G69-$F69)))),"0")</f>
        <v>0</v>
      </c>
      <c r="K69" s="19">
        <f ca="1">IF($J$3=$E69,IF($D69="*","0",IF($F69&lt;J$16,IF($G69&gt;K$16,K$16-J$16,IF($G69&lt;J$16,0,$G69-J$16)),IF($F69&gt;K$16,0,IF($G69&gt;K$16,K$16-$F69,$G69-$F69)))),"0")</f>
        <v>0</v>
      </c>
      <c r="L69" s="19">
        <f ca="1">IF($J$3=$E69,IF($D69="*","0",IF($F69&lt;K$16,IF($G69&gt;L$16,L$16-K$16,IF($G69&lt;K$16,0,$G69-K$16)),IF($F69&gt;L$16,0,IF($G69&gt;L$16,L$16-$F69,$G69-$F69)))),"0")</f>
        <v>0</v>
      </c>
      <c r="M69" s="19">
        <f ca="1">IF($J$3=$E69,IF($D69="*","0",IF($F69&lt;L$16,IF($G69&gt;M$16,M$16-L$16,IF($G69&lt;L$16,0,$G69-L$16)),IF($F69&gt;M$16,0,IF($G69&gt;M$16,M$16-$F69,$G69-$F69)))),"0")</f>
        <v>0</v>
      </c>
      <c r="N69" s="19">
        <f ca="1">IF($J$3=$E69,IF($D69="*","0",IF($F69&lt;M$16,IF($G69&gt;N$16,N$16-M$16,IF($G69&lt;M$16,0,$G69-M$16)),IF($F69&gt;N$16,0,IF($G69&gt;N$16,N$16-$F69,$G69-$F69)))),"0")</f>
        <v>0</v>
      </c>
      <c r="O69" s="19">
        <f ca="1">IF($J$3=$E69,IF($D69="*","0",IF($F69&lt;N$16,IF($G69&gt;O$16,O$16-N$16,IF($G69&lt;N$16,0,$G69-N$16)),IF($F69&gt;O$16,0,IF($G69&gt;O$16,O$16-$F69,$G69-$F69)))),"0")</f>
        <v>0</v>
      </c>
      <c r="P69" s="19">
        <f ca="1">IF($J$3=$E69,IF($D69="*","0",IF($F69&lt;O$16,IF($G69&gt;P$16,P$16-O$16,IF($G69&lt;O$16,0,$G69-O$16)),IF($F69&gt;P$16,0,IF($G69&gt;P$16,P$16-$F69,$G69-$F69)))),"0")</f>
        <v>0</v>
      </c>
      <c r="Q69" s="19">
        <f ca="1">IF($J$3=$E69,IF($D69="*","0",IF($F69&lt;P$16,IF($G69&gt;Q$16,Q$16-P$16,IF($G69&lt;P$16,0,$G69-P$16)),IF($F69&gt;Q$16,0,IF($G69&gt;Q$16,Q$16-$F69,$G69-$F69)))),"0")</f>
        <v>0</v>
      </c>
      <c r="R69" s="19" t="str">
        <f ca="1">IF($J$3=$E69,IF($D69="*",IF($F69&lt;I$16,IF($G69&gt;R$16,R$16-Q$16,IF($G69&lt;Q$16,0,$G69-Q$16)),IF($F69&gt;R$16,0,IF($G69&gt;R$16,R$16-$F69,$G69-$F69))),"0"),"0")</f>
        <v>0</v>
      </c>
      <c r="S69" s="19" t="str">
        <f ca="1">IF($J$3=$E69,IF($D69="*",IF(G69=Q$16,IF(F69&lt;O$16,G69-O$16,G69-F69),"0"),"0"),"0")</f>
        <v>0</v>
      </c>
      <c r="T69" s="47" t="str">
        <f>H69</f>
        <v/>
      </c>
      <c r="U69" s="47">
        <f ca="1">IF(D69="*",H69,SUM(J69:Q69))</f>
        <v>0</v>
      </c>
      <c r="V69" s="47">
        <f ca="1">IF(D69="*",0,M69)</f>
        <v>0</v>
      </c>
      <c r="W69" s="50" t="str">
        <f>IF(H69="","",IF(U69+V69=T69,"OK",U69+V69))</f>
        <v/>
      </c>
      <c r="X69" s="51">
        <f t="shared" ca="1" si="3"/>
        <v>2</v>
      </c>
      <c r="Y69" s="77">
        <f ca="1">((J69+K69)*24*$K$8+P69*24*$P$8+Q69*24*$Q$8)*25%+ (J69*24*$K$8)*15%+(R69+S69)*24*$I$8*25%</f>
        <v>0</v>
      </c>
      <c r="Z69" s="76">
        <f ca="1">IF(AND(B69="So",C69&lt;&gt;"f"),IF(ISNUMBER(I69),I69*24*$I$8*50%,0),0)</f>
        <v>0</v>
      </c>
      <c r="AA69" s="76">
        <f ca="1">IF(C69="f",IF(ISNUMBER(I69),I69*24*$I$8*125%,0),0)</f>
        <v>0</v>
      </c>
    </row>
    <row r="70" spans="1:27" x14ac:dyDescent="0.25">
      <c r="A70" s="25">
        <f t="shared" ca="1" si="7"/>
        <v>27</v>
      </c>
      <c r="B70" s="30" t="str">
        <f t="shared" ca="1" si="13"/>
        <v>?</v>
      </c>
      <c r="C70" s="45" t="str">
        <f t="shared" ca="1" si="11"/>
        <v/>
      </c>
      <c r="D70" s="46" t="str">
        <f t="shared" ca="1" si="12"/>
        <v>?</v>
      </c>
      <c r="E70" s="45"/>
      <c r="F70" s="68"/>
      <c r="G70" s="68"/>
      <c r="H70" s="48" t="str">
        <f>IF($J$3=$E70,IF(G70-F70=0,"",IF(G70-F70="","",G70-F70)),"")</f>
        <v/>
      </c>
      <c r="I70" s="49" t="str">
        <f t="shared" ca="1" si="10"/>
        <v/>
      </c>
      <c r="J70" s="19">
        <f ca="1">IF($J$3=$E70,IF($D70="*","0",IF($F70&lt;I$16,IF($G70&gt;J$16,J$16-I$16,IF($G70&lt;I$16,0,$G70-I$16)),IF($F70&gt;J$16,0,IF($G70&gt;J$16,J$16-$F70,$G70-$F70)))),"0")</f>
        <v>0</v>
      </c>
      <c r="K70" s="19">
        <f ca="1">IF($J$3=$E70,IF($D70="*","0",IF($F70&lt;J$16,IF($G70&gt;K$16,K$16-J$16,IF($G70&lt;J$16,0,$G70-J$16)),IF($F70&gt;K$16,0,IF($G70&gt;K$16,K$16-$F70,$G70-$F70)))),"0")</f>
        <v>0</v>
      </c>
      <c r="L70" s="19">
        <f ca="1">IF($J$3=$E70,IF($D70="*","0",IF($F70&lt;K$16,IF($G70&gt;L$16,L$16-K$16,IF($G70&lt;K$16,0,$G70-K$16)),IF($F70&gt;L$16,0,IF($G70&gt;L$16,L$16-$F70,$G70-$F70)))),"0")</f>
        <v>0</v>
      </c>
      <c r="M70" s="19">
        <f ca="1">IF($J$3=$E70,IF($D70="*","0",IF($F70&lt;L$16,IF($G70&gt;M$16,M$16-L$16,IF($G70&lt;L$16,0,$G70-L$16)),IF($F70&gt;M$16,0,IF($G70&gt;M$16,M$16-$F70,$G70-$F70)))),"0")</f>
        <v>0</v>
      </c>
      <c r="N70" s="19">
        <f ca="1">IF($J$3=$E70,IF($D70="*","0",IF($F70&lt;M$16,IF($G70&gt;N$16,N$16-M$16,IF($G70&lt;M$16,0,$G70-M$16)),IF($F70&gt;N$16,0,IF($G70&gt;N$16,N$16-$F70,$G70-$F70)))),"0")</f>
        <v>0</v>
      </c>
      <c r="O70" s="19">
        <f ca="1">IF($J$3=$E70,IF($D70="*","0",IF($F70&lt;N$16,IF($G70&gt;O$16,O$16-N$16,IF($G70&lt;N$16,0,$G70-N$16)),IF($F70&gt;O$16,0,IF($G70&gt;O$16,O$16-$F70,$G70-$F70)))),"0")</f>
        <v>0</v>
      </c>
      <c r="P70" s="19">
        <f ca="1">IF($J$3=$E70,IF($D70="*","0",IF($F70&lt;O$16,IF($G70&gt;P$16,P$16-O$16,IF($G70&lt;O$16,0,$G70-O$16)),IF($F70&gt;P$16,0,IF($G70&gt;P$16,P$16-$F70,$G70-$F70)))),"0")</f>
        <v>0</v>
      </c>
      <c r="Q70" s="19">
        <f ca="1">IF($J$3=$E70,IF($D70="*","0",IF($F70&lt;P$16,IF($G70&gt;Q$16,Q$16-P$16,IF($G70&lt;P$16,0,$G70-P$16)),IF($F70&gt;Q$16,0,IF($G70&gt;Q$16,Q$16-$F70,$G70-$F70)))),"0")</f>
        <v>0</v>
      </c>
      <c r="R70" s="19" t="str">
        <f ca="1">IF($J$3=$E70,IF($D70="*",IF($F70&lt;I$16,IF($G70&gt;R$16,R$16-Q$16,IF($G70&lt;Q$16,0,$G70-Q$16)),IF($F70&gt;R$16,0,IF($G70&gt;R$16,R$16-$F70,$G70-$F70))),"0"),"0")</f>
        <v>0</v>
      </c>
      <c r="S70" s="19" t="str">
        <f ca="1">IF($J$3=$E70,IF($D70="*",IF(G70=Q$16,IF(F70&lt;O$16,G70-O$16,G70-F70),"0"),"0"),"0")</f>
        <v>0</v>
      </c>
      <c r="T70" s="47" t="str">
        <f>H70</f>
        <v/>
      </c>
      <c r="U70" s="47">
        <f ca="1">IF(D70="*",H70,SUM(J70:Q70))</f>
        <v>0</v>
      </c>
      <c r="V70" s="47">
        <f ca="1">IF(D70="*",0,M70)</f>
        <v>0</v>
      </c>
      <c r="W70" s="50" t="str">
        <f>IF(H70="","",IF(U70+V70=T70,"OK",U70+V70))</f>
        <v/>
      </c>
      <c r="X70" s="51">
        <f t="shared" ca="1" si="3"/>
        <v>2</v>
      </c>
      <c r="Y70" s="77">
        <f ca="1">((J70+K70)*24*$K$8+P70*24*$P$8+Q70*24*$Q$8)*25%+ (J70*24*$K$8)*15%+(R70+S70)*24*$I$8*25%</f>
        <v>0</v>
      </c>
      <c r="Z70" s="76">
        <f ca="1">IF(AND(B70="So",C70&lt;&gt;"f"),IF(ISNUMBER(I70),I70*24*$I$8*50%,0),0)</f>
        <v>0</v>
      </c>
      <c r="AA70" s="76">
        <f ca="1">IF(C70="f",IF(ISNUMBER(I70),I70*24*$I$8*125%,0),0)</f>
        <v>0</v>
      </c>
    </row>
    <row r="71" spans="1:27" x14ac:dyDescent="0.25">
      <c r="A71" s="25">
        <f t="shared" ca="1" si="7"/>
        <v>28</v>
      </c>
      <c r="B71" s="30" t="str">
        <f t="shared" ca="1" si="13"/>
        <v>?</v>
      </c>
      <c r="C71" s="45" t="str">
        <f t="shared" ca="1" si="11"/>
        <v/>
      </c>
      <c r="D71" s="46" t="str">
        <f t="shared" ca="1" si="12"/>
        <v>?</v>
      </c>
      <c r="E71" s="45"/>
      <c r="F71" s="68"/>
      <c r="G71" s="68"/>
      <c r="H71" s="48" t="str">
        <f>IF($J$3=$E71,IF(G71-F71=0,"",IF(G71-F71="","",G71-F71)),"")</f>
        <v/>
      </c>
      <c r="I71" s="49" t="str">
        <f t="shared" ca="1" si="10"/>
        <v/>
      </c>
      <c r="J71" s="19">
        <f ca="1">IF($J$3=$E71,IF($D71="*","0",IF($F71&lt;I$16,IF($G71&gt;J$16,J$16-I$16,IF($G71&lt;I$16,0,$G71-I$16)),IF($F71&gt;J$16,0,IF($G71&gt;J$16,J$16-$F71,$G71-$F71)))),"0")</f>
        <v>0</v>
      </c>
      <c r="K71" s="19">
        <f ca="1">IF($J$3=$E71,IF($D71="*","0",IF($F71&lt;J$16,IF($G71&gt;K$16,K$16-J$16,IF($G71&lt;J$16,0,$G71-J$16)),IF($F71&gt;K$16,0,IF($G71&gt;K$16,K$16-$F71,$G71-$F71)))),"0")</f>
        <v>0</v>
      </c>
      <c r="L71" s="19">
        <f ca="1">IF($J$3=$E71,IF($D71="*","0",IF($F71&lt;K$16,IF($G71&gt;L$16,L$16-K$16,IF($G71&lt;K$16,0,$G71-K$16)),IF($F71&gt;L$16,0,IF($G71&gt;L$16,L$16-$F71,$G71-$F71)))),"0")</f>
        <v>0</v>
      </c>
      <c r="M71" s="19">
        <f ca="1">IF($J$3=$E71,IF($D71="*","0",IF($F71&lt;L$16,IF($G71&gt;M$16,M$16-L$16,IF($G71&lt;L$16,0,$G71-L$16)),IF($F71&gt;M$16,0,IF($G71&gt;M$16,M$16-$F71,$G71-$F71)))),"0")</f>
        <v>0</v>
      </c>
      <c r="N71" s="19">
        <f ca="1">IF($J$3=$E71,IF($D71="*","0",IF($F71&lt;M$16,IF($G71&gt;N$16,N$16-M$16,IF($G71&lt;M$16,0,$G71-M$16)),IF($F71&gt;N$16,0,IF($G71&gt;N$16,N$16-$F71,$G71-$F71)))),"0")</f>
        <v>0</v>
      </c>
      <c r="O71" s="19">
        <f ca="1">IF($J$3=$E71,IF($D71="*","0",IF($F71&lt;N$16,IF($G71&gt;O$16,O$16-N$16,IF($G71&lt;N$16,0,$G71-N$16)),IF($F71&gt;O$16,0,IF($G71&gt;O$16,O$16-$F71,$G71-$F71)))),"0")</f>
        <v>0</v>
      </c>
      <c r="P71" s="19">
        <f ca="1">IF($J$3=$E71,IF($D71="*","0",IF($F71&lt;O$16,IF($G71&gt;P$16,P$16-O$16,IF($G71&lt;O$16,0,$G71-O$16)),IF($F71&gt;P$16,0,IF($G71&gt;P$16,P$16-$F71,$G71-$F71)))),"0")</f>
        <v>0</v>
      </c>
      <c r="Q71" s="19">
        <f ca="1">IF($J$3=$E71,IF($D71="*","0",IF($F71&lt;P$16,IF($G71&gt;Q$16,Q$16-P$16,IF($G71&lt;P$16,0,$G71-P$16)),IF($F71&gt;Q$16,0,IF($G71&gt;Q$16,Q$16-$F71,$G71-$F71)))),"0")</f>
        <v>0</v>
      </c>
      <c r="R71" s="19" t="str">
        <f ca="1">IF($J$3=$E71,IF($D71="*",IF($F71&lt;I$16,IF($G71&gt;R$16,R$16-Q$16,IF($G71&lt;Q$16,0,$G71-Q$16)),IF($F71&gt;R$16,0,IF($G71&gt;R$16,R$16-$F71,$G71-$F71))),"0"),"0")</f>
        <v>0</v>
      </c>
      <c r="S71" s="19" t="str">
        <f ca="1">IF($J$3=$E71,IF($D71="*",IF(G71=Q$16,IF(F71&lt;O$16,G71-O$16,G71-F71),"0"),"0"),"0")</f>
        <v>0</v>
      </c>
      <c r="T71" s="47" t="str">
        <f>H71</f>
        <v/>
      </c>
      <c r="U71" s="47">
        <f ca="1">IF(D71="*",H71,SUM(J71:Q71))</f>
        <v>0</v>
      </c>
      <c r="V71" s="47">
        <f ca="1">IF(D71="*",0,M71)</f>
        <v>0</v>
      </c>
      <c r="W71" s="50" t="str">
        <f>IF(H71="","",IF(U71+V71=T71,"OK",U71+V71))</f>
        <v/>
      </c>
      <c r="X71" s="51">
        <f t="shared" ca="1" si="3"/>
        <v>2</v>
      </c>
      <c r="Y71" s="77">
        <f ca="1">((J71+K71)*24*$K$8+P71*24*$P$8+Q71*24*$Q$8)*25%+ (J71*24*$K$8)*15%+(R71+S71)*24*$I$8*25%</f>
        <v>0</v>
      </c>
      <c r="Z71" s="76">
        <f ca="1">IF(AND(B71="So",C71&lt;&gt;"f"),IF(ISNUMBER(I71),I71*24*$I$8*50%,0),0)</f>
        <v>0</v>
      </c>
      <c r="AA71" s="76">
        <f ca="1">IF(C71="f",IF(ISNUMBER(I71),I71*24*$I$8*125%,0),0)</f>
        <v>0</v>
      </c>
    </row>
    <row r="72" spans="1:27" x14ac:dyDescent="0.25">
      <c r="A72" s="25">
        <f t="shared" ca="1" si="7"/>
        <v>28</v>
      </c>
      <c r="B72" s="30" t="str">
        <f t="shared" ca="1" si="13"/>
        <v>?</v>
      </c>
      <c r="C72" s="45" t="str">
        <f t="shared" ca="1" si="11"/>
        <v/>
      </c>
      <c r="D72" s="46" t="str">
        <f t="shared" ca="1" si="12"/>
        <v>?</v>
      </c>
      <c r="E72" s="45"/>
      <c r="F72" s="68"/>
      <c r="G72" s="68"/>
      <c r="H72" s="48" t="str">
        <f>IF($J$3=$E72,IF(G72-F72=0,"",IF(G72-F72="","",G72-F72)),"")</f>
        <v/>
      </c>
      <c r="I72" s="49" t="str">
        <f t="shared" ca="1" si="10"/>
        <v/>
      </c>
      <c r="J72" s="19">
        <f ca="1">IF($J$3=$E72,IF($D72="*","0",IF($F72&lt;I$16,IF($G72&gt;J$16,J$16-I$16,IF($G72&lt;I$16,0,$G72-I$16)),IF($F72&gt;J$16,0,IF($G72&gt;J$16,J$16-$F72,$G72-$F72)))),"0")</f>
        <v>0</v>
      </c>
      <c r="K72" s="19">
        <f ca="1">IF($J$3=$E72,IF($D72="*","0",IF($F72&lt;J$16,IF($G72&gt;K$16,K$16-J$16,IF($G72&lt;J$16,0,$G72-J$16)),IF($F72&gt;K$16,0,IF($G72&gt;K$16,K$16-$F72,$G72-$F72)))),"0")</f>
        <v>0</v>
      </c>
      <c r="L72" s="19">
        <f ca="1">IF($J$3=$E72,IF($D72="*","0",IF($F72&lt;K$16,IF($G72&gt;L$16,L$16-K$16,IF($G72&lt;K$16,0,$G72-K$16)),IF($F72&gt;L$16,0,IF($G72&gt;L$16,L$16-$F72,$G72-$F72)))),"0")</f>
        <v>0</v>
      </c>
      <c r="M72" s="19">
        <f ca="1">IF($J$3=$E72,IF($D72="*","0",IF($F72&lt;L$16,IF($G72&gt;M$16,M$16-L$16,IF($G72&lt;L$16,0,$G72-L$16)),IF($F72&gt;M$16,0,IF($G72&gt;M$16,M$16-$F72,$G72-$F72)))),"0")</f>
        <v>0</v>
      </c>
      <c r="N72" s="19">
        <f ca="1">IF($J$3=$E72,IF($D72="*","0",IF($F72&lt;M$16,IF($G72&gt;N$16,N$16-M$16,IF($G72&lt;M$16,0,$G72-M$16)),IF($F72&gt;N$16,0,IF($G72&gt;N$16,N$16-$F72,$G72-$F72)))),"0")</f>
        <v>0</v>
      </c>
      <c r="O72" s="19">
        <f ca="1">IF($J$3=$E72,IF($D72="*","0",IF($F72&lt;N$16,IF($G72&gt;O$16,O$16-N$16,IF($G72&lt;N$16,0,$G72-N$16)),IF($F72&gt;O$16,0,IF($G72&gt;O$16,O$16-$F72,$G72-$F72)))),"0")</f>
        <v>0</v>
      </c>
      <c r="P72" s="19">
        <f ca="1">IF($J$3=$E72,IF($D72="*","0",IF($F72&lt;O$16,IF($G72&gt;P$16,P$16-O$16,IF($G72&lt;O$16,0,$G72-O$16)),IF($F72&gt;P$16,0,IF($G72&gt;P$16,P$16-$F72,$G72-$F72)))),"0")</f>
        <v>0</v>
      </c>
      <c r="Q72" s="19">
        <f ca="1">IF($J$3=$E72,IF($D72="*","0",IF($F72&lt;P$16,IF($G72&gt;Q$16,Q$16-P$16,IF($G72&lt;P$16,0,$G72-P$16)),IF($F72&gt;Q$16,0,IF($G72&gt;Q$16,Q$16-$F72,$G72-$F72)))),"0")</f>
        <v>0</v>
      </c>
      <c r="R72" s="19" t="str">
        <f ca="1">IF($J$3=$E72,IF($D72="*",IF($F72&lt;I$16,IF($G72&gt;R$16,R$16-Q$16,IF($G72&lt;Q$16,0,$G72-Q$16)),IF($F72&gt;R$16,0,IF($G72&gt;R$16,R$16-$F72,$G72-$F72))),"0"),"0")</f>
        <v>0</v>
      </c>
      <c r="S72" s="19" t="str">
        <f ca="1">IF($J$3=$E72,IF($D72="*",IF(G72=Q$16,IF(F72&lt;O$16,G72-O$16,G72-F72),"0"),"0"),"0")</f>
        <v>0</v>
      </c>
      <c r="T72" s="47" t="str">
        <f>H72</f>
        <v/>
      </c>
      <c r="U72" s="47">
        <f ca="1">IF(D72="*",H72,SUM(J72:Q72))</f>
        <v>0</v>
      </c>
      <c r="V72" s="47">
        <f ca="1">IF(D72="*",0,M72)</f>
        <v>0</v>
      </c>
      <c r="W72" s="50" t="str">
        <f>IF(H72="","",IF(U72+V72=T72,"OK",U72+V72))</f>
        <v/>
      </c>
      <c r="X72" s="51">
        <f t="shared" ca="1" si="3"/>
        <v>2</v>
      </c>
      <c r="Y72" s="77">
        <f ca="1">((J72+K72)*24*$K$8+P72*24*$P$8+Q72*24*$Q$8)*25%+ (J72*24*$K$8)*15%+(R72+S72)*24*$I$8*25%</f>
        <v>0</v>
      </c>
      <c r="Z72" s="76">
        <f ca="1">IF(AND(B72="So",C72&lt;&gt;"f"),IF(ISNUMBER(I72),I72*24*$I$8*50%,0),0)</f>
        <v>0</v>
      </c>
      <c r="AA72" s="76">
        <f ca="1">IF(C72="f",IF(ISNUMBER(I72),I72*24*$I$8*125%,0),0)</f>
        <v>0</v>
      </c>
    </row>
    <row r="73" spans="1:27" x14ac:dyDescent="0.25">
      <c r="A73" s="25">
        <f t="shared" ca="1" si="7"/>
        <v>29</v>
      </c>
      <c r="B73" s="30" t="str">
        <f t="shared" ca="1" si="13"/>
        <v>?</v>
      </c>
      <c r="C73" s="45" t="str">
        <f t="shared" ca="1" si="11"/>
        <v/>
      </c>
      <c r="D73" s="46" t="str">
        <f t="shared" ca="1" si="12"/>
        <v>?</v>
      </c>
      <c r="E73" s="45"/>
      <c r="F73" s="68"/>
      <c r="G73" s="68"/>
      <c r="H73" s="48" t="str">
        <f>IF($J$3=$E73,IF(G73-F73=0,"",IF(G73-F73="","",G73-F73)),"")</f>
        <v/>
      </c>
      <c r="I73" s="49" t="str">
        <f t="shared" ca="1" si="10"/>
        <v/>
      </c>
      <c r="J73" s="19">
        <f ca="1">IF($J$3=$E73,IF($D73="*","0",IF($F73&lt;I$16,IF($G73&gt;J$16,J$16-I$16,IF($G73&lt;I$16,0,$G73-I$16)),IF($F73&gt;J$16,0,IF($G73&gt;J$16,J$16-$F73,$G73-$F73)))),"0")</f>
        <v>0</v>
      </c>
      <c r="K73" s="19">
        <f ca="1">IF($J$3=$E73,IF($D73="*","0",IF($F73&lt;J$16,IF($G73&gt;K$16,K$16-J$16,IF($G73&lt;J$16,0,$G73-J$16)),IF($F73&gt;K$16,0,IF($G73&gt;K$16,K$16-$F73,$G73-$F73)))),"0")</f>
        <v>0</v>
      </c>
      <c r="L73" s="19">
        <f ca="1">IF($J$3=$E73,IF($D73="*","0",IF($F73&lt;K$16,IF($G73&gt;L$16,L$16-K$16,IF($G73&lt;K$16,0,$G73-K$16)),IF($F73&gt;L$16,0,IF($G73&gt;L$16,L$16-$F73,$G73-$F73)))),"0")</f>
        <v>0</v>
      </c>
      <c r="M73" s="19">
        <f ca="1">IF($J$3=$E73,IF($D73="*","0",IF($F73&lt;L$16,IF($G73&gt;M$16,M$16-L$16,IF($G73&lt;L$16,0,$G73-L$16)),IF($F73&gt;M$16,0,IF($G73&gt;M$16,M$16-$F73,$G73-$F73)))),"0")</f>
        <v>0</v>
      </c>
      <c r="N73" s="19">
        <f ca="1">IF($J$3=$E73,IF($D73="*","0",IF($F73&lt;M$16,IF($G73&gt;N$16,N$16-M$16,IF($G73&lt;M$16,0,$G73-M$16)),IF($F73&gt;N$16,0,IF($G73&gt;N$16,N$16-$F73,$G73-$F73)))),"0")</f>
        <v>0</v>
      </c>
      <c r="O73" s="19">
        <f ca="1">IF($J$3=$E73,IF($D73="*","0",IF($F73&lt;N$16,IF($G73&gt;O$16,O$16-N$16,IF($G73&lt;N$16,0,$G73-N$16)),IF($F73&gt;O$16,0,IF($G73&gt;O$16,O$16-$F73,$G73-$F73)))),"0")</f>
        <v>0</v>
      </c>
      <c r="P73" s="19">
        <f ca="1">IF($J$3=$E73,IF($D73="*","0",IF($F73&lt;O$16,IF($G73&gt;P$16,P$16-O$16,IF($G73&lt;O$16,0,$G73-O$16)),IF($F73&gt;P$16,0,IF($G73&gt;P$16,P$16-$F73,$G73-$F73)))),"0")</f>
        <v>0</v>
      </c>
      <c r="Q73" s="19">
        <f ca="1">IF($J$3=$E73,IF($D73="*","0",IF($F73&lt;P$16,IF($G73&gt;Q$16,Q$16-P$16,IF($G73&lt;P$16,0,$G73-P$16)),IF($F73&gt;Q$16,0,IF($G73&gt;Q$16,Q$16-$F73,$G73-$F73)))),"0")</f>
        <v>0</v>
      </c>
      <c r="R73" s="19" t="str">
        <f ca="1">IF($J$3=$E73,IF($D73="*",IF($F73&lt;I$16,IF($G73&gt;R$16,R$16-Q$16,IF($G73&lt;Q$16,0,$G73-Q$16)),IF($F73&gt;R$16,0,IF($G73&gt;R$16,R$16-$F73,$G73-$F73))),"0"),"0")</f>
        <v>0</v>
      </c>
      <c r="S73" s="19" t="str">
        <f ca="1">IF($J$3=$E73,IF($D73="*",IF(G73=Q$16,IF(F73&lt;O$16,G73-O$16,G73-F73),"0"),"0"),"0")</f>
        <v>0</v>
      </c>
      <c r="T73" s="47" t="str">
        <f>H73</f>
        <v/>
      </c>
      <c r="U73" s="47">
        <f ca="1">IF(D73="*",H73,SUM(J73:Q73))</f>
        <v>0</v>
      </c>
      <c r="V73" s="47">
        <f ca="1">IF(D73="*",0,M73)</f>
        <v>0</v>
      </c>
      <c r="W73" s="50" t="str">
        <f>IF(H73="","",IF(U73+V73=T73,"OK",U73+V73))</f>
        <v/>
      </c>
      <c r="X73" s="51">
        <f t="shared" ca="1" si="3"/>
        <v>2</v>
      </c>
      <c r="Y73" s="77">
        <f ca="1">((J73+K73)*24*$K$8+P73*24*$P$8+Q73*24*$Q$8)*25%+ (J73*24*$K$8)*15%+(R73+S73)*24*$I$8*25%</f>
        <v>0</v>
      </c>
      <c r="Z73" s="76">
        <f ca="1">IF(AND(B73="So",C73&lt;&gt;"f"),IF(ISNUMBER(I73),I73*24*$I$8*50%,0),0)</f>
        <v>0</v>
      </c>
      <c r="AA73" s="76">
        <f ca="1">IF(C73="f",IF(ISNUMBER(I73),I73*24*$I$8*125%,0),0)</f>
        <v>0</v>
      </c>
    </row>
    <row r="74" spans="1:27" ht="11.25" customHeight="1" x14ac:dyDescent="0.25">
      <c r="A74" s="25">
        <f t="shared" ca="1" si="7"/>
        <v>29</v>
      </c>
      <c r="B74" s="30" t="str">
        <f t="shared" ca="1" si="13"/>
        <v>?</v>
      </c>
      <c r="C74" s="45" t="str">
        <f t="shared" ca="1" si="11"/>
        <v/>
      </c>
      <c r="D74" s="46" t="str">
        <f t="shared" ca="1" si="12"/>
        <v>?</v>
      </c>
      <c r="E74" s="45"/>
      <c r="F74" s="68"/>
      <c r="G74" s="68"/>
      <c r="H74" s="48" t="str">
        <f>IF($J$3=$E74,IF(G74-F74=0,"",IF(G74-F74="","",G74-F74)),"")</f>
        <v/>
      </c>
      <c r="I74" s="49" t="str">
        <f t="shared" ca="1" si="10"/>
        <v/>
      </c>
      <c r="J74" s="19">
        <f ca="1">IF($J$3=$E74,IF($D74="*","0",IF($F74&lt;I$16,IF($G74&gt;J$16,J$16-I$16,IF($G74&lt;I$16,0,$G74-I$16)),IF($F74&gt;J$16,0,IF($G74&gt;J$16,J$16-$F74,$G74-$F74)))),"0")</f>
        <v>0</v>
      </c>
      <c r="K74" s="19">
        <f ca="1">IF($J$3=$E74,IF($D74="*","0",IF($F74&lt;J$16,IF($G74&gt;K$16,K$16-J$16,IF($G74&lt;J$16,0,$G74-J$16)),IF($F74&gt;K$16,0,IF($G74&gt;K$16,K$16-$F74,$G74-$F74)))),"0")</f>
        <v>0</v>
      </c>
      <c r="L74" s="19">
        <f ca="1">IF($J$3=$E74,IF($D74="*","0",IF($F74&lt;K$16,IF($G74&gt;L$16,L$16-K$16,IF($G74&lt;K$16,0,$G74-K$16)),IF($F74&gt;L$16,0,IF($G74&gt;L$16,L$16-$F74,$G74-$F74)))),"0")</f>
        <v>0</v>
      </c>
      <c r="M74" s="19">
        <f ca="1">IF($J$3=$E74,IF($D74="*","0",IF($F74&lt;L$16,IF($G74&gt;M$16,M$16-L$16,IF($G74&lt;L$16,0,$G74-L$16)),IF($F74&gt;M$16,0,IF($G74&gt;M$16,M$16-$F74,$G74-$F74)))),"0")</f>
        <v>0</v>
      </c>
      <c r="N74" s="19">
        <f ca="1">IF($J$3=$E74,IF($D74="*","0",IF($F74&lt;M$16,IF($G74&gt;N$16,N$16-M$16,IF($G74&lt;M$16,0,$G74-M$16)),IF($F74&gt;N$16,0,IF($G74&gt;N$16,N$16-$F74,$G74-$F74)))),"0")</f>
        <v>0</v>
      </c>
      <c r="O74" s="19">
        <f ca="1">IF($J$3=$E74,IF($D74="*","0",IF($F74&lt;N$16,IF($G74&gt;O$16,O$16-N$16,IF($G74&lt;N$16,0,$G74-N$16)),IF($F74&gt;O$16,0,IF($G74&gt;O$16,O$16-$F74,$G74-$F74)))),"0")</f>
        <v>0</v>
      </c>
      <c r="P74" s="19">
        <f ca="1">IF($J$3=$E74,IF($D74="*","0",IF($F74&lt;O$16,IF($G74&gt;P$16,P$16-O$16,IF($G74&lt;O$16,0,$G74-O$16)),IF($F74&gt;P$16,0,IF($G74&gt;P$16,P$16-$F74,$G74-$F74)))),"0")</f>
        <v>0</v>
      </c>
      <c r="Q74" s="19">
        <f ca="1">IF($J$3=$E74,IF($D74="*","0",IF($F74&lt;P$16,IF($G74&gt;Q$16,Q$16-P$16,IF($G74&lt;P$16,0,$G74-P$16)),IF($F74&gt;Q$16,0,IF($G74&gt;Q$16,Q$16-$F74,$G74-$F74)))),"0")</f>
        <v>0</v>
      </c>
      <c r="R74" s="19" t="str">
        <f ca="1">IF($J$3=$E74,IF($D74="*",IF($F74&lt;I$16,IF($G74&gt;R$16,R$16-Q$16,IF($G74&lt;Q$16,0,$G74-Q$16)),IF($F74&gt;R$16,0,IF($G74&gt;R$16,R$16-$F74,$G74-$F74))),"0"),"0")</f>
        <v>0</v>
      </c>
      <c r="S74" s="19" t="str">
        <f ca="1">IF($J$3=$E74,IF($D74="*",IF(G74=Q$16,IF(F74&lt;O$16,G74-O$16,G74-F74),"0"),"0"),"0")</f>
        <v>0</v>
      </c>
      <c r="T74" s="47" t="str">
        <f>H74</f>
        <v/>
      </c>
      <c r="U74" s="47">
        <f ca="1">IF(D74="*",H74,SUM(J74:Q74))</f>
        <v>0</v>
      </c>
      <c r="V74" s="47">
        <f ca="1">IF(D74="*",0,M74)</f>
        <v>0</v>
      </c>
      <c r="W74" s="50" t="str">
        <f>IF(H74="","",IF(U74+V74=T74,"OK",U74+V74))</f>
        <v/>
      </c>
      <c r="X74" s="51">
        <f t="shared" ca="1" si="3"/>
        <v>2</v>
      </c>
      <c r="Y74" s="77">
        <f ca="1">((J74+K74)*24*$K$8+P74*24*$P$8+Q74*24*$Q$8)*25%+ (J74*24*$K$8)*15%+(R74+S74)*24*$I$8*25%</f>
        <v>0</v>
      </c>
      <c r="Z74" s="76">
        <f ca="1">IF(AND(B74="So",C74&lt;&gt;"f"),IF(ISNUMBER(I74),I74*24*$I$8*50%,0),0)</f>
        <v>0</v>
      </c>
      <c r="AA74" s="76">
        <f ca="1">IF(C74="f",IF(ISNUMBER(I74),I74*24*$I$8*125%,0),0)</f>
        <v>0</v>
      </c>
    </row>
    <row r="75" spans="1:27" x14ac:dyDescent="0.25">
      <c r="A75" s="25">
        <f t="shared" ca="1" si="7"/>
        <v>30</v>
      </c>
      <c r="B75" s="30" t="str">
        <f t="shared" ca="1" si="13"/>
        <v>?</v>
      </c>
      <c r="C75" s="45" t="str">
        <f t="shared" ca="1" si="11"/>
        <v/>
      </c>
      <c r="D75" s="46" t="str">
        <f t="shared" ca="1" si="12"/>
        <v>?</v>
      </c>
      <c r="E75" s="45"/>
      <c r="F75" s="68"/>
      <c r="G75" s="68"/>
      <c r="H75" s="48" t="str">
        <f>IF($J$3=$E75,IF(G75-F75=0,"",IF(G75-F75="","",G75-F75)),"")</f>
        <v/>
      </c>
      <c r="I75" s="49" t="str">
        <f t="shared" ca="1" si="10"/>
        <v/>
      </c>
      <c r="J75" s="19">
        <f ca="1">IF($J$3=$E75,IF($D75="*","0",IF($F75&lt;I$16,IF($G75&gt;J$16,J$16-I$16,IF($G75&lt;I$16,0,$G75-I$16)),IF($F75&gt;J$16,0,IF($G75&gt;J$16,J$16-$F75,$G75-$F75)))),"0")</f>
        <v>0</v>
      </c>
      <c r="K75" s="19">
        <f ca="1">IF($J$3=$E75,IF($D75="*","0",IF($F75&lt;J$16,IF($G75&gt;K$16,K$16-J$16,IF($G75&lt;J$16,0,$G75-J$16)),IF($F75&gt;K$16,0,IF($G75&gt;K$16,K$16-$F75,$G75-$F75)))),"0")</f>
        <v>0</v>
      </c>
      <c r="L75" s="19">
        <f ca="1">IF($J$3=$E75,IF($D75="*","0",IF($F75&lt;K$16,IF($G75&gt;L$16,L$16-K$16,IF($G75&lt;K$16,0,$G75-K$16)),IF($F75&gt;L$16,0,IF($G75&gt;L$16,L$16-$F75,$G75-$F75)))),"0")</f>
        <v>0</v>
      </c>
      <c r="M75" s="19">
        <f ca="1">IF($J$3=$E75,IF($D75="*","0",IF($F75&lt;L$16,IF($G75&gt;M$16,M$16-L$16,IF($G75&lt;L$16,0,$G75-L$16)),IF($F75&gt;M$16,0,IF($G75&gt;M$16,M$16-$F75,$G75-$F75)))),"0")</f>
        <v>0</v>
      </c>
      <c r="N75" s="19">
        <f ca="1">IF($J$3=$E75,IF($D75="*","0",IF($F75&lt;M$16,IF($G75&gt;N$16,N$16-M$16,IF($G75&lt;M$16,0,$G75-M$16)),IF($F75&gt;N$16,0,IF($G75&gt;N$16,N$16-$F75,$G75-$F75)))),"0")</f>
        <v>0</v>
      </c>
      <c r="O75" s="19">
        <f ca="1">IF($J$3=$E75,IF($D75="*","0",IF($F75&lt;N$16,IF($G75&gt;O$16,O$16-N$16,IF($G75&lt;N$16,0,$G75-N$16)),IF($F75&gt;O$16,0,IF($G75&gt;O$16,O$16-$F75,$G75-$F75)))),"0")</f>
        <v>0</v>
      </c>
      <c r="P75" s="19">
        <f ca="1">IF($J$3=$E75,IF($D75="*","0",IF($F75&lt;O$16,IF($G75&gt;P$16,P$16-O$16,IF($G75&lt;O$16,0,$G75-O$16)),IF($F75&gt;P$16,0,IF($G75&gt;P$16,P$16-$F75,$G75-$F75)))),"0")</f>
        <v>0</v>
      </c>
      <c r="Q75" s="19">
        <f ca="1">IF($J$3=$E75,IF($D75="*","0",IF($F75&lt;P$16,IF($G75&gt;Q$16,Q$16-P$16,IF($G75&lt;P$16,0,$G75-P$16)),IF($F75&gt;Q$16,0,IF($G75&gt;Q$16,Q$16-$F75,$G75-$F75)))),"0")</f>
        <v>0</v>
      </c>
      <c r="R75" s="19" t="str">
        <f ca="1">IF($J$3=$E75,IF($D75="*",IF($F75&lt;I$16,IF($G75&gt;R$16,R$16-Q$16,IF($G75&lt;Q$16,0,$G75-Q$16)),IF($F75&gt;R$16,0,IF($G75&gt;R$16,R$16-$F75,$G75-$F75))),"0"),"0")</f>
        <v>0</v>
      </c>
      <c r="S75" s="19" t="str">
        <f ca="1">IF($J$3=$E75,IF($D75="*",IF(G75=Q$16,IF(F75&lt;O$16,G75-O$16,G75-F75),"0"),"0"),"0")</f>
        <v>0</v>
      </c>
      <c r="T75" s="47" t="str">
        <f>H75</f>
        <v/>
      </c>
      <c r="U75" s="47">
        <f ca="1">IF(D75="*",H75,SUM(J75:Q75))</f>
        <v>0</v>
      </c>
      <c r="V75" s="47">
        <f ca="1">IF(D75="*",0,M75)</f>
        <v>0</v>
      </c>
      <c r="W75" s="50" t="str">
        <f>IF(H75="","",IF(U75+V75=T75,"OK",U75+V75))</f>
        <v/>
      </c>
      <c r="X75" s="51">
        <f t="shared" ca="1" si="3"/>
        <v>2</v>
      </c>
      <c r="Y75" s="77">
        <f ca="1">((J75+K75)*24*$K$8+P75*24*$P$8+Q75*24*$Q$8)*25%+ (J75*24*$K$8)*15%+(R75+S75)*24*$I$8*25%</f>
        <v>0</v>
      </c>
      <c r="Z75" s="76">
        <f ca="1">IF(AND(B75="So",C75&lt;&gt;"f"),IF(ISNUMBER(I75),I75*24*$I$8*50%,0),0)</f>
        <v>0</v>
      </c>
      <c r="AA75" s="76">
        <f ca="1">IF(C75="f",IF(ISNUMBER(I75),I75*24*$I$8*125%,0),0)</f>
        <v>0</v>
      </c>
    </row>
    <row r="76" spans="1:27" x14ac:dyDescent="0.25">
      <c r="A76" s="25">
        <f t="shared" ca="1" si="7"/>
        <v>30</v>
      </c>
      <c r="B76" s="30" t="str">
        <f t="shared" ca="1" si="13"/>
        <v>?</v>
      </c>
      <c r="C76" s="45" t="str">
        <f t="shared" ca="1" si="11"/>
        <v/>
      </c>
      <c r="D76" s="46" t="str">
        <f t="shared" ca="1" si="12"/>
        <v>?</v>
      </c>
      <c r="E76" s="45"/>
      <c r="F76" s="68"/>
      <c r="G76" s="68"/>
      <c r="H76" s="48" t="str">
        <f>IF($J$3=$E76,IF(G76-F76=0,"",IF(G76-F76="","",G76-F76)),"")</f>
        <v/>
      </c>
      <c r="I76" s="49" t="str">
        <f t="shared" ca="1" si="10"/>
        <v/>
      </c>
      <c r="J76" s="19">
        <f ca="1">IF($J$3=$E76,IF($D76="*","0",IF($F76&lt;I$16,IF($G76&gt;J$16,J$16-I$16,IF($G76&lt;I$16,0,$G76-I$16)),IF($F76&gt;J$16,0,IF($G76&gt;J$16,J$16-$F76,$G76-$F76)))),"0")</f>
        <v>0</v>
      </c>
      <c r="K76" s="19">
        <f ca="1">IF($J$3=$E76,IF($D76="*","0",IF($F76&lt;J$16,IF($G76&gt;K$16,K$16-J$16,IF($G76&lt;J$16,0,$G76-J$16)),IF($F76&gt;K$16,0,IF($G76&gt;K$16,K$16-$F76,$G76-$F76)))),"0")</f>
        <v>0</v>
      </c>
      <c r="L76" s="19">
        <f ca="1">IF($J$3=$E76,IF($D76="*","0",IF($F76&lt;K$16,IF($G76&gt;L$16,L$16-K$16,IF($G76&lt;K$16,0,$G76-K$16)),IF($F76&gt;L$16,0,IF($G76&gt;L$16,L$16-$F76,$G76-$F76)))),"0")</f>
        <v>0</v>
      </c>
      <c r="M76" s="19">
        <f ca="1">IF($J$3=$E76,IF($D76="*","0",IF($F76&lt;L$16,IF($G76&gt;M$16,M$16-L$16,IF($G76&lt;L$16,0,$G76-L$16)),IF($F76&gt;M$16,0,IF($G76&gt;M$16,M$16-$F76,$G76-$F76)))),"0")</f>
        <v>0</v>
      </c>
      <c r="N76" s="19">
        <f ca="1">IF($J$3=$E76,IF($D76="*","0",IF($F76&lt;M$16,IF($G76&gt;N$16,N$16-M$16,IF($G76&lt;M$16,0,$G76-M$16)),IF($F76&gt;N$16,0,IF($G76&gt;N$16,N$16-$F76,$G76-$F76)))),"0")</f>
        <v>0</v>
      </c>
      <c r="O76" s="19">
        <f ca="1">IF($J$3=$E76,IF($D76="*","0",IF($F76&lt;N$16,IF($G76&gt;O$16,O$16-N$16,IF($G76&lt;N$16,0,$G76-N$16)),IF($F76&gt;O$16,0,IF($G76&gt;O$16,O$16-$F76,$G76-$F76)))),"0")</f>
        <v>0</v>
      </c>
      <c r="P76" s="19">
        <f ca="1">IF($J$3=$E76,IF($D76="*","0",IF($F76&lt;O$16,IF($G76&gt;P$16,P$16-O$16,IF($G76&lt;O$16,0,$G76-O$16)),IF($F76&gt;P$16,0,IF($G76&gt;P$16,P$16-$F76,$G76-$F76)))),"0")</f>
        <v>0</v>
      </c>
      <c r="Q76" s="19">
        <f ca="1">IF($J$3=$E76,IF($D76="*","0",IF($F76&lt;P$16,IF($G76&gt;Q$16,Q$16-P$16,IF($G76&lt;P$16,0,$G76-P$16)),IF($F76&gt;Q$16,0,IF($G76&gt;Q$16,Q$16-$F76,$G76-$F76)))),"0")</f>
        <v>0</v>
      </c>
      <c r="R76" s="19" t="str">
        <f ca="1">IF($J$3=$E76,IF($D76="*",IF($F76&lt;I$16,IF($G76&gt;R$16,R$16-Q$16,IF($G76&lt;Q$16,0,$G76-Q$16)),IF($F76&gt;R$16,0,IF($G76&gt;R$16,R$16-$F76,$G76-$F76))),"0"),"0")</f>
        <v>0</v>
      </c>
      <c r="S76" s="19" t="str">
        <f ca="1">IF($J$3=$E76,IF($D76="*",IF(G76=Q$16,IF(F76&lt;O$16,G76-O$16,G76-F76),"0"),"0"),"0")</f>
        <v>0</v>
      </c>
      <c r="T76" s="47" t="str">
        <f>H76</f>
        <v/>
      </c>
      <c r="U76" s="47">
        <f ca="1">IF(D76="*",H76,SUM(J76:Q76))</f>
        <v>0</v>
      </c>
      <c r="V76" s="47">
        <f ca="1">IF(D76="*",0,M76)</f>
        <v>0</v>
      </c>
      <c r="W76" s="50" t="str">
        <f>IF(H76="","",IF(U76+V76=T76,"OK",U76+V76))</f>
        <v/>
      </c>
      <c r="X76" s="51">
        <f t="shared" ca="1" si="3"/>
        <v>2</v>
      </c>
      <c r="Y76" s="77">
        <f ca="1">((J76+K76)*24*$K$8+P76*24*$P$8+Q76*24*$Q$8)*25%+ (J76*24*$K$8)*15%+(R76+S76)*24*$I$8*25%</f>
        <v>0</v>
      </c>
      <c r="Z76" s="76">
        <f ca="1">IF(AND(B76="So",C76&lt;&gt;"f"),IF(ISNUMBER(I76),I76*24*$I$8*50%,0),0)</f>
        <v>0</v>
      </c>
      <c r="AA76" s="76">
        <f ca="1">IF(C76="f",IF(ISNUMBER(I76),I76*24*$I$8*125%,0),0)</f>
        <v>0</v>
      </c>
    </row>
    <row r="77" spans="1:27" x14ac:dyDescent="0.25">
      <c r="A77" s="25">
        <f t="shared" ca="1" si="7"/>
        <v>31</v>
      </c>
      <c r="B77" s="30" t="str">
        <f t="shared" ca="1" si="13"/>
        <v>?</v>
      </c>
      <c r="C77" s="45" t="str">
        <f t="shared" ca="1" si="11"/>
        <v/>
      </c>
      <c r="D77" s="46" t="str">
        <f t="shared" ca="1" si="12"/>
        <v>?</v>
      </c>
      <c r="E77" s="45"/>
      <c r="F77" s="68"/>
      <c r="G77" s="68"/>
      <c r="H77" s="48" t="str">
        <f>IF($J$3=$E77,IF(G77-F77=0,"",IF(G77-F77="","",G77-F77)),"")</f>
        <v/>
      </c>
      <c r="I77" s="49" t="str">
        <f t="shared" ca="1" si="10"/>
        <v/>
      </c>
      <c r="J77" s="19">
        <f ca="1">IF($J$3=$E77,IF($D77="*","0",IF($F77&lt;I$16,IF($G77&gt;J$16,J$16-I$16,IF($G77&lt;I$16,0,$G77-I$16)),IF($F77&gt;J$16,0,IF($G77&gt;J$16,J$16-$F77,$G77-$F77)))),"0")</f>
        <v>0</v>
      </c>
      <c r="K77" s="19">
        <f ca="1">IF($J$3=$E77,IF($D77="*","0",IF($F77&lt;J$16,IF($G77&gt;K$16,K$16-J$16,IF($G77&lt;J$16,0,$G77-J$16)),IF($F77&gt;K$16,0,IF($G77&gt;K$16,K$16-$F77,$G77-$F77)))),"0")</f>
        <v>0</v>
      </c>
      <c r="L77" s="19">
        <f ca="1">IF($J$3=$E77,IF($D77="*","0",IF($F77&lt;K$16,IF($G77&gt;L$16,L$16-K$16,IF($G77&lt;K$16,0,$G77-K$16)),IF($F77&gt;L$16,0,IF($G77&gt;L$16,L$16-$F77,$G77-$F77)))),"0")</f>
        <v>0</v>
      </c>
      <c r="M77" s="19">
        <f ca="1">IF($J$3=$E77,IF($D77="*","0",IF($F77&lt;L$16,IF($G77&gt;M$16,M$16-L$16,IF($G77&lt;L$16,0,$G77-L$16)),IF($F77&gt;M$16,0,IF($G77&gt;M$16,M$16-$F77,$G77-$F77)))),"0")</f>
        <v>0</v>
      </c>
      <c r="N77" s="19">
        <f ca="1">IF($J$3=$E77,IF($D77="*","0",IF($F77&lt;M$16,IF($G77&gt;N$16,N$16-M$16,IF($G77&lt;M$16,0,$G77-M$16)),IF($F77&gt;N$16,0,IF($G77&gt;N$16,N$16-$F77,$G77-$F77)))),"0")</f>
        <v>0</v>
      </c>
      <c r="O77" s="19">
        <f ca="1">IF($J$3=$E77,IF($D77="*","0",IF($F77&lt;N$16,IF($G77&gt;O$16,O$16-N$16,IF($G77&lt;N$16,0,$G77-N$16)),IF($F77&gt;O$16,0,IF($G77&gt;O$16,O$16-$F77,$G77-$F77)))),"0")</f>
        <v>0</v>
      </c>
      <c r="P77" s="19">
        <f ca="1">IF($J$3=$E77,IF($D77="*","0",IF($F77&lt;O$16,IF($G77&gt;P$16,P$16-O$16,IF($G77&lt;O$16,0,$G77-O$16)),IF($F77&gt;P$16,0,IF($G77&gt;P$16,P$16-$F77,$G77-$F77)))),"0")</f>
        <v>0</v>
      </c>
      <c r="Q77" s="19">
        <f ca="1">IF($J$3=$E77,IF($D77="*","0",IF($F77&lt;P$16,IF($G77&gt;Q$16,Q$16-P$16,IF($G77&lt;P$16,0,$G77-P$16)),IF($F77&gt;Q$16,0,IF($G77&gt;Q$16,Q$16-$F77,$G77-$F77)))),"0")</f>
        <v>0</v>
      </c>
      <c r="R77" s="19" t="str">
        <f ca="1">IF($J$3=$E77,IF($D77="*",IF($F77&lt;I$16,IF($G77&gt;R$16,R$16-Q$16,IF($G77&lt;Q$16,0,$G77-Q$16)),IF($F77&gt;R$16,0,IF($G77&gt;R$16,R$16-$F77,$G77-$F77))),"0"),"0")</f>
        <v>0</v>
      </c>
      <c r="S77" s="19" t="str">
        <f ca="1">IF($J$3=$E77,IF($D77="*",IF(G77=Q$16,IF(F77&lt;O$16,G77-O$16,G77-F77),"0"),"0"),"0")</f>
        <v>0</v>
      </c>
      <c r="T77" s="47" t="str">
        <f>H77</f>
        <v/>
      </c>
      <c r="U77" s="47">
        <f ca="1">IF(D77="*",H77,SUM(J77:Q77))</f>
        <v>0</v>
      </c>
      <c r="V77" s="47">
        <f ca="1">IF(D77="*",0,M77)</f>
        <v>0</v>
      </c>
      <c r="W77" s="50" t="str">
        <f>IF(H77="","",IF(U77+V77=T77,"OK",U77+V77))</f>
        <v/>
      </c>
      <c r="X77" s="51">
        <f t="shared" ca="1" si="3"/>
        <v>2</v>
      </c>
      <c r="Y77" s="77">
        <f ca="1">((J77+K77)*24*$K$8+P77*24*$P$8+Q77*24*$Q$8)*25%+ (J77*24*$K$8)*15%+(R77+S77)*24*$I$8*25%</f>
        <v>0</v>
      </c>
      <c r="Z77" s="76">
        <f ca="1">IF(AND(B77="So",C77&lt;&gt;"f"),IF(ISNUMBER(I77),I77*24*$I$8*50%,0),0)</f>
        <v>0</v>
      </c>
      <c r="AA77" s="76">
        <f ca="1">IF(C77="f",IF(ISNUMBER(I77),I77*24*$I$8*125%,0),0)</f>
        <v>0</v>
      </c>
    </row>
    <row r="78" spans="1:27" ht="13.8" thickBot="1" x14ac:dyDescent="0.3">
      <c r="A78" s="25">
        <f t="shared" ca="1" si="7"/>
        <v>31</v>
      </c>
      <c r="B78" s="30" t="str">
        <f t="shared" ca="1" si="13"/>
        <v>?</v>
      </c>
      <c r="C78" s="45" t="str">
        <f t="shared" ca="1" si="11"/>
        <v/>
      </c>
      <c r="D78" s="52" t="str">
        <f t="shared" ca="1" si="12"/>
        <v>?</v>
      </c>
      <c r="E78" s="45"/>
      <c r="F78" s="68"/>
      <c r="G78" s="68"/>
      <c r="H78" s="53" t="str">
        <f>IF($J$3=$E78,IF(G78-F78=0,"",IF(G78-F78="","",G78-F78)),"")</f>
        <v/>
      </c>
      <c r="I78" s="54" t="str">
        <f ca="1">IF(D78="*",IF(H78="","",H78),"")</f>
        <v/>
      </c>
      <c r="J78" s="19">
        <f ca="1">IF($J$3=$E78,IF($D78="*","0",IF($F78&lt;I$16,IF($G78&gt;J$16,J$16-I$16,IF($G78&lt;I$16,0,$G78-I$16)),IF($F78&gt;J$16,0,IF($G78&gt;J$16,J$16-$F78,$G78-$F78)))),"0")</f>
        <v>0</v>
      </c>
      <c r="K78" s="19">
        <f ca="1">IF($J$3=$E78,IF($D78="*","0",IF($F78&lt;J$16,IF($G78&gt;K$16,K$16-J$16,IF($G78&lt;J$16,0,$G78-J$16)),IF($F78&gt;K$16,0,IF($G78&gt;K$16,K$16-$F78,$G78-$F78)))),"0")</f>
        <v>0</v>
      </c>
      <c r="L78" s="19">
        <f ca="1">IF($J$3=$E78,IF($D78="*","0",IF($F78&lt;K$16,IF($G78&gt;L$16,L$16-K$16,IF($G78&lt;K$16,0,$G78-K$16)),IF($F78&gt;L$16,0,IF($G78&gt;L$16,L$16-$F78,$G78-$F78)))),"0")</f>
        <v>0</v>
      </c>
      <c r="M78" s="19">
        <f ca="1">IF($J$3=$E78,IF($D78="*","0",IF($F78&lt;L$16,IF($G78&gt;M$16,M$16-L$16,IF($G78&lt;L$16,0,$G78-L$16)),IF($F78&gt;M$16,0,IF($G78&gt;M$16,M$16-$F78,$G78-$F78)))),"0")</f>
        <v>0</v>
      </c>
      <c r="N78" s="19">
        <f ca="1">IF($J$3=$E78,IF($D78="*","0",IF($F78&lt;M$16,IF($G78&gt;N$16,N$16-M$16,IF($G78&lt;M$16,0,$G78-M$16)),IF($F78&gt;N$16,0,IF($G78&gt;N$16,N$16-$F78,$G78-$F78)))),"0")</f>
        <v>0</v>
      </c>
      <c r="O78" s="19">
        <f ca="1">IF($J$3=$E78,IF($D78="*","0",IF($F78&lt;N$16,IF($G78&gt;O$16,O$16-N$16,IF($G78&lt;N$16,0,$G78-N$16)),IF($F78&gt;O$16,0,IF($G78&gt;O$16,O$16-$F78,$G78-$F78)))),"0")</f>
        <v>0</v>
      </c>
      <c r="P78" s="19">
        <f ca="1">IF($J$3=$E78,IF($D78="*","0",IF($F78&lt;O$16,IF($G78&gt;P$16,P$16-O$16,IF($G78&lt;O$16,0,$G78-O$16)),IF($F78&gt;P$16,0,IF($G78&gt;P$16,P$16-$F78,$G78-$F78)))),"0")</f>
        <v>0</v>
      </c>
      <c r="Q78" s="19">
        <f ca="1">IF($J$3=$E78,IF($D78="*","0",IF($F78&lt;P$16,IF($G78&gt;Q$16,Q$16-P$16,IF($G78&lt;P$16,0,$G78-P$16)),IF($F78&gt;Q$16,0,IF($G78&gt;Q$16,Q$16-$F78,$G78-$F78)))),"0")</f>
        <v>0</v>
      </c>
      <c r="R78" s="19" t="str">
        <f ca="1">IF($J$3=$E78,IF($D78="*",IF($F78&lt;I$16,IF($G78&gt;R$16,R$16-Q$16,IF($G78&lt;Q$16,0,$G78-Q$16)),IF($F78&gt;R$16,0,IF($G78&gt;R$16,R$16-$F78,$G78-$F78))),"0"),"0")</f>
        <v>0</v>
      </c>
      <c r="S78" s="19" t="str">
        <f ca="1">IF($J$3=$E78,IF($D78="*",IF(G78=Q$16,IF(F78&lt;O$16,G78-O$16,G78-F78),"0"),"0"),"0")</f>
        <v>0</v>
      </c>
      <c r="T78" s="47" t="str">
        <f>H78</f>
        <v/>
      </c>
      <c r="U78" s="47">
        <f ca="1">IF(D78="*",H78,SUM(J78:Q78))</f>
        <v>0</v>
      </c>
      <c r="V78" s="47">
        <f ca="1">IF(D78="*",0,M78)</f>
        <v>0</v>
      </c>
      <c r="W78" s="50" t="str">
        <f>IF(H78="","",IF(U78+V78=T78,"OK",U78+V78))</f>
        <v/>
      </c>
      <c r="X78" s="51">
        <f t="shared" ca="1" si="3"/>
        <v>2</v>
      </c>
      <c r="Y78" s="77">
        <f ca="1">((J78+K78)*24*$K$8+P78*24*$P$8+Q78*24*$Q$8)*25%+ (J78*24*$K$8)*15%+(R78+S78)*24*$I$8*25%</f>
        <v>0</v>
      </c>
      <c r="Z78" s="76">
        <f ca="1">IF(AND(B78="So",C78&lt;&gt;"f"),IF(ISNUMBER(I78),I78*24*$I$8*50%,0),0)</f>
        <v>0</v>
      </c>
      <c r="AA78" s="76">
        <f ca="1">IF(C78="f",IF(ISNUMBER(I78),I78*24*$I$8*125%,0),0)</f>
        <v>0</v>
      </c>
    </row>
    <row r="79" spans="1:27" ht="13.8" thickTop="1" x14ac:dyDescent="0.25">
      <c r="A79" s="126" t="s">
        <v>4</v>
      </c>
      <c r="B79" s="127"/>
      <c r="C79" s="128"/>
      <c r="D79" s="128"/>
      <c r="E79" s="128"/>
      <c r="F79" s="128"/>
      <c r="G79" s="129"/>
      <c r="H79" s="15">
        <f t="shared" ref="H79:S79" si="14">1/60*MINUTE(SUM(H17:H78))+HOUR(SUM(H17:H78))+DAY(SUM(H17:H78))*24</f>
        <v>0</v>
      </c>
      <c r="I79" s="31">
        <f t="shared" ca="1" si="14"/>
        <v>0</v>
      </c>
      <c r="J79" s="20">
        <f t="shared" ca="1" si="14"/>
        <v>0</v>
      </c>
      <c r="K79" s="20">
        <f t="shared" ca="1" si="14"/>
        <v>0</v>
      </c>
      <c r="L79" s="20">
        <f t="shared" ca="1" si="14"/>
        <v>0</v>
      </c>
      <c r="M79" s="20">
        <f t="shared" ca="1" si="14"/>
        <v>0</v>
      </c>
      <c r="N79" s="20">
        <f t="shared" ca="1" si="14"/>
        <v>0</v>
      </c>
      <c r="O79" s="22">
        <f t="shared" ca="1" si="14"/>
        <v>0</v>
      </c>
      <c r="P79" s="22">
        <f t="shared" ca="1" si="14"/>
        <v>0</v>
      </c>
      <c r="Q79" s="15">
        <f t="shared" ca="1" si="14"/>
        <v>0</v>
      </c>
      <c r="R79" s="15">
        <f t="shared" ca="1" si="14"/>
        <v>0</v>
      </c>
      <c r="S79" s="15">
        <f t="shared" ca="1" si="14"/>
        <v>0</v>
      </c>
      <c r="T79" s="14"/>
      <c r="U79" s="14"/>
      <c r="V79" s="14"/>
      <c r="W79" s="14"/>
      <c r="Y79" s="78"/>
      <c r="Z79" s="78"/>
      <c r="AA79" s="78"/>
    </row>
    <row r="80" spans="1:27" x14ac:dyDescent="0.25">
      <c r="A80" s="116" t="s">
        <v>18</v>
      </c>
      <c r="B80" s="117"/>
      <c r="C80" s="117"/>
      <c r="D80" s="117"/>
      <c r="E80" s="117"/>
      <c r="F80" s="117"/>
      <c r="G80" s="117"/>
      <c r="H80" s="118"/>
      <c r="I80" s="24">
        <f t="shared" ref="I80:S80" si="15">I8</f>
        <v>4.76</v>
      </c>
      <c r="J80" s="21">
        <f t="shared" si="15"/>
        <v>4.76</v>
      </c>
      <c r="K80" s="21">
        <f t="shared" si="15"/>
        <v>4.76</v>
      </c>
      <c r="L80" s="21">
        <f t="shared" si="15"/>
        <v>4.76</v>
      </c>
      <c r="M80" s="21">
        <f t="shared" si="15"/>
        <v>0</v>
      </c>
      <c r="N80" s="21">
        <f t="shared" si="15"/>
        <v>2.38</v>
      </c>
      <c r="O80" s="21">
        <f t="shared" si="15"/>
        <v>4.76</v>
      </c>
      <c r="P80" s="23">
        <f t="shared" si="15"/>
        <v>4.76</v>
      </c>
      <c r="Q80" s="16">
        <f t="shared" si="15"/>
        <v>4.76</v>
      </c>
      <c r="R80" s="16">
        <f t="shared" si="15"/>
        <v>4.76</v>
      </c>
      <c r="S80" s="16">
        <f t="shared" si="15"/>
        <v>4.76</v>
      </c>
      <c r="T80" s="1"/>
      <c r="U80" s="1"/>
      <c r="V80" s="1"/>
      <c r="W80" s="1"/>
    </row>
    <row r="81" spans="1:27" x14ac:dyDescent="0.25">
      <c r="A81" s="116" t="s">
        <v>15</v>
      </c>
      <c r="B81" s="117"/>
      <c r="C81" s="117"/>
      <c r="D81" s="117"/>
      <c r="E81" s="117"/>
      <c r="F81" s="117"/>
      <c r="G81" s="117"/>
      <c r="H81" s="118"/>
      <c r="I81" s="24">
        <f t="shared" ref="I81:S81" ca="1" si="16">I80*I79</f>
        <v>0</v>
      </c>
      <c r="J81" s="21">
        <f t="shared" ca="1" si="16"/>
        <v>0</v>
      </c>
      <c r="K81" s="21">
        <f t="shared" ca="1" si="16"/>
        <v>0</v>
      </c>
      <c r="L81" s="21">
        <f t="shared" ca="1" si="16"/>
        <v>0</v>
      </c>
      <c r="M81" s="21">
        <f t="shared" ca="1" si="16"/>
        <v>0</v>
      </c>
      <c r="N81" s="21">
        <f t="shared" ca="1" si="16"/>
        <v>0</v>
      </c>
      <c r="O81" s="23">
        <f t="shared" ca="1" si="16"/>
        <v>0</v>
      </c>
      <c r="P81" s="23">
        <f t="shared" ca="1" si="16"/>
        <v>0</v>
      </c>
      <c r="Q81" s="16">
        <f t="shared" ca="1" si="16"/>
        <v>0</v>
      </c>
      <c r="R81" s="16">
        <f t="shared" ca="1" si="16"/>
        <v>0</v>
      </c>
      <c r="S81" s="16">
        <f t="shared" ca="1" si="16"/>
        <v>0</v>
      </c>
      <c r="T81" s="1"/>
      <c r="U81" s="1"/>
      <c r="V81" s="1"/>
      <c r="W81" s="1"/>
      <c r="Y81" s="70">
        <f ca="1">SUM(Y17:Y80)</f>
        <v>0</v>
      </c>
      <c r="Z81" s="70">
        <f ca="1">SUM(Z17:Z80)</f>
        <v>0</v>
      </c>
      <c r="AA81" s="70">
        <f ca="1">SUM(AA17:AA80)</f>
        <v>0</v>
      </c>
    </row>
    <row r="82" spans="1:27" ht="17.399999999999999" x14ac:dyDescent="0.3">
      <c r="A82" s="72" t="s">
        <v>51</v>
      </c>
      <c r="B82" s="72"/>
      <c r="C82" s="72"/>
      <c r="D82" s="72"/>
      <c r="E82" s="72"/>
      <c r="F82" s="73"/>
      <c r="G82" s="74"/>
      <c r="H82" s="74"/>
      <c r="I82" s="113">
        <f ca="1">SUM(I81:Q81)</f>
        <v>0</v>
      </c>
      <c r="J82" s="113"/>
      <c r="K82" s="113"/>
      <c r="L82" s="113"/>
      <c r="M82" s="113"/>
      <c r="N82" s="113"/>
      <c r="O82" s="113"/>
      <c r="P82" s="114"/>
      <c r="Q82" s="71"/>
      <c r="R82" s="71"/>
      <c r="S82" s="71"/>
      <c r="T82" s="1"/>
      <c r="U82" s="1"/>
      <c r="V82" s="1"/>
    </row>
    <row r="83" spans="1:27" ht="17.399999999999999" x14ac:dyDescent="0.3">
      <c r="A83" s="72" t="s">
        <v>52</v>
      </c>
      <c r="B83" s="72"/>
      <c r="C83" s="72"/>
      <c r="D83" s="72"/>
      <c r="E83" s="72"/>
      <c r="F83" s="73"/>
      <c r="G83" s="74"/>
      <c r="H83" s="74"/>
      <c r="I83" s="113">
        <f ca="1">SUM($Y81:$AA81)</f>
        <v>0</v>
      </c>
      <c r="J83" s="113"/>
      <c r="K83" s="113"/>
      <c r="L83" s="113"/>
      <c r="M83" s="113"/>
      <c r="N83" s="113"/>
      <c r="O83" s="113"/>
      <c r="P83" s="113"/>
      <c r="Q83" s="71"/>
      <c r="R83" s="71"/>
      <c r="S83" s="71"/>
    </row>
    <row r="84" spans="1:27" ht="17.399999999999999" x14ac:dyDescent="0.3">
      <c r="A84" s="72" t="s">
        <v>16</v>
      </c>
      <c r="B84" s="72"/>
      <c r="C84" s="72"/>
      <c r="D84" s="72"/>
      <c r="E84" s="72"/>
      <c r="F84" s="73"/>
      <c r="G84" s="74"/>
      <c r="H84" s="74"/>
      <c r="I84" s="113">
        <f ca="1">I83+I82</f>
        <v>0</v>
      </c>
      <c r="J84" s="113"/>
      <c r="K84" s="113"/>
      <c r="L84" s="113"/>
      <c r="M84" s="113"/>
      <c r="N84" s="113"/>
      <c r="O84" s="113"/>
      <c r="P84" s="114"/>
      <c r="Q84" s="71"/>
      <c r="R84" s="71"/>
      <c r="S84" s="71"/>
    </row>
  </sheetData>
  <mergeCells count="13">
    <mergeCell ref="A80:H80"/>
    <mergeCell ref="A81:H81"/>
    <mergeCell ref="A7:G7"/>
    <mergeCell ref="I10:P10"/>
    <mergeCell ref="A8:H8"/>
    <mergeCell ref="A9:H9"/>
    <mergeCell ref="A79:G79"/>
    <mergeCell ref="I84:P84"/>
    <mergeCell ref="I11:P11"/>
    <mergeCell ref="I12:P12"/>
    <mergeCell ref="I83:P83"/>
    <mergeCell ref="I82:P82"/>
    <mergeCell ref="I14:P14"/>
  </mergeCells>
  <phoneticPr fontId="0" type="noConversion"/>
  <conditionalFormatting sqref="D17:D78">
    <cfRule type="cellIs" dxfId="0" priority="2" stopIfTrue="1" operator="equal">
      <formula>"*"</formula>
    </cfRule>
  </conditionalFormatting>
  <conditionalFormatting sqref="A17:C78 X17:X78">
    <cfRule type="expression" dxfId="1" priority="3" stopIfTrue="1">
      <formula>$D17="*"</formula>
    </cfRule>
  </conditionalFormatting>
  <dataValidations count="1">
    <dataValidation type="list" allowBlank="1" showInputMessage="1" showErrorMessage="1" sqref="E17:E78">
      <formula1>$J$3</formula1>
    </dataValidation>
  </dataValidations>
  <pageMargins left="0.19685039370078741" right="0.15748031496062992" top="0.31496062992125984" bottom="0.35433070866141736" header="0.19685039370078741" footer="0.15748031496062992"/>
  <pageSetup paperSize="9" scale="39" orientation="portrait" r:id="rId1"/>
  <headerFooter alignWithMargins="0">
    <oddHeader>&amp;C&amp;"Arial,Fett"&amp;14&amp;EAbrechnung der Rufbereitschaft&amp;RCC-AB</oddHeader>
    <oddFooter>&amp;R&amp;D-&amp;"-,Standard"&amp;T</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Definitionen!$C$4:$C$30</xm:f>
          </x14:formula1>
          <xm:sqref>J2</xm:sqref>
        </x14:dataValidation>
        <x14:dataValidation type="list" allowBlank="1" showInputMessage="1" showErrorMessage="1">
          <x14:formula1>
            <xm:f>Definitionen!$B$4:$B$35</xm:f>
          </x14:formula1>
          <xm:sqref>J3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2:L42"/>
  <sheetViews>
    <sheetView workbookViewId="0">
      <selection activeCell="F25" sqref="F25"/>
    </sheetView>
  </sheetViews>
  <sheetFormatPr baseColWidth="10" defaultRowHeight="13.2" x14ac:dyDescent="0.25"/>
  <cols>
    <col min="3" max="3" width="18.21875" customWidth="1"/>
  </cols>
  <sheetData>
    <row r="2" spans="1:12" x14ac:dyDescent="0.25">
      <c r="K2" s="14"/>
      <c r="L2" s="14"/>
    </row>
    <row r="3" spans="1:12" ht="13.8" thickBot="1" x14ac:dyDescent="0.3">
      <c r="B3" s="102" t="s">
        <v>107</v>
      </c>
      <c r="C3" s="102" t="s">
        <v>108</v>
      </c>
      <c r="K3" s="14"/>
      <c r="L3" s="14"/>
    </row>
    <row r="4" spans="1:12" x14ac:dyDescent="0.25">
      <c r="A4" s="91">
        <v>1</v>
      </c>
      <c r="B4" s="94" t="s">
        <v>70</v>
      </c>
      <c r="C4" s="95" t="s">
        <v>88</v>
      </c>
      <c r="K4" s="14"/>
      <c r="L4" s="14"/>
    </row>
    <row r="5" spans="1:12" x14ac:dyDescent="0.25">
      <c r="A5" s="96">
        <f>SUM(A4)+1</f>
        <v>2</v>
      </c>
      <c r="B5" s="80" t="s">
        <v>62</v>
      </c>
      <c r="C5" s="92" t="s">
        <v>73</v>
      </c>
      <c r="K5" s="14"/>
      <c r="L5" s="14"/>
    </row>
    <row r="6" spans="1:12" x14ac:dyDescent="0.25">
      <c r="A6" s="96">
        <f t="shared" ref="A6:A31" si="0">SUM(A5)+1</f>
        <v>3</v>
      </c>
      <c r="B6" s="98" t="s">
        <v>94</v>
      </c>
      <c r="C6" s="92" t="s">
        <v>76</v>
      </c>
      <c r="K6" s="14"/>
      <c r="L6" s="14"/>
    </row>
    <row r="7" spans="1:12" x14ac:dyDescent="0.25">
      <c r="A7" s="96">
        <f t="shared" si="0"/>
        <v>4</v>
      </c>
      <c r="B7" s="98" t="s">
        <v>95</v>
      </c>
      <c r="C7" s="92" t="s">
        <v>80</v>
      </c>
      <c r="K7" s="14"/>
      <c r="L7" s="14"/>
    </row>
    <row r="8" spans="1:12" x14ac:dyDescent="0.25">
      <c r="A8" s="96">
        <f t="shared" si="0"/>
        <v>5</v>
      </c>
      <c r="B8" s="80" t="s">
        <v>111</v>
      </c>
      <c r="C8" s="92" t="s">
        <v>112</v>
      </c>
      <c r="K8" s="14"/>
      <c r="L8" s="14"/>
    </row>
    <row r="9" spans="1:12" x14ac:dyDescent="0.25">
      <c r="A9" s="96">
        <f t="shared" si="0"/>
        <v>6</v>
      </c>
      <c r="B9" s="80" t="s">
        <v>55</v>
      </c>
      <c r="C9" s="92" t="s">
        <v>81</v>
      </c>
      <c r="K9" s="14"/>
      <c r="L9" s="14"/>
    </row>
    <row r="10" spans="1:12" x14ac:dyDescent="0.25">
      <c r="A10" s="96">
        <f t="shared" si="0"/>
        <v>7</v>
      </c>
      <c r="B10" s="98" t="s">
        <v>103</v>
      </c>
      <c r="C10" s="99" t="s">
        <v>104</v>
      </c>
      <c r="K10" s="14"/>
      <c r="L10" s="14"/>
    </row>
    <row r="11" spans="1:12" x14ac:dyDescent="0.25">
      <c r="A11" s="96">
        <f t="shared" si="0"/>
        <v>8</v>
      </c>
      <c r="B11" s="80" t="s">
        <v>63</v>
      </c>
      <c r="C11" s="92" t="s">
        <v>79</v>
      </c>
      <c r="K11" s="14"/>
      <c r="L11" s="14"/>
    </row>
    <row r="12" spans="1:12" x14ac:dyDescent="0.25">
      <c r="A12" s="96">
        <f t="shared" si="0"/>
        <v>9</v>
      </c>
      <c r="B12" s="80" t="s">
        <v>69</v>
      </c>
      <c r="C12" s="92" t="s">
        <v>74</v>
      </c>
      <c r="K12" s="14"/>
      <c r="L12" s="14"/>
    </row>
    <row r="13" spans="1:12" x14ac:dyDescent="0.25">
      <c r="A13" s="96">
        <f t="shared" si="0"/>
        <v>10</v>
      </c>
      <c r="B13" s="98" t="s">
        <v>71</v>
      </c>
      <c r="C13" s="99" t="s">
        <v>105</v>
      </c>
      <c r="K13" s="14"/>
      <c r="L13" s="14"/>
    </row>
    <row r="14" spans="1:12" x14ac:dyDescent="0.25">
      <c r="A14" s="96">
        <f t="shared" si="0"/>
        <v>11</v>
      </c>
      <c r="B14" s="98" t="s">
        <v>114</v>
      </c>
      <c r="C14" s="99" t="s">
        <v>115</v>
      </c>
      <c r="K14" s="14"/>
      <c r="L14" s="14"/>
    </row>
    <row r="15" spans="1:12" x14ac:dyDescent="0.25">
      <c r="A15" s="96">
        <f t="shared" si="0"/>
        <v>12</v>
      </c>
      <c r="B15" s="98" t="s">
        <v>64</v>
      </c>
      <c r="C15" s="99" t="s">
        <v>106</v>
      </c>
      <c r="K15" s="14"/>
      <c r="L15" s="14"/>
    </row>
    <row r="16" spans="1:12" x14ac:dyDescent="0.25">
      <c r="A16" s="96">
        <f t="shared" si="0"/>
        <v>13</v>
      </c>
      <c r="B16" s="98" t="s">
        <v>97</v>
      </c>
      <c r="C16" s="99" t="s">
        <v>113</v>
      </c>
      <c r="K16" s="14"/>
      <c r="L16" s="14"/>
    </row>
    <row r="17" spans="1:12" x14ac:dyDescent="0.25">
      <c r="A17" s="96">
        <f t="shared" si="0"/>
        <v>14</v>
      </c>
      <c r="B17" s="98" t="s">
        <v>102</v>
      </c>
      <c r="C17" s="92" t="s">
        <v>91</v>
      </c>
      <c r="K17" s="14"/>
      <c r="L17" s="14"/>
    </row>
    <row r="18" spans="1:12" x14ac:dyDescent="0.25">
      <c r="A18" s="96">
        <f t="shared" si="0"/>
        <v>15</v>
      </c>
      <c r="B18" s="98" t="s">
        <v>47</v>
      </c>
      <c r="C18" s="99" t="s">
        <v>96</v>
      </c>
      <c r="K18" s="14"/>
      <c r="L18" s="14"/>
    </row>
    <row r="19" spans="1:12" x14ac:dyDescent="0.25">
      <c r="A19" s="96">
        <f t="shared" si="0"/>
        <v>16</v>
      </c>
      <c r="B19" s="80" t="s">
        <v>56</v>
      </c>
      <c r="C19" s="92" t="s">
        <v>82</v>
      </c>
      <c r="K19" s="14"/>
      <c r="L19" s="14"/>
    </row>
    <row r="20" spans="1:12" x14ac:dyDescent="0.25">
      <c r="A20" s="96">
        <f t="shared" si="0"/>
        <v>17</v>
      </c>
      <c r="B20" s="98" t="s">
        <v>98</v>
      </c>
      <c r="C20" s="92" t="s">
        <v>75</v>
      </c>
      <c r="K20" s="14"/>
      <c r="L20" s="14"/>
    </row>
    <row r="21" spans="1:12" ht="13.8" thickBot="1" x14ac:dyDescent="0.3">
      <c r="A21" s="96">
        <f t="shared" si="0"/>
        <v>18</v>
      </c>
      <c r="B21" s="80" t="s">
        <v>66</v>
      </c>
      <c r="C21" s="92" t="s">
        <v>83</v>
      </c>
      <c r="K21" s="84"/>
      <c r="L21" s="84"/>
    </row>
    <row r="22" spans="1:12" x14ac:dyDescent="0.25">
      <c r="A22" s="96">
        <f t="shared" si="0"/>
        <v>19</v>
      </c>
      <c r="B22" s="80" t="s">
        <v>89</v>
      </c>
      <c r="C22" s="80" t="s">
        <v>90</v>
      </c>
      <c r="D22" s="111" t="s">
        <v>53</v>
      </c>
      <c r="E22" s="85"/>
      <c r="F22" s="86"/>
      <c r="K22" s="84"/>
      <c r="L22" s="84"/>
    </row>
    <row r="23" spans="1:12" x14ac:dyDescent="0.25">
      <c r="A23" s="96">
        <f t="shared" si="0"/>
        <v>20</v>
      </c>
      <c r="B23" s="98" t="s">
        <v>99</v>
      </c>
      <c r="C23" s="80" t="s">
        <v>84</v>
      </c>
      <c r="D23" s="112">
        <v>13</v>
      </c>
      <c r="E23" s="87"/>
      <c r="F23" s="88"/>
      <c r="K23" s="14"/>
      <c r="L23" s="14"/>
    </row>
    <row r="24" spans="1:12" x14ac:dyDescent="0.25">
      <c r="A24" s="96">
        <f t="shared" si="0"/>
        <v>21</v>
      </c>
      <c r="B24" s="98" t="s">
        <v>100</v>
      </c>
      <c r="C24" s="80" t="s">
        <v>92</v>
      </c>
      <c r="D24" s="82">
        <v>45658</v>
      </c>
      <c r="E24" s="87" t="s">
        <v>57</v>
      </c>
      <c r="F24" s="88"/>
      <c r="K24" s="14"/>
      <c r="L24" s="14"/>
    </row>
    <row r="25" spans="1:12" x14ac:dyDescent="0.25">
      <c r="A25" s="96">
        <f t="shared" si="0"/>
        <v>22</v>
      </c>
      <c r="B25" s="98" t="s">
        <v>101</v>
      </c>
      <c r="C25" s="80" t="s">
        <v>87</v>
      </c>
      <c r="D25" s="82">
        <v>45663</v>
      </c>
      <c r="E25" s="87" t="s">
        <v>38</v>
      </c>
      <c r="F25" s="88"/>
      <c r="K25" s="14"/>
      <c r="L25" s="14"/>
    </row>
    <row r="26" spans="1:12" x14ac:dyDescent="0.25">
      <c r="A26" s="96">
        <f t="shared" si="0"/>
        <v>23</v>
      </c>
      <c r="B26" s="80" t="s">
        <v>65</v>
      </c>
      <c r="C26" s="80" t="s">
        <v>77</v>
      </c>
      <c r="D26" s="82">
        <v>45765</v>
      </c>
      <c r="E26" s="87" t="s">
        <v>39</v>
      </c>
      <c r="F26" s="88"/>
      <c r="K26" s="14"/>
      <c r="L26" s="14"/>
    </row>
    <row r="27" spans="1:12" x14ac:dyDescent="0.25">
      <c r="A27" s="96">
        <f t="shared" si="0"/>
        <v>24</v>
      </c>
      <c r="B27" s="80" t="s">
        <v>68</v>
      </c>
      <c r="C27" s="80" t="s">
        <v>78</v>
      </c>
      <c r="D27" s="82">
        <v>45768</v>
      </c>
      <c r="E27" s="87" t="s">
        <v>40</v>
      </c>
      <c r="F27" s="88"/>
      <c r="K27" s="14"/>
      <c r="L27" s="14"/>
    </row>
    <row r="28" spans="1:12" x14ac:dyDescent="0.25">
      <c r="A28" s="96">
        <f t="shared" si="0"/>
        <v>25</v>
      </c>
      <c r="B28" s="80" t="s">
        <v>54</v>
      </c>
      <c r="C28" s="80" t="s">
        <v>86</v>
      </c>
      <c r="D28" s="82">
        <v>45778</v>
      </c>
      <c r="E28" s="87" t="s">
        <v>48</v>
      </c>
      <c r="F28" s="88"/>
      <c r="K28" s="14"/>
      <c r="L28" s="14"/>
    </row>
    <row r="29" spans="1:12" x14ac:dyDescent="0.25">
      <c r="A29" s="96">
        <f t="shared" si="0"/>
        <v>26</v>
      </c>
      <c r="B29" s="80" t="s">
        <v>67</v>
      </c>
      <c r="C29" s="80" t="s">
        <v>85</v>
      </c>
      <c r="D29" s="82">
        <v>45806</v>
      </c>
      <c r="E29" s="87" t="s">
        <v>41</v>
      </c>
      <c r="F29" s="88"/>
      <c r="K29" s="14"/>
      <c r="L29" s="14"/>
    </row>
    <row r="30" spans="1:12" x14ac:dyDescent="0.25">
      <c r="A30" s="96">
        <f t="shared" si="0"/>
        <v>27</v>
      </c>
      <c r="B30" s="80" t="s">
        <v>116</v>
      </c>
      <c r="C30" s="80" t="s">
        <v>117</v>
      </c>
      <c r="D30" s="82">
        <v>45817</v>
      </c>
      <c r="E30" s="87" t="s">
        <v>42</v>
      </c>
      <c r="F30" s="88"/>
      <c r="K30" s="14"/>
      <c r="L30" s="14"/>
    </row>
    <row r="31" spans="1:12" ht="13.8" thickBot="1" x14ac:dyDescent="0.3">
      <c r="A31" s="97">
        <f t="shared" si="0"/>
        <v>28</v>
      </c>
      <c r="B31" s="93" t="s">
        <v>34</v>
      </c>
      <c r="C31" s="93" t="s">
        <v>93</v>
      </c>
      <c r="D31" s="82">
        <v>45827</v>
      </c>
      <c r="E31" s="87" t="s">
        <v>43</v>
      </c>
      <c r="F31" s="88"/>
      <c r="K31" s="14"/>
      <c r="L31" s="14"/>
    </row>
    <row r="32" spans="1:12" x14ac:dyDescent="0.25">
      <c r="A32" s="109"/>
      <c r="B32" s="14"/>
      <c r="C32" s="14"/>
      <c r="D32" s="82">
        <v>45884</v>
      </c>
      <c r="E32" s="87" t="s">
        <v>44</v>
      </c>
      <c r="F32" s="88"/>
      <c r="K32" s="14"/>
      <c r="L32" s="14"/>
    </row>
    <row r="33" spans="1:12" x14ac:dyDescent="0.25">
      <c r="A33" s="108"/>
      <c r="D33" s="82">
        <v>45933</v>
      </c>
      <c r="E33" s="87" t="s">
        <v>45</v>
      </c>
      <c r="F33" s="88"/>
      <c r="K33" s="14"/>
      <c r="L33" s="14"/>
    </row>
    <row r="34" spans="1:12" x14ac:dyDescent="0.25">
      <c r="A34" s="109"/>
      <c r="D34" s="82">
        <v>45962</v>
      </c>
      <c r="E34" s="87" t="s">
        <v>46</v>
      </c>
      <c r="F34" s="88"/>
      <c r="K34" s="14"/>
      <c r="L34" s="14"/>
    </row>
    <row r="35" spans="1:12" x14ac:dyDescent="0.25">
      <c r="A35" s="109"/>
      <c r="D35" s="82">
        <v>46016</v>
      </c>
      <c r="E35" s="87" t="s">
        <v>61</v>
      </c>
      <c r="F35" s="88"/>
      <c r="K35" s="14"/>
      <c r="L35" s="14"/>
    </row>
    <row r="36" spans="1:12" ht="13.8" thickBot="1" x14ac:dyDescent="0.3">
      <c r="A36" s="109"/>
      <c r="D36" s="83">
        <v>46017</v>
      </c>
      <c r="E36" s="89" t="s">
        <v>61</v>
      </c>
      <c r="F36" s="90"/>
      <c r="K36" s="14"/>
      <c r="L36" s="14"/>
    </row>
    <row r="37" spans="1:12" x14ac:dyDescent="0.25">
      <c r="A37" s="110"/>
      <c r="K37" s="14"/>
      <c r="L37" s="14"/>
    </row>
    <row r="38" spans="1:12" x14ac:dyDescent="0.25">
      <c r="K38" s="84"/>
      <c r="L38" s="84"/>
    </row>
    <row r="39" spans="1:12" x14ac:dyDescent="0.25">
      <c r="K39" s="14"/>
      <c r="L39" s="14"/>
    </row>
    <row r="40" spans="1:12" x14ac:dyDescent="0.25">
      <c r="K40" s="14"/>
      <c r="L40" s="14"/>
    </row>
    <row r="41" spans="1:12" x14ac:dyDescent="0.25">
      <c r="K41" s="14"/>
      <c r="L41" s="14"/>
    </row>
    <row r="42" spans="1:12" x14ac:dyDescent="0.25">
      <c r="K42" s="14"/>
      <c r="L42" s="14"/>
    </row>
  </sheetData>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2:B26"/>
  <sheetViews>
    <sheetView tabSelected="1" workbookViewId="0">
      <selection activeCell="B11" sqref="B11"/>
    </sheetView>
  </sheetViews>
  <sheetFormatPr baseColWidth="10" defaultRowHeight="13.2" x14ac:dyDescent="0.25"/>
  <cols>
    <col min="2" max="2" width="60.44140625" bestFit="1" customWidth="1"/>
  </cols>
  <sheetData>
    <row r="2" spans="1:2" x14ac:dyDescent="0.25">
      <c r="A2" t="s">
        <v>5</v>
      </c>
    </row>
    <row r="4" spans="1:2" x14ac:dyDescent="0.25">
      <c r="A4" s="3">
        <v>1</v>
      </c>
      <c r="B4" t="s">
        <v>23</v>
      </c>
    </row>
    <row r="5" spans="1:2" ht="66" x14ac:dyDescent="0.25">
      <c r="A5" s="3"/>
      <c r="B5" s="60" t="s">
        <v>35</v>
      </c>
    </row>
    <row r="6" spans="1:2" x14ac:dyDescent="0.25">
      <c r="A6" s="3">
        <v>2</v>
      </c>
      <c r="B6" s="60" t="s">
        <v>24</v>
      </c>
    </row>
    <row r="7" spans="1:2" ht="39.6" x14ac:dyDescent="0.25">
      <c r="A7" s="3"/>
      <c r="B7" s="60" t="s">
        <v>25</v>
      </c>
    </row>
    <row r="8" spans="1:2" x14ac:dyDescent="0.25">
      <c r="A8" s="3">
        <v>3</v>
      </c>
      <c r="B8" s="102" t="s">
        <v>109</v>
      </c>
    </row>
    <row r="9" spans="1:2" ht="39.6" x14ac:dyDescent="0.25">
      <c r="A9" s="3"/>
      <c r="B9" s="60" t="s">
        <v>26</v>
      </c>
    </row>
    <row r="10" spans="1:2" x14ac:dyDescent="0.25">
      <c r="A10" s="3">
        <v>4</v>
      </c>
      <c r="B10" s="60" t="s">
        <v>27</v>
      </c>
    </row>
    <row r="11" spans="1:2" ht="39.6" x14ac:dyDescent="0.25">
      <c r="A11" s="3"/>
      <c r="B11" s="60" t="s">
        <v>28</v>
      </c>
    </row>
    <row r="12" spans="1:2" x14ac:dyDescent="0.25">
      <c r="A12" s="3">
        <v>5</v>
      </c>
      <c r="B12" s="60" t="s">
        <v>29</v>
      </c>
    </row>
    <row r="13" spans="1:2" ht="39.6" x14ac:dyDescent="0.25">
      <c r="A13" s="3"/>
      <c r="B13" s="60" t="s">
        <v>30</v>
      </c>
    </row>
    <row r="14" spans="1:2" x14ac:dyDescent="0.25">
      <c r="A14" s="3">
        <v>6</v>
      </c>
      <c r="B14" s="60" t="s">
        <v>31</v>
      </c>
    </row>
    <row r="15" spans="1:2" ht="39.6" x14ac:dyDescent="0.25">
      <c r="A15" s="4"/>
      <c r="B15" s="2" t="s">
        <v>49</v>
      </c>
    </row>
    <row r="16" spans="1:2" x14ac:dyDescent="0.25">
      <c r="A16" s="4">
        <v>7</v>
      </c>
      <c r="B16" t="s">
        <v>32</v>
      </c>
    </row>
    <row r="17" spans="1:2" ht="39.6" x14ac:dyDescent="0.25">
      <c r="B17" s="60" t="s">
        <v>33</v>
      </c>
    </row>
    <row r="22" spans="1:2" x14ac:dyDescent="0.25">
      <c r="B22" s="2"/>
    </row>
    <row r="25" spans="1:2" x14ac:dyDescent="0.25">
      <c r="A25" t="s">
        <v>10</v>
      </c>
      <c r="B25" t="s">
        <v>11</v>
      </c>
    </row>
    <row r="26" spans="1:2" x14ac:dyDescent="0.25">
      <c r="B26" t="s">
        <v>50</v>
      </c>
    </row>
  </sheetData>
  <phoneticPr fontId="0" type="noConversion"/>
  <pageMargins left="0.78740157499999996" right="0.78740157499999996" top="0.984251969" bottom="0.984251969" header="0.4921259845" footer="0.4921259845"/>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7</vt:i4>
      </vt:variant>
    </vt:vector>
  </HeadingPairs>
  <TitlesOfParts>
    <vt:vector size="10" baseType="lpstr">
      <vt:lpstr>Abrechnung</vt:lpstr>
      <vt:lpstr>Definitionen</vt:lpstr>
      <vt:lpstr>Anleitung</vt:lpstr>
      <vt:lpstr>Abrechnung!Druckbereich</vt:lpstr>
      <vt:lpstr>Feiertage</vt:lpstr>
      <vt:lpstr>Feiertage05</vt:lpstr>
      <vt:lpstr>NameKurz</vt:lpstr>
      <vt:lpstr>NameLang</vt:lpstr>
      <vt:lpstr>Namen</vt:lpstr>
      <vt:lpstr>Team</vt:lpstr>
    </vt:vector>
  </TitlesOfParts>
  <Company>PSI Logistics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Wilfried Kühnel</dc:creator>
  <cp:lastModifiedBy>Gharbi, Anas</cp:lastModifiedBy>
  <cp:lastPrinted>2008-04-14T07:35:41Z</cp:lastPrinted>
  <dcterms:created xsi:type="dcterms:W3CDTF">2002-03-12T20:41:58Z</dcterms:created>
  <dcterms:modified xsi:type="dcterms:W3CDTF">2025-07-07T12:23:55Z</dcterms:modified>
</cp:coreProperties>
</file>