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F4" i="2" l="1"/>
  <c r="F3" i="2"/>
  <c r="F2" i="2"/>
  <c r="CZ31" i="14"/>
  <c r="CY31" i="14"/>
  <c r="CV31" i="14"/>
  <c r="DA30" i="14"/>
  <c r="DA29" i="14" s="1"/>
  <c r="DA32" i="14" s="1"/>
  <c r="CZ30" i="14"/>
  <c r="CY30" i="14"/>
  <c r="CX30" i="14"/>
  <c r="CW30" i="14"/>
  <c r="CW29" i="14" s="1"/>
  <c r="CW32" i="14" s="1"/>
  <c r="CV30" i="14"/>
  <c r="CZ29" i="14"/>
  <c r="CZ32" i="14" s="1"/>
  <c r="CY29" i="14"/>
  <c r="CY32" i="14" s="1"/>
  <c r="CV29" i="14"/>
  <c r="CV32" i="14" s="1"/>
  <c r="DA28" i="14"/>
  <c r="DA31" i="14" s="1"/>
  <c r="CZ28" i="14"/>
  <c r="CY28" i="14"/>
  <c r="CX28" i="14"/>
  <c r="CX31" i="14" s="1"/>
  <c r="CW28" i="14"/>
  <c r="CW31" i="14" s="1"/>
  <c r="CV28" i="14"/>
  <c r="DA27" i="14"/>
  <c r="CZ27" i="14"/>
  <c r="CY27" i="14"/>
  <c r="CX27" i="14"/>
  <c r="CW27" i="14"/>
  <c r="CV27" i="14"/>
  <c r="DA25" i="14"/>
  <c r="DA26" i="14" s="1"/>
  <c r="CZ25" i="14"/>
  <c r="CZ26" i="14" s="1"/>
  <c r="CY25" i="14"/>
  <c r="CY26" i="14" s="1"/>
  <c r="CX25" i="14"/>
  <c r="CX7" i="14" s="1"/>
  <c r="CW25" i="14"/>
  <c r="CW26" i="14" s="1"/>
  <c r="CV25" i="14"/>
  <c r="CV26" i="14" s="1"/>
  <c r="CZ23" i="14"/>
  <c r="CY23" i="14"/>
  <c r="CV23" i="14"/>
  <c r="DA20" i="14"/>
  <c r="CZ20" i="14"/>
  <c r="CY20" i="14"/>
  <c r="CX20" i="14"/>
  <c r="CW20" i="14"/>
  <c r="CV20" i="14"/>
  <c r="DA18" i="14"/>
  <c r="DA23" i="14" s="1"/>
  <c r="CZ18" i="14"/>
  <c r="CY18" i="14"/>
  <c r="CX18" i="14"/>
  <c r="CX23" i="14" s="1"/>
  <c r="CW18" i="14"/>
  <c r="CW23" i="14" s="1"/>
  <c r="CV18" i="14"/>
  <c r="CW15" i="14"/>
  <c r="DA11" i="14"/>
  <c r="DA14" i="14" s="1"/>
  <c r="DA16" i="14" s="1"/>
  <c r="CZ11" i="14"/>
  <c r="CZ14" i="14" s="1"/>
  <c r="CZ16" i="14" s="1"/>
  <c r="CY11" i="14"/>
  <c r="CY15" i="14" s="1"/>
  <c r="CX11" i="14"/>
  <c r="CX14" i="14" s="1"/>
  <c r="CX16" i="14" s="1"/>
  <c r="CW11" i="14"/>
  <c r="CW14" i="14" s="1"/>
  <c r="CW16" i="14" s="1"/>
  <c r="CV11" i="14"/>
  <c r="CV15" i="14" s="1"/>
  <c r="DA8" i="14"/>
  <c r="CZ8" i="14"/>
  <c r="CY8" i="14"/>
  <c r="CX8" i="14"/>
  <c r="CW8" i="14"/>
  <c r="CV8" i="14"/>
  <c r="CW7" i="14"/>
  <c r="CZ6" i="14"/>
  <c r="CY6" i="14"/>
  <c r="CV6" i="14"/>
  <c r="DA10" i="14" l="1"/>
  <c r="DA12" i="14"/>
  <c r="CX29" i="14"/>
  <c r="CX32" i="14" s="1"/>
  <c r="CV21" i="14"/>
  <c r="CV22" i="14"/>
  <c r="CV19" i="14"/>
  <c r="CZ21" i="14"/>
  <c r="CZ22" i="14"/>
  <c r="CZ19" i="14"/>
  <c r="CW12" i="14"/>
  <c r="CW10" i="14"/>
  <c r="CY22" i="14"/>
  <c r="CY21" i="14"/>
  <c r="CY19" i="14"/>
  <c r="CW21" i="14"/>
  <c r="CW19" i="14"/>
  <c r="CW22" i="14"/>
  <c r="DA21" i="14"/>
  <c r="DA19" i="14"/>
  <c r="DA22" i="14"/>
  <c r="DA7" i="14"/>
  <c r="CY14" i="14"/>
  <c r="CY16" i="14" s="1"/>
  <c r="CV14" i="14"/>
  <c r="CV16" i="14" s="1"/>
  <c r="CX15" i="14"/>
  <c r="CX6" i="14"/>
  <c r="CV7" i="14"/>
  <c r="CZ7" i="14"/>
  <c r="CV10" i="14"/>
  <c r="CZ10" i="14"/>
  <c r="CV12" i="14"/>
  <c r="CZ12" i="14"/>
  <c r="CZ15" i="14"/>
  <c r="CX26" i="14"/>
  <c r="DA15" i="14"/>
  <c r="CW6" i="14"/>
  <c r="DA6" i="14"/>
  <c r="CY7" i="14"/>
  <c r="CY10" i="14"/>
  <c r="CY12" i="14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L30" i="2"/>
  <c r="L28" i="2"/>
  <c r="L31" i="2" s="1"/>
  <c r="L27" i="2"/>
  <c r="L25" i="2"/>
  <c r="L26" i="2" s="1"/>
  <c r="L20" i="2"/>
  <c r="L18" i="2"/>
  <c r="L23" i="2" s="1"/>
  <c r="L11" i="2"/>
  <c r="L14" i="2" s="1"/>
  <c r="K30" i="2"/>
  <c r="J30" i="2"/>
  <c r="K28" i="2"/>
  <c r="K31" i="2" s="1"/>
  <c r="J28" i="2"/>
  <c r="J31" i="2" s="1"/>
  <c r="K27" i="2"/>
  <c r="J27" i="2"/>
  <c r="K25" i="2"/>
  <c r="K26" i="2" s="1"/>
  <c r="J25" i="2"/>
  <c r="K20" i="2"/>
  <c r="J20" i="2"/>
  <c r="K18" i="2"/>
  <c r="K23" i="2" s="1"/>
  <c r="J18" i="2"/>
  <c r="J23" i="2" s="1"/>
  <c r="K11" i="2"/>
  <c r="J11" i="2"/>
  <c r="J14" i="2" s="1"/>
  <c r="J8" i="2"/>
  <c r="J16" i="2" l="1"/>
  <c r="L29" i="2"/>
  <c r="L32" i="2" s="1"/>
  <c r="L12" i="2" s="1"/>
  <c r="J6" i="2"/>
  <c r="J29" i="2"/>
  <c r="J32" i="2" s="1"/>
  <c r="J12" i="2" s="1"/>
  <c r="K7" i="2"/>
  <c r="CX12" i="14"/>
  <c r="CX10" i="14"/>
  <c r="CX22" i="14"/>
  <c r="CX21" i="14"/>
  <c r="CX19" i="14"/>
  <c r="L22" i="2"/>
  <c r="L21" i="2"/>
  <c r="L19" i="2"/>
  <c r="L10" i="2"/>
  <c r="L15" i="2"/>
  <c r="L8" i="2"/>
  <c r="L6" i="2" s="1"/>
  <c r="L7" i="2"/>
  <c r="L16" i="2"/>
  <c r="J7" i="2"/>
  <c r="J10" i="2"/>
  <c r="K21" i="2"/>
  <c r="K19" i="2"/>
  <c r="K22" i="2"/>
  <c r="K29" i="2"/>
  <c r="K32" i="2" s="1"/>
  <c r="K12" i="2" s="1"/>
  <c r="J26" i="2"/>
  <c r="J15" i="2"/>
  <c r="K15" i="2"/>
  <c r="K8" i="2"/>
  <c r="K6" i="2" s="1"/>
  <c r="K14" i="2"/>
  <c r="K16" i="2" s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CS31" i="14"/>
  <c r="CU30" i="14"/>
  <c r="CT30" i="14"/>
  <c r="CS30" i="14"/>
  <c r="CS29" i="14" s="1"/>
  <c r="CS32" i="14" s="1"/>
  <c r="CS12" i="14" s="1"/>
  <c r="CR30" i="14"/>
  <c r="CQ30" i="14"/>
  <c r="CU28" i="14"/>
  <c r="CU31" i="14" s="1"/>
  <c r="CU29" i="14" s="1"/>
  <c r="CU32" i="14" s="1"/>
  <c r="CU10" i="14" s="1"/>
  <c r="CT28" i="14"/>
  <c r="CT31" i="14" s="1"/>
  <c r="CS28" i="14"/>
  <c r="CR28" i="14"/>
  <c r="CR31" i="14" s="1"/>
  <c r="CR29" i="14" s="1"/>
  <c r="CR32" i="14" s="1"/>
  <c r="CR10" i="14" s="1"/>
  <c r="CQ28" i="14"/>
  <c r="CQ31" i="14" s="1"/>
  <c r="CQ29" i="14" s="1"/>
  <c r="CQ32" i="14" s="1"/>
  <c r="CQ10" i="14" s="1"/>
  <c r="CU27" i="14"/>
  <c r="CT27" i="14"/>
  <c r="CS27" i="14"/>
  <c r="CR27" i="14"/>
  <c r="CQ27" i="14"/>
  <c r="CT26" i="14"/>
  <c r="CT19" i="14" s="1"/>
  <c r="CU25" i="14"/>
  <c r="CU7" i="14" s="1"/>
  <c r="CT25" i="14"/>
  <c r="CS25" i="14"/>
  <c r="CS26" i="14" s="1"/>
  <c r="CR25" i="14"/>
  <c r="CR26" i="14" s="1"/>
  <c r="CQ25" i="14"/>
  <c r="CQ7" i="14" s="1"/>
  <c r="CR23" i="14"/>
  <c r="CT21" i="14"/>
  <c r="CU20" i="14"/>
  <c r="CT20" i="14"/>
  <c r="CS20" i="14"/>
  <c r="CR20" i="14"/>
  <c r="CQ20" i="14"/>
  <c r="CU18" i="14"/>
  <c r="CU23" i="14" s="1"/>
  <c r="CT18" i="14"/>
  <c r="CT23" i="14" s="1"/>
  <c r="CS18" i="14"/>
  <c r="CS23" i="14" s="1"/>
  <c r="CR18" i="14"/>
  <c r="CQ18" i="14"/>
  <c r="CQ23" i="14" s="1"/>
  <c r="CU15" i="14"/>
  <c r="CQ15" i="14"/>
  <c r="CR14" i="14"/>
  <c r="CR16" i="14" s="1"/>
  <c r="CU11" i="14"/>
  <c r="CU14" i="14" s="1"/>
  <c r="CU16" i="14" s="1"/>
  <c r="CT11" i="14"/>
  <c r="CT15" i="14" s="1"/>
  <c r="CS11" i="14"/>
  <c r="CS15" i="14" s="1"/>
  <c r="CR11" i="14"/>
  <c r="CR12" i="14" s="1"/>
  <c r="CQ11" i="14"/>
  <c r="CQ14" i="14" s="1"/>
  <c r="CQ16" i="14" s="1"/>
  <c r="CU8" i="14"/>
  <c r="CU6" i="14" s="1"/>
  <c r="CR8" i="14"/>
  <c r="CR6" i="14" s="1"/>
  <c r="CQ8" i="14"/>
  <c r="CQ6" i="14" s="1"/>
  <c r="CS7" i="14"/>
  <c r="CR7" i="14"/>
  <c r="J21" i="2" l="1"/>
  <c r="J22" i="2"/>
  <c r="J19" i="2"/>
  <c r="K10" i="2"/>
  <c r="CS21" i="14"/>
  <c r="CS19" i="14"/>
  <c r="CS22" i="14"/>
  <c r="CT29" i="14"/>
  <c r="CT32" i="14" s="1"/>
  <c r="CT10" i="14" s="1"/>
  <c r="CR22" i="14"/>
  <c r="CR21" i="14"/>
  <c r="CR19" i="14"/>
  <c r="CT7" i="14"/>
  <c r="CS8" i="14"/>
  <c r="CS6" i="14" s="1"/>
  <c r="CS14" i="14"/>
  <c r="CS16" i="14" s="1"/>
  <c r="CR15" i="14"/>
  <c r="CT22" i="14"/>
  <c r="CQ26" i="14"/>
  <c r="CU26" i="14"/>
  <c r="CT8" i="14"/>
  <c r="CT6" i="14" s="1"/>
  <c r="CS10" i="14"/>
  <c r="CQ12" i="14"/>
  <c r="CU12" i="14"/>
  <c r="CT14" i="14"/>
  <c r="CT16" i="14" s="1"/>
  <c r="I30" i="2"/>
  <c r="I28" i="2"/>
  <c r="I31" i="2" s="1"/>
  <c r="I27" i="2"/>
  <c r="I25" i="2"/>
  <c r="I20" i="2"/>
  <c r="I18" i="2"/>
  <c r="I23" i="2" s="1"/>
  <c r="I11" i="2"/>
  <c r="I14" i="2" s="1"/>
  <c r="I8" i="2" l="1"/>
  <c r="I6" i="2" s="1"/>
  <c r="I15" i="2"/>
  <c r="I29" i="2"/>
  <c r="I32" i="2" s="1"/>
  <c r="I12" i="2" s="1"/>
  <c r="CU19" i="14"/>
  <c r="CU22" i="14"/>
  <c r="CU21" i="14"/>
  <c r="CQ19" i="14"/>
  <c r="CQ22" i="14"/>
  <c r="CQ21" i="14"/>
  <c r="CT12" i="14"/>
  <c r="I16" i="2"/>
  <c r="I26" i="2"/>
  <c r="I7" i="2"/>
  <c r="I10" i="2" l="1"/>
  <c r="I19" i="2"/>
  <c r="I22" i="2"/>
  <c r="I21" i="2"/>
  <c r="CN31" i="14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2" i="2" s="1"/>
  <c r="CI10" i="14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H16" i="2"/>
  <c r="H19" i="2"/>
  <c r="H22" i="2"/>
  <c r="H21" i="2"/>
  <c r="H15" i="2"/>
  <c r="H7" i="2"/>
  <c r="H8" i="2"/>
  <c r="H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H10" i="2" l="1"/>
  <c r="G16" i="2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U52" i="2" l="1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3" i="2"/>
  <c r="U12" i="2"/>
  <c r="U11" i="2"/>
  <c r="U10" i="2"/>
  <c r="U9" i="2"/>
  <c r="U8" i="2"/>
  <c r="U7" i="2"/>
  <c r="U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<sst xmlns="http://schemas.openxmlformats.org/spreadsheetml/2006/main" count="69" uniqueCount="66">
  <si>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</si>
  <si>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</si>
  <si>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</si>
  <si>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</si>
  <si>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</si>
  <si>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</si>
  <si>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</si>
  <si>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</si>
  <si>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</si>
  <si>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</si>
  <si>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</si>
  <si>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</si>
  <si>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</si>
  <si>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</si>
  <si>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</si>
  <si>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</si>
  <si>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</si>
  <si>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</si>
  <si>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</si>
  <si>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</si>
  <si>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</si>
  <si>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</si>
  <si>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</si>
  <si>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</si>
  <si>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</si>
  <si>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</si>
  <si>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</si>
  <si>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</si>
  <si>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</si>
  <si>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</si>
  <si>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</si>
  <si>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</si>
  <si>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</si>
  <si>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</si>
  <si>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</si>
  <si>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</si>
  <si>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</si>
  <si>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</si>
  <si>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</si>
  <si>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</si>
  <si>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</si>
  <si>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</si>
  <si>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</si>
  <si>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</si>
  <si>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</si>
  <si>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</si>
  <si>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</si>
  <si>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</si>
  <si>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</si>
  <si>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</si>
  <si>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</si>
  <si>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</si>
  <si>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</si>
  <si>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</si>
  <si>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</si>
  <si>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</si>
  <si>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</si>
  <si>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</si>
  <si>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</si>
  <si>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</si>
  <si>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</si>
  <si>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</si>
  <si>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</si>
  <si>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</si>
  <si>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</si>
  <si>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Jun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</si>
</sst>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zoomScale="110" zoomScaleNormal="110" workbookViewId="0">
      <selection activeCell="L1" sqref="L1:L4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2.88671875" style="68" bestFit="1" customWidth="1"/>
    <col min="16" max="16" width="13.77734375" style="15" bestFit="1" customWidth="1"/>
    <col min="17" max="21" width="10.44140625" style="15" bestFit="1" customWidth="1"/>
    <col min="22" max="257" width="8.77734375" style="15" customWidth="1"/>
    <col min="258" max="16384" width="8.77734375" style="16"/>
  </cols>
  <sheetData>
    <row r="1" spans="1:22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44025</v>
      </c>
      <c r="H1" s="2">
        <v>44026</v>
      </c>
      <c r="I1" s="2">
        <v>44027</v>
      </c>
      <c r="J1" s="2">
        <v>44028</v>
      </c>
      <c r="K1" s="2">
        <v>44029</v>
      </c>
      <c r="L1" s="2">
        <v>44029</v>
      </c>
      <c r="M1" s="2"/>
      <c r="O1" s="68">
        <v>11030</v>
      </c>
      <c r="P1" s="12" t="s">
        <v>27</v>
      </c>
      <c r="Q1" s="14">
        <v>10894.05</v>
      </c>
      <c r="R1" s="14">
        <v>10194.5</v>
      </c>
      <c r="S1" s="14">
        <v>9544.35</v>
      </c>
      <c r="T1" s="14">
        <v>2252.75</v>
      </c>
      <c r="U1" s="14">
        <v>12430.5</v>
      </c>
    </row>
    <row r="2" spans="1:22" ht="15" customHeight="1" thickBot="1">
      <c r="A2" s="17"/>
      <c r="B2" s="18"/>
      <c r="C2" s="18"/>
      <c r="D2" s="3" t="s">
        <v>1</v>
      </c>
      <c r="E2" s="56">
        <v>10553.15</v>
      </c>
      <c r="F2" s="56">
        <f>MAX(G2:K2)</f>
        <v>10933.45</v>
      </c>
      <c r="G2" s="56">
        <v>10894.05</v>
      </c>
      <c r="H2" s="56">
        <v>10755.65</v>
      </c>
      <c r="I2" s="56">
        <v>10827.45</v>
      </c>
      <c r="J2" s="56">
        <v>10755.3</v>
      </c>
      <c r="K2" s="56">
        <v>10933.45</v>
      </c>
      <c r="L2" s="56">
        <v>22065</v>
      </c>
      <c r="M2" s="56"/>
      <c r="O2" s="68">
        <v>10890</v>
      </c>
      <c r="P2" s="12" t="s">
        <v>28</v>
      </c>
      <c r="Q2" s="14">
        <v>10756.05</v>
      </c>
      <c r="R2" s="14">
        <v>10847.85</v>
      </c>
      <c r="S2" s="14">
        <v>10553.15</v>
      </c>
      <c r="T2" s="14">
        <v>12430.5</v>
      </c>
      <c r="U2" s="14">
        <v>7511.1</v>
      </c>
    </row>
    <row r="3" spans="1:22" ht="15" customHeight="1" thickBot="1">
      <c r="A3" s="17"/>
      <c r="B3" s="4"/>
      <c r="C3" s="5"/>
      <c r="D3" s="3" t="s">
        <v>2</v>
      </c>
      <c r="E3" s="55">
        <v>9544.35</v>
      </c>
      <c r="F3" s="55">
        <f>MIN(G3:K3)</f>
        <v>10562.9</v>
      </c>
      <c r="G3" s="55">
        <v>10756.05</v>
      </c>
      <c r="H3" s="55">
        <v>10562.9</v>
      </c>
      <c r="I3" s="55">
        <v>10577.75</v>
      </c>
      <c r="J3" s="55">
        <v>10595.2</v>
      </c>
      <c r="K3" s="55">
        <v>10749.65</v>
      </c>
      <c r="L3" s="55">
        <v>21550.799999999999</v>
      </c>
      <c r="M3" s="55"/>
      <c r="P3" s="12" t="s">
        <v>29</v>
      </c>
      <c r="Q3" s="14"/>
      <c r="R3" s="14">
        <v>10676.55</v>
      </c>
      <c r="S3" s="14">
        <v>10194.5</v>
      </c>
      <c r="T3" s="14"/>
      <c r="U3" s="14"/>
      <c r="V3" s="51"/>
    </row>
    <row r="4" spans="1:22" ht="15" customHeight="1">
      <c r="A4" s="17"/>
      <c r="B4" s="4"/>
      <c r="C4" s="5"/>
      <c r="D4" s="3" t="s">
        <v>3</v>
      </c>
      <c r="E4" s="21">
        <v>10302.1</v>
      </c>
      <c r="F4" s="21">
        <f>K4</f>
        <v>10901.7</v>
      </c>
      <c r="G4" s="21">
        <v>10802.7</v>
      </c>
      <c r="H4" s="21">
        <v>10607.35</v>
      </c>
      <c r="I4" s="21">
        <v>10618.2</v>
      </c>
      <c r="J4" s="21">
        <v>10739.95</v>
      </c>
      <c r="K4" s="21">
        <v>10901.7</v>
      </c>
      <c r="L4" s="21">
        <v>21966.799999999999</v>
      </c>
      <c r="M4" s="21"/>
    </row>
    <row r="5" spans="1:22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L5" s="18"/>
      <c r="M5" s="18"/>
      <c r="P5" s="22" t="s">
        <v>30</v>
      </c>
      <c r="Q5" s="23"/>
      <c r="R5" s="23"/>
      <c r="S5" s="23"/>
      <c r="T5" s="23"/>
      <c r="U5" s="23"/>
    </row>
    <row r="6" spans="1:22" ht="15" customHeight="1">
      <c r="A6" s="24"/>
      <c r="B6" s="25"/>
      <c r="C6" s="25"/>
      <c r="D6" s="6" t="s">
        <v>5</v>
      </c>
      <c r="E6" s="26">
        <f t="shared" ref="E6:F6" si="0">E8+E25</f>
        <v>11730.849999999997</v>
      </c>
      <c r="F6" s="26">
        <f t="shared" si="0"/>
        <v>11406.350000000002</v>
      </c>
      <c r="G6" s="26">
        <f t="shared" ref="G6:H6" si="1">G8+G25</f>
        <v>11017.150000000001</v>
      </c>
      <c r="H6" s="26">
        <f t="shared" si="1"/>
        <v>10913.783333333335</v>
      </c>
      <c r="I6" s="26">
        <f t="shared" ref="I6:K6" si="2">I8+I25</f>
        <v>11020.883333333335</v>
      </c>
      <c r="J6" s="26">
        <f t="shared" si="2"/>
        <v>10958.533333333333</v>
      </c>
      <c r="K6" s="26">
        <f t="shared" si="2"/>
        <v>11157.350000000002</v>
      </c>
      <c r="L6" s="26">
        <f t="shared" ref="L6" si="3">L8+L25</f>
        <v>22685.133333333339</v>
      </c>
      <c r="M6" s="26"/>
      <c r="P6" s="43">
        <v>0.23599999999999999</v>
      </c>
      <c r="Q6" s="44">
        <f t="shared" ref="Q6" si="4">VALUE(23.6/100*(Q1-Q2)+Q2)</f>
        <v>10788.617999999999</v>
      </c>
      <c r="R6" s="44">
        <f t="shared" ref="R6:S6" si="5">VALUE(23.6/100*(R1-R2)+R2)</f>
        <v>10693.6594</v>
      </c>
      <c r="S6" s="44">
        <f t="shared" si="5"/>
        <v>10315.073199999999</v>
      </c>
      <c r="T6" s="44">
        <f t="shared" ref="T6:U6" si="6">VALUE(23.6/100*(T1-T2)+T2)</f>
        <v>10028.550999999999</v>
      </c>
      <c r="U6" s="44">
        <f t="shared" si="6"/>
        <v>8672.0784000000003</v>
      </c>
    </row>
    <row r="7" spans="1:22" ht="15" customHeight="1">
      <c r="A7" s="24"/>
      <c r="B7" s="25"/>
      <c r="C7" s="25"/>
      <c r="D7" s="6" t="s">
        <v>6</v>
      </c>
      <c r="E7" s="27">
        <f t="shared" ref="E7:F7" si="7">E11+E25</f>
        <v>11141.999999999998</v>
      </c>
      <c r="F7" s="27">
        <f t="shared" si="7"/>
        <v>11169.900000000001</v>
      </c>
      <c r="G7" s="27">
        <f t="shared" ref="G7:H7" si="8">G11+G25</f>
        <v>10955.6</v>
      </c>
      <c r="H7" s="27">
        <f t="shared" si="8"/>
        <v>10834.716666666667</v>
      </c>
      <c r="I7" s="27">
        <f t="shared" ref="I7:K7" si="9">I11+I25</f>
        <v>10924.166666666668</v>
      </c>
      <c r="J7" s="27">
        <f t="shared" si="9"/>
        <v>10856.916666666666</v>
      </c>
      <c r="K7" s="27">
        <f t="shared" si="9"/>
        <v>11045.400000000001</v>
      </c>
      <c r="L7" s="27">
        <f t="shared" ref="L7" si="10">L11+L25</f>
        <v>22375.066666666669</v>
      </c>
      <c r="M7" s="27"/>
      <c r="P7" s="47">
        <v>0.38200000000000001</v>
      </c>
      <c r="Q7" s="48">
        <f t="shared" ref="Q7" si="11">38.2/100*(Q1-Q2)+Q2</f>
        <v>10808.766</v>
      </c>
      <c r="R7" s="48">
        <f t="shared" ref="R7:S7" si="12">38.2/100*(R1-R2)+R2</f>
        <v>10598.2703</v>
      </c>
      <c r="S7" s="48">
        <f t="shared" si="12"/>
        <v>10167.788399999999</v>
      </c>
      <c r="T7" s="48">
        <f t="shared" ref="T7:U7" si="13">38.2/100*(T1-T2)+T2</f>
        <v>8542.5995000000003</v>
      </c>
      <c r="U7" s="48">
        <f t="shared" si="13"/>
        <v>9390.3107999999993</v>
      </c>
    </row>
    <row r="8" spans="1:22" ht="15" customHeight="1">
      <c r="A8" s="24"/>
      <c r="B8" s="25"/>
      <c r="C8" s="25"/>
      <c r="D8" s="6" t="s">
        <v>7</v>
      </c>
      <c r="E8" s="28">
        <f t="shared" ref="E8:F8" si="14">(2*E11)-E3</f>
        <v>10722.049999999997</v>
      </c>
      <c r="F8" s="28">
        <f t="shared" si="14"/>
        <v>11035.800000000001</v>
      </c>
      <c r="G8" s="28">
        <f t="shared" ref="G8:H8" si="15">(2*G11)-G3</f>
        <v>10879.150000000001</v>
      </c>
      <c r="H8" s="28">
        <f t="shared" si="15"/>
        <v>10721.033333333335</v>
      </c>
      <c r="I8" s="28">
        <f t="shared" ref="I8:K8" si="16">(2*I11)-I3</f>
        <v>10771.183333333334</v>
      </c>
      <c r="J8" s="28">
        <f t="shared" si="16"/>
        <v>10798.433333333334</v>
      </c>
      <c r="K8" s="28">
        <f t="shared" si="16"/>
        <v>10973.550000000001</v>
      </c>
      <c r="L8" s="28">
        <f t="shared" ref="L8" si="17">(2*L11)-L3</f>
        <v>22170.933333333338</v>
      </c>
      <c r="M8" s="28"/>
      <c r="P8" s="41">
        <v>0.5</v>
      </c>
      <c r="Q8" s="42">
        <f t="shared" ref="Q8" si="18">VALUE(50/100*(Q1-Q2)+Q2)</f>
        <v>10825.05</v>
      </c>
      <c r="R8" s="42">
        <f t="shared" ref="R8:S8" si="19">VALUE(50/100*(R1-R2)+R2)</f>
        <v>10521.174999999999</v>
      </c>
      <c r="S8" s="42">
        <f t="shared" si="19"/>
        <v>10048.75</v>
      </c>
      <c r="T8" s="42">
        <f t="shared" ref="T8:U8" si="20">VALUE(50/100*(T1-T2)+T2)</f>
        <v>7341.625</v>
      </c>
      <c r="U8" s="42">
        <f t="shared" si="20"/>
        <v>9970.7999999999993</v>
      </c>
    </row>
    <row r="9" spans="1:22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P9" s="49">
        <v>0.61799999999999999</v>
      </c>
      <c r="Q9" s="50">
        <f t="shared" ref="Q9" si="21">VALUE(61.8/100*(Q1-Q2)+Q2)</f>
        <v>10841.333999999999</v>
      </c>
      <c r="R9" s="50">
        <f t="shared" ref="R9:S9" si="22">VALUE(61.8/100*(R1-R2)+R2)</f>
        <v>10444.0797</v>
      </c>
      <c r="S9" s="50">
        <f t="shared" si="22"/>
        <v>9929.7116000000005</v>
      </c>
      <c r="T9" s="50">
        <f t="shared" ref="T9:U9" si="23">VALUE(61.8/100*(T1-T2)+T2)</f>
        <v>6140.6504999999997</v>
      </c>
      <c r="U9" s="50">
        <f t="shared" si="23"/>
        <v>10551.289199999999</v>
      </c>
    </row>
    <row r="10" spans="1:22" ht="15" customHeight="1">
      <c r="A10" s="24"/>
      <c r="B10" s="25"/>
      <c r="C10" s="25"/>
      <c r="D10" s="6" t="s">
        <v>8</v>
      </c>
      <c r="E10" s="53">
        <f t="shared" ref="E10:F10" si="24">E11+E32/2</f>
        <v>10217.649999999998</v>
      </c>
      <c r="F10" s="53">
        <f t="shared" si="24"/>
        <v>10850.525000000001</v>
      </c>
      <c r="G10" s="53">
        <f t="shared" ref="G10:H10" si="25">G11+G32/2</f>
        <v>10825.05</v>
      </c>
      <c r="H10" s="53">
        <f t="shared" si="25"/>
        <v>10659.275</v>
      </c>
      <c r="I10" s="53">
        <f t="shared" ref="I10:K10" si="26">I11+I32/2</f>
        <v>10702.6</v>
      </c>
      <c r="J10" s="53">
        <f t="shared" si="26"/>
        <v>10718.383333333335</v>
      </c>
      <c r="K10" s="53">
        <f t="shared" si="26"/>
        <v>10881.650000000001</v>
      </c>
      <c r="L10" s="53">
        <f t="shared" ref="L10" si="27">L11+L32/2</f>
        <v>21913.833333333336</v>
      </c>
      <c r="M10" s="53"/>
      <c r="P10" s="39">
        <v>0.70699999999999996</v>
      </c>
      <c r="Q10" s="40">
        <f t="shared" ref="Q10" si="28">VALUE(70.7/100*(Q1-Q2)+Q2)</f>
        <v>10853.616</v>
      </c>
      <c r="R10" s="40">
        <f t="shared" ref="R10:S10" si="29">VALUE(70.7/100*(R1-R2)+R2)</f>
        <v>10385.931549999999</v>
      </c>
      <c r="S10" s="40">
        <f t="shared" si="29"/>
        <v>9839.9284000000007</v>
      </c>
      <c r="T10" s="40">
        <f t="shared" ref="T10:U10" si="30">VALUE(70.7/100*(T1-T2)+T2)</f>
        <v>5234.8307499999992</v>
      </c>
      <c r="U10" s="40">
        <f t="shared" si="30"/>
        <v>10989.1158</v>
      </c>
    </row>
    <row r="11" spans="1:22" ht="15" customHeight="1">
      <c r="A11" s="24"/>
      <c r="B11" s="25"/>
      <c r="C11" s="25"/>
      <c r="D11" s="6" t="s">
        <v>9</v>
      </c>
      <c r="E11" s="21">
        <f t="shared" ref="E11:F11" si="31">(E2+E3+E4)/3</f>
        <v>10133.199999999999</v>
      </c>
      <c r="F11" s="21">
        <f t="shared" si="31"/>
        <v>10799.35</v>
      </c>
      <c r="G11" s="21">
        <f t="shared" ref="G11:H11" si="32">(G2+G3+G4)/3</f>
        <v>10817.6</v>
      </c>
      <c r="H11" s="21">
        <f t="shared" si="32"/>
        <v>10641.966666666667</v>
      </c>
      <c r="I11" s="21">
        <f t="shared" ref="I11:K11" si="33">(I2+I3+I4)/3</f>
        <v>10674.466666666667</v>
      </c>
      <c r="J11" s="21">
        <f t="shared" si="33"/>
        <v>10696.816666666668</v>
      </c>
      <c r="K11" s="21">
        <f t="shared" si="33"/>
        <v>10861.6</v>
      </c>
      <c r="L11" s="21">
        <f t="shared" ref="L11" si="34">(L2+L3+L4)/3</f>
        <v>21860.866666666669</v>
      </c>
      <c r="M11" s="21"/>
      <c r="P11" s="45">
        <v>0.78600000000000003</v>
      </c>
      <c r="Q11" s="46">
        <f t="shared" ref="Q11" si="35">VALUE(78.6/100*(Q1-Q2)+Q2)</f>
        <v>10864.518</v>
      </c>
      <c r="R11" s="46">
        <f t="shared" ref="R11:S11" si="36">VALUE(78.6/100*(R1-R2)+R2)</f>
        <v>10334.3169</v>
      </c>
      <c r="S11" s="46">
        <f t="shared" si="36"/>
        <v>9760.2332000000006</v>
      </c>
      <c r="T11" s="46">
        <f t="shared" ref="T11:U11" si="37">VALUE(78.6/100*(T1-T2)+T2)</f>
        <v>4430.7885000000006</v>
      </c>
      <c r="U11" s="46">
        <f t="shared" si="37"/>
        <v>11377.7484</v>
      </c>
    </row>
    <row r="12" spans="1:22" ht="15" customHeight="1">
      <c r="A12" s="24"/>
      <c r="B12" s="25"/>
      <c r="C12" s="25"/>
      <c r="D12" s="6" t="s">
        <v>10</v>
      </c>
      <c r="E12" s="54">
        <f t="shared" ref="E12:F12" si="38">E11-E32/2</f>
        <v>10048.75</v>
      </c>
      <c r="F12" s="54">
        <f t="shared" si="38"/>
        <v>10748.174999999999</v>
      </c>
      <c r="G12" s="54">
        <f t="shared" ref="G12:H12" si="39">G11-G32/2</f>
        <v>10810.150000000001</v>
      </c>
      <c r="H12" s="54">
        <f t="shared" si="39"/>
        <v>10624.658333333335</v>
      </c>
      <c r="I12" s="54">
        <f t="shared" ref="I12:K12" si="40">I11-I32/2</f>
        <v>10646.333333333334</v>
      </c>
      <c r="J12" s="54">
        <f t="shared" si="40"/>
        <v>10675.25</v>
      </c>
      <c r="K12" s="54">
        <f t="shared" si="40"/>
        <v>10841.55</v>
      </c>
      <c r="L12" s="54">
        <f t="shared" ref="L12" si="41">L11-L32/2</f>
        <v>21807.9</v>
      </c>
      <c r="M12" s="54"/>
      <c r="P12" s="39">
        <v>1</v>
      </c>
      <c r="Q12" s="40">
        <f t="shared" ref="Q12" si="42">VALUE(100/100*(Q1-Q2)+Q2)</f>
        <v>10894.05</v>
      </c>
      <c r="R12" s="40">
        <f t="shared" ref="R12:S12" si="43">VALUE(100/100*(R1-R2)+R2)</f>
        <v>10194.5</v>
      </c>
      <c r="S12" s="40">
        <f t="shared" si="43"/>
        <v>9544.35</v>
      </c>
      <c r="T12" s="40">
        <f t="shared" ref="T12:U12" si="44">VALUE(100/100*(T1-T2)+T2)</f>
        <v>2252.75</v>
      </c>
      <c r="U12" s="40">
        <f t="shared" si="44"/>
        <v>12430.5</v>
      </c>
    </row>
    <row r="13" spans="1:22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P13" s="39">
        <v>1.236</v>
      </c>
      <c r="Q13" s="40">
        <f t="shared" ref="Q13" si="45">VALUE(123.6/100*(Q1-Q2)+Q2)</f>
        <v>10926.617999999999</v>
      </c>
      <c r="R13" s="40">
        <f t="shared" ref="R13:S13" si="46">VALUE(123.6/100*(R1-R2)+R2)</f>
        <v>10040.3094</v>
      </c>
      <c r="S13" s="40">
        <f t="shared" si="46"/>
        <v>9306.2731999999996</v>
      </c>
      <c r="T13" s="40">
        <f t="shared" ref="T13:U13" si="47">VALUE(123.6/100*(T1-T2)+T2)</f>
        <v>-149.19900000000052</v>
      </c>
      <c r="U13" s="40">
        <f t="shared" si="47"/>
        <v>13591.4784</v>
      </c>
    </row>
    <row r="14" spans="1:22" ht="15" customHeight="1">
      <c r="A14" s="24"/>
      <c r="B14" s="25"/>
      <c r="C14" s="25"/>
      <c r="D14" s="6" t="s">
        <v>11</v>
      </c>
      <c r="E14" s="32">
        <f t="shared" ref="E14:F14" si="48">2*E11-E2</f>
        <v>9713.2499999999982</v>
      </c>
      <c r="F14" s="32">
        <f t="shared" si="48"/>
        <v>10665.25</v>
      </c>
      <c r="G14" s="32">
        <f t="shared" ref="G14:H14" si="49">2*G11-G2</f>
        <v>10741.150000000001</v>
      </c>
      <c r="H14" s="32">
        <f t="shared" si="49"/>
        <v>10528.283333333335</v>
      </c>
      <c r="I14" s="32">
        <f t="shared" ref="I14:K14" si="50">2*I11-I2</f>
        <v>10521.483333333334</v>
      </c>
      <c r="J14" s="32">
        <f t="shared" si="50"/>
        <v>10638.333333333336</v>
      </c>
      <c r="K14" s="32">
        <f t="shared" si="50"/>
        <v>10789.75</v>
      </c>
      <c r="L14" s="32">
        <f t="shared" ref="L14" si="51">2*L11-L2</f>
        <v>21656.733333333337</v>
      </c>
      <c r="M14" s="32"/>
      <c r="P14" s="33"/>
      <c r="Q14" s="30"/>
      <c r="R14" s="30"/>
      <c r="S14" s="30"/>
      <c r="T14" s="30"/>
      <c r="U14" s="30"/>
    </row>
    <row r="15" spans="1:22" ht="15" customHeight="1">
      <c r="A15" s="24"/>
      <c r="B15" s="25"/>
      <c r="C15" s="25"/>
      <c r="D15" s="6" t="s">
        <v>12</v>
      </c>
      <c r="E15" s="34">
        <f t="shared" ref="E15:F15" si="52">E11-E25</f>
        <v>9124.4</v>
      </c>
      <c r="F15" s="34">
        <f t="shared" si="52"/>
        <v>10428.799999999999</v>
      </c>
      <c r="G15" s="34">
        <f t="shared" ref="G15:H15" si="53">G11-G25</f>
        <v>10679.6</v>
      </c>
      <c r="H15" s="34">
        <f t="shared" si="53"/>
        <v>10449.216666666667</v>
      </c>
      <c r="I15" s="34">
        <f t="shared" ref="I15:K15" si="54">I11-I25</f>
        <v>10424.766666666666</v>
      </c>
      <c r="J15" s="34">
        <f t="shared" si="54"/>
        <v>10536.716666666669</v>
      </c>
      <c r="K15" s="34">
        <f t="shared" si="54"/>
        <v>10677.8</v>
      </c>
      <c r="L15" s="34">
        <f t="shared" ref="L15" si="55">L11-L25</f>
        <v>21346.666666666668</v>
      </c>
      <c r="M15" s="34"/>
      <c r="P15" s="38" t="s">
        <v>31</v>
      </c>
      <c r="Q15" s="30"/>
      <c r="R15" s="30"/>
      <c r="S15" s="30"/>
      <c r="T15" s="30"/>
      <c r="U15" s="30"/>
    </row>
    <row r="16" spans="1:22" ht="15" customHeight="1">
      <c r="A16" s="24"/>
      <c r="B16" s="25"/>
      <c r="C16" s="25"/>
      <c r="D16" s="6" t="s">
        <v>13</v>
      </c>
      <c r="E16" s="35">
        <f t="shared" ref="E16:F16" si="56">E14-E25</f>
        <v>8704.4499999999989</v>
      </c>
      <c r="F16" s="35">
        <f t="shared" si="56"/>
        <v>10294.699999999999</v>
      </c>
      <c r="G16" s="35">
        <f t="shared" ref="G16:H16" si="57">G14-G25</f>
        <v>10603.150000000001</v>
      </c>
      <c r="H16" s="35">
        <f t="shared" si="57"/>
        <v>10335.533333333335</v>
      </c>
      <c r="I16" s="35">
        <f t="shared" ref="I16:K16" si="58">I14-I25</f>
        <v>10271.783333333333</v>
      </c>
      <c r="J16" s="35">
        <f t="shared" si="58"/>
        <v>10478.233333333337</v>
      </c>
      <c r="K16" s="35">
        <f t="shared" si="58"/>
        <v>10605.949999999999</v>
      </c>
      <c r="L16" s="35">
        <f t="shared" ref="L16" si="59">L14-L25</f>
        <v>21142.533333333336</v>
      </c>
      <c r="M16" s="35"/>
      <c r="P16" s="39">
        <v>0.23599999999999999</v>
      </c>
      <c r="Q16" s="40">
        <f t="shared" ref="Q16" si="60">VALUE(Q3-23.6/100*(Q1-Q2))</f>
        <v>-32.568000000000005</v>
      </c>
      <c r="R16" s="40">
        <f t="shared" ref="R16:S16" si="61">VALUE(R3-23.6/100*(R1-R2))</f>
        <v>10830.740599999999</v>
      </c>
      <c r="S16" s="40">
        <f t="shared" si="61"/>
        <v>10432.576800000001</v>
      </c>
      <c r="T16" s="40">
        <f t="shared" ref="T16:U16" si="62">VALUE(T3-23.6/100*(T1-T2))</f>
        <v>2401.9490000000001</v>
      </c>
      <c r="U16" s="40">
        <f t="shared" si="62"/>
        <v>-1160.9784</v>
      </c>
    </row>
    <row r="17" spans="1:22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L17" s="5"/>
      <c r="M17" s="5"/>
      <c r="P17" s="66">
        <v>0.38200000000000001</v>
      </c>
      <c r="Q17" s="67">
        <f t="shared" ref="Q17" si="63">VALUE(Q3-38.2/100*(Q1-Q2))</f>
        <v>-52.716000000000001</v>
      </c>
      <c r="R17" s="67">
        <f t="shared" ref="R17:S17" si="64">VALUE(R3-38.2/100*(R1-R2))</f>
        <v>10926.1297</v>
      </c>
      <c r="S17" s="67">
        <f t="shared" si="64"/>
        <v>10579.8616</v>
      </c>
      <c r="T17" s="67">
        <f t="shared" ref="T17:U17" si="65">VALUE(T3-38.2/100*(T1-T2))</f>
        <v>3887.9005000000002</v>
      </c>
      <c r="U17" s="67">
        <f t="shared" si="65"/>
        <v>-1879.2107999999998</v>
      </c>
    </row>
    <row r="18" spans="1:22" ht="15" customHeight="1">
      <c r="A18" s="24"/>
      <c r="B18" s="25"/>
      <c r="C18" s="25"/>
      <c r="D18" s="6" t="s">
        <v>15</v>
      </c>
      <c r="E18" s="27">
        <f t="shared" ref="E18:F18" si="66">(E2/E3)*E4</f>
        <v>11390.991174359699</v>
      </c>
      <c r="F18" s="27">
        <f t="shared" si="66"/>
        <v>11284.135215234453</v>
      </c>
      <c r="G18" s="27">
        <f t="shared" ref="G18:H18" si="67">(G2/G3)*G4</f>
        <v>10941.298518973044</v>
      </c>
      <c r="H18" s="27">
        <f t="shared" si="67"/>
        <v>10800.911116028743</v>
      </c>
      <c r="I18" s="27">
        <f t="shared" ref="I18:K18" si="68">(I2/I3)*I4</f>
        <v>10868.854868946612</v>
      </c>
      <c r="J18" s="27">
        <f t="shared" si="68"/>
        <v>10902.237261684535</v>
      </c>
      <c r="K18" s="27">
        <f t="shared" si="68"/>
        <v>11088.099786039547</v>
      </c>
      <c r="L18" s="27">
        <f t="shared" ref="L18" si="69">(L2/L3)*L4</f>
        <v>22490.92571969486</v>
      </c>
      <c r="M18" s="27"/>
      <c r="P18" s="66">
        <v>0.5</v>
      </c>
      <c r="Q18" s="67">
        <f t="shared" ref="Q18" si="70">VALUE(Q3-50/100*(Q1-Q2))</f>
        <v>-69</v>
      </c>
      <c r="R18" s="67">
        <f t="shared" ref="R18:S18" si="71">VALUE(R3-50/100*(R1-R2))</f>
        <v>11003.224999999999</v>
      </c>
      <c r="S18" s="67">
        <f t="shared" si="71"/>
        <v>10698.9</v>
      </c>
      <c r="T18" s="67">
        <f t="shared" ref="T18:U18" si="72">VALUE(T3-50/100*(T1-T2))</f>
        <v>5088.875</v>
      </c>
      <c r="U18" s="67">
        <f t="shared" si="72"/>
        <v>-2459.6999999999998</v>
      </c>
    </row>
    <row r="19" spans="1:22" ht="15" customHeight="1">
      <c r="A19" s="24"/>
      <c r="B19" s="25"/>
      <c r="C19" s="25"/>
      <c r="D19" s="6" t="s">
        <v>16</v>
      </c>
      <c r="E19" s="28">
        <f t="shared" ref="E19:F19" si="73">E4+E26/2</f>
        <v>10856.94</v>
      </c>
      <c r="F19" s="28">
        <f t="shared" si="73"/>
        <v>11105.502500000001</v>
      </c>
      <c r="G19" s="28">
        <f t="shared" ref="G19:H19" si="74">G4+G26/2</f>
        <v>10878.6</v>
      </c>
      <c r="H19" s="28">
        <f t="shared" si="74"/>
        <v>10713.362500000001</v>
      </c>
      <c r="I19" s="28">
        <f t="shared" ref="I19:K19" si="75">I4+I26/2</f>
        <v>10755.535000000002</v>
      </c>
      <c r="J19" s="28">
        <f t="shared" si="75"/>
        <v>10828.004999999999</v>
      </c>
      <c r="K19" s="28">
        <f t="shared" si="75"/>
        <v>11002.79</v>
      </c>
      <c r="L19" s="28">
        <f t="shared" ref="L19" si="76">L4+L26/2</f>
        <v>22249.61</v>
      </c>
      <c r="M19" s="28"/>
      <c r="P19" s="66">
        <v>0.61799999999999999</v>
      </c>
      <c r="Q19" s="67">
        <f t="shared" ref="Q19" si="77">VALUE(Q3-61.8/100*(Q1-Q2))</f>
        <v>-85.284000000000006</v>
      </c>
      <c r="R19" s="67">
        <f t="shared" ref="R19:S19" si="78">VALUE(R3-61.8/100*(R1-R2))</f>
        <v>11080.320299999999</v>
      </c>
      <c r="S19" s="67">
        <f t="shared" si="78"/>
        <v>10817.938399999999</v>
      </c>
      <c r="T19" s="67">
        <f t="shared" ref="T19:U19" si="79">VALUE(T3-61.8/100*(T1-T2))</f>
        <v>6289.8495000000003</v>
      </c>
      <c r="U19" s="67">
        <f t="shared" si="79"/>
        <v>-3040.1891999999998</v>
      </c>
    </row>
    <row r="20" spans="1:22" ht="15" customHeight="1">
      <c r="A20" s="24"/>
      <c r="B20" s="25"/>
      <c r="C20" s="25"/>
      <c r="D20" s="6" t="s">
        <v>3</v>
      </c>
      <c r="E20" s="21">
        <f t="shared" ref="E20:F20" si="80">E4</f>
        <v>10302.1</v>
      </c>
      <c r="F20" s="21">
        <f t="shared" si="80"/>
        <v>10901.7</v>
      </c>
      <c r="G20" s="21">
        <f t="shared" ref="G20:H20" si="81">G4</f>
        <v>10802.7</v>
      </c>
      <c r="H20" s="21">
        <f t="shared" si="81"/>
        <v>10607.35</v>
      </c>
      <c r="I20" s="21">
        <f t="shared" ref="I20:K20" si="82">I4</f>
        <v>10618.2</v>
      </c>
      <c r="J20" s="21">
        <f t="shared" si="82"/>
        <v>10739.95</v>
      </c>
      <c r="K20" s="21">
        <f t="shared" si="82"/>
        <v>10901.7</v>
      </c>
      <c r="L20" s="21">
        <f t="shared" ref="L20" si="83">L4</f>
        <v>21966.799999999999</v>
      </c>
      <c r="M20" s="21"/>
      <c r="P20" s="39">
        <v>0.70699999999999996</v>
      </c>
      <c r="Q20" s="40">
        <f t="shared" ref="Q20" si="84">VALUE(Q3-70.07/100*(Q1-Q2))</f>
        <v>-96.696599999999989</v>
      </c>
      <c r="R20" s="40">
        <f t="shared" ref="R20:S20" si="85">VALUE(R3-70.07/100*(R1-R2))</f>
        <v>11134.352344999999</v>
      </c>
      <c r="S20" s="40">
        <f t="shared" si="85"/>
        <v>10901.36616</v>
      </c>
      <c r="T20" s="40">
        <f t="shared" ref="T20:U20" si="86">VALUE(T3-70.07/100*(T1-T2))</f>
        <v>7131.5494249999983</v>
      </c>
      <c r="U20" s="40">
        <f t="shared" si="86"/>
        <v>-3447.0235799999991</v>
      </c>
    </row>
    <row r="21" spans="1:22" ht="15" customHeight="1">
      <c r="A21" s="24"/>
      <c r="B21" s="25"/>
      <c r="C21" s="25"/>
      <c r="D21" s="6" t="s">
        <v>17</v>
      </c>
      <c r="E21" s="20">
        <f t="shared" ref="E21:F21" si="87">E4-E26/4</f>
        <v>10024.68</v>
      </c>
      <c r="F21" s="20">
        <f t="shared" si="87"/>
        <v>10799.79875</v>
      </c>
      <c r="G21" s="20">
        <f t="shared" ref="G21:H21" si="88">G4-G26/4</f>
        <v>10764.75</v>
      </c>
      <c r="H21" s="20">
        <f t="shared" si="88"/>
        <v>10554.34375</v>
      </c>
      <c r="I21" s="20">
        <f t="shared" ref="I21:K21" si="89">I4-I26/4</f>
        <v>10549.532500000001</v>
      </c>
      <c r="J21" s="20">
        <f t="shared" si="89"/>
        <v>10695.922500000001</v>
      </c>
      <c r="K21" s="20">
        <f t="shared" si="89"/>
        <v>10851.155000000001</v>
      </c>
      <c r="L21" s="20">
        <f t="shared" ref="L21" si="90">L4-L26/4</f>
        <v>21825.395</v>
      </c>
      <c r="M21" s="20"/>
      <c r="P21" s="39">
        <v>0.78600000000000003</v>
      </c>
      <c r="Q21" s="40">
        <f t="shared" ref="Q21" si="91">VALUE(Q3-78.6/100*(Q1-Q2))</f>
        <v>-108.46799999999999</v>
      </c>
      <c r="R21" s="40">
        <f t="shared" ref="R21:S21" si="92">VALUE(R3-78.6/100*(R1-R2))</f>
        <v>11190.0831</v>
      </c>
      <c r="S21" s="40">
        <f t="shared" si="92"/>
        <v>10987.416799999999</v>
      </c>
      <c r="T21" s="40">
        <f t="shared" ref="T21:U21" si="93">VALUE(T3-78.6/100*(T1-T2))</f>
        <v>7999.7114999999994</v>
      </c>
      <c r="U21" s="40">
        <f t="shared" si="93"/>
        <v>-3866.6483999999991</v>
      </c>
    </row>
    <row r="22" spans="1:22" ht="15" customHeight="1">
      <c r="A22" s="24"/>
      <c r="B22" s="25"/>
      <c r="C22" s="25"/>
      <c r="D22" s="6" t="s">
        <v>18</v>
      </c>
      <c r="E22" s="32">
        <f t="shared" ref="E22:F22" si="94">E4-E26/2</f>
        <v>9747.26</v>
      </c>
      <c r="F22" s="32">
        <f t="shared" si="94"/>
        <v>10697.897500000001</v>
      </c>
      <c r="G22" s="32">
        <f t="shared" ref="G22:H22" si="95">G4-G26/2</f>
        <v>10726.800000000001</v>
      </c>
      <c r="H22" s="32">
        <f t="shared" si="95"/>
        <v>10501.3375</v>
      </c>
      <c r="I22" s="32">
        <f t="shared" ref="I22:K22" si="96">I4-I26/2</f>
        <v>10480.865</v>
      </c>
      <c r="J22" s="32">
        <f t="shared" si="96"/>
        <v>10651.895000000002</v>
      </c>
      <c r="K22" s="32">
        <f t="shared" si="96"/>
        <v>10800.61</v>
      </c>
      <c r="L22" s="32">
        <f t="shared" ref="L22" si="97">L4-L26/2</f>
        <v>21683.989999999998</v>
      </c>
      <c r="M22" s="32"/>
      <c r="P22" s="39">
        <v>1</v>
      </c>
      <c r="Q22" s="40">
        <f t="shared" ref="Q22" si="98">VALUE(Q3-100/100*(Q1-Q2))</f>
        <v>-138</v>
      </c>
      <c r="R22" s="40">
        <f t="shared" ref="R22:S22" si="99">VALUE(R3-100/100*(R1-R2))</f>
        <v>11329.9</v>
      </c>
      <c r="S22" s="40">
        <f t="shared" si="99"/>
        <v>11203.3</v>
      </c>
      <c r="T22" s="40">
        <f t="shared" ref="T22:U22" si="100">VALUE(T3-100/100*(T1-T2))</f>
        <v>10177.75</v>
      </c>
      <c r="U22" s="40">
        <f t="shared" si="100"/>
        <v>-4919.3999999999996</v>
      </c>
      <c r="V22" s="52"/>
    </row>
    <row r="23" spans="1:22" ht="15" customHeight="1">
      <c r="A23" s="24"/>
      <c r="B23" s="25"/>
      <c r="C23" s="25"/>
      <c r="D23" s="6" t="s">
        <v>19</v>
      </c>
      <c r="E23" s="34">
        <f t="shared" ref="E23:F23" si="101">E4-(E18-E4)</f>
        <v>9213.2088256403022</v>
      </c>
      <c r="F23" s="34">
        <f t="shared" si="101"/>
        <v>10519.264784765548</v>
      </c>
      <c r="G23" s="34">
        <f t="shared" ref="G23:H23" si="102">G4-(G18-G4)</f>
        <v>10664.101481026957</v>
      </c>
      <c r="H23" s="34">
        <f t="shared" si="102"/>
        <v>10413.788883971258</v>
      </c>
      <c r="I23" s="34">
        <f t="shared" ref="I23:K23" si="103">I4-(I18-I4)</f>
        <v>10367.54513105339</v>
      </c>
      <c r="J23" s="34">
        <f t="shared" si="103"/>
        <v>10577.662738315466</v>
      </c>
      <c r="K23" s="34">
        <f t="shared" si="103"/>
        <v>10715.300213960454</v>
      </c>
      <c r="L23" s="34">
        <f t="shared" ref="L23" si="104">L4-(L18-L4)</f>
        <v>21442.674280305138</v>
      </c>
      <c r="M23" s="34"/>
      <c r="P23" s="62">
        <v>1.236</v>
      </c>
      <c r="Q23" s="63">
        <f t="shared" ref="Q23" si="105">VALUE(Q3-123.6/100*(Q1-Q2))</f>
        <v>-170.56800000000001</v>
      </c>
      <c r="R23" s="63">
        <f t="shared" ref="R23:S23" si="106">VALUE(R3-123.6/100*(R1-R2))</f>
        <v>11484.0906</v>
      </c>
      <c r="S23" s="63">
        <f t="shared" si="106"/>
        <v>11441.376799999998</v>
      </c>
      <c r="T23" s="63">
        <f t="shared" ref="T23:U23" si="107">VALUE(T3-123.6/100*(T1-T2))</f>
        <v>12579.699000000001</v>
      </c>
      <c r="U23" s="63">
        <f t="shared" si="107"/>
        <v>-6080.3783999999996</v>
      </c>
      <c r="V23" s="52"/>
    </row>
    <row r="24" spans="1:22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L24" s="5"/>
      <c r="M24" s="5"/>
      <c r="P24" s="39">
        <v>1.272</v>
      </c>
      <c r="Q24" s="40">
        <f t="shared" ref="Q24" si="108">VALUE(Q3-127.2/100*(Q1-Q2))</f>
        <v>-175.536</v>
      </c>
      <c r="R24" s="40">
        <f t="shared" ref="R24:S24" si="109">VALUE(R3-127.2/100*(R1-R2))</f>
        <v>11507.611199999999</v>
      </c>
      <c r="S24" s="40">
        <f t="shared" si="109"/>
        <v>11477.693599999999</v>
      </c>
      <c r="T24" s="40">
        <f t="shared" ref="T24:U24" si="110">VALUE(T3-127.2/100*(T1-T2))</f>
        <v>12946.098</v>
      </c>
      <c r="U24" s="40">
        <f t="shared" si="110"/>
        <v>-6257.4767999999995</v>
      </c>
    </row>
    <row r="25" spans="1:22" ht="15" customHeight="1">
      <c r="A25" s="24"/>
      <c r="B25" s="25"/>
      <c r="C25" s="25"/>
      <c r="D25" s="6" t="s">
        <v>21</v>
      </c>
      <c r="E25" s="36">
        <f t="shared" ref="E25:F25" si="111">ABS(E2-E3)</f>
        <v>1008.7999999999993</v>
      </c>
      <c r="F25" s="36">
        <f t="shared" si="111"/>
        <v>370.55000000000109</v>
      </c>
      <c r="G25" s="36">
        <f t="shared" ref="G25:H25" si="112">ABS(G2-G3)</f>
        <v>138</v>
      </c>
      <c r="H25" s="36">
        <f t="shared" si="112"/>
        <v>192.75</v>
      </c>
      <c r="I25" s="36">
        <f t="shared" ref="I25:K25" si="113">ABS(I2-I3)</f>
        <v>249.70000000000073</v>
      </c>
      <c r="J25" s="36">
        <f t="shared" si="113"/>
        <v>160.09999999999854</v>
      </c>
      <c r="K25" s="36">
        <f t="shared" si="113"/>
        <v>183.80000000000109</v>
      </c>
      <c r="L25" s="36">
        <f t="shared" ref="L25" si="114">ABS(L2-L3)</f>
        <v>514.20000000000073</v>
      </c>
      <c r="M25" s="36"/>
      <c r="P25" s="64">
        <v>1.3819999999999999</v>
      </c>
      <c r="Q25" s="65">
        <f t="shared" ref="Q25" si="115">VALUE(Q3-138.2/100*(Q1-Q2))</f>
        <v>-190.71599999999998</v>
      </c>
      <c r="R25" s="65">
        <f t="shared" ref="R25:S25" si="116">VALUE(R3-138.2/100*(R1-R2))</f>
        <v>11579.4797</v>
      </c>
      <c r="S25" s="65">
        <f t="shared" si="116"/>
        <v>11588.661599999999</v>
      </c>
      <c r="T25" s="65">
        <f t="shared" ref="T25:U25" si="117">VALUE(T3-138.2/100*(T1-T2))</f>
        <v>14065.6505</v>
      </c>
      <c r="U25" s="65">
        <f t="shared" si="117"/>
        <v>-6798.6107999999986</v>
      </c>
    </row>
    <row r="26" spans="1:22" ht="15" customHeight="1">
      <c r="A26" s="24"/>
      <c r="B26" s="25"/>
      <c r="C26" s="25"/>
      <c r="D26" s="6" t="s">
        <v>22</v>
      </c>
      <c r="E26" s="36">
        <f t="shared" ref="E26:F26" si="118">E25*1.1</f>
        <v>1109.6799999999994</v>
      </c>
      <c r="F26" s="36">
        <f t="shared" si="118"/>
        <v>407.60500000000121</v>
      </c>
      <c r="G26" s="36">
        <f t="shared" ref="G26:H26" si="119">G25*1.1</f>
        <v>151.80000000000001</v>
      </c>
      <c r="H26" s="36">
        <f t="shared" si="119"/>
        <v>212.02500000000001</v>
      </c>
      <c r="I26" s="36">
        <f t="shared" ref="I26:K26" si="120">I25*1.1</f>
        <v>274.67000000000081</v>
      </c>
      <c r="J26" s="36">
        <f t="shared" si="120"/>
        <v>176.10999999999842</v>
      </c>
      <c r="K26" s="36">
        <f t="shared" si="120"/>
        <v>202.18000000000123</v>
      </c>
      <c r="L26" s="36">
        <f t="shared" ref="L26" si="121">L25*1.1</f>
        <v>565.6200000000008</v>
      </c>
      <c r="M26" s="36"/>
      <c r="P26" s="39">
        <v>1.4139999999999999</v>
      </c>
      <c r="Q26" s="40">
        <f t="shared" ref="Q26" si="122">VALUE(Q3-141.4/100*(Q1-Q2))</f>
        <v>-195.13200000000003</v>
      </c>
      <c r="R26" s="40">
        <f t="shared" ref="R26:S26" si="123">VALUE(R3-141.4/100*(R1-R2))</f>
        <v>11600.3869</v>
      </c>
      <c r="S26" s="40">
        <f t="shared" si="123"/>
        <v>11620.9432</v>
      </c>
      <c r="T26" s="40">
        <f t="shared" ref="T26:U26" si="124">VALUE(T3-141.4/100*(T1-T2))</f>
        <v>14391.338500000002</v>
      </c>
      <c r="U26" s="40">
        <f t="shared" si="124"/>
        <v>-6956.0316000000003</v>
      </c>
    </row>
    <row r="27" spans="1:22" ht="15" customHeight="1">
      <c r="A27" s="24"/>
      <c r="B27" s="25"/>
      <c r="C27" s="25"/>
      <c r="D27" s="6" t="s">
        <v>23</v>
      </c>
      <c r="E27" s="36">
        <f t="shared" ref="E27:F27" si="125">(E2+E3)</f>
        <v>20097.5</v>
      </c>
      <c r="F27" s="36">
        <f t="shared" si="125"/>
        <v>21496.35</v>
      </c>
      <c r="G27" s="36">
        <f t="shared" ref="G27:H27" si="126">(G2+G3)</f>
        <v>21650.1</v>
      </c>
      <c r="H27" s="36">
        <f t="shared" si="126"/>
        <v>21318.55</v>
      </c>
      <c r="I27" s="36">
        <f t="shared" ref="I27:K27" si="127">(I2+I3)</f>
        <v>21405.200000000001</v>
      </c>
      <c r="J27" s="36">
        <f t="shared" si="127"/>
        <v>21350.5</v>
      </c>
      <c r="K27" s="36">
        <f t="shared" si="127"/>
        <v>21683.1</v>
      </c>
      <c r="L27" s="36">
        <f t="shared" ref="L27" si="128">(L2+L3)</f>
        <v>43615.8</v>
      </c>
      <c r="M27" s="36"/>
      <c r="P27" s="43">
        <v>1.5</v>
      </c>
      <c r="Q27" s="44">
        <f t="shared" ref="Q27" si="129">VALUE(Q3-150/100*(Q1-Q2))</f>
        <v>-207</v>
      </c>
      <c r="R27" s="44">
        <f t="shared" ref="R27:S27" si="130">VALUE(R3-150/100*(R1-R2))</f>
        <v>11656.575000000001</v>
      </c>
      <c r="S27" s="44">
        <f t="shared" si="130"/>
        <v>11707.699999999999</v>
      </c>
      <c r="T27" s="44">
        <f t="shared" ref="T27:U27" si="131">VALUE(T3-150/100*(T1-T2))</f>
        <v>15266.625</v>
      </c>
      <c r="U27" s="44">
        <f t="shared" si="131"/>
        <v>-7379.0999999999995</v>
      </c>
    </row>
    <row r="28" spans="1:22" ht="15" customHeight="1">
      <c r="A28" s="24"/>
      <c r="B28" s="25"/>
      <c r="C28" s="25"/>
      <c r="D28" s="6" t="s">
        <v>24</v>
      </c>
      <c r="E28" s="36">
        <f t="shared" ref="E28:F28" si="132">(E2+E3)/2</f>
        <v>10048.75</v>
      </c>
      <c r="F28" s="36">
        <f t="shared" si="132"/>
        <v>10748.174999999999</v>
      </c>
      <c r="G28" s="36">
        <f t="shared" ref="G28:H28" si="133">(G2+G3)/2</f>
        <v>10825.05</v>
      </c>
      <c r="H28" s="36">
        <f t="shared" si="133"/>
        <v>10659.275</v>
      </c>
      <c r="I28" s="36">
        <f t="shared" ref="I28:K28" si="134">(I2+I3)/2</f>
        <v>10702.6</v>
      </c>
      <c r="J28" s="36">
        <f t="shared" si="134"/>
        <v>10675.25</v>
      </c>
      <c r="K28" s="36">
        <f t="shared" si="134"/>
        <v>10841.55</v>
      </c>
      <c r="L28" s="36">
        <f t="shared" ref="L28" si="135">(L2+L3)/2</f>
        <v>21807.9</v>
      </c>
      <c r="M28" s="36"/>
      <c r="P28" s="49">
        <v>1.6180000000000001</v>
      </c>
      <c r="Q28" s="50">
        <f t="shared" ref="Q28" si="136">VALUE(Q3-161.8/100*(Q1-Q2))</f>
        <v>-223.28400000000002</v>
      </c>
      <c r="R28" s="50">
        <f t="shared" ref="R28:S28" si="137">VALUE(R3-161.8/100*(R1-R2))</f>
        <v>11733.6703</v>
      </c>
      <c r="S28" s="50">
        <f t="shared" si="137"/>
        <v>11826.738399999998</v>
      </c>
      <c r="T28" s="50">
        <f t="shared" ref="T28:U28" si="138">VALUE(T3-161.8/100*(T1-T2))</f>
        <v>16467.5995</v>
      </c>
      <c r="U28" s="50">
        <f t="shared" si="138"/>
        <v>-7959.5892000000003</v>
      </c>
    </row>
    <row r="29" spans="1:22" ht="15" customHeight="1">
      <c r="A29" s="24"/>
      <c r="B29" s="25"/>
      <c r="C29" s="25"/>
      <c r="D29" s="6" t="s">
        <v>8</v>
      </c>
      <c r="E29" s="36">
        <f t="shared" ref="E29:F29" si="139">E30-E31+E30</f>
        <v>10217.649999999998</v>
      </c>
      <c r="F29" s="36">
        <f t="shared" si="139"/>
        <v>10850.525000000001</v>
      </c>
      <c r="G29" s="36">
        <f t="shared" ref="G29:H29" si="140">G30-G31+G30</f>
        <v>10810.150000000001</v>
      </c>
      <c r="H29" s="36">
        <f t="shared" si="140"/>
        <v>10624.658333333335</v>
      </c>
      <c r="I29" s="36">
        <f t="shared" ref="I29:K29" si="141">I30-I31+I30</f>
        <v>10646.333333333334</v>
      </c>
      <c r="J29" s="36">
        <f t="shared" si="141"/>
        <v>10718.383333333335</v>
      </c>
      <c r="K29" s="36">
        <f t="shared" si="141"/>
        <v>10881.650000000001</v>
      </c>
      <c r="L29" s="36">
        <f t="shared" ref="L29" si="142">L30-L31+L30</f>
        <v>21913.833333333336</v>
      </c>
      <c r="M29" s="36"/>
      <c r="P29" s="39">
        <v>1.7070000000000001</v>
      </c>
      <c r="Q29" s="40">
        <f t="shared" ref="Q29" si="143">VALUE(Q3-170.07/100*(Q1-Q2))</f>
        <v>-234.69659999999999</v>
      </c>
      <c r="R29" s="40">
        <f t="shared" ref="R29:S29" si="144">VALUE(R3-170.07/100*(R1-R2))</f>
        <v>11787.702345</v>
      </c>
      <c r="S29" s="40">
        <f t="shared" si="144"/>
        <v>11910.166159999999</v>
      </c>
      <c r="T29" s="40">
        <f t="shared" ref="T29:U29" si="145">VALUE(T3-170.07/100*(T1-T2))</f>
        <v>17309.299424999997</v>
      </c>
      <c r="U29" s="40">
        <f t="shared" si="145"/>
        <v>-8366.4235799999988</v>
      </c>
    </row>
    <row r="30" spans="1:22" ht="15" customHeight="1">
      <c r="A30" s="24"/>
      <c r="B30" s="25"/>
      <c r="C30" s="25"/>
      <c r="D30" s="6" t="s">
        <v>25</v>
      </c>
      <c r="E30" s="36">
        <f t="shared" ref="E30:F30" si="146">(E2+E3+E4)/3</f>
        <v>10133.199999999999</v>
      </c>
      <c r="F30" s="36">
        <f t="shared" si="146"/>
        <v>10799.35</v>
      </c>
      <c r="G30" s="36">
        <f t="shared" ref="G30:H30" si="147">(G2+G3+G4)/3</f>
        <v>10817.6</v>
      </c>
      <c r="H30" s="36">
        <f t="shared" si="147"/>
        <v>10641.966666666667</v>
      </c>
      <c r="I30" s="36">
        <f t="shared" ref="I30:K30" si="148">(I2+I3+I4)/3</f>
        <v>10674.466666666667</v>
      </c>
      <c r="J30" s="36">
        <f t="shared" si="148"/>
        <v>10696.816666666668</v>
      </c>
      <c r="K30" s="36">
        <f t="shared" si="148"/>
        <v>10861.6</v>
      </c>
      <c r="L30" s="36">
        <f t="shared" ref="L30" si="149">(L2+L3+L4)/3</f>
        <v>21860.866666666669</v>
      </c>
      <c r="M30" s="36"/>
      <c r="P30" s="39">
        <v>2</v>
      </c>
      <c r="Q30" s="40">
        <f t="shared" ref="Q30" si="150">VALUE(Q3-200/100*(Q1-Q2))</f>
        <v>-276</v>
      </c>
      <c r="R30" s="40">
        <f t="shared" ref="R30:S30" si="151">VALUE(R3-200/100*(R1-R2))</f>
        <v>11983.25</v>
      </c>
      <c r="S30" s="40">
        <f t="shared" si="151"/>
        <v>12212.099999999999</v>
      </c>
      <c r="T30" s="40">
        <f t="shared" ref="T30:U30" si="152">VALUE(T3-200/100*(T1-T2))</f>
        <v>20355.5</v>
      </c>
      <c r="U30" s="40">
        <f t="shared" si="152"/>
        <v>-9838.7999999999993</v>
      </c>
    </row>
    <row r="31" spans="1:22" ht="15" customHeight="1">
      <c r="A31" s="24"/>
      <c r="B31" s="25"/>
      <c r="C31" s="25"/>
      <c r="D31" s="6" t="s">
        <v>10</v>
      </c>
      <c r="E31" s="36">
        <f t="shared" ref="E31:F31" si="153">E28</f>
        <v>10048.75</v>
      </c>
      <c r="F31" s="36">
        <f t="shared" si="153"/>
        <v>10748.174999999999</v>
      </c>
      <c r="G31" s="36">
        <f t="shared" ref="G31:H31" si="154">G28</f>
        <v>10825.05</v>
      </c>
      <c r="H31" s="36">
        <f t="shared" si="154"/>
        <v>10659.275</v>
      </c>
      <c r="I31" s="36">
        <f t="shared" ref="I31:K31" si="155">I28</f>
        <v>10702.6</v>
      </c>
      <c r="J31" s="36">
        <f t="shared" si="155"/>
        <v>10675.25</v>
      </c>
      <c r="K31" s="36">
        <f t="shared" si="155"/>
        <v>10841.55</v>
      </c>
      <c r="L31" s="36">
        <f t="shared" ref="L31" si="156">L28</f>
        <v>21807.9</v>
      </c>
      <c r="M31" s="36"/>
      <c r="P31" s="39">
        <v>2.2360000000000002</v>
      </c>
      <c r="Q31" s="40">
        <f t="shared" ref="Q31" si="157">VALUE(Q3-223.6/100*(Q1-Q2))</f>
        <v>-308.56799999999998</v>
      </c>
      <c r="R31" s="40">
        <f t="shared" ref="R31:S31" si="158">VALUE(R3-223.6/100*(R1-R2))</f>
        <v>12137.4406</v>
      </c>
      <c r="S31" s="40">
        <f t="shared" si="158"/>
        <v>12450.176799999997</v>
      </c>
      <c r="T31" s="40">
        <f t="shared" ref="T31:U31" si="159">VALUE(T3-223.6/100*(T1-T2))</f>
        <v>22757.448999999997</v>
      </c>
      <c r="U31" s="40">
        <f t="shared" si="159"/>
        <v>-10999.778399999997</v>
      </c>
    </row>
    <row r="32" spans="1:22" ht="15" customHeight="1">
      <c r="A32" s="24"/>
      <c r="B32" s="25"/>
      <c r="C32" s="25"/>
      <c r="D32" s="6" t="s">
        <v>26</v>
      </c>
      <c r="E32" s="37">
        <f>(E29-E31)</f>
        <v>168.89999999999782</v>
      </c>
      <c r="F32" s="37">
        <f t="shared" ref="F32" si="160">ABS(F29-F31)</f>
        <v>102.35000000000218</v>
      </c>
      <c r="G32" s="37">
        <f t="shared" ref="G32:H32" si="161">ABS(G29-G31)</f>
        <v>14.899999999997817</v>
      </c>
      <c r="H32" s="37">
        <f t="shared" si="161"/>
        <v>34.616666666664969</v>
      </c>
      <c r="I32" s="37">
        <f t="shared" ref="I32:K32" si="162">ABS(I29-I31)</f>
        <v>56.266666666666424</v>
      </c>
      <c r="J32" s="37">
        <f t="shared" si="162"/>
        <v>43.133333333335031</v>
      </c>
      <c r="K32" s="37">
        <f t="shared" si="162"/>
        <v>40.100000000002183</v>
      </c>
      <c r="L32" s="37">
        <f t="shared" ref="L32" si="163">ABS(L29-L31)</f>
        <v>105.9333333333343</v>
      </c>
      <c r="M32" s="37"/>
      <c r="P32" s="39">
        <v>2.2719999999999998</v>
      </c>
      <c r="Q32" s="40">
        <f t="shared" ref="Q32" si="164">VALUE(Q3-227.2/100*(Q1-Q2))</f>
        <v>-313.53599999999994</v>
      </c>
      <c r="R32" s="40">
        <f t="shared" ref="R32:S32" si="165">VALUE(R3-227.2/100*(R1-R2))</f>
        <v>12160.9612</v>
      </c>
      <c r="S32" s="40">
        <f t="shared" si="165"/>
        <v>12486.493599999998</v>
      </c>
      <c r="T32" s="40">
        <f t="shared" ref="T32:U32" si="166">VALUE(T3-227.2/100*(T1-T2))</f>
        <v>23123.847999999998</v>
      </c>
      <c r="U32" s="40">
        <f t="shared" si="166"/>
        <v>-11176.876799999998</v>
      </c>
    </row>
    <row r="33" spans="16:22" ht="15" customHeight="1">
      <c r="P33" s="39">
        <v>2.3820000000000001</v>
      </c>
      <c r="Q33" s="40">
        <f t="shared" ref="Q33" si="167">VALUE(Q3-238.2/100*(Q1-Q2))</f>
        <v>-328.71599999999995</v>
      </c>
      <c r="R33" s="40">
        <f t="shared" ref="R33:S33" si="168">VALUE(R3-238.2/100*(R1-R2))</f>
        <v>12232.8297</v>
      </c>
      <c r="S33" s="40">
        <f t="shared" si="168"/>
        <v>12597.461599999999</v>
      </c>
      <c r="T33" s="40">
        <f t="shared" ref="T33:U33" si="169">VALUE(T3-238.2/100*(T1-T2))</f>
        <v>24243.400499999996</v>
      </c>
      <c r="U33" s="40">
        <f t="shared" si="169"/>
        <v>-11718.010799999998</v>
      </c>
    </row>
    <row r="34" spans="16:22" ht="15" customHeight="1">
      <c r="P34" s="39">
        <v>2.4140000000000001</v>
      </c>
      <c r="Q34" s="40">
        <f t="shared" ref="Q34" si="170">VALUE(Q3-241.4/100*(Q1-Q2))</f>
        <v>-333.13200000000001</v>
      </c>
      <c r="R34" s="40">
        <f t="shared" ref="R34:S34" si="171">VALUE(R3-241.4/100*(R1-R2))</f>
        <v>12253.7369</v>
      </c>
      <c r="S34" s="40">
        <f t="shared" si="171"/>
        <v>12629.743199999999</v>
      </c>
      <c r="T34" s="40">
        <f t="shared" ref="T34:U34" si="172">VALUE(T3-241.4/100*(T1-T2))</f>
        <v>24569.088500000002</v>
      </c>
      <c r="U34" s="40">
        <f t="shared" si="172"/>
        <v>-11875.4316</v>
      </c>
      <c r="V34" s="52"/>
    </row>
    <row r="35" spans="16:22" ht="15" customHeight="1">
      <c r="P35" s="58">
        <v>2.6179999999999999</v>
      </c>
      <c r="Q35" s="59">
        <f t="shared" ref="Q35" si="173">VALUE(Q3-261.8/100*(Q1-Q2))</f>
        <v>-361.28400000000005</v>
      </c>
      <c r="R35" s="59">
        <f t="shared" ref="R35:S35" si="174">VALUE(R3-261.8/100*(R1-R2))</f>
        <v>12387.0203</v>
      </c>
      <c r="S35" s="59">
        <f t="shared" si="174"/>
        <v>12835.538399999998</v>
      </c>
      <c r="T35" s="59">
        <f t="shared" ref="T35:U35" si="175">VALUE(T3-261.8/100*(T1-T2))</f>
        <v>26645.349500000004</v>
      </c>
      <c r="U35" s="59">
        <f t="shared" si="175"/>
        <v>-12878.9892</v>
      </c>
    </row>
    <row r="36" spans="16:22" ht="15" customHeight="1">
      <c r="P36" s="39">
        <v>3</v>
      </c>
      <c r="Q36" s="40">
        <f t="shared" ref="Q36" si="176">VALUE(Q3-300/100*(Q1-Q2))</f>
        <v>-414</v>
      </c>
      <c r="R36" s="40">
        <f t="shared" ref="R36:S36" si="177">VALUE(R3-300/100*(R1-R2))</f>
        <v>12636.6</v>
      </c>
      <c r="S36" s="40">
        <f t="shared" si="177"/>
        <v>13220.899999999998</v>
      </c>
      <c r="T36" s="40">
        <f t="shared" ref="T36:U36" si="178">VALUE(T3-300/100*(T1-T2))</f>
        <v>30533.25</v>
      </c>
      <c r="U36" s="40">
        <f t="shared" si="178"/>
        <v>-14758.199999999999</v>
      </c>
    </row>
    <row r="37" spans="16:22" ht="15" customHeight="1">
      <c r="P37" s="39">
        <v>3.2360000000000002</v>
      </c>
      <c r="Q37" s="40">
        <f t="shared" ref="Q37" si="179">VALUE(Q3-323.6/100*(Q1-Q2))</f>
        <v>-446.56800000000004</v>
      </c>
      <c r="R37" s="40">
        <f t="shared" ref="R37:S37" si="180">VALUE(R3-323.6/100*(R1-R2))</f>
        <v>12790.7906</v>
      </c>
      <c r="S37" s="40">
        <f t="shared" si="180"/>
        <v>13458.976799999997</v>
      </c>
      <c r="T37" s="40">
        <f t="shared" ref="T37:U37" si="181">VALUE(T3-323.6/100*(T1-T2))</f>
        <v>32935.199000000001</v>
      </c>
      <c r="U37" s="40">
        <f t="shared" si="181"/>
        <v>-15919.178400000001</v>
      </c>
    </row>
    <row r="38" spans="16:22" ht="15" customHeight="1">
      <c r="P38" s="39">
        <v>3.2719999999999998</v>
      </c>
      <c r="Q38" s="40">
        <f t="shared" ref="Q38" si="182">VALUE(Q3-327.2/100*(Q1-Q2))</f>
        <v>-451.53599999999994</v>
      </c>
      <c r="R38" s="40">
        <f t="shared" ref="R38:S38" si="183">VALUE(R3-327.2/100*(R1-R2))</f>
        <v>12814.3112</v>
      </c>
      <c r="S38" s="40">
        <f t="shared" si="183"/>
        <v>13495.293599999997</v>
      </c>
      <c r="T38" s="40">
        <f t="shared" ref="T38:U38" si="184">VALUE(T3-327.2/100*(T1-T2))</f>
        <v>33301.597999999998</v>
      </c>
      <c r="U38" s="40">
        <f t="shared" si="184"/>
        <v>-16096.276799999998</v>
      </c>
    </row>
    <row r="39" spans="16:22" ht="15" customHeight="1">
      <c r="P39" s="39">
        <v>3.3820000000000001</v>
      </c>
      <c r="Q39" s="40">
        <f t="shared" ref="Q39" si="185">VALUE(Q3-338.2/100*(Q1-Q2))</f>
        <v>-466.71599999999995</v>
      </c>
      <c r="R39" s="40">
        <f t="shared" ref="R39:S39" si="186">VALUE(R3-338.2/100*(R1-R2))</f>
        <v>12886.179700000001</v>
      </c>
      <c r="S39" s="40">
        <f t="shared" si="186"/>
        <v>13606.261599999998</v>
      </c>
      <c r="T39" s="40">
        <f t="shared" ref="T39:U39" si="187">VALUE(T3-338.2/100*(T1-T2))</f>
        <v>34421.150499999996</v>
      </c>
      <c r="U39" s="40">
        <f t="shared" si="187"/>
        <v>-16637.410799999998</v>
      </c>
    </row>
    <row r="40" spans="16:22" ht="15" customHeight="1">
      <c r="P40" s="39">
        <v>3.4140000000000001</v>
      </c>
      <c r="Q40" s="40">
        <f t="shared" ref="Q40" si="188">VALUE(Q3-341.4/100*(Q1-Q2))</f>
        <v>-471.13199999999995</v>
      </c>
      <c r="R40" s="40">
        <f t="shared" ref="R40:S40" si="189">VALUE(R3-341.4/100*(R1-R2))</f>
        <v>12907.0869</v>
      </c>
      <c r="S40" s="40">
        <f t="shared" si="189"/>
        <v>13638.543199999996</v>
      </c>
      <c r="T40" s="40">
        <f t="shared" ref="T40:U40" si="190">VALUE(T3-341.4/100*(T1-T2))</f>
        <v>34746.838499999998</v>
      </c>
      <c r="U40" s="40">
        <f t="shared" si="190"/>
        <v>-16794.831599999998</v>
      </c>
    </row>
    <row r="41" spans="16:22" ht="15" customHeight="1">
      <c r="P41" s="39">
        <v>3.6179999999999999</v>
      </c>
      <c r="Q41" s="40">
        <f t="shared" ref="Q41" si="191">VALUE(Q3-361.8/100*(Q1-Q2))</f>
        <v>-499.28400000000005</v>
      </c>
      <c r="R41" s="40">
        <f t="shared" ref="R41:S41" si="192">VALUE(R3-361.8/100*(R1-R2))</f>
        <v>13040.3703</v>
      </c>
      <c r="S41" s="40">
        <f t="shared" si="192"/>
        <v>13844.338399999997</v>
      </c>
      <c r="T41" s="40">
        <f t="shared" ref="T41:U41" si="193">VALUE(T3-361.8/100*(T1-T2))</f>
        <v>36823.099500000004</v>
      </c>
      <c r="U41" s="40">
        <f t="shared" si="193"/>
        <v>-17798.389200000001</v>
      </c>
    </row>
    <row r="42" spans="16:22" ht="15" customHeight="1">
      <c r="P42" s="39">
        <v>4</v>
      </c>
      <c r="Q42" s="40">
        <f t="shared" ref="Q42" si="194">VALUE(Q3-400/100*(Q1-Q2))</f>
        <v>-552</v>
      </c>
      <c r="R42" s="40">
        <f t="shared" ref="R42:S42" si="195">VALUE(R3-400/100*(R1-R2))</f>
        <v>13289.95</v>
      </c>
      <c r="S42" s="40">
        <f t="shared" si="195"/>
        <v>14229.699999999997</v>
      </c>
      <c r="T42" s="40">
        <f t="shared" ref="T42:U42" si="196">VALUE(T3-400/100*(T1-T2))</f>
        <v>40711</v>
      </c>
      <c r="U42" s="40">
        <f t="shared" si="196"/>
        <v>-19677.599999999999</v>
      </c>
    </row>
    <row r="43" spans="16:22" ht="15" customHeight="1">
      <c r="P43" s="39">
        <v>4.2359999999999998</v>
      </c>
      <c r="Q43" s="40">
        <f t="shared" ref="Q43" si="197">VALUE(Q3-423.6/100*(Q1-Q2))</f>
        <v>-584.5680000000001</v>
      </c>
      <c r="R43" s="40">
        <f t="shared" ref="R43:S43" si="198">VALUE(R3-423.6/100*(R1-R2))</f>
        <v>13444.140600000001</v>
      </c>
      <c r="S43" s="40">
        <f t="shared" si="198"/>
        <v>14467.776799999998</v>
      </c>
      <c r="T43" s="40">
        <f t="shared" ref="T43:U43" si="199">VALUE(T3-423.6/100*(T1-T2))</f>
        <v>43112.949000000008</v>
      </c>
      <c r="U43" s="40">
        <f t="shared" si="199"/>
        <v>-20838.578400000002</v>
      </c>
    </row>
    <row r="44" spans="16:22" ht="15" customHeight="1">
      <c r="P44" s="39">
        <v>4.2720000000000002</v>
      </c>
      <c r="Q44" s="40">
        <f t="shared" ref="Q44" si="200">VALUE(Q3-427.2/100*(Q1-Q2))</f>
        <v>-589.53600000000006</v>
      </c>
      <c r="R44" s="40">
        <f t="shared" ref="R44:S44" si="201">VALUE(R3-427.2/100*(R1-R2))</f>
        <v>13467.6612</v>
      </c>
      <c r="S44" s="40">
        <f t="shared" si="201"/>
        <v>14504.093599999997</v>
      </c>
      <c r="T44" s="40">
        <f t="shared" ref="T44:U44" si="202">VALUE(T3-427.2/100*(T1-T2))</f>
        <v>43479.348000000005</v>
      </c>
      <c r="U44" s="40">
        <f t="shared" si="202"/>
        <v>-21015.676800000001</v>
      </c>
    </row>
    <row r="45" spans="16:22" ht="15" customHeight="1">
      <c r="P45" s="39">
        <v>4.3819999999999997</v>
      </c>
      <c r="Q45" s="40">
        <f t="shared" ref="Q45" si="203">VALUE(Q3-438.2/100*(Q1-Q2))</f>
        <v>-604.71600000000001</v>
      </c>
      <c r="R45" s="40">
        <f t="shared" ref="R45:S45" si="204">VALUE(R3-438.2/100*(R1-R2))</f>
        <v>13539.529700000001</v>
      </c>
      <c r="S45" s="40">
        <f t="shared" si="204"/>
        <v>14615.061599999997</v>
      </c>
      <c r="T45" s="40">
        <f t="shared" ref="T45:U45" si="205">VALUE(T3-438.2/100*(T1-T2))</f>
        <v>44598.900499999996</v>
      </c>
      <c r="U45" s="40">
        <f t="shared" si="205"/>
        <v>-21556.810799999996</v>
      </c>
    </row>
    <row r="46" spans="16:22" ht="15" customHeight="1">
      <c r="P46" s="39">
        <v>4.4139999999999997</v>
      </c>
      <c r="Q46" s="40">
        <f t="shared" ref="Q46" si="206">VALUE(Q3-414.4/100*(Q1-Q2))</f>
        <v>-571.87200000000007</v>
      </c>
      <c r="R46" s="40">
        <f t="shared" ref="R46:S46" si="207">VALUE(R3-414.4/100*(R1-R2))</f>
        <v>13384.0324</v>
      </c>
      <c r="S46" s="40">
        <f t="shared" si="207"/>
        <v>14374.967199999997</v>
      </c>
      <c r="T46" s="40">
        <f t="shared" ref="T46:U46" si="208">VALUE(T3-414.4/100*(T1-T2))</f>
        <v>42176.595999999998</v>
      </c>
      <c r="U46" s="40">
        <f t="shared" si="208"/>
        <v>-20385.993599999998</v>
      </c>
    </row>
    <row r="47" spans="16:22" ht="15" customHeight="1">
      <c r="P47" s="60">
        <v>4.6180000000000003</v>
      </c>
      <c r="Q47" s="61">
        <f t="shared" ref="Q47" si="209">VALUE(Q3-461.8/100*(Q1-Q2))</f>
        <v>-637.28399999999999</v>
      </c>
      <c r="R47" s="61">
        <f t="shared" ref="R47:S47" si="210">VALUE(R3-461.8/100*(R1-R2))</f>
        <v>13693.720300000001</v>
      </c>
      <c r="S47" s="61">
        <f t="shared" si="210"/>
        <v>14853.138399999996</v>
      </c>
      <c r="T47" s="61">
        <f t="shared" ref="T47:U47" si="211">VALUE(T3-461.8/100*(T1-T2))</f>
        <v>47000.849500000004</v>
      </c>
      <c r="U47" s="61">
        <f t="shared" si="211"/>
        <v>-22717.789199999999</v>
      </c>
    </row>
    <row r="48" spans="16:22" ht="15" customHeight="1">
      <c r="P48" s="39">
        <v>4.7640000000000002</v>
      </c>
      <c r="Q48" s="40">
        <f t="shared" ref="Q48" si="212">VALUE(Q3-476.4/100*(Q1-Q2))</f>
        <v>-657.4319999999999</v>
      </c>
      <c r="R48" s="40">
        <f t="shared" ref="R48:S48" si="213">VALUE(R3-476.4/100*(R1-R2))</f>
        <v>13789.109400000001</v>
      </c>
      <c r="S48" s="40">
        <f t="shared" si="213"/>
        <v>15000.423199999996</v>
      </c>
      <c r="T48" s="40">
        <f t="shared" ref="T48:U48" si="214">VALUE(T3-476.4/100*(T1-T2))</f>
        <v>48486.800999999992</v>
      </c>
      <c r="U48" s="40">
        <f t="shared" si="214"/>
        <v>-23436.021599999996</v>
      </c>
    </row>
    <row r="49" spans="16:21" ht="15" customHeight="1">
      <c r="P49" s="39">
        <v>5</v>
      </c>
      <c r="Q49" s="40">
        <f t="shared" ref="Q49" si="215">VALUE(Q3-500/100*(Q1-Q2))</f>
        <v>-690</v>
      </c>
      <c r="R49" s="40">
        <f t="shared" ref="R49:S49" si="216">VALUE(R3-500/100*(R1-R2))</f>
        <v>13943.300000000001</v>
      </c>
      <c r="S49" s="40">
        <f t="shared" si="216"/>
        <v>15238.499999999996</v>
      </c>
      <c r="T49" s="40">
        <f t="shared" ref="T49:U49" si="217">VALUE(T3-500/100*(T1-T2))</f>
        <v>50888.75</v>
      </c>
      <c r="U49" s="40">
        <f t="shared" si="217"/>
        <v>-24597</v>
      </c>
    </row>
    <row r="50" spans="16:21" ht="15" customHeight="1">
      <c r="P50" s="39">
        <v>5.2359999999999998</v>
      </c>
      <c r="Q50" s="40">
        <f t="shared" ref="Q50" si="218">VALUE(Q3-523.6/100*(Q1-Q2))</f>
        <v>-722.5680000000001</v>
      </c>
      <c r="R50" s="40">
        <f t="shared" ref="R50:S50" si="219">VALUE(R3-523.6/100*(R1-R2))</f>
        <v>14097.490600000001</v>
      </c>
      <c r="S50" s="40">
        <f t="shared" si="219"/>
        <v>15476.576799999997</v>
      </c>
      <c r="T50" s="40">
        <f t="shared" ref="T50:U50" si="220">VALUE(T3-523.6/100*(T1-T2))</f>
        <v>53290.699000000008</v>
      </c>
      <c r="U50" s="40">
        <f t="shared" si="220"/>
        <v>-25757.9784</v>
      </c>
    </row>
    <row r="51" spans="16:21" ht="15" customHeight="1">
      <c r="P51" s="39">
        <v>5.3819999999999997</v>
      </c>
      <c r="Q51" s="40">
        <f t="shared" ref="Q51" si="221">VALUE(Q3-538.2/100*(Q1-Q2))</f>
        <v>-742.71600000000012</v>
      </c>
      <c r="R51" s="40">
        <f t="shared" ref="R51:S51" si="222">VALUE(R3-538.2/100*(R1-R2))</f>
        <v>14192.879700000001</v>
      </c>
      <c r="S51" s="40">
        <f t="shared" si="222"/>
        <v>15623.861599999997</v>
      </c>
      <c r="T51" s="40">
        <f t="shared" ref="T51:U51" si="223">VALUE(T3-538.2/100*(T1-T2))</f>
        <v>54776.650500000003</v>
      </c>
      <c r="U51" s="40">
        <f t="shared" si="223"/>
        <v>-26476.210800000001</v>
      </c>
    </row>
    <row r="52" spans="16:21" ht="15" customHeight="1">
      <c r="P52" s="39">
        <v>5.6180000000000003</v>
      </c>
      <c r="Q52" s="40">
        <f t="shared" ref="Q52" si="224">VALUE(Q3-561.8/100*(Q1-Q2))</f>
        <v>-775.28399999999988</v>
      </c>
      <c r="R52" s="40">
        <f t="shared" ref="R52:S52" si="225">VALUE(R3-561.8/100*(R1-R2))</f>
        <v>14347.070300000001</v>
      </c>
      <c r="S52" s="40">
        <f t="shared" si="225"/>
        <v>15861.938399999995</v>
      </c>
      <c r="T52" s="40">
        <f t="shared" ref="T52:U52" si="226">VALUE(T3-561.8/100*(T1-T2))</f>
        <v>57178.599499999997</v>
      </c>
      <c r="U52" s="40">
        <f t="shared" si="226"/>
        <v>-27637.189199999993</v>
      </c>
    </row>
    <row r="53" spans="16:21" ht="15" customHeight="1"/>
    <row r="54" spans="16:21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2"/>
  <sheetViews>
    <sheetView topLeftCell="CL1" workbookViewId="0">
      <selection activeCell="CV1" sqref="CV1:DA1048576"/>
    </sheetView>
  </sheetViews>
  <sheetFormatPr defaultRowHeight="14.4"/>
  <cols>
    <col min="1" max="105" width="10.77734375" style="15" customWidth="1"/>
  </cols>
  <sheetData>
    <row r="1" spans="1:10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  <c r="CQ1" s="2">
        <v>44011</v>
      </c>
      <c r="CR1" s="2">
        <v>44012</v>
      </c>
      <c r="CS1" s="2">
        <v>44013</v>
      </c>
      <c r="CT1" s="2">
        <v>44014</v>
      </c>
      <c r="CU1" s="2">
        <v>44015</v>
      </c>
      <c r="CV1" s="2">
        <v>44018</v>
      </c>
      <c r="CW1" s="2">
        <v>44019</v>
      </c>
      <c r="CX1" s="2">
        <v>44020</v>
      </c>
      <c r="CY1" s="2">
        <v>44021</v>
      </c>
      <c r="CZ1" s="2">
        <v>44022</v>
      </c>
      <c r="DA1" s="2">
        <v>44025</v>
      </c>
    </row>
    <row r="2" spans="1:10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  <c r="CQ2" s="56">
        <v>10337.950000000001</v>
      </c>
      <c r="CR2" s="56">
        <v>10401.049999999999</v>
      </c>
      <c r="CS2" s="56">
        <v>10447.049999999999</v>
      </c>
      <c r="CT2" s="56">
        <v>10598.2</v>
      </c>
      <c r="CU2" s="56">
        <v>10631.3</v>
      </c>
      <c r="CV2" s="56">
        <v>10811.4</v>
      </c>
      <c r="CW2" s="56">
        <v>10813.8</v>
      </c>
      <c r="CX2" s="56">
        <v>10847.85</v>
      </c>
      <c r="CY2" s="56">
        <v>10836.85</v>
      </c>
      <c r="CZ2" s="56">
        <v>10819.4</v>
      </c>
      <c r="DA2" s="56">
        <v>10894.05</v>
      </c>
    </row>
    <row r="3" spans="1:10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  <c r="CQ3" s="55">
        <v>10223.6</v>
      </c>
      <c r="CR3" s="55">
        <v>10267.35</v>
      </c>
      <c r="CS3" s="55">
        <v>10299.6</v>
      </c>
      <c r="CT3" s="55">
        <v>10485.549999999999</v>
      </c>
      <c r="CU3" s="55">
        <v>10562.65</v>
      </c>
      <c r="CV3" s="55">
        <v>10695.1</v>
      </c>
      <c r="CW3" s="55">
        <v>10689.7</v>
      </c>
      <c r="CX3" s="55">
        <v>10676.55</v>
      </c>
      <c r="CY3" s="55">
        <v>10733</v>
      </c>
      <c r="CZ3" s="55">
        <v>10713</v>
      </c>
      <c r="DA3" s="55">
        <v>10756.05</v>
      </c>
    </row>
    <row r="4" spans="1:10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  <c r="CQ4" s="21">
        <v>10312.4</v>
      </c>
      <c r="CR4" s="21">
        <v>10302.1</v>
      </c>
      <c r="CS4" s="21">
        <v>10430.049999999999</v>
      </c>
      <c r="CT4" s="21">
        <v>10551.7</v>
      </c>
      <c r="CU4" s="21">
        <v>10607.35</v>
      </c>
      <c r="CV4" s="21">
        <v>10763.65</v>
      </c>
      <c r="CW4" s="21">
        <v>10799.65</v>
      </c>
      <c r="CX4" s="21">
        <v>10705.75</v>
      </c>
      <c r="CY4" s="21">
        <v>10813.45</v>
      </c>
      <c r="CZ4" s="21">
        <v>10768.05</v>
      </c>
      <c r="DA4" s="21">
        <v>10802.7</v>
      </c>
    </row>
    <row r="5" spans="1:10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DA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  <c r="CQ6" s="26">
        <f t="shared" si="1"/>
        <v>10473.383333333335</v>
      </c>
      <c r="CR6" s="26">
        <f t="shared" si="1"/>
        <v>10513.349999999999</v>
      </c>
      <c r="CS6" s="26">
        <f t="shared" si="1"/>
        <v>10632.316666666666</v>
      </c>
      <c r="CT6" s="26">
        <f t="shared" si="1"/>
        <v>10717.400000000001</v>
      </c>
      <c r="CU6" s="26">
        <f t="shared" si="1"/>
        <v>10706.866666666665</v>
      </c>
      <c r="CV6" s="26">
        <f t="shared" si="1"/>
        <v>10934.633333333333</v>
      </c>
      <c r="CW6" s="26">
        <f t="shared" si="1"/>
        <v>10969.833333333332</v>
      </c>
      <c r="CX6" s="26">
        <f t="shared" si="1"/>
        <v>10981.516666666668</v>
      </c>
      <c r="CY6" s="26">
        <f t="shared" si="1"/>
        <v>10959.716666666665</v>
      </c>
      <c r="CZ6" s="26">
        <f t="shared" si="1"/>
        <v>10927.033333333335</v>
      </c>
      <c r="DA6" s="26">
        <f t="shared" si="1"/>
        <v>11017.150000000001</v>
      </c>
    </row>
    <row r="7" spans="1:105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DA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  <c r="CQ7" s="27">
        <f t="shared" si="3"/>
        <v>10405.666666666668</v>
      </c>
      <c r="CR7" s="27">
        <f t="shared" si="3"/>
        <v>10457.199999999999</v>
      </c>
      <c r="CS7" s="27">
        <f t="shared" si="3"/>
        <v>10539.683333333332</v>
      </c>
      <c r="CT7" s="27">
        <f t="shared" si="3"/>
        <v>10657.800000000001</v>
      </c>
      <c r="CU7" s="27">
        <f t="shared" si="3"/>
        <v>10669.083333333332</v>
      </c>
      <c r="CV7" s="27">
        <f t="shared" si="3"/>
        <v>10873.016666666666</v>
      </c>
      <c r="CW7" s="27">
        <f t="shared" si="3"/>
        <v>10891.816666666666</v>
      </c>
      <c r="CX7" s="27">
        <f t="shared" si="3"/>
        <v>10914.683333333334</v>
      </c>
      <c r="CY7" s="27">
        <f t="shared" si="3"/>
        <v>10898.283333333333</v>
      </c>
      <c r="CZ7" s="27">
        <f t="shared" si="3"/>
        <v>10873.216666666667</v>
      </c>
      <c r="DA7" s="27">
        <f t="shared" si="3"/>
        <v>10955.6</v>
      </c>
    </row>
    <row r="8" spans="1:105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DA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  <c r="CQ8" s="28">
        <f t="shared" si="5"/>
        <v>10359.033333333335</v>
      </c>
      <c r="CR8" s="28">
        <f t="shared" si="5"/>
        <v>10379.65</v>
      </c>
      <c r="CS8" s="28">
        <f t="shared" si="5"/>
        <v>10484.866666666667</v>
      </c>
      <c r="CT8" s="28">
        <f t="shared" si="5"/>
        <v>10604.75</v>
      </c>
      <c r="CU8" s="28">
        <f t="shared" si="5"/>
        <v>10638.216666666665</v>
      </c>
      <c r="CV8" s="28">
        <f t="shared" si="5"/>
        <v>10818.333333333334</v>
      </c>
      <c r="CW8" s="28">
        <f t="shared" si="5"/>
        <v>10845.733333333334</v>
      </c>
      <c r="CX8" s="28">
        <f t="shared" si="5"/>
        <v>10810.216666666667</v>
      </c>
      <c r="CY8" s="28">
        <f t="shared" si="5"/>
        <v>10855.866666666665</v>
      </c>
      <c r="CZ8" s="28">
        <f t="shared" si="5"/>
        <v>10820.633333333335</v>
      </c>
      <c r="DA8" s="28">
        <f t="shared" si="5"/>
        <v>10879.150000000001</v>
      </c>
    </row>
    <row r="9" spans="1:10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</row>
    <row r="10" spans="1:105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DA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  <c r="CQ10" s="53">
        <f t="shared" si="7"/>
        <v>10301.858333333334</v>
      </c>
      <c r="CR10" s="53">
        <f t="shared" si="7"/>
        <v>10334.200000000001</v>
      </c>
      <c r="CS10" s="53">
        <f t="shared" si="7"/>
        <v>10411.141666666666</v>
      </c>
      <c r="CT10" s="53">
        <f t="shared" si="7"/>
        <v>10548.424999999999</v>
      </c>
      <c r="CU10" s="53">
        <f t="shared" si="7"/>
        <v>10603.891666666666</v>
      </c>
      <c r="CV10" s="53">
        <f t="shared" si="7"/>
        <v>10760.183333333334</v>
      </c>
      <c r="CW10" s="53">
        <f t="shared" si="7"/>
        <v>10783.683333333334</v>
      </c>
      <c r="CX10" s="53">
        <f t="shared" si="7"/>
        <v>10762.2</v>
      </c>
      <c r="CY10" s="53">
        <f t="shared" si="7"/>
        <v>10803.941666666666</v>
      </c>
      <c r="CZ10" s="53">
        <f t="shared" si="7"/>
        <v>10767.433333333334</v>
      </c>
      <c r="DA10" s="53">
        <f t="shared" si="7"/>
        <v>10825.05</v>
      </c>
    </row>
    <row r="11" spans="1:105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DA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  <c r="CQ11" s="21">
        <f t="shared" si="9"/>
        <v>10291.316666666668</v>
      </c>
      <c r="CR11" s="21">
        <f t="shared" si="9"/>
        <v>10323.5</v>
      </c>
      <c r="CS11" s="21">
        <f t="shared" si="9"/>
        <v>10392.233333333334</v>
      </c>
      <c r="CT11" s="21">
        <f t="shared" si="9"/>
        <v>10545.15</v>
      </c>
      <c r="CU11" s="21">
        <f t="shared" si="9"/>
        <v>10600.433333333332</v>
      </c>
      <c r="CV11" s="21">
        <f t="shared" si="9"/>
        <v>10756.716666666667</v>
      </c>
      <c r="CW11" s="21">
        <f t="shared" si="9"/>
        <v>10767.716666666667</v>
      </c>
      <c r="CX11" s="21">
        <f t="shared" si="9"/>
        <v>10743.383333333333</v>
      </c>
      <c r="CY11" s="21">
        <f t="shared" si="9"/>
        <v>10794.433333333332</v>
      </c>
      <c r="CZ11" s="21">
        <f t="shared" si="9"/>
        <v>10766.816666666668</v>
      </c>
      <c r="DA11" s="21">
        <f t="shared" si="9"/>
        <v>10817.6</v>
      </c>
    </row>
    <row r="12" spans="1:105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DA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  <c r="CQ12" s="54">
        <f t="shared" si="11"/>
        <v>10280.775000000001</v>
      </c>
      <c r="CR12" s="54">
        <f t="shared" si="11"/>
        <v>10312.799999999999</v>
      </c>
      <c r="CS12" s="54">
        <f t="shared" si="11"/>
        <v>10373.325000000001</v>
      </c>
      <c r="CT12" s="54">
        <f t="shared" si="11"/>
        <v>10541.875</v>
      </c>
      <c r="CU12" s="54">
        <f t="shared" si="11"/>
        <v>10596.974999999999</v>
      </c>
      <c r="CV12" s="54">
        <f t="shared" si="11"/>
        <v>10753.25</v>
      </c>
      <c r="CW12" s="54">
        <f t="shared" si="11"/>
        <v>10751.75</v>
      </c>
      <c r="CX12" s="54">
        <f t="shared" si="11"/>
        <v>10724.566666666666</v>
      </c>
      <c r="CY12" s="54">
        <f t="shared" si="11"/>
        <v>10784.924999999999</v>
      </c>
      <c r="CZ12" s="54">
        <f t="shared" si="11"/>
        <v>10766.2</v>
      </c>
      <c r="DA12" s="54">
        <f t="shared" si="11"/>
        <v>10810.150000000001</v>
      </c>
    </row>
    <row r="13" spans="1:10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</row>
    <row r="14" spans="1:105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DA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  <c r="CQ14" s="32">
        <f t="shared" si="13"/>
        <v>10244.683333333334</v>
      </c>
      <c r="CR14" s="32">
        <f t="shared" si="13"/>
        <v>10245.950000000001</v>
      </c>
      <c r="CS14" s="32">
        <f t="shared" si="13"/>
        <v>10337.416666666668</v>
      </c>
      <c r="CT14" s="32">
        <f t="shared" si="13"/>
        <v>10492.099999999999</v>
      </c>
      <c r="CU14" s="32">
        <f t="shared" si="13"/>
        <v>10569.566666666666</v>
      </c>
      <c r="CV14" s="32">
        <f t="shared" si="13"/>
        <v>10702.033333333335</v>
      </c>
      <c r="CW14" s="32">
        <f t="shared" si="13"/>
        <v>10721.633333333335</v>
      </c>
      <c r="CX14" s="32">
        <f t="shared" si="13"/>
        <v>10638.916666666666</v>
      </c>
      <c r="CY14" s="32">
        <f t="shared" si="13"/>
        <v>10752.016666666665</v>
      </c>
      <c r="CZ14" s="32">
        <f t="shared" si="13"/>
        <v>10714.233333333335</v>
      </c>
      <c r="DA14" s="32">
        <f t="shared" si="13"/>
        <v>10741.150000000001</v>
      </c>
    </row>
    <row r="15" spans="1:105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DA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  <c r="CQ15" s="34">
        <f t="shared" si="15"/>
        <v>10176.966666666667</v>
      </c>
      <c r="CR15" s="34">
        <f t="shared" si="15"/>
        <v>10189.800000000001</v>
      </c>
      <c r="CS15" s="34">
        <f t="shared" si="15"/>
        <v>10244.783333333335</v>
      </c>
      <c r="CT15" s="34">
        <f t="shared" si="15"/>
        <v>10432.499999999998</v>
      </c>
      <c r="CU15" s="34">
        <f t="shared" si="15"/>
        <v>10531.783333333333</v>
      </c>
      <c r="CV15" s="34">
        <f t="shared" si="15"/>
        <v>10640.416666666668</v>
      </c>
      <c r="CW15" s="34">
        <f t="shared" si="15"/>
        <v>10643.616666666669</v>
      </c>
      <c r="CX15" s="34">
        <f t="shared" si="15"/>
        <v>10572.083333333332</v>
      </c>
      <c r="CY15" s="34">
        <f t="shared" si="15"/>
        <v>10690.583333333332</v>
      </c>
      <c r="CZ15" s="34">
        <f t="shared" si="15"/>
        <v>10660.416666666668</v>
      </c>
      <c r="DA15" s="34">
        <f t="shared" si="15"/>
        <v>10679.6</v>
      </c>
    </row>
    <row r="16" spans="1:105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DA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  <c r="CQ16" s="35">
        <f t="shared" si="17"/>
        <v>10130.333333333334</v>
      </c>
      <c r="CR16" s="35">
        <f t="shared" si="17"/>
        <v>10112.250000000002</v>
      </c>
      <c r="CS16" s="35">
        <f t="shared" si="17"/>
        <v>10189.966666666669</v>
      </c>
      <c r="CT16" s="35">
        <f t="shared" si="17"/>
        <v>10379.449999999997</v>
      </c>
      <c r="CU16" s="35">
        <f t="shared" si="17"/>
        <v>10500.916666666666</v>
      </c>
      <c r="CV16" s="35">
        <f t="shared" si="17"/>
        <v>10585.733333333335</v>
      </c>
      <c r="CW16" s="35">
        <f t="shared" si="17"/>
        <v>10597.533333333336</v>
      </c>
      <c r="CX16" s="35">
        <f t="shared" si="17"/>
        <v>10467.616666666665</v>
      </c>
      <c r="CY16" s="35">
        <f t="shared" si="17"/>
        <v>10648.166666666664</v>
      </c>
      <c r="CZ16" s="35">
        <f t="shared" si="17"/>
        <v>10607.833333333336</v>
      </c>
      <c r="DA16" s="35">
        <f t="shared" si="17"/>
        <v>10603.150000000001</v>
      </c>
    </row>
    <row r="17" spans="1:10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</row>
    <row r="18" spans="1:105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DA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  <c r="CQ18" s="27">
        <f t="shared" si="19"/>
        <v>10427.743219609531</v>
      </c>
      <c r="CR18" s="27">
        <f t="shared" si="19"/>
        <v>10436.252509654389</v>
      </c>
      <c r="CS18" s="27">
        <f t="shared" si="19"/>
        <v>10579.367533933355</v>
      </c>
      <c r="CT18" s="27">
        <f t="shared" si="19"/>
        <v>10665.060673021446</v>
      </c>
      <c r="CU18" s="27">
        <f t="shared" si="19"/>
        <v>10676.290519424576</v>
      </c>
      <c r="CV18" s="27">
        <f t="shared" si="19"/>
        <v>10880.695422202689</v>
      </c>
      <c r="CW18" s="27">
        <f t="shared" si="19"/>
        <v>10925.026443211687</v>
      </c>
      <c r="CX18" s="27">
        <f t="shared" si="19"/>
        <v>10877.518499655787</v>
      </c>
      <c r="CY18" s="27">
        <f t="shared" si="19"/>
        <v>10918.0784154011</v>
      </c>
      <c r="CZ18" s="27">
        <f t="shared" si="19"/>
        <v>10874.996748809857</v>
      </c>
      <c r="DA18" s="27">
        <f t="shared" si="19"/>
        <v>10941.298518973044</v>
      </c>
    </row>
    <row r="19" spans="1:105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DA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  <c r="CQ19" s="28">
        <f t="shared" si="21"/>
        <v>10375.2925</v>
      </c>
      <c r="CR19" s="28">
        <f t="shared" si="21"/>
        <v>10375.635</v>
      </c>
      <c r="CS19" s="28">
        <f t="shared" si="21"/>
        <v>10511.147499999999</v>
      </c>
      <c r="CT19" s="28">
        <f t="shared" si="21"/>
        <v>10613.657500000001</v>
      </c>
      <c r="CU19" s="28">
        <f t="shared" si="21"/>
        <v>10645.1075</v>
      </c>
      <c r="CV19" s="28">
        <f t="shared" si="21"/>
        <v>10827.615</v>
      </c>
      <c r="CW19" s="28">
        <f t="shared" si="21"/>
        <v>10867.904999999999</v>
      </c>
      <c r="CX19" s="28">
        <f t="shared" si="21"/>
        <v>10799.965</v>
      </c>
      <c r="CY19" s="28">
        <f t="shared" si="21"/>
        <v>10870.567500000001</v>
      </c>
      <c r="CZ19" s="28">
        <f t="shared" si="21"/>
        <v>10826.57</v>
      </c>
      <c r="DA19" s="28">
        <f t="shared" si="21"/>
        <v>10878.6</v>
      </c>
    </row>
    <row r="20" spans="1:105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DA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  <c r="CQ20" s="21">
        <f t="shared" si="23"/>
        <v>10312.4</v>
      </c>
      <c r="CR20" s="21">
        <f t="shared" si="23"/>
        <v>10302.1</v>
      </c>
      <c r="CS20" s="21">
        <f t="shared" si="23"/>
        <v>10430.049999999999</v>
      </c>
      <c r="CT20" s="21">
        <f t="shared" si="23"/>
        <v>10551.7</v>
      </c>
      <c r="CU20" s="21">
        <f t="shared" si="23"/>
        <v>10607.35</v>
      </c>
      <c r="CV20" s="21">
        <f t="shared" si="23"/>
        <v>10763.65</v>
      </c>
      <c r="CW20" s="21">
        <f t="shared" si="23"/>
        <v>10799.65</v>
      </c>
      <c r="CX20" s="21">
        <f t="shared" si="23"/>
        <v>10705.75</v>
      </c>
      <c r="CY20" s="21">
        <f t="shared" si="23"/>
        <v>10813.45</v>
      </c>
      <c r="CZ20" s="21">
        <f t="shared" si="23"/>
        <v>10768.05</v>
      </c>
      <c r="DA20" s="21">
        <f t="shared" si="23"/>
        <v>10802.7</v>
      </c>
    </row>
    <row r="21" spans="1:105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DA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  <c r="CQ21" s="20">
        <f t="shared" si="25"/>
        <v>10280.953749999999</v>
      </c>
      <c r="CR21" s="20">
        <f t="shared" si="25"/>
        <v>10265.3325</v>
      </c>
      <c r="CS21" s="20">
        <f t="shared" si="25"/>
        <v>10389.501249999999</v>
      </c>
      <c r="CT21" s="20">
        <f t="shared" si="25"/>
        <v>10520.721250000001</v>
      </c>
      <c r="CU21" s="20">
        <f t="shared" si="25"/>
        <v>10588.471250000001</v>
      </c>
      <c r="CV21" s="20">
        <f t="shared" si="25"/>
        <v>10731.6675</v>
      </c>
      <c r="CW21" s="20">
        <f t="shared" si="25"/>
        <v>10765.522499999999</v>
      </c>
      <c r="CX21" s="20">
        <f t="shared" si="25"/>
        <v>10658.6425</v>
      </c>
      <c r="CY21" s="20">
        <f t="shared" si="25"/>
        <v>10784.891250000001</v>
      </c>
      <c r="CZ21" s="20">
        <f t="shared" si="25"/>
        <v>10738.789999999999</v>
      </c>
      <c r="DA21" s="20">
        <f t="shared" si="25"/>
        <v>10764.75</v>
      </c>
    </row>
    <row r="22" spans="1:105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DA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  <c r="CQ22" s="32">
        <f t="shared" si="27"/>
        <v>10249.5075</v>
      </c>
      <c r="CR22" s="32">
        <f t="shared" si="27"/>
        <v>10228.565000000001</v>
      </c>
      <c r="CS22" s="32">
        <f t="shared" si="27"/>
        <v>10348.952499999999</v>
      </c>
      <c r="CT22" s="32">
        <f t="shared" si="27"/>
        <v>10489.7425</v>
      </c>
      <c r="CU22" s="32">
        <f t="shared" si="27"/>
        <v>10569.592500000001</v>
      </c>
      <c r="CV22" s="32">
        <f t="shared" si="27"/>
        <v>10699.684999999999</v>
      </c>
      <c r="CW22" s="32">
        <f t="shared" si="27"/>
        <v>10731.395</v>
      </c>
      <c r="CX22" s="32">
        <f t="shared" si="27"/>
        <v>10611.535</v>
      </c>
      <c r="CY22" s="32">
        <f t="shared" si="27"/>
        <v>10756.3325</v>
      </c>
      <c r="CZ22" s="32">
        <f t="shared" si="27"/>
        <v>10709.529999999999</v>
      </c>
      <c r="DA22" s="32">
        <f t="shared" si="27"/>
        <v>10726.800000000001</v>
      </c>
    </row>
    <row r="23" spans="1:105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DA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  <c r="CQ23" s="34">
        <f t="shared" si="29"/>
        <v>10197.056780390469</v>
      </c>
      <c r="CR23" s="34">
        <f t="shared" si="29"/>
        <v>10167.947490345612</v>
      </c>
      <c r="CS23" s="34">
        <f t="shared" si="29"/>
        <v>10280.732466066644</v>
      </c>
      <c r="CT23" s="34">
        <f t="shared" si="29"/>
        <v>10438.339326978556</v>
      </c>
      <c r="CU23" s="34">
        <f t="shared" si="29"/>
        <v>10538.409480575425</v>
      </c>
      <c r="CV23" s="34">
        <f t="shared" si="29"/>
        <v>10646.60457779731</v>
      </c>
      <c r="CW23" s="34">
        <f t="shared" si="29"/>
        <v>10674.273556788312</v>
      </c>
      <c r="CX23" s="34">
        <f t="shared" si="29"/>
        <v>10533.981500344213</v>
      </c>
      <c r="CY23" s="34">
        <f t="shared" si="29"/>
        <v>10708.821584598902</v>
      </c>
      <c r="CZ23" s="34">
        <f t="shared" si="29"/>
        <v>10661.103251190141</v>
      </c>
      <c r="DA23" s="34">
        <f t="shared" si="29"/>
        <v>10664.101481026957</v>
      </c>
    </row>
    <row r="24" spans="1:10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</row>
    <row r="25" spans="1:105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DA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  <c r="CQ25" s="36">
        <f t="shared" si="31"/>
        <v>114.35000000000036</v>
      </c>
      <c r="CR25" s="36">
        <f t="shared" si="31"/>
        <v>133.69999999999891</v>
      </c>
      <c r="CS25" s="36">
        <f t="shared" si="31"/>
        <v>147.44999999999891</v>
      </c>
      <c r="CT25" s="36">
        <f t="shared" si="31"/>
        <v>112.65000000000146</v>
      </c>
      <c r="CU25" s="36">
        <f t="shared" si="31"/>
        <v>68.649999999999636</v>
      </c>
      <c r="CV25" s="36">
        <f t="shared" si="31"/>
        <v>116.29999999999927</v>
      </c>
      <c r="CW25" s="36">
        <f t="shared" si="31"/>
        <v>124.09999999999854</v>
      </c>
      <c r="CX25" s="36">
        <f t="shared" si="31"/>
        <v>171.30000000000109</v>
      </c>
      <c r="CY25" s="36">
        <f t="shared" si="31"/>
        <v>103.85000000000036</v>
      </c>
      <c r="CZ25" s="36">
        <f t="shared" si="31"/>
        <v>106.39999999999964</v>
      </c>
      <c r="DA25" s="36">
        <f t="shared" si="31"/>
        <v>138</v>
      </c>
    </row>
    <row r="26" spans="1:105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DA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  <c r="CQ26" s="36">
        <f t="shared" si="33"/>
        <v>125.78500000000041</v>
      </c>
      <c r="CR26" s="36">
        <f t="shared" si="33"/>
        <v>147.0699999999988</v>
      </c>
      <c r="CS26" s="36">
        <f t="shared" si="33"/>
        <v>162.1949999999988</v>
      </c>
      <c r="CT26" s="36">
        <f t="shared" si="33"/>
        <v>123.91500000000161</v>
      </c>
      <c r="CU26" s="36">
        <f t="shared" si="33"/>
        <v>75.514999999999603</v>
      </c>
      <c r="CV26" s="36">
        <f t="shared" si="33"/>
        <v>127.92999999999921</v>
      </c>
      <c r="CW26" s="36">
        <f t="shared" si="33"/>
        <v>136.5099999999984</v>
      </c>
      <c r="CX26" s="36">
        <f t="shared" si="33"/>
        <v>188.43000000000123</v>
      </c>
      <c r="CY26" s="36">
        <f t="shared" si="33"/>
        <v>114.23500000000041</v>
      </c>
      <c r="CZ26" s="36">
        <f t="shared" si="33"/>
        <v>117.03999999999961</v>
      </c>
      <c r="DA26" s="36">
        <f t="shared" si="33"/>
        <v>151.80000000000001</v>
      </c>
    </row>
    <row r="27" spans="1:105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DA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  <c r="CQ27" s="36">
        <f t="shared" si="35"/>
        <v>20561.550000000003</v>
      </c>
      <c r="CR27" s="36">
        <f t="shared" si="35"/>
        <v>20668.400000000001</v>
      </c>
      <c r="CS27" s="36">
        <f t="shared" si="35"/>
        <v>20746.650000000001</v>
      </c>
      <c r="CT27" s="36">
        <f t="shared" si="35"/>
        <v>21083.75</v>
      </c>
      <c r="CU27" s="36">
        <f t="shared" si="35"/>
        <v>21193.949999999997</v>
      </c>
      <c r="CV27" s="36">
        <f t="shared" si="35"/>
        <v>21506.5</v>
      </c>
      <c r="CW27" s="36">
        <f t="shared" si="35"/>
        <v>21503.5</v>
      </c>
      <c r="CX27" s="36">
        <f t="shared" si="35"/>
        <v>21524.400000000001</v>
      </c>
      <c r="CY27" s="36">
        <f t="shared" si="35"/>
        <v>21569.85</v>
      </c>
      <c r="CZ27" s="36">
        <f t="shared" si="35"/>
        <v>21532.400000000001</v>
      </c>
      <c r="DA27" s="36">
        <f t="shared" si="35"/>
        <v>21650.1</v>
      </c>
    </row>
    <row r="28" spans="1:105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DA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  <c r="CQ28" s="36">
        <f t="shared" si="37"/>
        <v>10280.775000000001</v>
      </c>
      <c r="CR28" s="36">
        <f t="shared" si="37"/>
        <v>10334.200000000001</v>
      </c>
      <c r="CS28" s="36">
        <f t="shared" si="37"/>
        <v>10373.325000000001</v>
      </c>
      <c r="CT28" s="36">
        <f t="shared" si="37"/>
        <v>10541.875</v>
      </c>
      <c r="CU28" s="36">
        <f t="shared" si="37"/>
        <v>10596.974999999999</v>
      </c>
      <c r="CV28" s="36">
        <f t="shared" si="37"/>
        <v>10753.25</v>
      </c>
      <c r="CW28" s="36">
        <f t="shared" si="37"/>
        <v>10751.75</v>
      </c>
      <c r="CX28" s="36">
        <f t="shared" si="37"/>
        <v>10762.2</v>
      </c>
      <c r="CY28" s="36">
        <f t="shared" si="37"/>
        <v>10784.924999999999</v>
      </c>
      <c r="CZ28" s="36">
        <f t="shared" si="37"/>
        <v>10766.2</v>
      </c>
      <c r="DA28" s="36">
        <f t="shared" si="37"/>
        <v>10825.05</v>
      </c>
    </row>
    <row r="29" spans="1:105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DA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  <c r="CQ29" s="36">
        <f t="shared" si="39"/>
        <v>10301.858333333334</v>
      </c>
      <c r="CR29" s="36">
        <f t="shared" si="39"/>
        <v>10312.799999999999</v>
      </c>
      <c r="CS29" s="36">
        <f t="shared" si="39"/>
        <v>10411.141666666666</v>
      </c>
      <c r="CT29" s="36">
        <f t="shared" si="39"/>
        <v>10548.424999999999</v>
      </c>
      <c r="CU29" s="36">
        <f t="shared" si="39"/>
        <v>10603.891666666666</v>
      </c>
      <c r="CV29" s="36">
        <f t="shared" si="39"/>
        <v>10760.183333333334</v>
      </c>
      <c r="CW29" s="36">
        <f t="shared" si="39"/>
        <v>10783.683333333334</v>
      </c>
      <c r="CX29" s="36">
        <f t="shared" si="39"/>
        <v>10724.566666666666</v>
      </c>
      <c r="CY29" s="36">
        <f t="shared" si="39"/>
        <v>10803.941666666666</v>
      </c>
      <c r="CZ29" s="36">
        <f t="shared" si="39"/>
        <v>10767.433333333334</v>
      </c>
      <c r="DA29" s="36">
        <f t="shared" si="39"/>
        <v>10810.150000000001</v>
      </c>
    </row>
    <row r="30" spans="1:105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DA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  <c r="CQ30" s="36">
        <f t="shared" si="41"/>
        <v>10291.316666666668</v>
      </c>
      <c r="CR30" s="36">
        <f t="shared" si="41"/>
        <v>10323.5</v>
      </c>
      <c r="CS30" s="36">
        <f t="shared" si="41"/>
        <v>10392.233333333334</v>
      </c>
      <c r="CT30" s="36">
        <f t="shared" si="41"/>
        <v>10545.15</v>
      </c>
      <c r="CU30" s="36">
        <f t="shared" si="41"/>
        <v>10600.433333333332</v>
      </c>
      <c r="CV30" s="36">
        <f t="shared" si="41"/>
        <v>10756.716666666667</v>
      </c>
      <c r="CW30" s="36">
        <f t="shared" si="41"/>
        <v>10767.716666666667</v>
      </c>
      <c r="CX30" s="36">
        <f t="shared" si="41"/>
        <v>10743.383333333333</v>
      </c>
      <c r="CY30" s="36">
        <f t="shared" si="41"/>
        <v>10794.433333333332</v>
      </c>
      <c r="CZ30" s="36">
        <f t="shared" si="41"/>
        <v>10766.816666666668</v>
      </c>
      <c r="DA30" s="36">
        <f t="shared" si="41"/>
        <v>10817.6</v>
      </c>
    </row>
    <row r="31" spans="1:105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DA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  <c r="CQ31" s="36">
        <f t="shared" si="43"/>
        <v>10280.775000000001</v>
      </c>
      <c r="CR31" s="36">
        <f t="shared" si="43"/>
        <v>10334.200000000001</v>
      </c>
      <c r="CS31" s="36">
        <f t="shared" si="43"/>
        <v>10373.325000000001</v>
      </c>
      <c r="CT31" s="36">
        <f t="shared" si="43"/>
        <v>10541.875</v>
      </c>
      <c r="CU31" s="36">
        <f t="shared" si="43"/>
        <v>10596.974999999999</v>
      </c>
      <c r="CV31" s="36">
        <f t="shared" si="43"/>
        <v>10753.25</v>
      </c>
      <c r="CW31" s="36">
        <f t="shared" si="43"/>
        <v>10751.75</v>
      </c>
      <c r="CX31" s="36">
        <f t="shared" si="43"/>
        <v>10762.2</v>
      </c>
      <c r="CY31" s="36">
        <f t="shared" si="43"/>
        <v>10784.924999999999</v>
      </c>
      <c r="CZ31" s="36">
        <f t="shared" si="43"/>
        <v>10766.2</v>
      </c>
      <c r="DA31" s="36">
        <f t="shared" si="43"/>
        <v>10825.05</v>
      </c>
    </row>
    <row r="32" spans="1:105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DA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  <c r="CQ32" s="37">
        <f t="shared" si="45"/>
        <v>21.083333333332121</v>
      </c>
      <c r="CR32" s="37">
        <f t="shared" si="45"/>
        <v>21.400000000001455</v>
      </c>
      <c r="CS32" s="37">
        <f t="shared" si="45"/>
        <v>37.816666666665697</v>
      </c>
      <c r="CT32" s="37">
        <f t="shared" si="45"/>
        <v>6.5499999999992724</v>
      </c>
      <c r="CU32" s="37">
        <f t="shared" si="45"/>
        <v>6.9166666666678793</v>
      </c>
      <c r="CV32" s="37">
        <f t="shared" si="45"/>
        <v>6.9333333333343035</v>
      </c>
      <c r="CW32" s="37">
        <f t="shared" si="45"/>
        <v>31.933333333334303</v>
      </c>
      <c r="CX32" s="37">
        <f t="shared" si="45"/>
        <v>37.633333333335031</v>
      </c>
      <c r="CY32" s="37">
        <f t="shared" si="45"/>
        <v>19.016666666666424</v>
      </c>
      <c r="CZ32" s="37">
        <f t="shared" si="45"/>
        <v>1.2333333333335759</v>
      </c>
      <c r="DA32" s="37">
        <f t="shared" si="45"/>
        <v>14.899999999997817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2020-07-19T18:29:08Z</dcterms:modified>
</cp:coreProperties>
</file>