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Bin\git\stocks\"/>
    </mc:Choice>
  </mc:AlternateContent>
  <bookViews>
    <workbookView xWindow="0" yWindow="0" windowWidth="23040" windowHeight="9190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I30" i="2" l="1"/>
  <c r="I28" i="2"/>
  <c r="I31" i="2" s="1"/>
  <c r="I29" i="2" s="1"/>
  <c r="I32" i="2" s="1"/>
  <c r="I27" i="2"/>
  <c r="I25" i="2"/>
  <c r="I26" i="2" s="1"/>
  <c r="I20" i="2"/>
  <c r="I18" i="2"/>
  <c r="I23" i="2" s="1"/>
  <c r="I11" i="2"/>
  <c r="I8" i="2" s="1"/>
  <c r="I21" i="2" l="1"/>
  <c r="I22" i="2"/>
  <c r="I6" i="2"/>
  <c r="I12" i="2"/>
  <c r="I10" i="2"/>
  <c r="I14" i="2"/>
  <c r="I16" i="2" s="1"/>
  <c r="I15" i="2"/>
  <c r="I7" i="2"/>
  <c r="I19" i="2"/>
  <c r="J30" i="2"/>
  <c r="J28" i="2"/>
  <c r="J31" i="2" s="1"/>
  <c r="J27" i="2"/>
  <c r="J25" i="2"/>
  <c r="J26" i="2" s="1"/>
  <c r="J20" i="2"/>
  <c r="J18" i="2"/>
  <c r="J23" i="2" s="1"/>
  <c r="J11" i="2"/>
  <c r="J14" i="2" s="1"/>
  <c r="J16" i="2" s="1"/>
  <c r="J21" i="2" l="1"/>
  <c r="J19" i="2"/>
  <c r="J22" i="2"/>
  <c r="J29" i="2"/>
  <c r="J32" i="2" s="1"/>
  <c r="J10" i="2" s="1"/>
  <c r="J15" i="2"/>
  <c r="J7" i="2"/>
  <c r="J8" i="2"/>
  <c r="J6" i="2" s="1"/>
  <c r="W31" i="14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G11" i="2"/>
  <c r="G8" i="2" s="1"/>
  <c r="G18" i="2"/>
  <c r="G23" i="2" s="1"/>
  <c r="G20" i="2"/>
  <c r="G25" i="2"/>
  <c r="G26" i="2" s="1"/>
  <c r="G27" i="2"/>
  <c r="G28" i="2"/>
  <c r="G31" i="2" s="1"/>
  <c r="G30" i="2"/>
  <c r="G6" i="2" l="1"/>
  <c r="J12" i="2"/>
  <c r="G29" i="2"/>
  <c r="G32" i="2" s="1"/>
  <c r="G10" i="2" s="1"/>
  <c r="W21" i="14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21" i="2"/>
  <c r="G22" i="2"/>
  <c r="G19" i="2"/>
  <c r="G15" i="2"/>
  <c r="G14" i="2"/>
  <c r="G16" i="2" s="1"/>
  <c r="G7" i="2"/>
  <c r="H30" i="2"/>
  <c r="H28" i="2"/>
  <c r="H31" i="2" s="1"/>
  <c r="H27" i="2"/>
  <c r="H25" i="2"/>
  <c r="H26" i="2" s="1"/>
  <c r="H20" i="2"/>
  <c r="H18" i="2"/>
  <c r="H23" i="2" s="1"/>
  <c r="H11" i="2"/>
  <c r="H14" i="2" s="1"/>
  <c r="G12" i="2" l="1"/>
  <c r="H29" i="2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<sst xmlns="http://schemas.openxmlformats.org/spreadsheetml/2006/main" count="106" uniqueCount="67">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</sst>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topLeftCell="C1" zoomScale="110" zoomScaleNormal="110" workbookViewId="0">
      <selection activeCell="O3" sqref="O3"/>
    </sheetView>
  </sheetViews>
  <sheetFormatPr defaultColWidth="8.81640625" defaultRowHeight="14.75" customHeight="1"/>
  <cols>
    <col min="1" max="4" width="8.81640625" style="15" customWidth="1"/>
    <col min="5" max="10" width="10.81640625" style="15" customWidth="1"/>
    <col min="11" max="11" width="9.1796875" style="15" bestFit="1" customWidth="1"/>
    <col min="12" max="12" width="11" style="13" bestFit="1" customWidth="1"/>
    <col min="13" max="13" width="13.81640625" style="15" bestFit="1" customWidth="1"/>
    <col min="14" max="18" width="10.453125" style="15" bestFit="1" customWidth="1"/>
    <col min="19" max="255" width="8.81640625" style="15" customWidth="1"/>
    <col min="256" max="16384" width="8.81640625" style="16"/>
  </cols>
  <sheetData>
    <row r="1" spans="1:19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43906</v>
      </c>
      <c r="H1" s="2">
        <v>43907</v>
      </c>
      <c r="I1" s="2">
        <v>43907</v>
      </c>
      <c r="J1" s="2">
        <v>43906</v>
      </c>
      <c r="K1" s="2"/>
      <c r="M1" s="12" t="s">
        <v>27</v>
      </c>
      <c r="N1" s="14">
        <v>12246.5</v>
      </c>
      <c r="O1" s="14">
        <v>8555.15</v>
      </c>
      <c r="P1" s="14">
        <v>12430.5</v>
      </c>
      <c r="Q1" s="14">
        <v>12246.5</v>
      </c>
      <c r="R1" s="14">
        <v>10670</v>
      </c>
    </row>
    <row r="2" spans="1:19" ht="15" customHeight="1" thickBot="1">
      <c r="A2" s="17"/>
      <c r="B2" s="18"/>
      <c r="C2" s="18"/>
      <c r="D2" s="3" t="s">
        <v>1</v>
      </c>
      <c r="E2" s="19">
        <v>12246.7</v>
      </c>
      <c r="F2" s="19">
        <v>10159.4</v>
      </c>
      <c r="G2" s="19">
        <v>9602.2000000000007</v>
      </c>
      <c r="H2" s="19">
        <v>9403.7999999999993</v>
      </c>
      <c r="I2" s="19">
        <v>23449.5</v>
      </c>
      <c r="J2" s="19">
        <v>24074.15</v>
      </c>
      <c r="K2" s="19"/>
      <c r="M2" s="12" t="s">
        <v>28</v>
      </c>
      <c r="N2" s="14">
        <v>11036.25</v>
      </c>
      <c r="O2" s="14">
        <v>10159.4</v>
      </c>
      <c r="P2" s="14">
        <v>11614.5</v>
      </c>
      <c r="Q2" s="14">
        <v>11175.05</v>
      </c>
      <c r="R2" s="14">
        <v>12430</v>
      </c>
    </row>
    <row r="3" spans="1:19" ht="15" customHeight="1" thickBot="1">
      <c r="A3" s="17"/>
      <c r="B3" s="4"/>
      <c r="C3" s="5"/>
      <c r="D3" s="3" t="s">
        <v>2</v>
      </c>
      <c r="E3" s="20">
        <v>11175.05</v>
      </c>
      <c r="F3" s="20">
        <v>8555.15</v>
      </c>
      <c r="G3" s="20">
        <v>9165.1</v>
      </c>
      <c r="H3" s="20">
        <v>8915.6</v>
      </c>
      <c r="I3" s="20">
        <v>22002</v>
      </c>
      <c r="J3" s="20">
        <v>23008.25</v>
      </c>
      <c r="K3" s="20"/>
      <c r="M3" s="12" t="s">
        <v>29</v>
      </c>
      <c r="N3" s="14">
        <v>11433</v>
      </c>
      <c r="O3" s="14">
        <v>8915.6</v>
      </c>
      <c r="P3" s="14">
        <v>12246.5</v>
      </c>
      <c r="Q3" s="14">
        <v>11500</v>
      </c>
      <c r="R3" s="14"/>
      <c r="S3" s="54" t="s">
        <v>66</v>
      </c>
    </row>
    <row r="4" spans="1:19" ht="15" customHeight="1">
      <c r="A4" s="17"/>
      <c r="B4" s="4"/>
      <c r="C4" s="5"/>
      <c r="D4" s="3" t="s">
        <v>3</v>
      </c>
      <c r="E4" s="21">
        <v>11201.75</v>
      </c>
      <c r="F4" s="21">
        <v>9955.2000000000007</v>
      </c>
      <c r="G4" s="21">
        <v>9197.4</v>
      </c>
      <c r="H4" s="21">
        <v>8967.0499999999993</v>
      </c>
      <c r="I4" s="21">
        <v>22155.15</v>
      </c>
      <c r="J4" s="21">
        <v>23101.15</v>
      </c>
      <c r="K4" s="21"/>
    </row>
    <row r="5" spans="1:19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12162.266666666668</v>
      </c>
      <c r="G6" s="26">
        <f t="shared" ref="G6:I6" si="1">G8+G25</f>
        <v>9915.133333333335</v>
      </c>
      <c r="H6" s="26">
        <f t="shared" si="1"/>
        <v>9763.5666666666657</v>
      </c>
      <c r="I6" s="26">
        <f t="shared" si="1"/>
        <v>24516.6</v>
      </c>
      <c r="J6" s="26">
        <f t="shared" ref="J6" si="2">J8+J25</f>
        <v>24846.683333333334</v>
      </c>
      <c r="K6" s="26"/>
      <c r="M6" s="44">
        <v>0.23599999999999999</v>
      </c>
      <c r="N6" s="45">
        <f>VALUE(23.6/100*(N1-N2)+N2)</f>
        <v>11321.869000000001</v>
      </c>
      <c r="O6" s="45">
        <f>VALUE(23.6/100*(O1-O2)+O2)</f>
        <v>9780.7970000000005</v>
      </c>
      <c r="P6" s="45">
        <f>VALUE(23.6/100*(P1-P2)+P2)</f>
        <v>11807.076000000001</v>
      </c>
      <c r="Q6" s="45">
        <f>VALUE(23.6/100*(Q1-Q2)+Q2)</f>
        <v>11427.912199999999</v>
      </c>
      <c r="R6" s="45">
        <f>VALUE(23.6/100*(R1-R2)+R2)</f>
        <v>12014.64</v>
      </c>
    </row>
    <row r="7" spans="1:19" ht="15" customHeight="1">
      <c r="A7" s="24"/>
      <c r="B7" s="25"/>
      <c r="C7" s="25"/>
      <c r="D7" s="6" t="s">
        <v>6</v>
      </c>
      <c r="E7" s="27">
        <f t="shared" ref="E7:F7" si="3">E11+E25</f>
        <v>12612.816666666668</v>
      </c>
      <c r="F7" s="27">
        <f t="shared" si="3"/>
        <v>11160.833333333334</v>
      </c>
      <c r="G7" s="27">
        <f t="shared" ref="G7:I7" si="4">G11+G25</f>
        <v>9758.6666666666679</v>
      </c>
      <c r="H7" s="27">
        <f t="shared" si="4"/>
        <v>9583.6833333333325</v>
      </c>
      <c r="I7" s="27">
        <f t="shared" si="4"/>
        <v>23983.05</v>
      </c>
      <c r="J7" s="27">
        <f t="shared" ref="J7" si="5">J11+J25</f>
        <v>24460.416666666668</v>
      </c>
      <c r="K7" s="27"/>
      <c r="M7" s="48">
        <v>0.38200000000000001</v>
      </c>
      <c r="N7" s="49">
        <f>38.2/100*(N1-N2)+N2</f>
        <v>11498.565500000001</v>
      </c>
      <c r="O7" s="49">
        <f>38.2/100*(O1-O2)+O2</f>
        <v>9546.5764999999992</v>
      </c>
      <c r="P7" s="49">
        <f>38.2/100*(P1-P2)+P2</f>
        <v>11926.212</v>
      </c>
      <c r="Q7" s="49">
        <f>38.2/100*(Q1-Q2)+Q2</f>
        <v>11584.3439</v>
      </c>
      <c r="R7" s="49">
        <f>38.2/100*(R1-R2)+R2</f>
        <v>11757.68</v>
      </c>
    </row>
    <row r="8" spans="1:19" ht="15" customHeight="1">
      <c r="A8" s="24"/>
      <c r="B8" s="25"/>
      <c r="C8" s="25"/>
      <c r="D8" s="6" t="s">
        <v>7</v>
      </c>
      <c r="E8" s="28">
        <f t="shared" ref="E8:F8" si="6">(2*E11)-E3</f>
        <v>11907.283333333333</v>
      </c>
      <c r="F8" s="28">
        <f t="shared" si="6"/>
        <v>10558.016666666668</v>
      </c>
      <c r="G8" s="28">
        <f t="shared" ref="G8:I8" si="7">(2*G11)-G3</f>
        <v>9478.0333333333347</v>
      </c>
      <c r="H8" s="28">
        <f t="shared" si="7"/>
        <v>9275.3666666666668</v>
      </c>
      <c r="I8" s="28">
        <f t="shared" si="7"/>
        <v>23069.1</v>
      </c>
      <c r="J8" s="28">
        <f t="shared" ref="J8" si="8">(2*J11)-J3</f>
        <v>23780.783333333333</v>
      </c>
      <c r="K8" s="28"/>
      <c r="M8" s="42">
        <v>0.5</v>
      </c>
      <c r="N8" s="43">
        <f>VALUE(50/100*(N1-N2)+N2)</f>
        <v>11641.375</v>
      </c>
      <c r="O8" s="43">
        <f>VALUE(50/100*(O1-O2)+O2)</f>
        <v>9357.2749999999996</v>
      </c>
      <c r="P8" s="43">
        <f>VALUE(50/100*(P1-P2)+P2)</f>
        <v>12022.5</v>
      </c>
      <c r="Q8" s="43">
        <f>VALUE(50/100*(Q1-Q2)+Q2)</f>
        <v>11710.775</v>
      </c>
      <c r="R8" s="43">
        <f>VALUE(50/100*(R1-R2)+R2)</f>
        <v>11550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11784.184499999999</v>
      </c>
      <c r="O9" s="51">
        <f>VALUE(61.8/100*(O1-O2)+O2)</f>
        <v>9167.9735000000001</v>
      </c>
      <c r="P9" s="51">
        <f>VALUE(61.8/100*(P1-P2)+P2)</f>
        <v>12118.788</v>
      </c>
      <c r="Q9" s="51">
        <f>VALUE(61.8/100*(Q1-Q2)+Q2)</f>
        <v>11837.206099999999</v>
      </c>
      <c r="R9" s="51">
        <f>VALUE(61.8/100*(R1-R2)+R2)</f>
        <v>11342.32</v>
      </c>
    </row>
    <row r="10" spans="1:19" ht="15" customHeight="1">
      <c r="A10" s="24"/>
      <c r="B10" s="25"/>
      <c r="C10" s="25"/>
      <c r="D10" s="6" t="s">
        <v>8</v>
      </c>
      <c r="E10" s="29">
        <f t="shared" ref="E10:F10" si="9">E11+E32/2</f>
        <v>11371.458333333332</v>
      </c>
      <c r="F10" s="29">
        <f t="shared" si="9"/>
        <v>9755.8916666666682</v>
      </c>
      <c r="G10" s="29">
        <f t="shared" ref="G10:I10" si="10">G11+G32/2</f>
        <v>9383.6500000000015</v>
      </c>
      <c r="H10" s="29">
        <f t="shared" si="10"/>
        <v>9159.7000000000007</v>
      </c>
      <c r="I10" s="29">
        <f t="shared" si="10"/>
        <v>22725.75</v>
      </c>
      <c r="J10" s="29">
        <f t="shared" ref="J10" si="11">J11+J32/2</f>
        <v>23541.200000000001</v>
      </c>
      <c r="K10" s="29"/>
      <c r="M10" s="39">
        <v>0.70699999999999996</v>
      </c>
      <c r="N10" s="40">
        <f>VALUE(70.7/100*(N1-N2)+N2)</f>
        <v>11891.89675</v>
      </c>
      <c r="O10" s="40">
        <f>VALUE(70.7/100*(O1-O2)+O2)</f>
        <v>9025.1952499999989</v>
      </c>
      <c r="P10" s="40">
        <f>VALUE(70.7/100*(P1-P2)+P2)</f>
        <v>12191.412</v>
      </c>
      <c r="Q10" s="40">
        <f>VALUE(70.7/100*(Q1-Q2)+Q2)</f>
        <v>11932.56515</v>
      </c>
      <c r="R10" s="40">
        <f>VALUE(70.7/100*(R1-R2)+R2)</f>
        <v>11185.68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12">(E2+E3+E4)/3</f>
        <v>11541.166666666666</v>
      </c>
      <c r="F11" s="21">
        <f t="shared" si="12"/>
        <v>9556.5833333333339</v>
      </c>
      <c r="G11" s="21">
        <f t="shared" ref="G11:I11" si="13">(G2+G3+G4)/3</f>
        <v>9321.5666666666675</v>
      </c>
      <c r="H11" s="21">
        <f t="shared" si="13"/>
        <v>9095.4833333333336</v>
      </c>
      <c r="I11" s="21">
        <f t="shared" si="13"/>
        <v>22535.55</v>
      </c>
      <c r="J11" s="21">
        <f t="shared" ref="J11" si="14">(J2+J3+J4)/3</f>
        <v>23394.516666666666</v>
      </c>
      <c r="K11" s="21"/>
      <c r="M11" s="46">
        <v>0.78600000000000003</v>
      </c>
      <c r="N11" s="47">
        <f>VALUE(78.6/100*(N1-N2)+N2)</f>
        <v>11987.5065</v>
      </c>
      <c r="O11" s="47">
        <f>VALUE(78.6/100*(O1-O2)+O2)</f>
        <v>8898.459499999999</v>
      </c>
      <c r="P11" s="47">
        <f>VALUE(78.6/100*(P1-P2)+P2)</f>
        <v>12255.876</v>
      </c>
      <c r="Q11" s="47">
        <f>VALUE(78.6/100*(Q1-Q2)+Q2)</f>
        <v>12017.209699999999</v>
      </c>
      <c r="R11" s="47">
        <f>VALUE(78.6/100*(R1-R2)+R2)</f>
        <v>11046.64</v>
      </c>
    </row>
    <row r="12" spans="1:19" ht="15" customHeight="1">
      <c r="A12" s="24"/>
      <c r="B12" s="25"/>
      <c r="C12" s="25"/>
      <c r="D12" s="6" t="s">
        <v>10</v>
      </c>
      <c r="E12" s="31">
        <f t="shared" ref="E12:F12" si="15">E11-E32/2</f>
        <v>11710.875</v>
      </c>
      <c r="F12" s="31">
        <f t="shared" si="15"/>
        <v>9357.2749999999996</v>
      </c>
      <c r="G12" s="31">
        <f t="shared" ref="G12:I12" si="16">G11-G32/2</f>
        <v>9259.4833333333336</v>
      </c>
      <c r="H12" s="31">
        <f t="shared" si="16"/>
        <v>9031.2666666666664</v>
      </c>
      <c r="I12" s="31">
        <f t="shared" si="16"/>
        <v>22345.35</v>
      </c>
      <c r="J12" s="31">
        <f t="shared" ref="J12" si="17">J11-J32/2</f>
        <v>23247.833333333332</v>
      </c>
      <c r="K12" s="31"/>
      <c r="M12" s="39">
        <v>1</v>
      </c>
      <c r="N12" s="40">
        <f>VALUE(100/100*(N1-N2)+N2)</f>
        <v>12246.5</v>
      </c>
      <c r="O12" s="40">
        <f>VALUE(100/100*(O1-O2)+O2)</f>
        <v>8555.15</v>
      </c>
      <c r="P12" s="40">
        <f>VALUE(100/100*(P1-P2)+P2)</f>
        <v>12430.5</v>
      </c>
      <c r="Q12" s="40">
        <f>VALUE(100/100*(Q1-Q2)+Q2)</f>
        <v>12246.5</v>
      </c>
      <c r="R12" s="40">
        <f>VALUE(100/100*(R1-R2)+R2)</f>
        <v>10670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12532.119000000001</v>
      </c>
      <c r="O13" s="40">
        <f>VALUE(123.6/100*(O1-O2)+O2)</f>
        <v>8176.5469999999996</v>
      </c>
      <c r="P13" s="40">
        <f>VALUE(123.6/100*(P1-P2)+P2)</f>
        <v>12623.076000000001</v>
      </c>
      <c r="Q13" s="40">
        <f>VALUE(123.6/100*(Q1-Q2)+Q2)</f>
        <v>12499.3622</v>
      </c>
      <c r="R13" s="40">
        <f>VALUE(123.6/100*(R1-R2)+R2)</f>
        <v>10254.64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18">2*E11-E2</f>
        <v>10835.633333333331</v>
      </c>
      <c r="F14" s="32">
        <f t="shared" si="18"/>
        <v>8953.7666666666682</v>
      </c>
      <c r="G14" s="32">
        <f t="shared" ref="G14:I14" si="19">2*G11-G2</f>
        <v>9040.9333333333343</v>
      </c>
      <c r="H14" s="32">
        <f t="shared" si="19"/>
        <v>8787.1666666666679</v>
      </c>
      <c r="I14" s="32">
        <f t="shared" si="19"/>
        <v>21621.599999999999</v>
      </c>
      <c r="J14" s="32">
        <f t="shared" ref="J14" si="20">2*J11-J2</f>
        <v>22714.883333333331</v>
      </c>
      <c r="K14" s="32"/>
      <c r="M14" s="33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21">E11-E25</f>
        <v>10469.516666666665</v>
      </c>
      <c r="F15" s="34">
        <f t="shared" si="21"/>
        <v>7952.3333333333339</v>
      </c>
      <c r="G15" s="34">
        <f t="shared" ref="G15:I15" si="22">G11-G25</f>
        <v>8884.4666666666672</v>
      </c>
      <c r="H15" s="34">
        <f t="shared" si="22"/>
        <v>8607.2833333333347</v>
      </c>
      <c r="I15" s="34">
        <f t="shared" si="22"/>
        <v>21088.05</v>
      </c>
      <c r="J15" s="34">
        <f t="shared" ref="J15" si="23">J11-J25</f>
        <v>22328.616666666665</v>
      </c>
      <c r="K15" s="34"/>
      <c r="M15" s="38" t="s">
        <v>31</v>
      </c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24">E14-E25</f>
        <v>9763.9833333333299</v>
      </c>
      <c r="F16" s="35">
        <f t="shared" si="24"/>
        <v>7349.5166666666682</v>
      </c>
      <c r="G16" s="35">
        <f t="shared" ref="G16:I16" si="25">G14-G25</f>
        <v>8603.8333333333339</v>
      </c>
      <c r="H16" s="35">
        <f t="shared" si="25"/>
        <v>8298.966666666669</v>
      </c>
      <c r="I16" s="35">
        <f t="shared" si="25"/>
        <v>20174.099999999999</v>
      </c>
      <c r="J16" s="35">
        <f t="shared" ref="J16" si="26">J14-J25</f>
        <v>21648.98333333333</v>
      </c>
      <c r="K16" s="35"/>
      <c r="M16" s="39">
        <v>0.23599999999999999</v>
      </c>
      <c r="N16" s="40">
        <f>VALUE(N3-23.6/100*(N1-N2))</f>
        <v>11147.380999999999</v>
      </c>
      <c r="O16" s="40">
        <f>VALUE(O3-23.6/100*(O1-O2))</f>
        <v>9294.2029999999995</v>
      </c>
      <c r="P16" s="40">
        <f>VALUE(P3-23.6/100*(P1-P2))</f>
        <v>12053.923999999999</v>
      </c>
      <c r="Q16" s="40">
        <f>VALUE(Q3-23.6/100*(Q1-Q2))</f>
        <v>11247.1378</v>
      </c>
      <c r="R16" s="40">
        <f>VALUE(R3-23.6/100*(R1-R2))</f>
        <v>415.36</v>
      </c>
    </row>
    <row r="17" spans="1:19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J17" s="5"/>
      <c r="K17" s="5"/>
      <c r="M17" s="39">
        <v>0.38200000000000001</v>
      </c>
      <c r="N17" s="41">
        <f>VALUE(N3-38.2/100*(N1-N2))</f>
        <v>10970.684499999999</v>
      </c>
      <c r="O17" s="40">
        <f>VALUE(O3-38.2/100*(O1-O2))</f>
        <v>9528.4235000000008</v>
      </c>
      <c r="P17" s="40">
        <f>VALUE(P3-38.2/100*(P1-P2))</f>
        <v>11934.788</v>
      </c>
      <c r="Q17" s="56">
        <f>VALUE(Q3-38.2/100*(Q1-Q2))</f>
        <v>11090.706099999999</v>
      </c>
      <c r="R17" s="56">
        <f>VALUE(R3-38.2/100*(R1-R2))</f>
        <v>672.32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27">(E2/E3)*E4</f>
        <v>12275.960440892883</v>
      </c>
      <c r="F18" s="27">
        <f t="shared" si="27"/>
        <v>11821.985456713208</v>
      </c>
      <c r="G18" s="27">
        <f t="shared" ref="G18:I18" si="28">(G2/G3)*G4</f>
        <v>9636.0404447305536</v>
      </c>
      <c r="H18" s="27">
        <f t="shared" si="28"/>
        <v>9458.067296648569</v>
      </c>
      <c r="I18" s="27">
        <f t="shared" si="28"/>
        <v>23612.725657894742</v>
      </c>
      <c r="J18" s="27">
        <f t="shared" ref="J18" si="29">(J2/J3)*J4</f>
        <v>24171.353765388503</v>
      </c>
      <c r="K18" s="27"/>
      <c r="M18" s="39">
        <v>0.5</v>
      </c>
      <c r="N18" s="41">
        <f>VALUE(N3-50/100*(N1-N2))</f>
        <v>10827.875</v>
      </c>
      <c r="O18" s="40">
        <f>VALUE(O3-50/100*(O1-O2))</f>
        <v>9717.7250000000004</v>
      </c>
      <c r="P18" s="40">
        <f>VALUE(P3-50/100*(P1-P2))</f>
        <v>11838.5</v>
      </c>
      <c r="Q18" s="56">
        <f>VALUE(Q3-50/100*(Q1-Q2))</f>
        <v>10964.275</v>
      </c>
      <c r="R18" s="56">
        <f>VALUE(R3-50/100*(R1-R2))</f>
        <v>880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30">E4+E26/2</f>
        <v>11791.157500000001</v>
      </c>
      <c r="F19" s="28">
        <f t="shared" si="30"/>
        <v>10837.5375</v>
      </c>
      <c r="G19" s="28">
        <f t="shared" ref="G19:I19" si="31">G4+G26/2</f>
        <v>9437.8050000000003</v>
      </c>
      <c r="H19" s="28">
        <f t="shared" si="31"/>
        <v>9235.56</v>
      </c>
      <c r="I19" s="28">
        <f t="shared" si="31"/>
        <v>22951.275000000001</v>
      </c>
      <c r="J19" s="28">
        <f t="shared" ref="J19" si="32">J4+J26/2</f>
        <v>23687.395000000004</v>
      </c>
      <c r="K19" s="28"/>
      <c r="M19" s="39">
        <v>0.61799999999999999</v>
      </c>
      <c r="N19" s="41">
        <f>VALUE(N3-61.8/100*(N1-N2))</f>
        <v>10685.065500000001</v>
      </c>
      <c r="O19" s="40">
        <f>VALUE(O3-61.8/100*(O1-O2))</f>
        <v>9907.0264999999999</v>
      </c>
      <c r="P19" s="40">
        <f>VALUE(P3-61.8/100*(P1-P2))</f>
        <v>11742.212</v>
      </c>
      <c r="Q19" s="56">
        <f>VALUE(Q3-61.8/100*(Q1-Q2))</f>
        <v>10837.8439</v>
      </c>
      <c r="R19" s="56">
        <f>VALUE(R3-61.8/100*(R1-R2))</f>
        <v>1087.68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33">E4</f>
        <v>11201.75</v>
      </c>
      <c r="F20" s="21">
        <f t="shared" si="33"/>
        <v>9955.2000000000007</v>
      </c>
      <c r="G20" s="21">
        <f t="shared" ref="G20:I20" si="34">G4</f>
        <v>9197.4</v>
      </c>
      <c r="H20" s="21">
        <f t="shared" si="34"/>
        <v>8967.0499999999993</v>
      </c>
      <c r="I20" s="21">
        <f t="shared" si="34"/>
        <v>22155.15</v>
      </c>
      <c r="J20" s="21">
        <f t="shared" ref="J20" si="35">J4</f>
        <v>23101.15</v>
      </c>
      <c r="K20" s="21"/>
      <c r="M20" s="39">
        <v>0.70699999999999996</v>
      </c>
      <c r="N20" s="40">
        <f>VALUE(N3-70.07/100*(N1-N2))</f>
        <v>10584.977825</v>
      </c>
      <c r="O20" s="40">
        <f>VALUE(O3-70.07/100*(O1-O2))</f>
        <v>10039.697975000001</v>
      </c>
      <c r="P20" s="40">
        <f>VALUE(P3-70.07/100*(P1-P2))</f>
        <v>11674.728800000001</v>
      </c>
      <c r="Q20" s="40">
        <f>VALUE(Q3-70.07/100*(Q1-Q2))</f>
        <v>10749.234984999999</v>
      </c>
      <c r="R20" s="40">
        <f>VALUE(R3-70.07/100*(R1-R2))</f>
        <v>1233.2319999999997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36">E4-E26/4</f>
        <v>10907.046249999999</v>
      </c>
      <c r="F21" s="20">
        <f t="shared" si="36"/>
        <v>9514.03125</v>
      </c>
      <c r="G21" s="20">
        <f t="shared" ref="G21:I21" si="37">G4-G26/4</f>
        <v>9077.1975000000002</v>
      </c>
      <c r="H21" s="20">
        <f t="shared" si="37"/>
        <v>8832.7950000000001</v>
      </c>
      <c r="I21" s="20">
        <f t="shared" si="37"/>
        <v>21757.087500000001</v>
      </c>
      <c r="J21" s="20">
        <f t="shared" ref="J21" si="38">J4-J26/4</f>
        <v>22808.0275</v>
      </c>
      <c r="K21" s="20"/>
      <c r="M21" s="39">
        <v>0.78600000000000003</v>
      </c>
      <c r="N21" s="40">
        <f>VALUE(N3-78.6/100*(N1-N2))</f>
        <v>10481.7435</v>
      </c>
      <c r="O21" s="40">
        <f>VALUE(O3-78.6/100*(O1-O2))</f>
        <v>10176.540500000001</v>
      </c>
      <c r="P21" s="40">
        <f>VALUE(P3-78.6/100*(P1-P2))</f>
        <v>11605.124</v>
      </c>
      <c r="Q21" s="40">
        <f>VALUE(Q3-78.6/100*(Q1-Q2))</f>
        <v>10657.8403</v>
      </c>
      <c r="R21" s="40">
        <f>VALUE(R3-78.6/100*(R1-R2))</f>
        <v>1383.36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39">E4-E26/2</f>
        <v>10612.342499999999</v>
      </c>
      <c r="F22" s="32">
        <f t="shared" si="39"/>
        <v>9072.8625000000011</v>
      </c>
      <c r="G22" s="32">
        <f t="shared" ref="G22:I22" si="40">G4-G26/2</f>
        <v>8956.994999999999</v>
      </c>
      <c r="H22" s="32">
        <f t="shared" si="40"/>
        <v>8698.5399999999991</v>
      </c>
      <c r="I22" s="32">
        <f t="shared" si="40"/>
        <v>21359.025000000001</v>
      </c>
      <c r="J22" s="32">
        <f t="shared" ref="J22" si="41">J4-J26/2</f>
        <v>22514.904999999999</v>
      </c>
      <c r="K22" s="32"/>
      <c r="M22" s="39">
        <v>1</v>
      </c>
      <c r="N22" s="40">
        <f>VALUE(N3-100/100*(N1-N2))</f>
        <v>10222.75</v>
      </c>
      <c r="O22" s="40">
        <f>VALUE(O3-100/100*(O1-O2))</f>
        <v>10519.85</v>
      </c>
      <c r="P22" s="40">
        <f>VALUE(P3-100/100*(P1-P2))</f>
        <v>11430.5</v>
      </c>
      <c r="Q22" s="40">
        <f>VALUE(Q3-100/100*(Q1-Q2))</f>
        <v>10428.549999999999</v>
      </c>
      <c r="R22" s="40">
        <f>VALUE(R3-100/100*(R1-R2))</f>
        <v>1760</v>
      </c>
      <c r="S22" s="55"/>
    </row>
    <row r="23" spans="1:19" ht="15" customHeight="1">
      <c r="A23" s="24"/>
      <c r="B23" s="25"/>
      <c r="C23" s="25"/>
      <c r="D23" s="6" t="s">
        <v>19</v>
      </c>
      <c r="E23" s="34">
        <f t="shared" ref="E23:F23" si="42">E4-(E18-E4)</f>
        <v>10127.539559107117</v>
      </c>
      <c r="F23" s="34">
        <f t="shared" si="42"/>
        <v>8088.4145432867936</v>
      </c>
      <c r="G23" s="34">
        <f t="shared" ref="G23:I23" si="43">G4-(G18-G4)</f>
        <v>8758.7595552694456</v>
      </c>
      <c r="H23" s="34">
        <f t="shared" si="43"/>
        <v>8476.0327033514295</v>
      </c>
      <c r="I23" s="34">
        <f t="shared" si="43"/>
        <v>20697.574342105261</v>
      </c>
      <c r="J23" s="34">
        <f t="shared" ref="J23" si="44">J4-(J18-J4)</f>
        <v>22030.9462346115</v>
      </c>
      <c r="K23" s="34"/>
      <c r="M23" s="39">
        <v>1.236</v>
      </c>
      <c r="N23" s="40">
        <f>VALUE(N3-123.6/100*(N1-N2))</f>
        <v>9937.1309999999994</v>
      </c>
      <c r="O23" s="57">
        <f>VALUE(O3-123.6/100*(O1-O2))</f>
        <v>10898.453000000001</v>
      </c>
      <c r="P23" s="40">
        <f>VALUE(P3-123.6/100*(P1-P2))</f>
        <v>11237.923999999999</v>
      </c>
      <c r="Q23" s="40">
        <f>VALUE(Q3-123.6/100*(Q1-Q2))</f>
        <v>10175.6878</v>
      </c>
      <c r="R23" s="40">
        <f>VALUE(R3-123.6/100*(R1-R2))</f>
        <v>2175.36</v>
      </c>
      <c r="S23" s="55"/>
    </row>
    <row r="24" spans="1:19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9893.5619999999999</v>
      </c>
      <c r="O24" s="53">
        <f>VALUE(O3-127.2/100*(O1-O2))</f>
        <v>10956.206</v>
      </c>
      <c r="P24" s="53">
        <f>VALUE(P3-127.2/100*(P1-P2))</f>
        <v>11208.548000000001</v>
      </c>
      <c r="Q24" s="53">
        <f>VALUE(Q3-127.2/100*(Q1-Q2))</f>
        <v>10137.115599999999</v>
      </c>
      <c r="R24" s="53">
        <f>VALUE(R3-127.2/100*(R1-R2))</f>
        <v>2238.7200000000003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45">ABS(E2-E3)</f>
        <v>1071.6500000000015</v>
      </c>
      <c r="F25" s="36">
        <f t="shared" si="45"/>
        <v>1604.25</v>
      </c>
      <c r="G25" s="36">
        <f t="shared" ref="G25:I25" si="46">ABS(G2-G3)</f>
        <v>437.10000000000036</v>
      </c>
      <c r="H25" s="36">
        <f t="shared" si="46"/>
        <v>488.19999999999891</v>
      </c>
      <c r="I25" s="36">
        <f t="shared" si="46"/>
        <v>1447.5</v>
      </c>
      <c r="J25" s="36">
        <f t="shared" ref="J25" si="47">ABS(J2-J3)</f>
        <v>1065.9000000000015</v>
      </c>
      <c r="K25" s="36"/>
      <c r="M25" s="39">
        <v>1.3819999999999999</v>
      </c>
      <c r="N25" s="40">
        <f>VALUE(N3-138.2/100*(N1-N2))</f>
        <v>9760.4344999999994</v>
      </c>
      <c r="O25" s="40">
        <f>VALUE(O3-138.2/100*(O1-O2))</f>
        <v>11132.673500000001</v>
      </c>
      <c r="P25" s="40">
        <f>VALUE(P3-138.2/100*(P1-P2))</f>
        <v>11118.788</v>
      </c>
      <c r="Q25" s="40">
        <f>VALUE(Q3-138.2/100*(Q1-Q2))</f>
        <v>10019.256099999999</v>
      </c>
      <c r="R25" s="40">
        <f>VALUE(R3-138.2/100*(R1-R2))</f>
        <v>2432.3199999999997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48">E25*1.1</f>
        <v>1178.8150000000016</v>
      </c>
      <c r="F26" s="36">
        <f t="shared" si="48"/>
        <v>1764.6750000000002</v>
      </c>
      <c r="G26" s="36">
        <f t="shared" ref="G26:I26" si="49">G25*1.1</f>
        <v>480.81000000000046</v>
      </c>
      <c r="H26" s="36">
        <f t="shared" si="49"/>
        <v>537.01999999999884</v>
      </c>
      <c r="I26" s="36">
        <f t="shared" si="49"/>
        <v>1592.2500000000002</v>
      </c>
      <c r="J26" s="36">
        <f t="shared" ref="J26" si="50">J25*1.1</f>
        <v>1172.4900000000016</v>
      </c>
      <c r="K26" s="36"/>
      <c r="M26" s="39">
        <v>1.4139999999999999</v>
      </c>
      <c r="N26" s="40">
        <f>VALUE(N3-141.4/100*(N1-N2))</f>
        <v>9721.7065000000002</v>
      </c>
      <c r="O26" s="40">
        <f>VALUE(O3-141.4/100*(O1-O2))</f>
        <v>11184.0095</v>
      </c>
      <c r="P26" s="40">
        <f>VALUE(P3-141.4/100*(P1-P2))</f>
        <v>11092.675999999999</v>
      </c>
      <c r="Q26" s="40">
        <f>VALUE(Q3-141.4/100*(Q1-Q2))</f>
        <v>9984.9696999999978</v>
      </c>
      <c r="R26" s="40">
        <f>VALUE(R3-141.4/100*(R1-R2))</f>
        <v>2488.6400000000003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51">(E2+E3)</f>
        <v>23421.75</v>
      </c>
      <c r="F27" s="36">
        <f t="shared" si="51"/>
        <v>18714.55</v>
      </c>
      <c r="G27" s="36">
        <f t="shared" ref="G27:I27" si="52">(G2+G3)</f>
        <v>18767.300000000003</v>
      </c>
      <c r="H27" s="36">
        <f t="shared" si="52"/>
        <v>18319.400000000001</v>
      </c>
      <c r="I27" s="36">
        <f t="shared" si="52"/>
        <v>45451.5</v>
      </c>
      <c r="J27" s="36">
        <f t="shared" ref="J27" si="53">(J2+J3)</f>
        <v>47082.400000000001</v>
      </c>
      <c r="K27" s="36"/>
      <c r="M27" s="39">
        <v>1.5</v>
      </c>
      <c r="N27" s="40">
        <f>VALUE(N3-150/100*(N1-N2))</f>
        <v>9617.625</v>
      </c>
      <c r="O27" s="40">
        <f>VALUE(O3-150/100*(O1-O2))</f>
        <v>11321.975</v>
      </c>
      <c r="P27" s="40">
        <f>VALUE(P3-150/100*(P1-P2))</f>
        <v>11022.5</v>
      </c>
      <c r="Q27" s="40">
        <f>VALUE(Q3-150/100*(Q1-Q2))</f>
        <v>9892.8249999999989</v>
      </c>
      <c r="R27" s="40">
        <f>VALUE(R3-150/100*(R1-R2))</f>
        <v>2640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54">(E2+E3)/2</f>
        <v>11710.875</v>
      </c>
      <c r="F28" s="36">
        <f t="shared" si="54"/>
        <v>9357.2749999999996</v>
      </c>
      <c r="G28" s="36">
        <f t="shared" ref="G28:I28" si="55">(G2+G3)/2</f>
        <v>9383.6500000000015</v>
      </c>
      <c r="H28" s="36">
        <f t="shared" si="55"/>
        <v>9159.7000000000007</v>
      </c>
      <c r="I28" s="36">
        <f t="shared" si="55"/>
        <v>22725.75</v>
      </c>
      <c r="J28" s="36">
        <f t="shared" ref="J28" si="56">(J2+J3)/2</f>
        <v>23541.200000000001</v>
      </c>
      <c r="K28" s="36"/>
      <c r="M28" s="50">
        <v>1.6180000000000001</v>
      </c>
      <c r="N28" s="51">
        <f>VALUE(N3-161.8/100*(N1-N2))</f>
        <v>9474.8155000000006</v>
      </c>
      <c r="O28" s="51">
        <f>VALUE(O3-161.8/100*(O1-O2))</f>
        <v>11511.2765</v>
      </c>
      <c r="P28" s="51">
        <f>VALUE(P3-161.8/100*(P1-P2))</f>
        <v>10926.212</v>
      </c>
      <c r="Q28" s="51">
        <f>VALUE(Q3-161.8/100*(Q1-Q2))</f>
        <v>9766.3938999999991</v>
      </c>
      <c r="R28" s="51">
        <f>VALUE(R3-161.8/100*(R1-R2))</f>
        <v>2847.6800000000003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57">E30-E31+E30</f>
        <v>11371.458333333332</v>
      </c>
      <c r="F29" s="36">
        <f t="shared" si="57"/>
        <v>9755.8916666666682</v>
      </c>
      <c r="G29" s="36">
        <f t="shared" ref="G29:I29" si="58">G30-G31+G30</f>
        <v>9259.4833333333336</v>
      </c>
      <c r="H29" s="36">
        <f t="shared" si="58"/>
        <v>9031.2666666666664</v>
      </c>
      <c r="I29" s="36">
        <f t="shared" si="58"/>
        <v>22345.35</v>
      </c>
      <c r="J29" s="36">
        <f t="shared" ref="J29" si="59">J30-J31+J30</f>
        <v>23247.833333333332</v>
      </c>
      <c r="K29" s="36"/>
      <c r="M29" s="39">
        <v>1.7070000000000001</v>
      </c>
      <c r="N29" s="40">
        <f>VALUE(N3-170.07/100*(N1-N2))</f>
        <v>9374.7278249999999</v>
      </c>
      <c r="O29" s="40">
        <f>VALUE(O3-170.07/100*(O1-O2))</f>
        <v>11643.947974999999</v>
      </c>
      <c r="P29" s="40">
        <f>VALUE(P3-170.07/100*(P1-P2))</f>
        <v>10858.728800000001</v>
      </c>
      <c r="Q29" s="40">
        <f>VALUE(Q3-170.07/100*(Q1-Q2))</f>
        <v>9677.7849849999984</v>
      </c>
      <c r="R29" s="40">
        <f>VALUE(R3-170.07/100*(R1-R2))</f>
        <v>2993.232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60">(E2+E3+E4)/3</f>
        <v>11541.166666666666</v>
      </c>
      <c r="F30" s="36">
        <f t="shared" si="60"/>
        <v>9556.5833333333339</v>
      </c>
      <c r="G30" s="36">
        <f t="shared" ref="G30:I30" si="61">(G2+G3+G4)/3</f>
        <v>9321.5666666666675</v>
      </c>
      <c r="H30" s="36">
        <f t="shared" si="61"/>
        <v>9095.4833333333336</v>
      </c>
      <c r="I30" s="36">
        <f t="shared" si="61"/>
        <v>22535.55</v>
      </c>
      <c r="J30" s="36">
        <f t="shared" ref="J30" si="62">(J2+J3+J4)/3</f>
        <v>23394.516666666666</v>
      </c>
      <c r="K30" s="36"/>
      <c r="M30" s="42">
        <v>2</v>
      </c>
      <c r="N30" s="43">
        <f>VALUE(N3-200/100*(N1-N2))</f>
        <v>9012.5</v>
      </c>
      <c r="O30" s="43">
        <f>VALUE(O3-200/100*(O1-O2))</f>
        <v>12124.1</v>
      </c>
      <c r="P30" s="43">
        <f>VALUE(P3-200/100*(P1-P2))</f>
        <v>10614.5</v>
      </c>
      <c r="Q30" s="43">
        <f>VALUE(Q3-200/100*(Q1-Q2))</f>
        <v>9357.0999999999985</v>
      </c>
      <c r="R30" s="43">
        <f>VALUE(R3-200/100*(R1-R2))</f>
        <v>3520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63">E28</f>
        <v>11710.875</v>
      </c>
      <c r="F31" s="36">
        <f t="shared" si="63"/>
        <v>9357.2749999999996</v>
      </c>
      <c r="G31" s="36">
        <f t="shared" ref="G31:I31" si="64">G28</f>
        <v>9383.6500000000015</v>
      </c>
      <c r="H31" s="36">
        <f t="shared" si="64"/>
        <v>9159.7000000000007</v>
      </c>
      <c r="I31" s="36">
        <f t="shared" si="64"/>
        <v>22725.75</v>
      </c>
      <c r="J31" s="36">
        <f t="shared" ref="J31" si="65">J28</f>
        <v>23541.200000000001</v>
      </c>
      <c r="K31" s="36"/>
      <c r="M31" s="39">
        <v>2.2360000000000002</v>
      </c>
      <c r="N31" s="40">
        <f>VALUE(N3-223.6/100*(N1-N2))</f>
        <v>8726.8810000000012</v>
      </c>
      <c r="O31" s="40">
        <f>VALUE(O3-223.6/100*(O1-O2))</f>
        <v>12502.703</v>
      </c>
      <c r="P31" s="40">
        <f>VALUE(P3-223.6/100*(P1-P2))</f>
        <v>10421.924000000001</v>
      </c>
      <c r="Q31" s="40">
        <f>VALUE(Q3-223.6/100*(Q1-Q2))</f>
        <v>9104.237799999999</v>
      </c>
      <c r="R31" s="40">
        <f>VALUE(R3-223.6/100*(R1-R2))</f>
        <v>3935.3599999999997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66">ABS(F29-F31)</f>
        <v>398.61666666666861</v>
      </c>
      <c r="G32" s="37">
        <f t="shared" ref="G32:I32" si="67">ABS(G29-G31)</f>
        <v>124.16666666666788</v>
      </c>
      <c r="H32" s="37">
        <f t="shared" si="67"/>
        <v>128.4333333333343</v>
      </c>
      <c r="I32" s="37">
        <f t="shared" si="67"/>
        <v>380.40000000000146</v>
      </c>
      <c r="J32" s="37">
        <f t="shared" ref="J32" si="68">ABS(J29-J31)</f>
        <v>293.36666666666861</v>
      </c>
      <c r="K32" s="37"/>
      <c r="M32" s="39">
        <v>2.2719999999999998</v>
      </c>
      <c r="N32" s="40">
        <f>VALUE(N3-227.2/100*(N1-N2))</f>
        <v>8683.3119999999999</v>
      </c>
      <c r="O32" s="40">
        <f>VALUE(O3-227.2/100*(O1-O2))</f>
        <v>12560.456</v>
      </c>
      <c r="P32" s="40">
        <f>VALUE(P3-227.2/100*(P1-P2))</f>
        <v>10392.548000000001</v>
      </c>
      <c r="Q32" s="40">
        <f>VALUE(Q3-227.2/100*(Q1-Q2))</f>
        <v>9065.6655999999984</v>
      </c>
      <c r="R32" s="40">
        <f>VALUE(R3-227.2/100*(R1-R2))</f>
        <v>3998.72</v>
      </c>
    </row>
    <row r="33" spans="13:18" ht="15" customHeight="1">
      <c r="M33" s="39">
        <v>2.3820000000000001</v>
      </c>
      <c r="N33" s="40">
        <f>VALUE(N3-238.2/100*(N1-N2))</f>
        <v>8550.1844999999994</v>
      </c>
      <c r="O33" s="40">
        <f>VALUE(O3-238.2/100*(O1-O2))</f>
        <v>12736.923500000001</v>
      </c>
      <c r="P33" s="40">
        <f>VALUE(P3-238.2/100*(P1-P2))</f>
        <v>10302.788</v>
      </c>
      <c r="Q33" s="40">
        <f>VALUE(Q3-238.2/100*(Q1-Q2))</f>
        <v>8947.806099999998</v>
      </c>
      <c r="R33" s="40">
        <f>VALUE(R3-238.2/100*(R1-R2))</f>
        <v>4192.32</v>
      </c>
    </row>
    <row r="34" spans="13:18" ht="15" customHeight="1">
      <c r="M34" s="48">
        <v>2.4140000000000001</v>
      </c>
      <c r="N34" s="49">
        <f>VALUE(N3-241.4/100*(N1-N2))</f>
        <v>8511.4565000000002</v>
      </c>
      <c r="O34" s="49">
        <f>VALUE(O3-241.4/100*(O1-O2))</f>
        <v>12788.2595</v>
      </c>
      <c r="P34" s="49">
        <f>VALUE(P3-241.4/100*(P1-P2))</f>
        <v>10276.675999999999</v>
      </c>
      <c r="Q34" s="49">
        <f>VALUE(Q3-241.4/100*(Q1-Q2))</f>
        <v>8913.5196999999971</v>
      </c>
      <c r="R34" s="49">
        <f>VALUE(R3-241.4/100*(R1-R2))</f>
        <v>4248.6400000000003</v>
      </c>
    </row>
    <row r="35" spans="13:18" ht="15" customHeight="1">
      <c r="M35" s="44">
        <v>2.6179999999999999</v>
      </c>
      <c r="N35" s="45">
        <f>VALUE(N3-261.8/100*(N1-N2))</f>
        <v>8264.5655000000006</v>
      </c>
      <c r="O35" s="45">
        <f>VALUE(O3-261.8/100*(O1-O2))</f>
        <v>13115.5265</v>
      </c>
      <c r="P35" s="45">
        <f>VALUE(P3-261.8/100*(P1-P2))</f>
        <v>10110.212</v>
      </c>
      <c r="Q35" s="45">
        <f>VALUE(Q3-261.8/100*(Q1-Q2))</f>
        <v>8694.9438999999984</v>
      </c>
      <c r="R35" s="45">
        <f>VALUE(R3-261.8/100*(R1-R2))</f>
        <v>4607.68</v>
      </c>
    </row>
    <row r="36" spans="13:18" ht="15" customHeight="1">
      <c r="M36" s="39">
        <v>3</v>
      </c>
      <c r="N36" s="40">
        <f>VALUE(N3-300/100*(N1-N2))</f>
        <v>7802.25</v>
      </c>
      <c r="O36" s="40">
        <f>VALUE(O3-300/100*(O1-O2))</f>
        <v>13728.35</v>
      </c>
      <c r="P36" s="40">
        <f>VALUE(P3-300/100*(P1-P2))</f>
        <v>9798.5</v>
      </c>
      <c r="Q36" s="40">
        <f>VALUE(Q3-300/100*(Q1-Q2))</f>
        <v>8285.6499999999978</v>
      </c>
      <c r="R36" s="40">
        <f>VALUE(R3-300/100*(R1-R2))</f>
        <v>5280</v>
      </c>
    </row>
    <row r="37" spans="13:18" ht="15" customHeight="1">
      <c r="M37" s="39">
        <v>3.2360000000000002</v>
      </c>
      <c r="N37" s="40">
        <f>VALUE(N3-323.6/100*(N1-N2))</f>
        <v>7516.6309999999994</v>
      </c>
      <c r="O37" s="40">
        <f>VALUE(O3-323.6/100*(O1-O2))</f>
        <v>14106.953000000001</v>
      </c>
      <c r="P37" s="40">
        <f>VALUE(P3-323.6/100*(P1-P2))</f>
        <v>9605.9239999999991</v>
      </c>
      <c r="Q37" s="40">
        <f>VALUE(Q3-323.6/100*(Q1-Q2))</f>
        <v>8032.7877999999973</v>
      </c>
      <c r="R37" s="40">
        <f>VALUE(R3-323.6/100*(R1-R2))</f>
        <v>5695.3600000000006</v>
      </c>
    </row>
    <row r="38" spans="13:18" ht="15" customHeight="1">
      <c r="M38" s="39">
        <v>3.2719999999999998</v>
      </c>
      <c r="N38" s="40">
        <f>VALUE(N3-327.2/100*(N1-N2))</f>
        <v>7473.0619999999999</v>
      </c>
      <c r="O38" s="40">
        <f>VALUE(O3-327.2/100*(O1-O2))</f>
        <v>14164.706</v>
      </c>
      <c r="P38" s="40">
        <f>VALUE(P3-327.2/100*(P1-P2))</f>
        <v>9576.5480000000007</v>
      </c>
      <c r="Q38" s="40">
        <f>VALUE(Q3-327.2/100*(Q1-Q2))</f>
        <v>7994.2155999999977</v>
      </c>
      <c r="R38" s="40">
        <f>VALUE(R3-327.2/100*(R1-R2))</f>
        <v>5758.7199999999993</v>
      </c>
    </row>
    <row r="39" spans="13:18" ht="15" customHeight="1">
      <c r="M39" s="39">
        <v>3.3820000000000001</v>
      </c>
      <c r="N39" s="40">
        <f>VALUE(N3-338.2/100*(N1-N2))</f>
        <v>7339.9345000000003</v>
      </c>
      <c r="O39" s="40">
        <f>VALUE(O3-338.2/100*(O1-O2))</f>
        <v>14341.173500000001</v>
      </c>
      <c r="P39" s="40">
        <f>VALUE(P3-338.2/100*(P1-P2))</f>
        <v>9486.7880000000005</v>
      </c>
      <c r="Q39" s="40">
        <f>VALUE(Q3-338.2/100*(Q1-Q2))</f>
        <v>7876.3560999999972</v>
      </c>
      <c r="R39" s="40">
        <f>VALUE(R3-338.2/100*(R1-R2))</f>
        <v>5952.32</v>
      </c>
    </row>
    <row r="40" spans="13:18" ht="15" customHeight="1">
      <c r="M40" s="39">
        <v>3.4140000000000001</v>
      </c>
      <c r="N40" s="40">
        <f>VALUE(N3-341.4/100*(N1-N2))</f>
        <v>7301.2065000000002</v>
      </c>
      <c r="O40" s="40">
        <f>VALUE(O3-341.4/100*(O1-O2))</f>
        <v>14392.5095</v>
      </c>
      <c r="P40" s="40">
        <f>VALUE(P3-341.4/100*(P1-P2))</f>
        <v>9460.6759999999995</v>
      </c>
      <c r="Q40" s="40">
        <f>VALUE(Q3-341.4/100*(Q1-Q2))</f>
        <v>7842.0696999999982</v>
      </c>
      <c r="R40" s="40">
        <f>VALUE(R3-341.4/100*(R1-R2))</f>
        <v>6008.6399999999994</v>
      </c>
    </row>
    <row r="41" spans="13:18" ht="15" customHeight="1">
      <c r="M41" s="39">
        <v>3.6179999999999999</v>
      </c>
      <c r="N41" s="40">
        <f>VALUE(N3-361.8/100*(N1-N2))</f>
        <v>7054.3154999999997</v>
      </c>
      <c r="O41" s="40">
        <f>VALUE(O3-361.8/100*(O1-O2))</f>
        <v>14719.7765</v>
      </c>
      <c r="P41" s="40">
        <f>VALUE(P3-361.8/100*(P1-P2))</f>
        <v>9294.2119999999995</v>
      </c>
      <c r="Q41" s="40">
        <f>VALUE(Q3-361.8/100*(Q1-Q2))</f>
        <v>7623.4938999999977</v>
      </c>
      <c r="R41" s="40">
        <f>VALUE(R3-361.8/100*(R1-R2))</f>
        <v>6367.68</v>
      </c>
    </row>
    <row r="42" spans="13:18" ht="15" customHeight="1">
      <c r="M42" s="39">
        <v>4</v>
      </c>
      <c r="N42" s="40">
        <f>VALUE(N3-400/100*(N1-N2))</f>
        <v>6592</v>
      </c>
      <c r="O42" s="40">
        <f>VALUE(O3-400/100*(O1-O2))</f>
        <v>15332.6</v>
      </c>
      <c r="P42" s="40">
        <f>VALUE(P3-400/100*(P1-P2))</f>
        <v>8982.5</v>
      </c>
      <c r="Q42" s="40">
        <f>VALUE(Q3-400/100*(Q1-Q2))</f>
        <v>7214.1999999999971</v>
      </c>
      <c r="R42" s="40">
        <f>VALUE(R3-400/100*(R1-R2))</f>
        <v>7040</v>
      </c>
    </row>
    <row r="43" spans="13:18" ht="15" customHeight="1">
      <c r="M43" s="39">
        <v>4.2359999999999998</v>
      </c>
      <c r="N43" s="40">
        <f>VALUE(N3-423.6/100*(N1-N2))</f>
        <v>6306.3809999999994</v>
      </c>
      <c r="O43" s="40">
        <f>VALUE(O3-423.6/100*(O1-O2))</f>
        <v>15711.203000000001</v>
      </c>
      <c r="P43" s="40">
        <f>VALUE(P3-423.6/100*(P1-P2))</f>
        <v>8789.9239999999991</v>
      </c>
      <c r="Q43" s="40">
        <f>VALUE(Q3-423.6/100*(Q1-Q2))</f>
        <v>6961.3377999999966</v>
      </c>
      <c r="R43" s="40">
        <f>VALUE(R3-423.6/100*(R1-R2))</f>
        <v>7455.3600000000015</v>
      </c>
    </row>
    <row r="44" spans="13:18" ht="15" customHeight="1">
      <c r="M44" s="39">
        <v>4.2720000000000002</v>
      </c>
      <c r="N44" s="40">
        <f>VALUE(N3-427.2/100*(N1-N2))</f>
        <v>6262.8119999999999</v>
      </c>
      <c r="O44" s="40">
        <f>VALUE(O3-427.2/100*(O1-O2))</f>
        <v>15768.956000000002</v>
      </c>
      <c r="P44" s="40">
        <f>VALUE(P3-427.2/100*(P1-P2))</f>
        <v>8760.5479999999989</v>
      </c>
      <c r="Q44" s="40">
        <f>VALUE(Q3-427.2/100*(Q1-Q2))</f>
        <v>6922.765599999997</v>
      </c>
      <c r="R44" s="40">
        <f>VALUE(R3-427.2/100*(R1-R2))</f>
        <v>7518.72</v>
      </c>
    </row>
    <row r="45" spans="13:18" ht="15" customHeight="1">
      <c r="M45" s="39">
        <v>4.3819999999999997</v>
      </c>
      <c r="N45" s="40">
        <f>VALUE(N3-438.2/100*(N1-N2))</f>
        <v>6129.6845000000003</v>
      </c>
      <c r="O45" s="40">
        <f>VALUE(O3-438.2/100*(O1-O2))</f>
        <v>15945.423500000001</v>
      </c>
      <c r="P45" s="40">
        <f>VALUE(P3-438.2/100*(P1-P2))</f>
        <v>8670.7880000000005</v>
      </c>
      <c r="Q45" s="40">
        <f>VALUE(Q3-438.2/100*(Q1-Q2))</f>
        <v>6804.9060999999974</v>
      </c>
      <c r="R45" s="40">
        <f>VALUE(R3-438.2/100*(R1-R2))</f>
        <v>7712.32</v>
      </c>
    </row>
    <row r="46" spans="13:18" ht="15" customHeight="1">
      <c r="M46" s="39">
        <v>4.4139999999999997</v>
      </c>
      <c r="N46" s="40">
        <f>VALUE(N3-414.4/100*(N1-N2))</f>
        <v>6417.7240000000002</v>
      </c>
      <c r="O46" s="40">
        <f>VALUE(O3-414.4/100*(O1-O2))</f>
        <v>15563.612000000001</v>
      </c>
      <c r="P46" s="40">
        <f>VALUE(P3-414.4/100*(P1-P2))</f>
        <v>8864.9959999999992</v>
      </c>
      <c r="Q46" s="40">
        <f>VALUE(Q3-414.4/100*(Q1-Q2))</f>
        <v>7059.9111999999968</v>
      </c>
      <c r="R46" s="40">
        <f>VALUE(R3-414.4/100*(R1-R2))</f>
        <v>7293.4400000000005</v>
      </c>
    </row>
    <row r="47" spans="13:18" ht="15" customHeight="1">
      <c r="M47" s="39">
        <v>4.6180000000000003</v>
      </c>
      <c r="N47" s="40">
        <f>VALUE(N3-461.8/100*(N1-N2))</f>
        <v>5844.0654999999997</v>
      </c>
      <c r="O47" s="40">
        <f>VALUE(O3-461.8/100*(O1-O2))</f>
        <v>16324.0265</v>
      </c>
      <c r="P47" s="40">
        <f>VALUE(P3-461.8/100*(P1-P2))</f>
        <v>8478.2119999999995</v>
      </c>
      <c r="Q47" s="40">
        <f>VALUE(Q3-461.8/100*(Q1-Q2))</f>
        <v>6552.043899999996</v>
      </c>
      <c r="R47" s="40">
        <f>VALUE(R3-461.8/100*(R1-R2))</f>
        <v>8127.68</v>
      </c>
    </row>
    <row r="48" spans="13:18" ht="15" customHeight="1">
      <c r="M48" s="39">
        <v>4.7640000000000002</v>
      </c>
      <c r="N48" s="40">
        <f>VALUE(N3-476.4/100*(N1-N2))</f>
        <v>5667.3690000000006</v>
      </c>
      <c r="O48" s="40">
        <f>VALUE(O3-476.4/100*(O1-O2))</f>
        <v>16558.246999999999</v>
      </c>
      <c r="P48" s="40">
        <f>VALUE(P3-476.4/100*(P1-P2))</f>
        <v>8359.0760000000009</v>
      </c>
      <c r="Q48" s="40">
        <f>VALUE(Q3-476.4/100*(Q1-Q2))</f>
        <v>6395.6121999999968</v>
      </c>
      <c r="R48" s="40">
        <f>VALUE(R3-476.4/100*(R1-R2))</f>
        <v>8384.64</v>
      </c>
    </row>
    <row r="49" spans="13:18" ht="15" customHeight="1">
      <c r="M49" s="39">
        <v>5</v>
      </c>
      <c r="N49" s="40">
        <f>VALUE(N3-500/100*(N1-N2))</f>
        <v>5381.75</v>
      </c>
      <c r="O49" s="40">
        <f>VALUE(O3-500/100*(O1-O2))</f>
        <v>16936.849999999999</v>
      </c>
      <c r="P49" s="40">
        <f>VALUE(P3-500/100*(P1-P2))</f>
        <v>8166.5</v>
      </c>
      <c r="Q49" s="40">
        <f>VALUE(Q3-500/100*(Q1-Q2))</f>
        <v>6142.7499999999964</v>
      </c>
      <c r="R49" s="40">
        <f>VALUE(R3-500/100*(R1-R2))</f>
        <v>8800</v>
      </c>
    </row>
    <row r="50" spans="13:18" ht="15" customHeight="1">
      <c r="M50" s="39">
        <v>5.2359999999999998</v>
      </c>
      <c r="N50" s="40">
        <f>VALUE(N3-523.6/100*(N1-N2))</f>
        <v>5096.1309999999994</v>
      </c>
      <c r="O50" s="40">
        <f>VALUE(O3-523.6/100*(O1-O2))</f>
        <v>17315.453000000001</v>
      </c>
      <c r="P50" s="40">
        <f>VALUE(P3-523.6/100*(P1-P2))</f>
        <v>7973.9239999999991</v>
      </c>
      <c r="Q50" s="40">
        <f>VALUE(Q3-523.6/100*(Q1-Q2))</f>
        <v>5889.8877999999959</v>
      </c>
      <c r="R50" s="40">
        <f>VALUE(R3-523.6/100*(R1-R2))</f>
        <v>9215.36</v>
      </c>
    </row>
    <row r="51" spans="13:18" ht="15" customHeight="1">
      <c r="M51" s="39">
        <v>5.3819999999999997</v>
      </c>
      <c r="N51" s="40">
        <f>VALUE(N3-538.2/100*(N1-N2))</f>
        <v>4919.4344999999994</v>
      </c>
      <c r="O51" s="40">
        <f>VALUE(O3-538.2/100*(O1-O2))</f>
        <v>17549.673500000001</v>
      </c>
      <c r="P51" s="40">
        <f>VALUE(P3-538.2/100*(P1-P2))</f>
        <v>7854.7879999999996</v>
      </c>
      <c r="Q51" s="40">
        <f>VALUE(Q3-538.2/100*(Q1-Q2))</f>
        <v>5733.4560999999958</v>
      </c>
      <c r="R51" s="40">
        <f>VALUE(R3-538.2/100*(R1-R2))</f>
        <v>9472.3200000000015</v>
      </c>
    </row>
    <row r="52" spans="13:18" ht="15" customHeight="1">
      <c r="M52" s="39">
        <v>5.6180000000000003</v>
      </c>
      <c r="N52" s="40">
        <f>VALUE(N3-561.8/100*(N1-N2))</f>
        <v>4633.8155000000006</v>
      </c>
      <c r="O52" s="40">
        <f>VALUE(O3-561.8/100*(O1-O2))</f>
        <v>17928.2765</v>
      </c>
      <c r="P52" s="40">
        <f>VALUE(P3-561.8/100*(P1-P2))</f>
        <v>7662.2120000000004</v>
      </c>
      <c r="Q52" s="40">
        <f>VALUE(Q3-561.8/100*(Q1-Q2))</f>
        <v>5480.5938999999962</v>
      </c>
      <c r="R52" s="40">
        <f>VALUE(R3-561.8/100*(R1-R2))</f>
        <v>9887.6799999999985</v>
      </c>
    </row>
    <row r="53" spans="13:18" ht="15" customHeight="1"/>
    <row r="54" spans="13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4" width="10.453125" style="15" bestFit="1" customWidth="1"/>
    <col min="15" max="251" width="8.81640625" style="15" customWidth="1"/>
    <col min="252" max="16384" width="8.81640625" style="16"/>
  </cols>
  <sheetData>
    <row r="1" spans="1:14" ht="15" customHeight="1" thickBot="1">
      <c r="A1" s="60"/>
      <c r="B1" s="61"/>
      <c r="C1" s="61"/>
      <c r="D1" s="61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58" t="s">
        <v>4</v>
      </c>
      <c r="B5" s="59"/>
      <c r="C5" s="59"/>
      <c r="D5" s="59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8" t="s">
        <v>14</v>
      </c>
      <c r="B17" s="59"/>
      <c r="C17" s="59"/>
      <c r="D17" s="59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8" t="s">
        <v>20</v>
      </c>
      <c r="B24" s="59"/>
      <c r="C24" s="59"/>
      <c r="D24" s="59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E1" workbookViewId="0">
      <selection activeCell="U1" sqref="U1:Y1048576"/>
    </sheetView>
  </sheetViews>
  <sheetFormatPr defaultRowHeight="14.5"/>
  <cols>
    <col min="1" max="25" width="10.81640625" style="15" customWidth="1"/>
  </cols>
  <sheetData>
    <row r="1" spans="1:2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</row>
    <row r="2" spans="1:2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</row>
    <row r="3" spans="1:2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</row>
    <row r="4" spans="1:2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</row>
    <row r="5" spans="1: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26">
        <f t="shared" ref="A6: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</row>
    <row r="7" spans="1:25">
      <c r="A7" s="27">
        <f t="shared" ref="A7: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</row>
    <row r="8" spans="1:25">
      <c r="A8" s="28">
        <f t="shared" ref="A8: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</row>
    <row r="9" spans="1: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>
      <c r="A10" s="29">
        <f t="shared" ref="A10: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</row>
    <row r="11" spans="1:25">
      <c r="A11" s="21">
        <f t="shared" ref="A11: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</row>
    <row r="12" spans="1:25">
      <c r="A12" s="31">
        <f t="shared" ref="A12: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</row>
    <row r="13" spans="1: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>
      <c r="A14" s="32">
        <f t="shared" ref="A14: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</row>
    <row r="15" spans="1:25">
      <c r="A15" s="34">
        <f t="shared" ref="A15: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</row>
    <row r="16" spans="1:25">
      <c r="A16" s="35">
        <f t="shared" ref="A16: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27">
        <f t="shared" ref="A18: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</row>
    <row r="19" spans="1:25">
      <c r="A19" s="28">
        <f t="shared" ref="A19: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</row>
    <row r="20" spans="1:25">
      <c r="A20" s="21">
        <f t="shared" ref="A20: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</row>
    <row r="21" spans="1:25">
      <c r="A21" s="20">
        <f t="shared" ref="A21: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</row>
    <row r="22" spans="1:25">
      <c r="A22" s="32">
        <f t="shared" ref="A22: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</row>
    <row r="23" spans="1:25">
      <c r="A23" s="34">
        <f t="shared" ref="A23: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36">
        <f t="shared" ref="A25: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</row>
    <row r="26" spans="1:25">
      <c r="A26" s="36">
        <f t="shared" ref="A26: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</row>
    <row r="27" spans="1:25">
      <c r="A27" s="36">
        <f t="shared" ref="A27: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</row>
    <row r="28" spans="1:25">
      <c r="A28" s="36">
        <f t="shared" ref="A28: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</row>
    <row r="29" spans="1:25">
      <c r="A29" s="36">
        <f t="shared" ref="A29: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</row>
    <row r="30" spans="1:25">
      <c r="A30" s="36">
        <f t="shared" ref="A30: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</row>
    <row r="31" spans="1:25">
      <c r="A31" s="36">
        <f t="shared" ref="A31: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</row>
    <row r="32" spans="1:25">
      <c r="A32" s="37">
        <f t="shared" ref="A32: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2020-03-17T20:32:11Z</dcterms:modified>
</cp:coreProperties>
</file>