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4" i="2"/>
  <c r="F3" i="2"/>
  <c r="F2" i="2"/>
  <c r="K30" i="2" l="1"/>
  <c r="K28" i="2"/>
  <c r="K31" i="2" s="1"/>
  <c r="K29" i="2" s="1"/>
  <c r="K32" i="2" s="1"/>
  <c r="K10" i="2" s="1"/>
  <c r="K27" i="2"/>
  <c r="K25" i="2"/>
  <c r="K26" i="2" s="1"/>
  <c r="K20" i="2"/>
  <c r="K18" i="2"/>
  <c r="K23" i="2" s="1"/>
  <c r="K11" i="2"/>
  <c r="K14" i="2" s="1"/>
  <c r="K16" i="2" s="1"/>
  <c r="K15" i="2" l="1"/>
  <c r="K19" i="2"/>
  <c r="K22" i="2"/>
  <c r="K21" i="2"/>
  <c r="K7" i="2"/>
  <c r="K12" i="2"/>
  <c r="K8" i="2"/>
  <c r="K6" i="2" s="1"/>
  <c r="L30" i="2"/>
  <c r="L28" i="2"/>
  <c r="L31" i="2" s="1"/>
  <c r="L27" i="2"/>
  <c r="L25" i="2"/>
  <c r="L26" i="2" s="1"/>
  <c r="L23" i="2"/>
  <c r="L20" i="2"/>
  <c r="L18" i="2"/>
  <c r="L11" i="2"/>
  <c r="L14" i="2" s="1"/>
  <c r="J31" i="2"/>
  <c r="J30" i="2"/>
  <c r="J28" i="2"/>
  <c r="J27" i="2"/>
  <c r="J25" i="2"/>
  <c r="J26" i="2" s="1"/>
  <c r="J20" i="2"/>
  <c r="J18" i="2"/>
  <c r="J23" i="2" s="1"/>
  <c r="J11" i="2"/>
  <c r="J14" i="2" s="1"/>
  <c r="L16" i="2" l="1"/>
  <c r="L29" i="2"/>
  <c r="L32" i="2" s="1"/>
  <c r="L10" i="2" s="1"/>
  <c r="J29" i="2"/>
  <c r="J32" i="2" s="1"/>
  <c r="J16" i="2"/>
  <c r="J15" i="2"/>
  <c r="J7" i="2"/>
  <c r="J8" i="2"/>
  <c r="J6" i="2" s="1"/>
  <c r="L19" i="2"/>
  <c r="L21" i="2"/>
  <c r="L22" i="2"/>
  <c r="L7" i="2"/>
  <c r="L15" i="2"/>
  <c r="L8" i="2"/>
  <c r="L6" i="2" s="1"/>
  <c r="J21" i="2"/>
  <c r="J19" i="2"/>
  <c r="J22" i="2"/>
  <c r="J10" i="2"/>
  <c r="J12" i="2"/>
  <c r="I30" i="2"/>
  <c r="I28" i="2"/>
  <c r="I31" i="2" s="1"/>
  <c r="I29" i="2" s="1"/>
  <c r="I32" i="2" s="1"/>
  <c r="I27" i="2"/>
  <c r="I25" i="2"/>
  <c r="I26" i="2" s="1"/>
  <c r="I20" i="2"/>
  <c r="I18" i="2"/>
  <c r="I23" i="2" s="1"/>
  <c r="I11" i="2"/>
  <c r="I8" i="2" s="1"/>
  <c r="L12" i="2" l="1"/>
  <c r="I21" i="2"/>
  <c r="I22" i="2"/>
  <c r="I6" i="2"/>
  <c r="I12" i="2"/>
  <c r="I10" i="2"/>
  <c r="I14" i="2"/>
  <c r="I16" i="2" s="1"/>
  <c r="I15" i="2"/>
  <c r="I7" i="2"/>
  <c r="I19" i="2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G11" i="2"/>
  <c r="G8" i="2" s="1"/>
  <c r="G18" i="2"/>
  <c r="G23" i="2" s="1"/>
  <c r="G20" i="2"/>
  <c r="G25" i="2"/>
  <c r="G26" i="2" s="1"/>
  <c r="G27" i="2"/>
  <c r="G28" i="2"/>
  <c r="G31" i="2" s="1"/>
  <c r="G30" i="2"/>
  <c r="G6" i="2" l="1"/>
  <c r="G29" i="2"/>
  <c r="G32" i="2" s="1"/>
  <c r="G10" i="2" s="1"/>
  <c r="W21" i="14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21" i="2"/>
  <c r="G22" i="2"/>
  <c r="G19" i="2"/>
  <c r="G15" i="2"/>
  <c r="G14" i="2"/>
  <c r="G16" i="2" s="1"/>
  <c r="G7" i="2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H29" i="2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<sst xmlns="http://schemas.openxmlformats.org/spreadsheetml/2006/main" count="106" uniqueCount="67">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</sst>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zoomScale="110" zoomScaleNormal="110" workbookViewId="0">
      <selection activeCell="K10" sqref="K10:K12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1" width="10.44140625" style="15" bestFit="1" customWidth="1"/>
    <col min="22" max="258" width="8.77734375" style="15" customWidth="1"/>
    <col min="259" max="16384" width="8.77734375" style="16"/>
  </cols>
  <sheetData>
    <row r="1" spans="1:22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43906</v>
      </c>
      <c r="H1" s="2">
        <v>43907</v>
      </c>
      <c r="I1" s="2">
        <v>43908</v>
      </c>
      <c r="J1" s="2">
        <v>43909</v>
      </c>
      <c r="K1" s="2">
        <v>43910</v>
      </c>
      <c r="L1" s="2">
        <v>43910</v>
      </c>
      <c r="M1" s="2"/>
      <c r="O1" s="12" t="s">
        <v>27</v>
      </c>
      <c r="P1" s="14">
        <v>12430.5</v>
      </c>
      <c r="Q1" s="14">
        <v>2252.75</v>
      </c>
      <c r="R1" s="14">
        <v>12430.5</v>
      </c>
      <c r="S1" s="14">
        <v>12430.5</v>
      </c>
      <c r="T1" s="14"/>
      <c r="U1" s="14"/>
    </row>
    <row r="2" spans="1:22" ht="15" customHeight="1" thickBot="1">
      <c r="A2" s="17"/>
      <c r="B2" s="18"/>
      <c r="C2" s="18"/>
      <c r="D2" s="3" t="s">
        <v>1</v>
      </c>
      <c r="E2" s="61">
        <v>12246.7</v>
      </c>
      <c r="F2" s="61">
        <f>MAX(G2:K2)</f>
        <v>9602.2000000000007</v>
      </c>
      <c r="G2" s="61">
        <v>9602.2000000000007</v>
      </c>
      <c r="H2" s="61">
        <v>9403.7999999999993</v>
      </c>
      <c r="I2" s="61">
        <v>9127.5499999999993</v>
      </c>
      <c r="J2" s="61">
        <v>8575.4500000000007</v>
      </c>
      <c r="K2" s="61">
        <v>8883</v>
      </c>
      <c r="L2" s="61">
        <v>20924.55</v>
      </c>
      <c r="M2" s="61"/>
      <c r="O2" s="12" t="s">
        <v>28</v>
      </c>
      <c r="P2" s="14">
        <v>7832.55</v>
      </c>
      <c r="Q2" s="14">
        <v>12430.5</v>
      </c>
      <c r="R2" s="14">
        <v>8555.15</v>
      </c>
      <c r="S2" s="14">
        <v>8221</v>
      </c>
      <c r="T2" s="14"/>
      <c r="U2" s="14"/>
    </row>
    <row r="3" spans="1:22" ht="15" customHeight="1" thickBot="1">
      <c r="A3" s="17"/>
      <c r="B3" s="4"/>
      <c r="C3" s="5"/>
      <c r="D3" s="3" t="s">
        <v>2</v>
      </c>
      <c r="E3" s="60">
        <v>11175.05</v>
      </c>
      <c r="F3" s="60">
        <f>MIN(G3:K3)</f>
        <v>7832.55</v>
      </c>
      <c r="G3" s="60">
        <v>9165.1</v>
      </c>
      <c r="H3" s="60">
        <v>8915.6</v>
      </c>
      <c r="I3" s="60">
        <v>8407.0499999999993</v>
      </c>
      <c r="J3" s="60">
        <v>7832.55</v>
      </c>
      <c r="K3" s="60">
        <v>8178.2</v>
      </c>
      <c r="L3" s="60">
        <v>19265</v>
      </c>
      <c r="M3" s="60"/>
      <c r="O3" s="12" t="s">
        <v>29</v>
      </c>
      <c r="P3" s="14"/>
      <c r="Q3" s="14"/>
      <c r="R3" s="14">
        <v>10159.4</v>
      </c>
      <c r="S3" s="14"/>
      <c r="T3" s="14"/>
      <c r="U3" s="14"/>
      <c r="V3" s="54" t="s">
        <v>66</v>
      </c>
    </row>
    <row r="4" spans="1:22" ht="15" customHeight="1">
      <c r="A4" s="17"/>
      <c r="B4" s="4"/>
      <c r="C4" s="5"/>
      <c r="D4" s="3" t="s">
        <v>3</v>
      </c>
      <c r="E4" s="21">
        <v>11201.75</v>
      </c>
      <c r="F4" s="21">
        <f>K4</f>
        <v>8745.4500000000007</v>
      </c>
      <c r="G4" s="21">
        <v>9197.4</v>
      </c>
      <c r="H4" s="21">
        <v>8967.0499999999993</v>
      </c>
      <c r="I4" s="21">
        <v>8468.7999999999993</v>
      </c>
      <c r="J4" s="21">
        <v>8263.4500000000007</v>
      </c>
      <c r="K4" s="21">
        <v>8745.4500000000007</v>
      </c>
      <c r="L4" s="21">
        <v>20317.599999999999</v>
      </c>
      <c r="M4" s="21"/>
    </row>
    <row r="5" spans="1:22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L5" s="18"/>
      <c r="M5" s="18"/>
      <c r="O5" s="22" t="s">
        <v>30</v>
      </c>
      <c r="P5" s="23"/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11390.566666666669</v>
      </c>
      <c r="G6" s="26">
        <f t="shared" ref="G6:I6" si="1">G8+G25</f>
        <v>9915.133333333335</v>
      </c>
      <c r="H6" s="26">
        <f t="shared" si="1"/>
        <v>9763.5666666666657</v>
      </c>
      <c r="I6" s="26">
        <f t="shared" si="1"/>
        <v>9649.0499999999993</v>
      </c>
      <c r="J6" s="26">
        <f t="shared" ref="J6:K6" si="2">J8+J25</f>
        <v>9357.9833333333372</v>
      </c>
      <c r="K6" s="26">
        <f t="shared" si="2"/>
        <v>9731.0333333333328</v>
      </c>
      <c r="L6" s="26">
        <f t="shared" ref="L6" si="3">L8+L25</f>
        <v>22732.649999999998</v>
      </c>
      <c r="M6" s="26"/>
      <c r="O6" s="44">
        <v>0.23599999999999999</v>
      </c>
      <c r="P6" s="45">
        <f>VALUE(23.6/100*(P1-P2)+P2)</f>
        <v>8917.6661999999997</v>
      </c>
      <c r="Q6" s="45">
        <f>VALUE(23.6/100*(Q1-Q2)+Q2)</f>
        <v>10028.550999999999</v>
      </c>
      <c r="R6" s="45">
        <f>VALUE(23.6/100*(R1-R2)+R2)</f>
        <v>9469.7325999999994</v>
      </c>
      <c r="S6" s="45">
        <f>VALUE(23.6/100*(S1-S2)+S2)</f>
        <v>9214.4420000000009</v>
      </c>
      <c r="T6" s="45">
        <f>VALUE(23.6/100*(T1-T2)+T2)</f>
        <v>0</v>
      </c>
      <c r="U6" s="45">
        <f>VALUE(23.6/100*(U1-U2)+U2)</f>
        <v>0</v>
      </c>
    </row>
    <row r="7" spans="1:22" ht="15" customHeight="1">
      <c r="A7" s="24"/>
      <c r="B7" s="25"/>
      <c r="C7" s="25"/>
      <c r="D7" s="6" t="s">
        <v>6</v>
      </c>
      <c r="E7" s="27">
        <f t="shared" ref="E7:F7" si="4">E11+E25</f>
        <v>12612.816666666668</v>
      </c>
      <c r="F7" s="27">
        <f t="shared" si="4"/>
        <v>10496.383333333335</v>
      </c>
      <c r="G7" s="27">
        <f t="shared" ref="G7:I7" si="5">G11+G25</f>
        <v>9758.6666666666679</v>
      </c>
      <c r="H7" s="27">
        <f t="shared" si="5"/>
        <v>9583.6833333333325</v>
      </c>
      <c r="I7" s="27">
        <f t="shared" si="5"/>
        <v>9388.2999999999993</v>
      </c>
      <c r="J7" s="27">
        <f t="shared" ref="J7:K7" si="6">J11+J25</f>
        <v>8966.7166666666672</v>
      </c>
      <c r="K7" s="27">
        <f t="shared" si="6"/>
        <v>9307.0166666666664</v>
      </c>
      <c r="L7" s="27">
        <f t="shared" ref="L7" si="7">L11+L25</f>
        <v>21828.6</v>
      </c>
      <c r="M7" s="27"/>
      <c r="O7" s="48">
        <v>0.38200000000000001</v>
      </c>
      <c r="P7" s="49">
        <f>38.2/100*(P1-P2)+P2</f>
        <v>9588.9668999999994</v>
      </c>
      <c r="Q7" s="49">
        <f>38.2/100*(Q1-Q2)+Q2</f>
        <v>8542.5995000000003</v>
      </c>
      <c r="R7" s="49">
        <f>38.2/100*(R1-R2)+R2</f>
        <v>10035.5337</v>
      </c>
      <c r="S7" s="49">
        <f>38.2/100*(S1-S2)+S2</f>
        <v>9829.0290000000005</v>
      </c>
      <c r="T7" s="49">
        <f>38.2/100*(T1-T2)+T2</f>
        <v>0</v>
      </c>
      <c r="U7" s="49">
        <f>38.2/100*(U1-U2)+U2</f>
        <v>0</v>
      </c>
    </row>
    <row r="8" spans="1:22" ht="15" customHeight="1">
      <c r="A8" s="24"/>
      <c r="B8" s="25"/>
      <c r="C8" s="25"/>
      <c r="D8" s="6" t="s">
        <v>7</v>
      </c>
      <c r="E8" s="28">
        <f t="shared" ref="E8:F8" si="8">(2*E11)-E3</f>
        <v>11907.283333333333</v>
      </c>
      <c r="F8" s="28">
        <f t="shared" si="8"/>
        <v>9620.9166666666679</v>
      </c>
      <c r="G8" s="28">
        <f t="shared" ref="G8:I8" si="9">(2*G11)-G3</f>
        <v>9478.0333333333347</v>
      </c>
      <c r="H8" s="28">
        <f t="shared" si="9"/>
        <v>9275.3666666666668</v>
      </c>
      <c r="I8" s="28">
        <f t="shared" si="9"/>
        <v>8928.5499999999993</v>
      </c>
      <c r="J8" s="28">
        <f t="shared" ref="J8:K8" si="10">(2*J11)-J3</f>
        <v>8615.0833333333358</v>
      </c>
      <c r="K8" s="28">
        <f t="shared" si="10"/>
        <v>9026.2333333333336</v>
      </c>
      <c r="L8" s="28">
        <f t="shared" ref="L8" si="11">(2*L11)-L3</f>
        <v>21073.1</v>
      </c>
      <c r="M8" s="28"/>
      <c r="O8" s="42">
        <v>0.5</v>
      </c>
      <c r="P8" s="43">
        <f>VALUE(50/100*(P1-P2)+P2)</f>
        <v>10131.525</v>
      </c>
      <c r="Q8" s="43">
        <f>VALUE(50/100*(Q1-Q2)+Q2)</f>
        <v>7341.625</v>
      </c>
      <c r="R8" s="43">
        <f>VALUE(50/100*(R1-R2)+R2)</f>
        <v>10492.825000000001</v>
      </c>
      <c r="S8" s="43">
        <f>VALUE(50/100*(S1-S2)+S2)</f>
        <v>10325.75</v>
      </c>
      <c r="T8" s="43">
        <f>VALUE(50/100*(T1-T2)+T2)</f>
        <v>0</v>
      </c>
      <c r="U8" s="43">
        <f>VALUE(50/100*(U1-U2)+U2)</f>
        <v>0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50">
        <v>0.61799999999999999</v>
      </c>
      <c r="P9" s="51">
        <f>VALUE(61.8/100*(P1-P2)+P2)</f>
        <v>10674.0831</v>
      </c>
      <c r="Q9" s="51">
        <f>VALUE(61.8/100*(Q1-Q2)+Q2)</f>
        <v>6140.6504999999997</v>
      </c>
      <c r="R9" s="51">
        <f>VALUE(61.8/100*(R1-R2)+R2)</f>
        <v>10950.1163</v>
      </c>
      <c r="S9" s="51">
        <f>VALUE(61.8/100*(S1-S2)+S2)</f>
        <v>10822.471</v>
      </c>
      <c r="T9" s="51">
        <f>VALUE(61.8/100*(T1-T2)+T2)</f>
        <v>0</v>
      </c>
      <c r="U9" s="51">
        <f>VALUE(61.8/100*(U1-U2)+U2)</f>
        <v>0</v>
      </c>
    </row>
    <row r="10" spans="1:22" ht="15" customHeight="1">
      <c r="A10" s="24"/>
      <c r="B10" s="25"/>
      <c r="C10" s="25"/>
      <c r="D10" s="6" t="s">
        <v>8</v>
      </c>
      <c r="E10" s="58">
        <f t="shared" ref="E10:F10" si="12">E11+E32/2</f>
        <v>11371.458333333332</v>
      </c>
      <c r="F10" s="58">
        <f t="shared" si="12"/>
        <v>8736.0916666666672</v>
      </c>
      <c r="G10" s="58">
        <f t="shared" ref="G10:I10" si="13">G11+G32/2</f>
        <v>9383.6500000000015</v>
      </c>
      <c r="H10" s="58">
        <f t="shared" si="13"/>
        <v>9159.7000000000007</v>
      </c>
      <c r="I10" s="58">
        <f t="shared" si="13"/>
        <v>8767.2999999999993</v>
      </c>
      <c r="J10" s="58">
        <f t="shared" ref="J10:K10" si="14">J11+J32/2</f>
        <v>8243.633333333335</v>
      </c>
      <c r="K10" s="58">
        <f t="shared" si="14"/>
        <v>8673.8333333333339</v>
      </c>
      <c r="L10" s="58">
        <f t="shared" ref="L10" si="15">L11+L32/2</f>
        <v>20243.324999999997</v>
      </c>
      <c r="M10" s="58"/>
      <c r="O10" s="39">
        <v>0.70699999999999996</v>
      </c>
      <c r="P10" s="40">
        <f>VALUE(70.7/100*(P1-P2)+P2)</f>
        <v>11083.300650000001</v>
      </c>
      <c r="Q10" s="40">
        <f>VALUE(70.7/100*(Q1-Q2)+Q2)</f>
        <v>5234.8307499999992</v>
      </c>
      <c r="R10" s="40">
        <f>VALUE(70.7/100*(R1-R2)+R2)</f>
        <v>11295.02245</v>
      </c>
      <c r="S10" s="40">
        <f>VALUE(70.7/100*(S1-S2)+S2)</f>
        <v>11197.1165</v>
      </c>
      <c r="T10" s="40">
        <f>VALUE(70.7/100*(T1-T2)+T2)</f>
        <v>0</v>
      </c>
      <c r="U10" s="40">
        <f>VALUE(70.7/100*(U1-U2)+U2)</f>
        <v>0</v>
      </c>
    </row>
    <row r="11" spans="1:22" ht="15" customHeight="1">
      <c r="A11" s="24"/>
      <c r="B11" s="25"/>
      <c r="C11" s="25"/>
      <c r="D11" s="6" t="s">
        <v>9</v>
      </c>
      <c r="E11" s="21">
        <f t="shared" ref="E11:F11" si="16">(E2+E3+E4)/3</f>
        <v>11541.166666666666</v>
      </c>
      <c r="F11" s="21">
        <f t="shared" si="16"/>
        <v>8726.7333333333336</v>
      </c>
      <c r="G11" s="21">
        <f t="shared" ref="G11:I11" si="17">(G2+G3+G4)/3</f>
        <v>9321.5666666666675</v>
      </c>
      <c r="H11" s="21">
        <f t="shared" si="17"/>
        <v>9095.4833333333336</v>
      </c>
      <c r="I11" s="21">
        <f t="shared" si="17"/>
        <v>8667.7999999999993</v>
      </c>
      <c r="J11" s="21">
        <f t="shared" ref="J11:K11" si="18">(J2+J3+J4)/3</f>
        <v>8223.8166666666675</v>
      </c>
      <c r="K11" s="21">
        <f t="shared" si="18"/>
        <v>8602.2166666666672</v>
      </c>
      <c r="L11" s="21">
        <f t="shared" ref="L11" si="19">(L2+L3+L4)/3</f>
        <v>20169.05</v>
      </c>
      <c r="M11" s="21"/>
      <c r="O11" s="46">
        <v>0.78600000000000003</v>
      </c>
      <c r="P11" s="47">
        <f>VALUE(78.6/100*(P1-P2)+P2)</f>
        <v>11446.538699999999</v>
      </c>
      <c r="Q11" s="47">
        <f>VALUE(78.6/100*(Q1-Q2)+Q2)</f>
        <v>4430.7885000000006</v>
      </c>
      <c r="R11" s="47">
        <f>VALUE(78.6/100*(R1-R2)+R2)</f>
        <v>11601.1751</v>
      </c>
      <c r="S11" s="47">
        <f>VALUE(78.6/100*(S1-S2)+S2)</f>
        <v>11529.666999999999</v>
      </c>
      <c r="T11" s="47">
        <f>VALUE(78.6/100*(T1-T2)+T2)</f>
        <v>0</v>
      </c>
      <c r="U11" s="47">
        <f>VALUE(78.6/100*(U1-U2)+U2)</f>
        <v>0</v>
      </c>
    </row>
    <row r="12" spans="1:22" ht="15" customHeight="1">
      <c r="A12" s="24"/>
      <c r="B12" s="25"/>
      <c r="C12" s="25"/>
      <c r="D12" s="6" t="s">
        <v>10</v>
      </c>
      <c r="E12" s="59">
        <f t="shared" ref="E12:F12" si="20">E11-E32/2</f>
        <v>11710.875</v>
      </c>
      <c r="F12" s="59">
        <f t="shared" si="20"/>
        <v>8717.375</v>
      </c>
      <c r="G12" s="59">
        <f t="shared" ref="G12:I12" si="21">G11-G32/2</f>
        <v>9259.4833333333336</v>
      </c>
      <c r="H12" s="59">
        <f t="shared" si="21"/>
        <v>9031.2666666666664</v>
      </c>
      <c r="I12" s="59">
        <f t="shared" si="21"/>
        <v>8568.2999999999993</v>
      </c>
      <c r="J12" s="59">
        <f t="shared" ref="J12:K12" si="22">J11-J32/2</f>
        <v>8204</v>
      </c>
      <c r="K12" s="59">
        <f t="shared" si="22"/>
        <v>8530.6</v>
      </c>
      <c r="L12" s="59">
        <f t="shared" ref="L12" si="23">L11-L32/2</f>
        <v>20094.775000000001</v>
      </c>
      <c r="M12" s="59"/>
      <c r="O12" s="39">
        <v>1</v>
      </c>
      <c r="P12" s="40">
        <f>VALUE(100/100*(P1-P2)+P2)</f>
        <v>12430.5</v>
      </c>
      <c r="Q12" s="40">
        <f>VALUE(100/100*(Q1-Q2)+Q2)</f>
        <v>2252.75</v>
      </c>
      <c r="R12" s="40">
        <f>VALUE(100/100*(R1-R2)+R2)</f>
        <v>12430.5</v>
      </c>
      <c r="S12" s="40">
        <f>VALUE(100/100*(S1-S2)+S2)</f>
        <v>12430.5</v>
      </c>
      <c r="T12" s="40">
        <f>VALUE(100/100*(T1-T2)+T2)</f>
        <v>0</v>
      </c>
      <c r="U12" s="40">
        <f>VALUE(100/100*(U1-U2)+U2)</f>
        <v>0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>VALUE(123.6/100*(P1-P2)+P2)</f>
        <v>13515.6162</v>
      </c>
      <c r="Q13" s="40">
        <f>VALUE(123.6/100*(Q1-Q2)+Q2)</f>
        <v>-149.19900000000052</v>
      </c>
      <c r="R13" s="40">
        <f>VALUE(123.6/100*(R1-R2)+R2)</f>
        <v>13345.0826</v>
      </c>
      <c r="S13" s="40">
        <f>VALUE(123.6/100*(S1-S2)+S2)</f>
        <v>13423.941999999999</v>
      </c>
      <c r="T13" s="40">
        <f>VALUE(123.6/100*(T1-T2)+T2)</f>
        <v>0</v>
      </c>
      <c r="U13" s="40">
        <f>VALUE(123.6/100*(U1-U2)+U2)</f>
        <v>0</v>
      </c>
    </row>
    <row r="14" spans="1:22" ht="15" customHeight="1">
      <c r="A14" s="24"/>
      <c r="B14" s="25"/>
      <c r="C14" s="25"/>
      <c r="D14" s="6" t="s">
        <v>11</v>
      </c>
      <c r="E14" s="32">
        <f t="shared" ref="E14:F14" si="24">2*E11-E2</f>
        <v>10835.633333333331</v>
      </c>
      <c r="F14" s="32">
        <f t="shared" si="24"/>
        <v>7851.2666666666664</v>
      </c>
      <c r="G14" s="32">
        <f t="shared" ref="G14:I14" si="25">2*G11-G2</f>
        <v>9040.9333333333343</v>
      </c>
      <c r="H14" s="32">
        <f t="shared" si="25"/>
        <v>8787.1666666666679</v>
      </c>
      <c r="I14" s="32">
        <f t="shared" si="25"/>
        <v>8208.0499999999993</v>
      </c>
      <c r="J14" s="32">
        <f t="shared" ref="J14:K14" si="26">2*J11-J2</f>
        <v>7872.1833333333343</v>
      </c>
      <c r="K14" s="32">
        <f t="shared" si="26"/>
        <v>8321.4333333333343</v>
      </c>
      <c r="L14" s="32">
        <f t="shared" ref="L14" si="27">2*L11-L2</f>
        <v>19413.55</v>
      </c>
      <c r="M14" s="32"/>
      <c r="O14" s="33"/>
      <c r="P14" s="30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F15" si="28">E11-E25</f>
        <v>10469.516666666665</v>
      </c>
      <c r="F15" s="34">
        <f t="shared" si="28"/>
        <v>6957.083333333333</v>
      </c>
      <c r="G15" s="34">
        <f t="shared" ref="G15:I15" si="29">G11-G25</f>
        <v>8884.4666666666672</v>
      </c>
      <c r="H15" s="34">
        <f t="shared" si="29"/>
        <v>8607.2833333333347</v>
      </c>
      <c r="I15" s="34">
        <f t="shared" si="29"/>
        <v>7947.2999999999993</v>
      </c>
      <c r="J15" s="34">
        <f t="shared" ref="J15:K15" si="30">J11-J25</f>
        <v>7480.916666666667</v>
      </c>
      <c r="K15" s="34">
        <f t="shared" si="30"/>
        <v>7897.416666666667</v>
      </c>
      <c r="L15" s="34">
        <f t="shared" ref="L15" si="31">L11-L25</f>
        <v>18509.5</v>
      </c>
      <c r="M15" s="34"/>
      <c r="O15" s="38" t="s">
        <v>31</v>
      </c>
      <c r="P15" s="30"/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F16" si="32">E14-E25</f>
        <v>9763.9833333333299</v>
      </c>
      <c r="F16" s="35">
        <f t="shared" si="32"/>
        <v>6081.6166666666659</v>
      </c>
      <c r="G16" s="35">
        <f t="shared" ref="G16:I16" si="33">G14-G25</f>
        <v>8603.8333333333339</v>
      </c>
      <c r="H16" s="35">
        <f t="shared" si="33"/>
        <v>8298.966666666669</v>
      </c>
      <c r="I16" s="35">
        <f t="shared" si="33"/>
        <v>7487.5499999999993</v>
      </c>
      <c r="J16" s="35">
        <f t="shared" ref="J16:K16" si="34">J14-J25</f>
        <v>7129.2833333333338</v>
      </c>
      <c r="K16" s="35">
        <f t="shared" si="34"/>
        <v>7616.6333333333341</v>
      </c>
      <c r="L16" s="35">
        <f t="shared" ref="L16" si="35">L14-L25</f>
        <v>17754</v>
      </c>
      <c r="M16" s="35"/>
      <c r="O16" s="39">
        <v>0.23599999999999999</v>
      </c>
      <c r="P16" s="40">
        <f>VALUE(P3-23.6/100*(P1-P2))</f>
        <v>-1085.1161999999999</v>
      </c>
      <c r="Q16" s="40">
        <f>VALUE(Q3-23.6/100*(Q1-Q2))</f>
        <v>2401.9490000000001</v>
      </c>
      <c r="R16" s="40">
        <f>VALUE(R3-23.6/100*(R1-R2))</f>
        <v>9244.8173999999999</v>
      </c>
      <c r="S16" s="40">
        <f>VALUE(S3-23.6/100*(S1-S2))</f>
        <v>-993.44200000000012</v>
      </c>
      <c r="T16" s="40">
        <f>VALUE(T3-23.6/100*(T1-T2))</f>
        <v>0</v>
      </c>
      <c r="U16" s="40">
        <f>VALUE(U3-23.6/100*(U1-U2))</f>
        <v>0</v>
      </c>
    </row>
    <row r="17" spans="1:22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40">
        <f>VALUE(P3-38.2/100*(P1-P2))</f>
        <v>-1756.4168999999999</v>
      </c>
      <c r="Q17" s="40">
        <f>VALUE(Q3-38.2/100*(Q1-Q2))</f>
        <v>3887.9005000000002</v>
      </c>
      <c r="R17" s="41">
        <f>VALUE(R3-38.2/100*(R1-R2))</f>
        <v>8679.0162999999993</v>
      </c>
      <c r="S17" s="40">
        <f>VALUE(S3-38.2/100*(S1-S2))</f>
        <v>-1608.029</v>
      </c>
      <c r="T17" s="56">
        <f>VALUE(T3-38.2/100*(T1-T2))</f>
        <v>0</v>
      </c>
      <c r="U17" s="56">
        <f>VALUE(U3-38.2/100*(U1-U2))</f>
        <v>0</v>
      </c>
    </row>
    <row r="18" spans="1:22" ht="15" customHeight="1">
      <c r="A18" s="24"/>
      <c r="B18" s="25"/>
      <c r="C18" s="25"/>
      <c r="D18" s="6" t="s">
        <v>15</v>
      </c>
      <c r="E18" s="27">
        <f t="shared" ref="E18:F18" si="36">(E2/E3)*E4</f>
        <v>12275.960440892883</v>
      </c>
      <c r="F18" s="27">
        <f t="shared" si="36"/>
        <v>10721.356389681523</v>
      </c>
      <c r="G18" s="27">
        <f t="shared" ref="G18:I18" si="37">(G2/G3)*G4</f>
        <v>9636.0404447305536</v>
      </c>
      <c r="H18" s="27">
        <f t="shared" si="37"/>
        <v>9458.067296648569</v>
      </c>
      <c r="I18" s="27">
        <f t="shared" si="37"/>
        <v>9194.5920911615831</v>
      </c>
      <c r="J18" s="27">
        <f t="shared" ref="J18:K18" si="38">(J2/J3)*J4</f>
        <v>9047.2199095441465</v>
      </c>
      <c r="K18" s="27">
        <f t="shared" si="38"/>
        <v>9499.1357939399877</v>
      </c>
      <c r="L18" s="27">
        <f t="shared" ref="L18" si="39">(L2/L3)*L4</f>
        <v>22067.824400726702</v>
      </c>
      <c r="M18" s="27"/>
      <c r="O18" s="39">
        <v>0.5</v>
      </c>
      <c r="P18" s="40">
        <f>VALUE(P3-50/100*(P1-P2))</f>
        <v>-2298.9749999999999</v>
      </c>
      <c r="Q18" s="40">
        <f>VALUE(Q3-50/100*(Q1-Q2))</f>
        <v>5088.875</v>
      </c>
      <c r="R18" s="41">
        <f>VALUE(R3-50/100*(R1-R2))</f>
        <v>8221.7249999999985</v>
      </c>
      <c r="S18" s="40">
        <f>VALUE(S3-50/100*(S1-S2))</f>
        <v>-2104.75</v>
      </c>
      <c r="T18" s="56">
        <f>VALUE(T3-50/100*(T1-T2))</f>
        <v>0</v>
      </c>
      <c r="U18" s="56">
        <f>VALUE(U3-50/100*(U1-U2))</f>
        <v>0</v>
      </c>
    </row>
    <row r="19" spans="1:22" ht="15" customHeight="1">
      <c r="A19" s="24"/>
      <c r="B19" s="25"/>
      <c r="C19" s="25"/>
      <c r="D19" s="6" t="s">
        <v>16</v>
      </c>
      <c r="E19" s="28">
        <f t="shared" ref="E19:F19" si="40">E4+E26/2</f>
        <v>11791.157500000001</v>
      </c>
      <c r="F19" s="28">
        <f t="shared" si="40"/>
        <v>9718.7575000000015</v>
      </c>
      <c r="G19" s="28">
        <f t="shared" ref="G19:I19" si="41">G4+G26/2</f>
        <v>9437.8050000000003</v>
      </c>
      <c r="H19" s="28">
        <f t="shared" si="41"/>
        <v>9235.56</v>
      </c>
      <c r="I19" s="28">
        <f t="shared" si="41"/>
        <v>8865.0749999999989</v>
      </c>
      <c r="J19" s="28">
        <f t="shared" ref="J19:K19" si="42">J4+J26/2</f>
        <v>8672.0450000000019</v>
      </c>
      <c r="K19" s="28">
        <f t="shared" si="42"/>
        <v>9133.09</v>
      </c>
      <c r="L19" s="28">
        <f t="shared" ref="L19" si="43">L4+L26/2</f>
        <v>21230.352499999997</v>
      </c>
      <c r="M19" s="28"/>
      <c r="O19" s="39">
        <v>0.61799999999999999</v>
      </c>
      <c r="P19" s="40">
        <f>VALUE(P3-61.8/100*(P1-P2))</f>
        <v>-2841.5330999999996</v>
      </c>
      <c r="Q19" s="40">
        <f>VALUE(Q3-61.8/100*(Q1-Q2))</f>
        <v>6289.8495000000003</v>
      </c>
      <c r="R19" s="41">
        <f>VALUE(R3-61.8/100*(R1-R2))</f>
        <v>7764.4336999999996</v>
      </c>
      <c r="S19" s="40">
        <f>VALUE(S3-61.8/100*(S1-S2))</f>
        <v>-2601.471</v>
      </c>
      <c r="T19" s="56">
        <f>VALUE(T3-61.8/100*(T1-T2))</f>
        <v>0</v>
      </c>
      <c r="U19" s="56">
        <f>VALUE(U3-61.8/100*(U1-U2))</f>
        <v>0</v>
      </c>
    </row>
    <row r="20" spans="1:22" ht="15" customHeight="1">
      <c r="A20" s="24"/>
      <c r="B20" s="25"/>
      <c r="C20" s="25"/>
      <c r="D20" s="6" t="s">
        <v>3</v>
      </c>
      <c r="E20" s="21">
        <f t="shared" ref="E20:F20" si="44">E4</f>
        <v>11201.75</v>
      </c>
      <c r="F20" s="21">
        <f t="shared" si="44"/>
        <v>8745.4500000000007</v>
      </c>
      <c r="G20" s="21">
        <f t="shared" ref="G20:I20" si="45">G4</f>
        <v>9197.4</v>
      </c>
      <c r="H20" s="21">
        <f t="shared" si="45"/>
        <v>8967.0499999999993</v>
      </c>
      <c r="I20" s="21">
        <f t="shared" si="45"/>
        <v>8468.7999999999993</v>
      </c>
      <c r="J20" s="21">
        <f t="shared" ref="J20:K20" si="46">J4</f>
        <v>8263.4500000000007</v>
      </c>
      <c r="K20" s="21">
        <f t="shared" si="46"/>
        <v>8745.4500000000007</v>
      </c>
      <c r="L20" s="21">
        <f t="shared" ref="L20" si="47">L4</f>
        <v>20317.599999999999</v>
      </c>
      <c r="M20" s="21"/>
      <c r="O20" s="39">
        <v>0.70699999999999996</v>
      </c>
      <c r="P20" s="40">
        <f>VALUE(P3-70.07/100*(P1-P2))</f>
        <v>-3221.7835649999993</v>
      </c>
      <c r="Q20" s="40">
        <f>VALUE(Q3-70.07/100*(Q1-Q2))</f>
        <v>7131.5494249999983</v>
      </c>
      <c r="R20" s="40">
        <f>VALUE(R3-70.07/100*(R1-R2))</f>
        <v>7443.9422549999999</v>
      </c>
      <c r="S20" s="40">
        <f>VALUE(S3-70.07/100*(S1-S2))</f>
        <v>-2949.5966499999995</v>
      </c>
      <c r="T20" s="40">
        <f>VALUE(T3-70.07/100*(T1-T2))</f>
        <v>0</v>
      </c>
      <c r="U20" s="40">
        <f>VALUE(U3-70.07/100*(U1-U2))</f>
        <v>0</v>
      </c>
    </row>
    <row r="21" spans="1:22" ht="15" customHeight="1">
      <c r="A21" s="24"/>
      <c r="B21" s="25"/>
      <c r="C21" s="25"/>
      <c r="D21" s="6" t="s">
        <v>17</v>
      </c>
      <c r="E21" s="20">
        <f t="shared" ref="E21:F21" si="48">E4-E26/4</f>
        <v>10907.046249999999</v>
      </c>
      <c r="F21" s="20">
        <f t="shared" si="48"/>
        <v>8258.7962500000012</v>
      </c>
      <c r="G21" s="20">
        <f t="shared" ref="G21:I21" si="49">G4-G26/4</f>
        <v>9077.1975000000002</v>
      </c>
      <c r="H21" s="20">
        <f t="shared" si="49"/>
        <v>8832.7950000000001</v>
      </c>
      <c r="I21" s="20">
        <f t="shared" si="49"/>
        <v>8270.6624999999985</v>
      </c>
      <c r="J21" s="20">
        <f t="shared" ref="J21:K21" si="50">J4-J26/4</f>
        <v>8059.1525000000001</v>
      </c>
      <c r="K21" s="20">
        <f t="shared" si="50"/>
        <v>8551.630000000001</v>
      </c>
      <c r="L21" s="20">
        <f t="shared" ref="L21" si="51">L4-L26/4</f>
        <v>19861.223749999997</v>
      </c>
      <c r="M21" s="20"/>
      <c r="O21" s="39">
        <v>0.78600000000000003</v>
      </c>
      <c r="P21" s="40">
        <f>VALUE(P3-78.6/100*(P1-P2))</f>
        <v>-3613.9886999999994</v>
      </c>
      <c r="Q21" s="40">
        <f>VALUE(Q3-78.6/100*(Q1-Q2))</f>
        <v>7999.7114999999994</v>
      </c>
      <c r="R21" s="40">
        <f>VALUE(R3-78.6/100*(R1-R2))</f>
        <v>7113.3748999999998</v>
      </c>
      <c r="S21" s="40">
        <f>VALUE(S3-78.6/100*(S1-S2))</f>
        <v>-3308.6669999999995</v>
      </c>
      <c r="T21" s="40">
        <f>VALUE(T3-78.6/100*(T1-T2))</f>
        <v>0</v>
      </c>
      <c r="U21" s="40">
        <f>VALUE(U3-78.6/100*(U1-U2))</f>
        <v>0</v>
      </c>
    </row>
    <row r="22" spans="1:22" ht="15" customHeight="1">
      <c r="A22" s="24"/>
      <c r="B22" s="25"/>
      <c r="C22" s="25"/>
      <c r="D22" s="6" t="s">
        <v>18</v>
      </c>
      <c r="E22" s="32">
        <f t="shared" ref="E22:F22" si="52">E4-E26/2</f>
        <v>10612.342499999999</v>
      </c>
      <c r="F22" s="32">
        <f t="shared" si="52"/>
        <v>7772.1424999999999</v>
      </c>
      <c r="G22" s="32">
        <f t="shared" ref="G22:I22" si="53">G4-G26/2</f>
        <v>8956.994999999999</v>
      </c>
      <c r="H22" s="32">
        <f t="shared" si="53"/>
        <v>8698.5399999999991</v>
      </c>
      <c r="I22" s="32">
        <f t="shared" si="53"/>
        <v>8072.5249999999996</v>
      </c>
      <c r="J22" s="32">
        <f t="shared" ref="J22:K22" si="54">J4-J26/2</f>
        <v>7854.8550000000005</v>
      </c>
      <c r="K22" s="32">
        <f t="shared" si="54"/>
        <v>8357.8100000000013</v>
      </c>
      <c r="L22" s="32">
        <f t="shared" ref="L22" si="55">L4-L26/2</f>
        <v>19404.8475</v>
      </c>
      <c r="M22" s="32"/>
      <c r="O22" s="39">
        <v>1</v>
      </c>
      <c r="P22" s="40">
        <f>VALUE(P3-100/100*(P1-P2))</f>
        <v>-4597.95</v>
      </c>
      <c r="Q22" s="40">
        <f>VALUE(Q3-100/100*(Q1-Q2))</f>
        <v>10177.75</v>
      </c>
      <c r="R22" s="40">
        <f>VALUE(R3-100/100*(R1-R2))</f>
        <v>6284.0499999999993</v>
      </c>
      <c r="S22" s="40">
        <f>VALUE(S3-100/100*(S1-S2))</f>
        <v>-4209.5</v>
      </c>
      <c r="T22" s="40">
        <f>VALUE(T3-100/100*(T1-T2))</f>
        <v>0</v>
      </c>
      <c r="U22" s="40">
        <f>VALUE(U3-100/100*(U1-U2))</f>
        <v>0</v>
      </c>
      <c r="V22" s="55"/>
    </row>
    <row r="23" spans="1:22" ht="15" customHeight="1">
      <c r="A23" s="24"/>
      <c r="B23" s="25"/>
      <c r="C23" s="25"/>
      <c r="D23" s="6" t="s">
        <v>19</v>
      </c>
      <c r="E23" s="34">
        <f t="shared" ref="E23:F23" si="56">E4-(E18-E4)</f>
        <v>10127.539559107117</v>
      </c>
      <c r="F23" s="34">
        <f t="shared" si="56"/>
        <v>6769.5436103184784</v>
      </c>
      <c r="G23" s="34">
        <f t="shared" ref="G23:I23" si="57">G4-(G18-G4)</f>
        <v>8758.7595552694456</v>
      </c>
      <c r="H23" s="34">
        <f t="shared" si="57"/>
        <v>8476.0327033514295</v>
      </c>
      <c r="I23" s="34">
        <f t="shared" si="57"/>
        <v>7743.0079088384155</v>
      </c>
      <c r="J23" s="34">
        <f t="shared" ref="J23:K23" si="58">J4-(J18-J4)</f>
        <v>7479.680090455855</v>
      </c>
      <c r="K23" s="34">
        <f t="shared" si="58"/>
        <v>7991.7642060600137</v>
      </c>
      <c r="L23" s="34">
        <f t="shared" ref="L23" si="59">L4-(L18-L4)</f>
        <v>18567.375599273295</v>
      </c>
      <c r="M23" s="34"/>
      <c r="O23" s="39">
        <v>1.236</v>
      </c>
      <c r="P23" s="40">
        <f>VALUE(P3-123.6/100*(P1-P2))</f>
        <v>-5683.0661999999993</v>
      </c>
      <c r="Q23" s="40">
        <f>VALUE(Q3-123.6/100*(Q1-Q2))</f>
        <v>12579.699000000001</v>
      </c>
      <c r="R23" s="57">
        <f>VALUE(R3-123.6/100*(R1-R2))</f>
        <v>5369.4673999999995</v>
      </c>
      <c r="S23" s="40">
        <f>VALUE(S3-123.6/100*(S1-S2))</f>
        <v>-5202.942</v>
      </c>
      <c r="T23" s="40">
        <f>VALUE(T3-123.6/100*(T1-T2))</f>
        <v>0</v>
      </c>
      <c r="U23" s="40">
        <f>VALUE(U3-123.6/100*(U1-U2))</f>
        <v>0</v>
      </c>
      <c r="V23" s="55"/>
    </row>
    <row r="24" spans="1:22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L24" s="5"/>
      <c r="M24" s="5"/>
      <c r="O24" s="52">
        <v>1.272</v>
      </c>
      <c r="P24" s="53">
        <f>VALUE(P3-127.2/100*(P1-P2))</f>
        <v>-5848.5923999999995</v>
      </c>
      <c r="Q24" s="53">
        <f>VALUE(Q3-127.2/100*(Q1-Q2))</f>
        <v>12946.098</v>
      </c>
      <c r="R24" s="53">
        <f>VALUE(R3-127.2/100*(R1-R2))</f>
        <v>5229.9547999999995</v>
      </c>
      <c r="S24" s="53">
        <f>VALUE(S3-127.2/100*(S1-S2))</f>
        <v>-5354.4840000000004</v>
      </c>
      <c r="T24" s="53">
        <f>VALUE(T3-127.2/100*(T1-T2))</f>
        <v>0</v>
      </c>
      <c r="U24" s="53">
        <f>VALUE(U3-127.2/100*(U1-U2))</f>
        <v>0</v>
      </c>
    </row>
    <row r="25" spans="1:22" ht="15" customHeight="1">
      <c r="A25" s="24"/>
      <c r="B25" s="25"/>
      <c r="C25" s="25"/>
      <c r="D25" s="6" t="s">
        <v>21</v>
      </c>
      <c r="E25" s="36">
        <f t="shared" ref="E25:F25" si="60">ABS(E2-E3)</f>
        <v>1071.6500000000015</v>
      </c>
      <c r="F25" s="36">
        <f t="shared" si="60"/>
        <v>1769.6500000000005</v>
      </c>
      <c r="G25" s="36">
        <f t="shared" ref="G25:I25" si="61">ABS(G2-G3)</f>
        <v>437.10000000000036</v>
      </c>
      <c r="H25" s="36">
        <f t="shared" si="61"/>
        <v>488.19999999999891</v>
      </c>
      <c r="I25" s="36">
        <f t="shared" si="61"/>
        <v>720.5</v>
      </c>
      <c r="J25" s="36">
        <f t="shared" ref="J25:K25" si="62">ABS(J2-J3)</f>
        <v>742.90000000000055</v>
      </c>
      <c r="K25" s="36">
        <f t="shared" si="62"/>
        <v>704.80000000000018</v>
      </c>
      <c r="L25" s="36">
        <f t="shared" ref="L25" si="63">ABS(L2-L3)</f>
        <v>1659.5499999999993</v>
      </c>
      <c r="M25" s="36"/>
      <c r="O25" s="39">
        <v>1.3819999999999999</v>
      </c>
      <c r="P25" s="40">
        <f>VALUE(P3-138.2/100*(P1-P2))</f>
        <v>-6354.3668999999991</v>
      </c>
      <c r="Q25" s="40">
        <f>VALUE(Q3-138.2/100*(Q1-Q2))</f>
        <v>14065.6505</v>
      </c>
      <c r="R25" s="40">
        <f>VALUE(R3-138.2/100*(R1-R2))</f>
        <v>4803.6662999999999</v>
      </c>
      <c r="S25" s="40">
        <f>VALUE(S3-138.2/100*(S1-S2))</f>
        <v>-5817.5289999999995</v>
      </c>
      <c r="T25" s="40">
        <f>VALUE(T3-138.2/100*(T1-T2))</f>
        <v>0</v>
      </c>
      <c r="U25" s="40">
        <f>VALUE(U3-138.2/100*(U1-U2))</f>
        <v>0</v>
      </c>
    </row>
    <row r="26" spans="1:22" ht="15" customHeight="1">
      <c r="A26" s="24"/>
      <c r="B26" s="25"/>
      <c r="C26" s="25"/>
      <c r="D26" s="6" t="s">
        <v>22</v>
      </c>
      <c r="E26" s="36">
        <f t="shared" ref="E26:F26" si="64">E25*1.1</f>
        <v>1178.8150000000016</v>
      </c>
      <c r="F26" s="36">
        <f t="shared" si="64"/>
        <v>1946.6150000000007</v>
      </c>
      <c r="G26" s="36">
        <f t="shared" ref="G26:I26" si="65">G25*1.1</f>
        <v>480.81000000000046</v>
      </c>
      <c r="H26" s="36">
        <f t="shared" si="65"/>
        <v>537.01999999999884</v>
      </c>
      <c r="I26" s="36">
        <f t="shared" si="65"/>
        <v>792.55000000000007</v>
      </c>
      <c r="J26" s="36">
        <f t="shared" ref="J26:K26" si="66">J25*1.1</f>
        <v>817.19000000000062</v>
      </c>
      <c r="K26" s="36">
        <f t="shared" si="66"/>
        <v>775.28000000000031</v>
      </c>
      <c r="L26" s="36">
        <f t="shared" ref="L26" si="67">L25*1.1</f>
        <v>1825.5049999999994</v>
      </c>
      <c r="M26" s="36"/>
      <c r="O26" s="39">
        <v>1.4139999999999999</v>
      </c>
      <c r="P26" s="40">
        <f>VALUE(P3-141.4/100*(P1-P2))</f>
        <v>-6501.5013000000008</v>
      </c>
      <c r="Q26" s="40">
        <f>VALUE(Q3-141.4/100*(Q1-Q2))</f>
        <v>14391.338500000002</v>
      </c>
      <c r="R26" s="40">
        <f>VALUE(R3-141.4/100*(R1-R2))</f>
        <v>4679.6550999999981</v>
      </c>
      <c r="S26" s="40">
        <f>VALUE(S3-141.4/100*(S1-S2))</f>
        <v>-5952.2330000000002</v>
      </c>
      <c r="T26" s="40">
        <f>VALUE(T3-141.4/100*(T1-T2))</f>
        <v>0</v>
      </c>
      <c r="U26" s="40">
        <f>VALUE(U3-141.4/100*(U1-U2))</f>
        <v>0</v>
      </c>
    </row>
    <row r="27" spans="1:22" ht="15" customHeight="1">
      <c r="A27" s="24"/>
      <c r="B27" s="25"/>
      <c r="C27" s="25"/>
      <c r="D27" s="6" t="s">
        <v>23</v>
      </c>
      <c r="E27" s="36">
        <f t="shared" ref="E27:F27" si="68">(E2+E3)</f>
        <v>23421.75</v>
      </c>
      <c r="F27" s="36">
        <f t="shared" si="68"/>
        <v>17434.75</v>
      </c>
      <c r="G27" s="36">
        <f t="shared" ref="G27:I27" si="69">(G2+G3)</f>
        <v>18767.300000000003</v>
      </c>
      <c r="H27" s="36">
        <f t="shared" si="69"/>
        <v>18319.400000000001</v>
      </c>
      <c r="I27" s="36">
        <f t="shared" si="69"/>
        <v>17534.599999999999</v>
      </c>
      <c r="J27" s="36">
        <f t="shared" ref="J27:K27" si="70">(J2+J3)</f>
        <v>16408</v>
      </c>
      <c r="K27" s="36">
        <f t="shared" si="70"/>
        <v>17061.2</v>
      </c>
      <c r="L27" s="36">
        <f t="shared" ref="L27" si="71">(L2+L3)</f>
        <v>40189.550000000003</v>
      </c>
      <c r="M27" s="36"/>
      <c r="O27" s="39">
        <v>1.5</v>
      </c>
      <c r="P27" s="40">
        <f>VALUE(P3-150/100*(P1-P2))</f>
        <v>-6896.9249999999993</v>
      </c>
      <c r="Q27" s="40">
        <f>VALUE(Q3-150/100*(Q1-Q2))</f>
        <v>15266.625</v>
      </c>
      <c r="R27" s="40">
        <f>VALUE(R3-150/100*(R1-R2))</f>
        <v>4346.3749999999991</v>
      </c>
      <c r="S27" s="40">
        <f>VALUE(S3-150/100*(S1-S2))</f>
        <v>-6314.25</v>
      </c>
      <c r="T27" s="40">
        <f>VALUE(T3-150/100*(T1-T2))</f>
        <v>0</v>
      </c>
      <c r="U27" s="40">
        <f>VALUE(U3-150/100*(U1-U2))</f>
        <v>0</v>
      </c>
    </row>
    <row r="28" spans="1:22" ht="15" customHeight="1">
      <c r="A28" s="24"/>
      <c r="B28" s="25"/>
      <c r="C28" s="25"/>
      <c r="D28" s="6" t="s">
        <v>24</v>
      </c>
      <c r="E28" s="36">
        <f t="shared" ref="E28:F28" si="72">(E2+E3)/2</f>
        <v>11710.875</v>
      </c>
      <c r="F28" s="36">
        <f t="shared" si="72"/>
        <v>8717.375</v>
      </c>
      <c r="G28" s="36">
        <f t="shared" ref="G28:I28" si="73">(G2+G3)/2</f>
        <v>9383.6500000000015</v>
      </c>
      <c r="H28" s="36">
        <f t="shared" si="73"/>
        <v>9159.7000000000007</v>
      </c>
      <c r="I28" s="36">
        <f t="shared" si="73"/>
        <v>8767.2999999999993</v>
      </c>
      <c r="J28" s="36">
        <f t="shared" ref="J28:K28" si="74">(J2+J3)/2</f>
        <v>8204</v>
      </c>
      <c r="K28" s="36">
        <f t="shared" si="74"/>
        <v>8530.6</v>
      </c>
      <c r="L28" s="36">
        <f t="shared" ref="L28" si="75">(L2+L3)/2</f>
        <v>20094.775000000001</v>
      </c>
      <c r="M28" s="36"/>
      <c r="O28" s="50">
        <v>1.6180000000000001</v>
      </c>
      <c r="P28" s="51">
        <f>VALUE(P3-161.8/100*(P1-P2))</f>
        <v>-7439.4831000000004</v>
      </c>
      <c r="Q28" s="51">
        <f>VALUE(Q3-161.8/100*(Q1-Q2))</f>
        <v>16467.5995</v>
      </c>
      <c r="R28" s="51">
        <f>VALUE(R3-161.8/100*(R1-R2))</f>
        <v>3889.0836999999983</v>
      </c>
      <c r="S28" s="51">
        <f>VALUE(S3-161.8/100*(S1-S2))</f>
        <v>-6810.9710000000005</v>
      </c>
      <c r="T28" s="51">
        <f>VALUE(T3-161.8/100*(T1-T2))</f>
        <v>0</v>
      </c>
      <c r="U28" s="51">
        <f>VALUE(U3-161.8/100*(U1-U2))</f>
        <v>0</v>
      </c>
    </row>
    <row r="29" spans="1:22" ht="15" customHeight="1">
      <c r="A29" s="24"/>
      <c r="B29" s="25"/>
      <c r="C29" s="25"/>
      <c r="D29" s="6" t="s">
        <v>8</v>
      </c>
      <c r="E29" s="36">
        <f t="shared" ref="E29:F29" si="76">E30-E31+E30</f>
        <v>11371.458333333332</v>
      </c>
      <c r="F29" s="36">
        <f t="shared" si="76"/>
        <v>8736.0916666666672</v>
      </c>
      <c r="G29" s="36">
        <f t="shared" ref="G29:I29" si="77">G30-G31+G30</f>
        <v>9259.4833333333336</v>
      </c>
      <c r="H29" s="36">
        <f t="shared" si="77"/>
        <v>9031.2666666666664</v>
      </c>
      <c r="I29" s="36">
        <f t="shared" si="77"/>
        <v>8568.2999999999993</v>
      </c>
      <c r="J29" s="36">
        <f t="shared" ref="J29:K29" si="78">J30-J31+J30</f>
        <v>8243.633333333335</v>
      </c>
      <c r="K29" s="36">
        <f t="shared" si="78"/>
        <v>8673.8333333333339</v>
      </c>
      <c r="L29" s="36">
        <f t="shared" ref="L29" si="79">L30-L31+L30</f>
        <v>20243.324999999997</v>
      </c>
      <c r="M29" s="36"/>
      <c r="O29" s="39">
        <v>1.7070000000000001</v>
      </c>
      <c r="P29" s="40">
        <f>VALUE(P3-170.07/100*(P1-P2))</f>
        <v>-7819.7335649999995</v>
      </c>
      <c r="Q29" s="40">
        <f>VALUE(Q3-170.07/100*(Q1-Q2))</f>
        <v>17309.299424999997</v>
      </c>
      <c r="R29" s="40">
        <f>VALUE(R3-170.07/100*(R1-R2))</f>
        <v>3568.5922549999996</v>
      </c>
      <c r="S29" s="40">
        <f>VALUE(S3-170.07/100*(S1-S2))</f>
        <v>-7159.0966499999995</v>
      </c>
      <c r="T29" s="40">
        <f>VALUE(T3-170.07/100*(T1-T2))</f>
        <v>0</v>
      </c>
      <c r="U29" s="40">
        <f>VALUE(U3-170.07/100*(U1-U2))</f>
        <v>0</v>
      </c>
    </row>
    <row r="30" spans="1:22" ht="15" customHeight="1">
      <c r="A30" s="24"/>
      <c r="B30" s="25"/>
      <c r="C30" s="25"/>
      <c r="D30" s="6" t="s">
        <v>25</v>
      </c>
      <c r="E30" s="36">
        <f t="shared" ref="E30:F30" si="80">(E2+E3+E4)/3</f>
        <v>11541.166666666666</v>
      </c>
      <c r="F30" s="36">
        <f t="shared" si="80"/>
        <v>8726.7333333333336</v>
      </c>
      <c r="G30" s="36">
        <f t="shared" ref="G30:I30" si="81">(G2+G3+G4)/3</f>
        <v>9321.5666666666675</v>
      </c>
      <c r="H30" s="36">
        <f t="shared" si="81"/>
        <v>9095.4833333333336</v>
      </c>
      <c r="I30" s="36">
        <f t="shared" si="81"/>
        <v>8667.7999999999993</v>
      </c>
      <c r="J30" s="36">
        <f t="shared" ref="J30:K30" si="82">(J2+J3+J4)/3</f>
        <v>8223.8166666666675</v>
      </c>
      <c r="K30" s="36">
        <f t="shared" si="82"/>
        <v>8602.2166666666672</v>
      </c>
      <c r="L30" s="36">
        <f t="shared" ref="L30" si="83">(L2+L3+L4)/3</f>
        <v>20169.05</v>
      </c>
      <c r="M30" s="36"/>
      <c r="O30" s="42">
        <v>2</v>
      </c>
      <c r="P30" s="43">
        <f>VALUE(P3-200/100*(P1-P2))</f>
        <v>-9195.9</v>
      </c>
      <c r="Q30" s="43">
        <f>VALUE(Q3-200/100*(Q1-Q2))</f>
        <v>20355.5</v>
      </c>
      <c r="R30" s="43">
        <f>VALUE(R3-200/100*(R1-R2))</f>
        <v>2408.6999999999989</v>
      </c>
      <c r="S30" s="43">
        <f>VALUE(S3-200/100*(S1-S2))</f>
        <v>-8419</v>
      </c>
      <c r="T30" s="43">
        <f>VALUE(T3-200/100*(T1-T2))</f>
        <v>0</v>
      </c>
      <c r="U30" s="43">
        <f>VALUE(U3-200/100*(U1-U2))</f>
        <v>0</v>
      </c>
    </row>
    <row r="31" spans="1:22" ht="15" customHeight="1">
      <c r="A31" s="24"/>
      <c r="B31" s="25"/>
      <c r="C31" s="25"/>
      <c r="D31" s="6" t="s">
        <v>10</v>
      </c>
      <c r="E31" s="36">
        <f t="shared" ref="E31:F31" si="84">E28</f>
        <v>11710.875</v>
      </c>
      <c r="F31" s="36">
        <f t="shared" si="84"/>
        <v>8717.375</v>
      </c>
      <c r="G31" s="36">
        <f t="shared" ref="G31:I31" si="85">G28</f>
        <v>9383.6500000000015</v>
      </c>
      <c r="H31" s="36">
        <f t="shared" si="85"/>
        <v>9159.7000000000007</v>
      </c>
      <c r="I31" s="36">
        <f t="shared" si="85"/>
        <v>8767.2999999999993</v>
      </c>
      <c r="J31" s="36">
        <f t="shared" ref="J31:K31" si="86">J28</f>
        <v>8204</v>
      </c>
      <c r="K31" s="36">
        <f t="shared" si="86"/>
        <v>8530.6</v>
      </c>
      <c r="L31" s="36">
        <f t="shared" ref="L31" si="87">L28</f>
        <v>20094.775000000001</v>
      </c>
      <c r="M31" s="36"/>
      <c r="O31" s="39">
        <v>2.2360000000000002</v>
      </c>
      <c r="P31" s="40">
        <f>VALUE(P3-223.6/100*(P1-P2))</f>
        <v>-10281.016199999998</v>
      </c>
      <c r="Q31" s="40">
        <f>VALUE(Q3-223.6/100*(Q1-Q2))</f>
        <v>22757.448999999997</v>
      </c>
      <c r="R31" s="40">
        <f>VALUE(R3-223.6/100*(R1-R2))</f>
        <v>1494.1173999999992</v>
      </c>
      <c r="S31" s="40">
        <f>VALUE(S3-223.6/100*(S1-S2))</f>
        <v>-9412.4419999999991</v>
      </c>
      <c r="T31" s="40">
        <f>VALUE(T3-223.6/100*(T1-T2))</f>
        <v>0</v>
      </c>
      <c r="U31" s="40">
        <f>VALUE(U3-223.6/100*(U1-U2))</f>
        <v>0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88">ABS(F29-F31)</f>
        <v>18.716666666667152</v>
      </c>
      <c r="G32" s="37">
        <f t="shared" ref="G32:I32" si="89">ABS(G29-G31)</f>
        <v>124.16666666666788</v>
      </c>
      <c r="H32" s="37">
        <f t="shared" si="89"/>
        <v>128.4333333333343</v>
      </c>
      <c r="I32" s="37">
        <f t="shared" si="89"/>
        <v>199</v>
      </c>
      <c r="J32" s="37">
        <f t="shared" ref="J32:K32" si="90">ABS(J29-J31)</f>
        <v>39.633333333335031</v>
      </c>
      <c r="K32" s="37">
        <f t="shared" si="90"/>
        <v>143.23333333333358</v>
      </c>
      <c r="L32" s="37">
        <f t="shared" ref="L32" si="91">ABS(L29-L31)</f>
        <v>148.54999999999563</v>
      </c>
      <c r="M32" s="37"/>
      <c r="O32" s="39">
        <v>2.2719999999999998</v>
      </c>
      <c r="P32" s="40">
        <f>VALUE(P3-227.2/100*(P1-P2))</f>
        <v>-10446.542399999998</v>
      </c>
      <c r="Q32" s="40">
        <f>VALUE(Q3-227.2/100*(Q1-Q2))</f>
        <v>23123.847999999998</v>
      </c>
      <c r="R32" s="40">
        <f>VALUE(R3-227.2/100*(R1-R2))</f>
        <v>1354.6047999999992</v>
      </c>
      <c r="S32" s="40">
        <f>VALUE(S3-227.2/100*(S1-S2))</f>
        <v>-9563.9839999999986</v>
      </c>
      <c r="T32" s="40">
        <f>VALUE(T3-227.2/100*(T1-T2))</f>
        <v>0</v>
      </c>
      <c r="U32" s="40">
        <f>VALUE(U3-227.2/100*(U1-U2))</f>
        <v>0</v>
      </c>
    </row>
    <row r="33" spans="15:21" ht="15" customHeight="1">
      <c r="O33" s="39">
        <v>2.3820000000000001</v>
      </c>
      <c r="P33" s="40">
        <f>VALUE(P3-238.2/100*(P1-P2))</f>
        <v>-10952.316899999998</v>
      </c>
      <c r="Q33" s="40">
        <f>VALUE(Q3-238.2/100*(Q1-Q2))</f>
        <v>24243.400499999996</v>
      </c>
      <c r="R33" s="40">
        <f>VALUE(R3-238.2/100*(R1-R2))</f>
        <v>928.31630000000041</v>
      </c>
      <c r="S33" s="40">
        <f>VALUE(S3-238.2/100*(S1-S2))</f>
        <v>-10027.028999999999</v>
      </c>
      <c r="T33" s="40">
        <f>VALUE(T3-238.2/100*(T1-T2))</f>
        <v>0</v>
      </c>
      <c r="U33" s="40">
        <f>VALUE(U3-238.2/100*(U1-U2))</f>
        <v>0</v>
      </c>
    </row>
    <row r="34" spans="15:21" ht="15" customHeight="1">
      <c r="O34" s="48">
        <v>2.4140000000000001</v>
      </c>
      <c r="P34" s="49">
        <f>VALUE(P3-241.4/100*(P1-P2))</f>
        <v>-11099.451300000001</v>
      </c>
      <c r="Q34" s="49">
        <f>VALUE(Q3-241.4/100*(Q1-Q2))</f>
        <v>24569.088500000002</v>
      </c>
      <c r="R34" s="49">
        <f>VALUE(R3-241.4/100*(R1-R2))</f>
        <v>804.30509999999776</v>
      </c>
      <c r="S34" s="49">
        <f>VALUE(S3-241.4/100*(S1-S2))</f>
        <v>-10161.733</v>
      </c>
      <c r="T34" s="49">
        <f>VALUE(T3-241.4/100*(T1-T2))</f>
        <v>0</v>
      </c>
      <c r="U34" s="49">
        <f>VALUE(U3-241.4/100*(U1-U2))</f>
        <v>0</v>
      </c>
    </row>
    <row r="35" spans="15:21" ht="15" customHeight="1">
      <c r="O35" s="44">
        <v>2.6179999999999999</v>
      </c>
      <c r="P35" s="45">
        <f>VALUE(P3-261.8/100*(P1-P2))</f>
        <v>-12037.4331</v>
      </c>
      <c r="Q35" s="45">
        <f>VALUE(Q3-261.8/100*(Q1-Q2))</f>
        <v>26645.349500000004</v>
      </c>
      <c r="R35" s="45">
        <f>VALUE(R3-261.8/100*(R1-R2))</f>
        <v>13.733699999997043</v>
      </c>
      <c r="S35" s="45">
        <f>VALUE(S3-261.8/100*(S1-S2))</f>
        <v>-11020.471000000001</v>
      </c>
      <c r="T35" s="45">
        <f>VALUE(T3-261.8/100*(T1-T2))</f>
        <v>0</v>
      </c>
      <c r="U35" s="45">
        <f>VALUE(U3-261.8/100*(U1-U2))</f>
        <v>0</v>
      </c>
    </row>
    <row r="36" spans="15:21" ht="15" customHeight="1">
      <c r="O36" s="39">
        <v>3</v>
      </c>
      <c r="P36" s="40">
        <f>VALUE(P3-300/100*(P1-P2))</f>
        <v>-13793.849999999999</v>
      </c>
      <c r="Q36" s="40">
        <f>VALUE(Q3-300/100*(Q1-Q2))</f>
        <v>30533.25</v>
      </c>
      <c r="R36" s="40">
        <f>VALUE(R3-300/100*(R1-R2))</f>
        <v>-1466.6500000000015</v>
      </c>
      <c r="S36" s="40">
        <f>VALUE(S3-300/100*(S1-S2))</f>
        <v>-12628.5</v>
      </c>
      <c r="T36" s="40">
        <f>VALUE(T3-300/100*(T1-T2))</f>
        <v>0</v>
      </c>
      <c r="U36" s="40">
        <f>VALUE(U3-300/100*(U1-U2))</f>
        <v>0</v>
      </c>
    </row>
    <row r="37" spans="15:21" ht="15" customHeight="1">
      <c r="O37" s="39">
        <v>3.2360000000000002</v>
      </c>
      <c r="P37" s="40">
        <f>VALUE(P3-323.6/100*(P1-P2))</f>
        <v>-14878.966200000001</v>
      </c>
      <c r="Q37" s="40">
        <f>VALUE(Q3-323.6/100*(Q1-Q2))</f>
        <v>32935.199000000001</v>
      </c>
      <c r="R37" s="40">
        <f>VALUE(R3-323.6/100*(R1-R2))</f>
        <v>-2381.232600000003</v>
      </c>
      <c r="S37" s="40">
        <f>VALUE(S3-323.6/100*(S1-S2))</f>
        <v>-13621.942000000001</v>
      </c>
      <c r="T37" s="40">
        <f>VALUE(T3-323.6/100*(T1-T2))</f>
        <v>0</v>
      </c>
      <c r="U37" s="40">
        <f>VALUE(U3-323.6/100*(U1-U2))</f>
        <v>0</v>
      </c>
    </row>
    <row r="38" spans="15:21" ht="15" customHeight="1">
      <c r="O38" s="39">
        <v>3.2719999999999998</v>
      </c>
      <c r="P38" s="40">
        <f>VALUE(P3-327.2/100*(P1-P2))</f>
        <v>-15044.492399999999</v>
      </c>
      <c r="Q38" s="40">
        <f>VALUE(Q3-327.2/100*(Q1-Q2))</f>
        <v>33301.597999999998</v>
      </c>
      <c r="R38" s="40">
        <f>VALUE(R3-327.2/100*(R1-R2))</f>
        <v>-2520.7452000000012</v>
      </c>
      <c r="S38" s="40">
        <f>VALUE(S3-327.2/100*(S1-S2))</f>
        <v>-13773.483999999999</v>
      </c>
      <c r="T38" s="40">
        <f>VALUE(T3-327.2/100*(T1-T2))</f>
        <v>0</v>
      </c>
      <c r="U38" s="40">
        <f>VALUE(U3-327.2/100*(U1-U2))</f>
        <v>0</v>
      </c>
    </row>
    <row r="39" spans="15:21" ht="15" customHeight="1">
      <c r="O39" s="39">
        <v>3.3820000000000001</v>
      </c>
      <c r="P39" s="40">
        <f>VALUE(P3-338.2/100*(P1-P2))</f>
        <v>-15550.266899999999</v>
      </c>
      <c r="Q39" s="40">
        <f>VALUE(Q3-338.2/100*(Q1-Q2))</f>
        <v>34421.150499999996</v>
      </c>
      <c r="R39" s="40">
        <f>VALUE(R3-338.2/100*(R1-R2))</f>
        <v>-2947.0337</v>
      </c>
      <c r="S39" s="40">
        <f>VALUE(S3-338.2/100*(S1-S2))</f>
        <v>-14236.528999999999</v>
      </c>
      <c r="T39" s="40">
        <f>VALUE(T3-338.2/100*(T1-T2))</f>
        <v>0</v>
      </c>
      <c r="U39" s="40">
        <f>VALUE(U3-338.2/100*(U1-U2))</f>
        <v>0</v>
      </c>
    </row>
    <row r="40" spans="15:21" ht="15" customHeight="1">
      <c r="O40" s="39">
        <v>3.4140000000000001</v>
      </c>
      <c r="P40" s="40">
        <f>VALUE(P3-341.4/100*(P1-P2))</f>
        <v>-15697.401299999998</v>
      </c>
      <c r="Q40" s="40">
        <f>VALUE(Q3-341.4/100*(Q1-Q2))</f>
        <v>34746.838499999998</v>
      </c>
      <c r="R40" s="40">
        <f>VALUE(R3-341.4/100*(R1-R2))</f>
        <v>-3071.0449000000008</v>
      </c>
      <c r="S40" s="40">
        <f>VALUE(S3-341.4/100*(S1-S2))</f>
        <v>-14371.232999999998</v>
      </c>
      <c r="T40" s="40">
        <f>VALUE(T3-341.4/100*(T1-T2))</f>
        <v>0</v>
      </c>
      <c r="U40" s="40">
        <f>VALUE(U3-341.4/100*(U1-U2))</f>
        <v>0</v>
      </c>
    </row>
    <row r="41" spans="15:21" ht="15" customHeight="1">
      <c r="O41" s="39">
        <v>3.6179999999999999</v>
      </c>
      <c r="P41" s="40">
        <f>VALUE(P3-361.8/100*(P1-P2))</f>
        <v>-16635.383099999999</v>
      </c>
      <c r="Q41" s="40">
        <f>VALUE(Q3-361.8/100*(Q1-Q2))</f>
        <v>36823.099500000004</v>
      </c>
      <c r="R41" s="40">
        <f>VALUE(R3-361.8/100*(R1-R2))</f>
        <v>-3861.6163000000033</v>
      </c>
      <c r="S41" s="40">
        <f>VALUE(S3-361.8/100*(S1-S2))</f>
        <v>-15229.971000000001</v>
      </c>
      <c r="T41" s="40">
        <f>VALUE(T3-361.8/100*(T1-T2))</f>
        <v>0</v>
      </c>
      <c r="U41" s="40">
        <f>VALUE(U3-361.8/100*(U1-U2))</f>
        <v>0</v>
      </c>
    </row>
    <row r="42" spans="15:21" ht="15" customHeight="1">
      <c r="O42" s="39">
        <v>4</v>
      </c>
      <c r="P42" s="40">
        <f>VALUE(P3-400/100*(P1-P2))</f>
        <v>-18391.8</v>
      </c>
      <c r="Q42" s="40">
        <f>VALUE(Q3-400/100*(Q1-Q2))</f>
        <v>40711</v>
      </c>
      <c r="R42" s="40">
        <f>VALUE(R3-400/100*(R1-R2))</f>
        <v>-5342.0000000000018</v>
      </c>
      <c r="S42" s="40">
        <f>VALUE(S3-400/100*(S1-S2))</f>
        <v>-16838</v>
      </c>
      <c r="T42" s="40">
        <f>VALUE(T3-400/100*(T1-T2))</f>
        <v>0</v>
      </c>
      <c r="U42" s="40">
        <f>VALUE(U3-400/100*(U1-U2))</f>
        <v>0</v>
      </c>
    </row>
    <row r="43" spans="15:21" ht="15" customHeight="1">
      <c r="O43" s="39">
        <v>4.2359999999999998</v>
      </c>
      <c r="P43" s="40">
        <f>VALUE(P3-423.6/100*(P1-P2))</f>
        <v>-19476.916200000003</v>
      </c>
      <c r="Q43" s="40">
        <f>VALUE(Q3-423.6/100*(Q1-Q2))</f>
        <v>43112.949000000008</v>
      </c>
      <c r="R43" s="40">
        <f>VALUE(R3-423.6/100*(R1-R2))</f>
        <v>-6256.5826000000034</v>
      </c>
      <c r="S43" s="40">
        <f>VALUE(S3-423.6/100*(S1-S2))</f>
        <v>-17831.442000000003</v>
      </c>
      <c r="T43" s="40">
        <f>VALUE(T3-423.6/100*(T1-T2))</f>
        <v>0</v>
      </c>
      <c r="U43" s="40">
        <f>VALUE(U3-423.6/100*(U1-U2))</f>
        <v>0</v>
      </c>
    </row>
    <row r="44" spans="15:21" ht="15" customHeight="1">
      <c r="O44" s="39">
        <v>4.2720000000000002</v>
      </c>
      <c r="P44" s="40">
        <f>VALUE(P3-427.2/100*(P1-P2))</f>
        <v>-19642.4424</v>
      </c>
      <c r="Q44" s="40">
        <f>VALUE(Q3-427.2/100*(Q1-Q2))</f>
        <v>43479.348000000005</v>
      </c>
      <c r="R44" s="40">
        <f>VALUE(R3-427.2/100*(R1-R2))</f>
        <v>-6396.0952000000016</v>
      </c>
      <c r="S44" s="40">
        <f>VALUE(S3-427.2/100*(S1-S2))</f>
        <v>-17982.984</v>
      </c>
      <c r="T44" s="40">
        <f>VALUE(T3-427.2/100*(T1-T2))</f>
        <v>0</v>
      </c>
      <c r="U44" s="40">
        <f>VALUE(U3-427.2/100*(U1-U2))</f>
        <v>0</v>
      </c>
    </row>
    <row r="45" spans="15:21" ht="15" customHeight="1">
      <c r="O45" s="39">
        <v>4.3819999999999997</v>
      </c>
      <c r="P45" s="40">
        <f>VALUE(P3-438.2/100*(P1-P2))</f>
        <v>-20148.216899999999</v>
      </c>
      <c r="Q45" s="40">
        <f>VALUE(Q3-438.2/100*(Q1-Q2))</f>
        <v>44598.900499999996</v>
      </c>
      <c r="R45" s="40">
        <f>VALUE(R3-438.2/100*(R1-R2))</f>
        <v>-6822.3837000000003</v>
      </c>
      <c r="S45" s="40">
        <f>VALUE(S3-438.2/100*(S1-S2))</f>
        <v>-18446.028999999999</v>
      </c>
      <c r="T45" s="40">
        <f>VALUE(T3-438.2/100*(T1-T2))</f>
        <v>0</v>
      </c>
      <c r="U45" s="40">
        <f>VALUE(U3-438.2/100*(U1-U2))</f>
        <v>0</v>
      </c>
    </row>
    <row r="46" spans="15:21" ht="15" customHeight="1">
      <c r="O46" s="39">
        <v>4.4139999999999997</v>
      </c>
      <c r="P46" s="40">
        <f>VALUE(P3-414.4/100*(P1-P2))</f>
        <v>-19053.9048</v>
      </c>
      <c r="Q46" s="40">
        <f>VALUE(Q3-414.4/100*(Q1-Q2))</f>
        <v>42176.595999999998</v>
      </c>
      <c r="R46" s="40">
        <f>VALUE(R3-414.4/100*(R1-R2))</f>
        <v>-5900.0504000000019</v>
      </c>
      <c r="S46" s="40">
        <f>VALUE(S3-414.4/100*(S1-S2))</f>
        <v>-17444.168000000001</v>
      </c>
      <c r="T46" s="40">
        <f>VALUE(T3-414.4/100*(T1-T2))</f>
        <v>0</v>
      </c>
      <c r="U46" s="40">
        <f>VALUE(U3-414.4/100*(U1-U2))</f>
        <v>0</v>
      </c>
    </row>
    <row r="47" spans="15:21" ht="15" customHeight="1">
      <c r="O47" s="39">
        <v>4.6180000000000003</v>
      </c>
      <c r="P47" s="40">
        <f>VALUE(P3-461.8/100*(P1-P2))</f>
        <v>-21233.3331</v>
      </c>
      <c r="Q47" s="40">
        <f>VALUE(Q3-461.8/100*(Q1-Q2))</f>
        <v>47000.849500000004</v>
      </c>
      <c r="R47" s="40">
        <f>VALUE(R3-461.8/100*(R1-R2))</f>
        <v>-7736.9663000000019</v>
      </c>
      <c r="S47" s="40">
        <f>VALUE(S3-461.8/100*(S1-S2))</f>
        <v>-19439.471000000001</v>
      </c>
      <c r="T47" s="40">
        <f>VALUE(T3-461.8/100*(T1-T2))</f>
        <v>0</v>
      </c>
      <c r="U47" s="40">
        <f>VALUE(U3-461.8/100*(U1-U2))</f>
        <v>0</v>
      </c>
    </row>
    <row r="48" spans="15:21" ht="15" customHeight="1">
      <c r="O48" s="39">
        <v>4.7640000000000002</v>
      </c>
      <c r="P48" s="40">
        <f>VALUE(P3-476.4/100*(P1-P2))</f>
        <v>-21904.633799999996</v>
      </c>
      <c r="Q48" s="40">
        <f>VALUE(Q3-476.4/100*(Q1-Q2))</f>
        <v>48486.800999999992</v>
      </c>
      <c r="R48" s="40">
        <f>VALUE(R3-476.4/100*(R1-R2))</f>
        <v>-8302.7673999999988</v>
      </c>
      <c r="S48" s="40">
        <f>VALUE(S3-476.4/100*(S1-S2))</f>
        <v>-20054.057999999997</v>
      </c>
      <c r="T48" s="40">
        <f>VALUE(T3-476.4/100*(T1-T2))</f>
        <v>0</v>
      </c>
      <c r="U48" s="40">
        <f>VALUE(U3-476.4/100*(U1-U2))</f>
        <v>0</v>
      </c>
    </row>
    <row r="49" spans="15:21" ht="15" customHeight="1">
      <c r="O49" s="39">
        <v>5</v>
      </c>
      <c r="P49" s="40">
        <f>VALUE(P3-500/100*(P1-P2))</f>
        <v>-22989.75</v>
      </c>
      <c r="Q49" s="40">
        <f>VALUE(Q3-500/100*(Q1-Q2))</f>
        <v>50888.75</v>
      </c>
      <c r="R49" s="40">
        <f>VALUE(R3-500/100*(R1-R2))</f>
        <v>-9217.35</v>
      </c>
      <c r="S49" s="40">
        <f>VALUE(S3-500/100*(S1-S2))</f>
        <v>-21047.5</v>
      </c>
      <c r="T49" s="40">
        <f>VALUE(T3-500/100*(T1-T2))</f>
        <v>0</v>
      </c>
      <c r="U49" s="40">
        <f>VALUE(U3-500/100*(U1-U2))</f>
        <v>0</v>
      </c>
    </row>
    <row r="50" spans="15:21" ht="15" customHeight="1">
      <c r="O50" s="39">
        <v>5.2359999999999998</v>
      </c>
      <c r="P50" s="40">
        <f>VALUE(P3-523.6/100*(P1-P2))</f>
        <v>-24074.8662</v>
      </c>
      <c r="Q50" s="40">
        <f>VALUE(Q3-523.6/100*(Q1-Q2))</f>
        <v>53290.699000000008</v>
      </c>
      <c r="R50" s="40">
        <f>VALUE(R3-523.6/100*(R1-R2))</f>
        <v>-10131.932600000006</v>
      </c>
      <c r="S50" s="40">
        <f>VALUE(S3-523.6/100*(S1-S2))</f>
        <v>-22040.942000000003</v>
      </c>
      <c r="T50" s="40">
        <f>VALUE(T3-523.6/100*(T1-T2))</f>
        <v>0</v>
      </c>
      <c r="U50" s="40">
        <f>VALUE(U3-523.6/100*(U1-U2))</f>
        <v>0</v>
      </c>
    </row>
    <row r="51" spans="15:21" ht="15" customHeight="1">
      <c r="O51" s="39">
        <v>5.3819999999999997</v>
      </c>
      <c r="P51" s="40">
        <f>VALUE(P3-538.2/100*(P1-P2))</f>
        <v>-24746.1669</v>
      </c>
      <c r="Q51" s="40">
        <f>VALUE(Q3-538.2/100*(Q1-Q2))</f>
        <v>54776.650500000003</v>
      </c>
      <c r="R51" s="40">
        <f>VALUE(R3-538.2/100*(R1-R2))</f>
        <v>-10697.733700000006</v>
      </c>
      <c r="S51" s="40">
        <f>VALUE(S3-538.2/100*(S1-S2))</f>
        <v>-22655.529000000002</v>
      </c>
      <c r="T51" s="40">
        <f>VALUE(T3-538.2/100*(T1-T2))</f>
        <v>0</v>
      </c>
      <c r="U51" s="40">
        <f>VALUE(U3-538.2/100*(U1-U2))</f>
        <v>0</v>
      </c>
    </row>
    <row r="52" spans="15:21" ht="15" customHeight="1">
      <c r="O52" s="39">
        <v>5.6180000000000003</v>
      </c>
      <c r="P52" s="40">
        <f>VALUE(P3-561.8/100*(P1-P2))</f>
        <v>-25831.283099999997</v>
      </c>
      <c r="Q52" s="40">
        <f>VALUE(Q3-561.8/100*(Q1-Q2))</f>
        <v>57178.599499999997</v>
      </c>
      <c r="R52" s="40">
        <f>VALUE(R3-561.8/100*(R1-R2))</f>
        <v>-11612.3163</v>
      </c>
      <c r="S52" s="40">
        <f>VALUE(S3-561.8/100*(S1-S2))</f>
        <v>-23648.970999999998</v>
      </c>
      <c r="T52" s="40">
        <f>VALUE(T3-561.8/100*(T1-T2))</f>
        <v>0</v>
      </c>
      <c r="U52" s="40">
        <f>VALUE(U3-561.8/100*(U1-U2))</f>
        <v>0</v>
      </c>
    </row>
    <row r="53" spans="15:21" ht="15" customHeight="1"/>
    <row r="54" spans="15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E1" workbookViewId="0">
      <selection activeCell="U1" sqref="U1:Y1048576"/>
    </sheetView>
  </sheetViews>
  <sheetFormatPr defaultRowHeight="14.4"/>
  <cols>
    <col min="1" max="25" width="10.77734375" style="15" customWidth="1"/>
  </cols>
  <sheetData>
    <row r="1" spans="1:2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</row>
    <row r="2" spans="1:2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</row>
    <row r="3" spans="1:2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</row>
    <row r="4" spans="1:2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</row>
    <row r="5" spans="1: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26">
        <f t="shared" ref="A6: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</row>
    <row r="7" spans="1:25">
      <c r="A7" s="27">
        <f t="shared" ref="A7: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</row>
    <row r="8" spans="1:25">
      <c r="A8" s="28">
        <f t="shared" ref="A8: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</row>
    <row r="9" spans="1: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A10" s="29">
        <f t="shared" ref="A10: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</row>
    <row r="11" spans="1:25">
      <c r="A11" s="21">
        <f t="shared" ref="A11: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</row>
    <row r="12" spans="1:25">
      <c r="A12" s="31">
        <f t="shared" ref="A12: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</row>
    <row r="13" spans="1: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>
      <c r="A14" s="32">
        <f t="shared" ref="A14: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</row>
    <row r="15" spans="1:25">
      <c r="A15" s="34">
        <f t="shared" ref="A15: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</row>
    <row r="16" spans="1:25">
      <c r="A16" s="35">
        <f t="shared" ref="A16: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27">
        <f t="shared" ref="A18: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</row>
    <row r="19" spans="1:25">
      <c r="A19" s="28">
        <f t="shared" ref="A19: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</row>
    <row r="20" spans="1:25">
      <c r="A20" s="21">
        <f t="shared" ref="A20: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</row>
    <row r="21" spans="1:25">
      <c r="A21" s="20">
        <f t="shared" ref="A21: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</row>
    <row r="22" spans="1:25">
      <c r="A22" s="32">
        <f t="shared" ref="A22: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</row>
    <row r="23" spans="1:25">
      <c r="A23" s="34">
        <f t="shared" ref="A23: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36">
        <f t="shared" ref="A25: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</row>
    <row r="26" spans="1:25">
      <c r="A26" s="36">
        <f t="shared" ref="A26: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</row>
    <row r="27" spans="1:25">
      <c r="A27" s="36">
        <f t="shared" ref="A27: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</row>
    <row r="28" spans="1:25">
      <c r="A28" s="36">
        <f t="shared" ref="A28: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</row>
    <row r="29" spans="1:25">
      <c r="A29" s="36">
        <f t="shared" ref="A29: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</row>
    <row r="30" spans="1:25">
      <c r="A30" s="36">
        <f t="shared" ref="A30: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</row>
    <row r="31" spans="1:25">
      <c r="A31" s="36">
        <f t="shared" ref="A31: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</row>
    <row r="32" spans="1:25">
      <c r="A32" s="37">
        <f t="shared" ref="A32: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2020-03-22T17:41:19Z</dcterms:modified>
</cp:coreProperties>
</file>