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minimized="1" xWindow="0" yWindow="0" windowWidth="23040" windowHeight="9192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K31" i="2" l="1"/>
  <c r="K30" i="2"/>
  <c r="K29" i="2"/>
  <c r="K32" i="2" s="1"/>
  <c r="K10" i="2" s="1"/>
  <c r="K28" i="2"/>
  <c r="K27" i="2"/>
  <c r="K25" i="2"/>
  <c r="K26" i="2" s="1"/>
  <c r="K20" i="2"/>
  <c r="K18" i="2"/>
  <c r="K23" i="2" s="1"/>
  <c r="K11" i="2"/>
  <c r="K14" i="2" s="1"/>
  <c r="K16" i="2" s="1"/>
  <c r="L30" i="2"/>
  <c r="L28" i="2"/>
  <c r="L31" i="2" s="1"/>
  <c r="L29" i="2" s="1"/>
  <c r="L32" i="2" s="1"/>
  <c r="L27" i="2"/>
  <c r="L25" i="2"/>
  <c r="L26" i="2" s="1"/>
  <c r="L20" i="2"/>
  <c r="L18" i="2"/>
  <c r="L23" i="2" s="1"/>
  <c r="L11" i="2"/>
  <c r="L14" i="2" s="1"/>
  <c r="K19" i="2" l="1"/>
  <c r="K22" i="2"/>
  <c r="K21" i="2"/>
  <c r="K15" i="2"/>
  <c r="K7" i="2"/>
  <c r="K12" i="2"/>
  <c r="K8" i="2"/>
  <c r="K6" i="2" s="1"/>
  <c r="L10" i="2"/>
  <c r="L16" i="2"/>
  <c r="L19" i="2"/>
  <c r="L21" i="2"/>
  <c r="L22" i="2"/>
  <c r="L7" i="2"/>
  <c r="L12" i="2"/>
  <c r="L15" i="2"/>
  <c r="L8" i="2"/>
  <c r="L6" i="2" s="1"/>
  <c r="I30" i="2"/>
  <c r="I28" i="2"/>
  <c r="I31" i="2" s="1"/>
  <c r="I29" i="2" s="1"/>
  <c r="I32" i="2" s="1"/>
  <c r="I10" i="2" s="1"/>
  <c r="I27" i="2"/>
  <c r="I25" i="2"/>
  <c r="I15" i="2" s="1"/>
  <c r="I20" i="2"/>
  <c r="I18" i="2"/>
  <c r="I23" i="2" s="1"/>
  <c r="I11" i="2"/>
  <c r="I14" i="2" s="1"/>
  <c r="I16" i="2" s="1"/>
  <c r="I8" i="2"/>
  <c r="I6" i="2" s="1"/>
  <c r="I26" i="2" l="1"/>
  <c r="I7" i="2"/>
  <c r="I12" i="2"/>
  <c r="J30" i="2"/>
  <c r="J28" i="2"/>
  <c r="J31" i="2" s="1"/>
  <c r="J27" i="2"/>
  <c r="J25" i="2"/>
  <c r="J26" i="2" s="1"/>
  <c r="J20" i="2"/>
  <c r="J18" i="2"/>
  <c r="J23" i="2" s="1"/>
  <c r="J11" i="2"/>
  <c r="J14" i="2" s="1"/>
  <c r="J8" i="2"/>
  <c r="H30" i="17"/>
  <c r="H28" i="17"/>
  <c r="H31" i="17" s="1"/>
  <c r="H27" i="17"/>
  <c r="H25" i="17"/>
  <c r="H20" i="17"/>
  <c r="H18" i="17"/>
  <c r="H23" i="17" s="1"/>
  <c r="H11" i="17"/>
  <c r="H14" i="17" s="1"/>
  <c r="H30" i="2"/>
  <c r="H28" i="2"/>
  <c r="H31" i="2" s="1"/>
  <c r="H27" i="2"/>
  <c r="H25" i="2"/>
  <c r="H20" i="2"/>
  <c r="H18" i="2"/>
  <c r="H23" i="2" s="1"/>
  <c r="H11" i="2"/>
  <c r="H14" i="2" s="1"/>
  <c r="J6" i="2" l="1"/>
  <c r="J16" i="2"/>
  <c r="H16" i="2"/>
  <c r="J29" i="2"/>
  <c r="J32" i="2" s="1"/>
  <c r="J10" i="2" s="1"/>
  <c r="I19" i="2"/>
  <c r="I22" i="2"/>
  <c r="I21" i="2"/>
  <c r="J22" i="2"/>
  <c r="J21" i="2"/>
  <c r="J19" i="2"/>
  <c r="J7" i="2"/>
  <c r="J15" i="2"/>
  <c r="H15" i="17"/>
  <c r="H16" i="17"/>
  <c r="H29" i="17"/>
  <c r="H32" i="17" s="1"/>
  <c r="H10" i="17" s="1"/>
  <c r="H8" i="2"/>
  <c r="H7" i="2"/>
  <c r="H26" i="17"/>
  <c r="H7" i="17"/>
  <c r="H12" i="17"/>
  <c r="H8" i="17"/>
  <c r="H6" i="17" s="1"/>
  <c r="H29" i="2"/>
  <c r="H32" i="2" s="1"/>
  <c r="H10" i="2" s="1"/>
  <c r="H15" i="2"/>
  <c r="H6" i="2"/>
  <c r="H26" i="2"/>
  <c r="G30" i="2"/>
  <c r="G28" i="2"/>
  <c r="G31" i="2" s="1"/>
  <c r="G29" i="2" s="1"/>
  <c r="G32" i="2" s="1"/>
  <c r="G27" i="2"/>
  <c r="G25" i="2"/>
  <c r="G26" i="2" s="1"/>
  <c r="G20" i="2"/>
  <c r="G18" i="2"/>
  <c r="G23" i="2" s="1"/>
  <c r="G11" i="2"/>
  <c r="G14" i="2" s="1"/>
  <c r="R31" i="14"/>
  <c r="T30" i="14"/>
  <c r="S30" i="14"/>
  <c r="R30" i="14"/>
  <c r="R29" i="14" s="1"/>
  <c r="R32" i="14" s="1"/>
  <c r="Q30" i="14"/>
  <c r="P30" i="14"/>
  <c r="T28" i="14"/>
  <c r="T31" i="14" s="1"/>
  <c r="T29" i="14" s="1"/>
  <c r="T32" i="14" s="1"/>
  <c r="S28" i="14"/>
  <c r="S31" i="14" s="1"/>
  <c r="R28" i="14"/>
  <c r="Q28" i="14"/>
  <c r="Q31" i="14" s="1"/>
  <c r="Q29" i="14" s="1"/>
  <c r="Q32" i="14" s="1"/>
  <c r="Q10" i="14" s="1"/>
  <c r="P28" i="14"/>
  <c r="P31" i="14" s="1"/>
  <c r="P29" i="14" s="1"/>
  <c r="P32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Q7" i="14" s="1"/>
  <c r="P25" i="14"/>
  <c r="P26" i="14" s="1"/>
  <c r="R23" i="14"/>
  <c r="T20" i="14"/>
  <c r="S20" i="14"/>
  <c r="R20" i="14"/>
  <c r="Q20" i="14"/>
  <c r="P20" i="14"/>
  <c r="T18" i="14"/>
  <c r="T23" i="14" s="1"/>
  <c r="S18" i="14"/>
  <c r="S23" i="14" s="1"/>
  <c r="R18" i="14"/>
  <c r="Q18" i="14"/>
  <c r="Q23" i="14" s="1"/>
  <c r="P18" i="14"/>
  <c r="P23" i="14" s="1"/>
  <c r="R14" i="14"/>
  <c r="R16" i="14" s="1"/>
  <c r="T11" i="14"/>
  <c r="T14" i="14" s="1"/>
  <c r="T16" i="14" s="1"/>
  <c r="S11" i="14"/>
  <c r="S15" i="14" s="1"/>
  <c r="R11" i="14"/>
  <c r="R15" i="14" s="1"/>
  <c r="Q11" i="14"/>
  <c r="P11" i="14"/>
  <c r="P14" i="14" s="1"/>
  <c r="P16" i="14" s="1"/>
  <c r="S8" i="14"/>
  <c r="R8" i="14"/>
  <c r="R6" i="14" s="1"/>
  <c r="Q8" i="14"/>
  <c r="S7" i="14"/>
  <c r="R7" i="14"/>
  <c r="S6" i="14"/>
  <c r="J12" i="2" l="1"/>
  <c r="G10" i="2"/>
  <c r="H12" i="2"/>
  <c r="H19" i="17"/>
  <c r="H22" i="17"/>
  <c r="H21" i="17"/>
  <c r="H22" i="2"/>
  <c r="H21" i="2"/>
  <c r="H19" i="2"/>
  <c r="G16" i="2"/>
  <c r="G19" i="2"/>
  <c r="G21" i="2"/>
  <c r="G22" i="2"/>
  <c r="G7" i="2"/>
  <c r="G12" i="2"/>
  <c r="G15" i="2"/>
  <c r="G8" i="2"/>
  <c r="G6" i="2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P10" i="14"/>
  <c r="T10" i="14"/>
  <c r="R12" i="14"/>
  <c r="Q14" i="14"/>
  <c r="Q16" i="14" s="1"/>
  <c r="P15" i="14"/>
  <c r="T15" i="14"/>
  <c r="Q6" i="14"/>
  <c r="P7" i="14"/>
  <c r="T7" i="14"/>
  <c r="R10" i="14"/>
  <c r="P12" i="14"/>
  <c r="T12" i="14"/>
  <c r="S14" i="14"/>
  <c r="S16" i="14" s="1"/>
  <c r="Q26" i="14"/>
  <c r="Q15" i="14"/>
  <c r="P8" i="14"/>
  <c r="P6" i="14" s="1"/>
  <c r="T8" i="14"/>
  <c r="T6" i="14" s="1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3" i="2"/>
  <c r="T12" i="2"/>
  <c r="T11" i="2"/>
  <c r="T10" i="2"/>
  <c r="T9" i="2"/>
  <c r="T8" i="2"/>
  <c r="T7" i="2"/>
  <c r="T6" i="2"/>
  <c r="Q22" i="14" l="1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O10" i="14" s="1"/>
  <c r="N28" i="14"/>
  <c r="N31" i="14" s="1"/>
  <c r="N29" i="14" s="1"/>
  <c r="N32" i="14" s="1"/>
  <c r="N10" i="14" s="1"/>
  <c r="M28" i="14"/>
  <c r="M31" i="14" s="1"/>
  <c r="M29" i="14" s="1"/>
  <c r="M32" i="14" s="1"/>
  <c r="M10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O7" i="14"/>
  <c r="N7" i="14"/>
  <c r="M7" i="14"/>
  <c r="O6" i="14"/>
  <c r="N6" i="14"/>
  <c r="M6" i="14"/>
  <c r="L21" i="14" l="1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0" i="14"/>
  <c r="L14" i="14"/>
  <c r="L16" i="14" s="1"/>
  <c r="N12" i="14"/>
  <c r="N14" i="14"/>
  <c r="N16" i="14" s="1"/>
  <c r="L8" i="14"/>
  <c r="L6" i="14" s="1"/>
  <c r="O12" i="14"/>
  <c r="O14" i="14"/>
  <c r="O16" i="14" s="1"/>
  <c r="G30" i="17"/>
  <c r="G28" i="17"/>
  <c r="G31" i="17" s="1"/>
  <c r="G27" i="17"/>
  <c r="G25" i="17"/>
  <c r="G20" i="17"/>
  <c r="G18" i="17"/>
  <c r="G23" i="17" s="1"/>
  <c r="G11" i="17"/>
  <c r="G14" i="17" s="1"/>
  <c r="G7" i="17" l="1"/>
  <c r="G29" i="17"/>
  <c r="G32" i="17" s="1"/>
  <c r="G12" i="17" s="1"/>
  <c r="G16" i="17"/>
  <c r="G26" i="17"/>
  <c r="G15" i="17"/>
  <c r="G8" i="17"/>
  <c r="G6" i="17" s="1"/>
  <c r="G10" i="17" l="1"/>
  <c r="G19" i="17"/>
  <c r="G22" i="17"/>
  <c r="G21" i="17"/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K30" i="14"/>
  <c r="K29" i="14" s="1"/>
  <c r="K32" i="14" s="1"/>
  <c r="J30" i="14"/>
  <c r="I30" i="14"/>
  <c r="H30" i="14"/>
  <c r="H29" i="14" s="1"/>
  <c r="H32" i="14" s="1"/>
  <c r="G30" i="14"/>
  <c r="G29" i="14" s="1"/>
  <c r="G32" i="14" s="1"/>
  <c r="K28" i="14"/>
  <c r="K31" i="14" s="1"/>
  <c r="J28" i="14"/>
  <c r="J31" i="14" s="1"/>
  <c r="I28" i="14"/>
  <c r="I31" i="14" s="1"/>
  <c r="I29" i="14" s="1"/>
  <c r="I32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5" i="14"/>
  <c r="I15" i="14"/>
  <c r="G14" i="14"/>
  <c r="G16" i="14" s="1"/>
  <c r="K11" i="14"/>
  <c r="K14" i="14" s="1"/>
  <c r="K16" i="14" s="1"/>
  <c r="J11" i="14"/>
  <c r="I11" i="14"/>
  <c r="I14" i="14" s="1"/>
  <c r="I16" i="14" s="1"/>
  <c r="H11" i="14"/>
  <c r="H12" i="14" s="1"/>
  <c r="G11" i="14"/>
  <c r="G15" i="14" s="1"/>
  <c r="K8" i="14"/>
  <c r="G8" i="14"/>
  <c r="G6" i="14" s="1"/>
  <c r="G7" i="14"/>
  <c r="J19" i="14" l="1"/>
  <c r="J21" i="14"/>
  <c r="H22" i="14"/>
  <c r="H19" i="14"/>
  <c r="H21" i="14"/>
  <c r="I7" i="14"/>
  <c r="K6" i="14"/>
  <c r="J15" i="14"/>
  <c r="H8" i="14"/>
  <c r="H6" i="14" s="1"/>
  <c r="H14" i="14"/>
  <c r="H16" i="14" s="1"/>
  <c r="K7" i="14"/>
  <c r="G12" i="14"/>
  <c r="G10" i="14"/>
  <c r="I10" i="14"/>
  <c r="I12" i="14"/>
  <c r="G19" i="14"/>
  <c r="G22" i="14"/>
  <c r="G21" i="14"/>
  <c r="K19" i="14"/>
  <c r="K22" i="14"/>
  <c r="K21" i="14"/>
  <c r="I21" i="14"/>
  <c r="I19" i="14"/>
  <c r="I22" i="14"/>
  <c r="K12" i="14"/>
  <c r="K10" i="14"/>
  <c r="J29" i="14"/>
  <c r="J32" i="14" s="1"/>
  <c r="J10" i="14" s="1"/>
  <c r="J7" i="14"/>
  <c r="I8" i="14"/>
  <c r="I6" i="14" s="1"/>
  <c r="H10" i="14"/>
  <c r="H15" i="14"/>
  <c r="J22" i="14"/>
  <c r="J14" i="14"/>
  <c r="J16" i="14" s="1"/>
  <c r="J8" i="14"/>
  <c r="J6" i="14" s="1"/>
  <c r="H7" i="14"/>
  <c r="F20" i="17"/>
  <c r="N52" i="17"/>
  <c r="M52" i="17"/>
  <c r="L52" i="17"/>
  <c r="N51" i="17"/>
  <c r="M51" i="17"/>
  <c r="L51" i="17"/>
  <c r="N50" i="17"/>
  <c r="M50" i="17"/>
  <c r="L50" i="17"/>
  <c r="N49" i="17"/>
  <c r="M49" i="17"/>
  <c r="L49" i="17"/>
  <c r="N48" i="17"/>
  <c r="M48" i="17"/>
  <c r="L48" i="17"/>
  <c r="N47" i="17"/>
  <c r="M47" i="17"/>
  <c r="L47" i="17"/>
  <c r="N46" i="17"/>
  <c r="M46" i="17"/>
  <c r="L46" i="17"/>
  <c r="N45" i="17"/>
  <c r="M45" i="17"/>
  <c r="L45" i="17"/>
  <c r="N44" i="17"/>
  <c r="M44" i="17"/>
  <c r="L44" i="17"/>
  <c r="N43" i="17"/>
  <c r="M43" i="17"/>
  <c r="L43" i="17"/>
  <c r="N42" i="17"/>
  <c r="M42" i="17"/>
  <c r="L42" i="17"/>
  <c r="N41" i="17"/>
  <c r="M41" i="17"/>
  <c r="L41" i="17"/>
  <c r="N40" i="17"/>
  <c r="M40" i="17"/>
  <c r="L40" i="17"/>
  <c r="N39" i="17"/>
  <c r="M39" i="17"/>
  <c r="L39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32" i="17"/>
  <c r="M32" i="17"/>
  <c r="L32" i="17"/>
  <c r="N31" i="17"/>
  <c r="M31" i="17"/>
  <c r="L31" i="17"/>
  <c r="N30" i="17"/>
  <c r="M30" i="17"/>
  <c r="L30" i="17"/>
  <c r="E30" i="17"/>
  <c r="N29" i="17"/>
  <c r="M29" i="17"/>
  <c r="L29" i="17"/>
  <c r="N28" i="17"/>
  <c r="M28" i="17"/>
  <c r="L28" i="17"/>
  <c r="E28" i="17"/>
  <c r="E31" i="17" s="1"/>
  <c r="E29" i="17" s="1"/>
  <c r="E32" i="17" s="1"/>
  <c r="N27" i="17"/>
  <c r="M27" i="17"/>
  <c r="L27" i="17"/>
  <c r="E27" i="17"/>
  <c r="N26" i="17"/>
  <c r="M26" i="17"/>
  <c r="L26" i="17"/>
  <c r="N25" i="17"/>
  <c r="M25" i="17"/>
  <c r="L25" i="17"/>
  <c r="E25" i="17"/>
  <c r="E26" i="17" s="1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E20" i="17"/>
  <c r="N19" i="17"/>
  <c r="M19" i="17"/>
  <c r="L19" i="17"/>
  <c r="N18" i="17"/>
  <c r="M18" i="17"/>
  <c r="L18" i="17"/>
  <c r="E18" i="17"/>
  <c r="E23" i="17" s="1"/>
  <c r="N17" i="17"/>
  <c r="M17" i="17"/>
  <c r="L17" i="17"/>
  <c r="N16" i="17"/>
  <c r="M16" i="17"/>
  <c r="L16" i="17"/>
  <c r="N13" i="17"/>
  <c r="M13" i="17"/>
  <c r="L13" i="17"/>
  <c r="N12" i="17"/>
  <c r="M12" i="17"/>
  <c r="L12" i="17"/>
  <c r="N11" i="17"/>
  <c r="M11" i="17"/>
  <c r="L11" i="17"/>
  <c r="E11" i="17"/>
  <c r="E14" i="17" s="1"/>
  <c r="N10" i="17"/>
  <c r="M10" i="17"/>
  <c r="L10" i="17"/>
  <c r="N9" i="17"/>
  <c r="M9" i="17"/>
  <c r="L9" i="17"/>
  <c r="N8" i="17"/>
  <c r="M8" i="17"/>
  <c r="L8" i="17"/>
  <c r="N7" i="17"/>
  <c r="M7" i="17"/>
  <c r="L7" i="17"/>
  <c r="N6" i="17"/>
  <c r="M6" i="17"/>
  <c r="L6" i="17"/>
  <c r="E10" i="17" l="1"/>
  <c r="F28" i="17"/>
  <c r="F31" i="17" s="1"/>
  <c r="F25" i="17"/>
  <c r="F26" i="17" s="1"/>
  <c r="F22" i="17" s="1"/>
  <c r="J12" i="14"/>
  <c r="E16" i="17"/>
  <c r="E8" i="17"/>
  <c r="E6" i="17" s="1"/>
  <c r="F11" i="17"/>
  <c r="F14" i="17" s="1"/>
  <c r="F30" i="17"/>
  <c r="F29" i="17" s="1"/>
  <c r="F32" i="17" s="1"/>
  <c r="F12" i="17" s="1"/>
  <c r="F18" i="17"/>
  <c r="F23" i="17" s="1"/>
  <c r="F27" i="17"/>
  <c r="E21" i="17"/>
  <c r="E19" i="17"/>
  <c r="E22" i="17"/>
  <c r="E12" i="17"/>
  <c r="E15" i="17"/>
  <c r="E7" i="17"/>
  <c r="F21" i="17" l="1"/>
  <c r="F19" i="17"/>
  <c r="F7" i="17"/>
  <c r="F16" i="17"/>
  <c r="F15" i="17"/>
  <c r="F8" i="17"/>
  <c r="F6" i="17" s="1"/>
  <c r="F10" i="17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A31" i="14" l="1"/>
  <c r="A29" i="14" s="1"/>
  <c r="A32" i="14" s="1"/>
  <c r="F30" i="14"/>
  <c r="E30" i="14"/>
  <c r="D30" i="14"/>
  <c r="C30" i="14"/>
  <c r="B30" i="14"/>
  <c r="A30" i="14"/>
  <c r="F28" i="14"/>
  <c r="F31" i="14" s="1"/>
  <c r="E28" i="14"/>
  <c r="E31" i="14" s="1"/>
  <c r="E29" i="14" s="1"/>
  <c r="E32" i="14" s="1"/>
  <c r="D28" i="14"/>
  <c r="D31" i="14" s="1"/>
  <c r="D29" i="14" s="1"/>
  <c r="D32" i="14" s="1"/>
  <c r="C28" i="14"/>
  <c r="C31" i="14" s="1"/>
  <c r="B28" i="14"/>
  <c r="B31" i="14" s="1"/>
  <c r="A28" i="14"/>
  <c r="F27" i="14"/>
  <c r="E27" i="14"/>
  <c r="D27" i="14"/>
  <c r="C27" i="14"/>
  <c r="B27" i="14"/>
  <c r="A27" i="14"/>
  <c r="B26" i="14"/>
  <c r="B22" i="14" s="1"/>
  <c r="F25" i="14"/>
  <c r="F26" i="14" s="1"/>
  <c r="E25" i="14"/>
  <c r="E26" i="14" s="1"/>
  <c r="D25" i="14"/>
  <c r="D26" i="14" s="1"/>
  <c r="C25" i="14"/>
  <c r="C26" i="14" s="1"/>
  <c r="B25" i="14"/>
  <c r="A25" i="14"/>
  <c r="A26" i="14" s="1"/>
  <c r="F23" i="14"/>
  <c r="C23" i="14"/>
  <c r="B21" i="14"/>
  <c r="F20" i="14"/>
  <c r="E20" i="14"/>
  <c r="D20" i="14"/>
  <c r="C20" i="14"/>
  <c r="B20" i="14"/>
  <c r="A20" i="14"/>
  <c r="F18" i="14"/>
  <c r="E18" i="14"/>
  <c r="E23" i="14" s="1"/>
  <c r="D18" i="14"/>
  <c r="D23" i="14" s="1"/>
  <c r="C18" i="14"/>
  <c r="B18" i="14"/>
  <c r="B23" i="14" s="1"/>
  <c r="A18" i="14"/>
  <c r="A23" i="14" s="1"/>
  <c r="F11" i="14"/>
  <c r="F14" i="14" s="1"/>
  <c r="F16" i="14" s="1"/>
  <c r="E11" i="14"/>
  <c r="E14" i="14" s="1"/>
  <c r="E16" i="14" s="1"/>
  <c r="D11" i="14"/>
  <c r="D14" i="14" s="1"/>
  <c r="C11" i="14"/>
  <c r="B11" i="14"/>
  <c r="B14" i="14" s="1"/>
  <c r="B16" i="14" s="1"/>
  <c r="A11" i="14"/>
  <c r="A14" i="14" s="1"/>
  <c r="A16" i="14" s="1"/>
  <c r="D8" i="14"/>
  <c r="D6" i="14" s="1"/>
  <c r="B8" i="14"/>
  <c r="B6" i="14" s="1"/>
  <c r="D7" i="14"/>
  <c r="A7" i="14"/>
  <c r="C22" i="14" l="1"/>
  <c r="C21" i="14"/>
  <c r="C19" i="14"/>
  <c r="F22" i="14"/>
  <c r="F21" i="14"/>
  <c r="F19" i="14"/>
  <c r="E15" i="14"/>
  <c r="E7" i="14"/>
  <c r="E8" i="14"/>
  <c r="C15" i="14"/>
  <c r="A15" i="14"/>
  <c r="A8" i="14"/>
  <c r="A6" i="14" s="1"/>
  <c r="F8" i="14"/>
  <c r="F6" i="14" s="1"/>
  <c r="D16" i="14"/>
  <c r="D15" i="14"/>
  <c r="B19" i="14"/>
  <c r="B29" i="14"/>
  <c r="B32" i="14" s="1"/>
  <c r="F29" i="14"/>
  <c r="F32" i="14" s="1"/>
  <c r="A10" i="14"/>
  <c r="A12" i="14"/>
  <c r="C29" i="14"/>
  <c r="C32" i="14" s="1"/>
  <c r="C10" i="14" s="1"/>
  <c r="D22" i="14"/>
  <c r="D21" i="14"/>
  <c r="D19" i="14"/>
  <c r="E12" i="14"/>
  <c r="E10" i="14"/>
  <c r="D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B10" i="14"/>
  <c r="F10" i="14"/>
  <c r="B12" i="14"/>
  <c r="F12" i="14"/>
  <c r="B15" i="14"/>
  <c r="F15" i="14"/>
  <c r="E6" i="14"/>
  <c r="C7" i="14"/>
  <c r="C12" i="14"/>
  <c r="F30" i="2" l="1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<sst xmlns="http://schemas.openxmlformats.org/spreadsheetml/2006/main" count="106" uniqueCount="67">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</sst>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2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164" fontId="4" fillId="16" borderId="4" xfId="1" applyNumberFormat="1" applyFont="1" applyFill="1" applyBorder="1" applyAlignment="1"/>
    <xf numFmtId="164" fontId="3" fillId="24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  <color rgb="FF9933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4"/>
  <sheetViews>
    <sheetView showGridLines="0" tabSelected="1" zoomScale="110" zoomScaleNormal="110" workbookViewId="0">
      <selection activeCell="L1" sqref="L1:L4"/>
    </sheetView>
  </sheetViews>
  <sheetFormatPr defaultColWidth="8.77734375" defaultRowHeight="14.7" customHeight="1"/>
  <cols>
    <col min="1" max="4" width="8.77734375" style="15" customWidth="1"/>
    <col min="5" max="12" width="10.77734375" style="15" customWidth="1"/>
    <col min="13" max="13" width="9.21875" style="15" bestFit="1" customWidth="1"/>
    <col min="14" max="14" width="11" style="13" bestFit="1" customWidth="1"/>
    <col min="15" max="15" width="13.77734375" style="15" bestFit="1" customWidth="1"/>
    <col min="16" max="20" width="10.44140625" style="15" bestFit="1" customWidth="1"/>
    <col min="21" max="257" width="8.77734375" style="15" customWidth="1"/>
    <col min="258" max="16384" width="8.77734375" style="16"/>
  </cols>
  <sheetData>
    <row r="1" spans="1:21" ht="15" customHeight="1" thickBot="1">
      <c r="A1" s="60"/>
      <c r="B1" s="61"/>
      <c r="C1" s="61"/>
      <c r="D1" s="61"/>
      <c r="E1" s="1" t="s">
        <v>32</v>
      </c>
      <c r="F1" s="1" t="s">
        <v>0</v>
      </c>
      <c r="G1" s="2">
        <v>43892</v>
      </c>
      <c r="H1" s="2">
        <v>43893</v>
      </c>
      <c r="I1" s="2">
        <v>43894</v>
      </c>
      <c r="J1" s="2">
        <v>43895</v>
      </c>
      <c r="K1" s="2">
        <v>43895</v>
      </c>
      <c r="L1" s="2">
        <v>43894</v>
      </c>
      <c r="M1" s="2"/>
      <c r="O1" s="12" t="s">
        <v>27</v>
      </c>
      <c r="P1" s="14">
        <v>12246.5</v>
      </c>
      <c r="Q1" s="14">
        <v>11036.25</v>
      </c>
      <c r="R1" s="14">
        <v>12430.5</v>
      </c>
      <c r="S1" s="14">
        <v>12246.5</v>
      </c>
      <c r="T1" s="14">
        <v>10670</v>
      </c>
    </row>
    <row r="2" spans="1:21" ht="15" customHeight="1" thickBot="1">
      <c r="A2" s="17"/>
      <c r="B2" s="18"/>
      <c r="C2" s="18"/>
      <c r="D2" s="3" t="s">
        <v>1</v>
      </c>
      <c r="E2" s="19">
        <v>12246.7</v>
      </c>
      <c r="F2" s="19">
        <v>12012.55</v>
      </c>
      <c r="G2" s="19">
        <v>11433</v>
      </c>
      <c r="H2" s="19">
        <v>11342.25</v>
      </c>
      <c r="I2" s="19">
        <v>11356.6</v>
      </c>
      <c r="J2" s="19">
        <v>11389.5</v>
      </c>
      <c r="K2" s="19">
        <v>29134.3</v>
      </c>
      <c r="L2" s="19">
        <v>29273.65</v>
      </c>
      <c r="M2" s="19"/>
      <c r="O2" s="12" t="s">
        <v>28</v>
      </c>
      <c r="P2" s="14">
        <v>11036.25</v>
      </c>
      <c r="Q2" s="14">
        <v>11342.25</v>
      </c>
      <c r="R2" s="14">
        <v>11614.5</v>
      </c>
      <c r="S2" s="14">
        <v>11175.05</v>
      </c>
      <c r="T2" s="14">
        <v>12430</v>
      </c>
    </row>
    <row r="3" spans="1:21" ht="15" customHeight="1" thickBot="1">
      <c r="A3" s="17"/>
      <c r="B3" s="4"/>
      <c r="C3" s="5"/>
      <c r="D3" s="3" t="s">
        <v>2</v>
      </c>
      <c r="E3" s="20">
        <v>11175.05</v>
      </c>
      <c r="F3" s="20">
        <v>11175.05</v>
      </c>
      <c r="G3" s="20">
        <v>11036.25</v>
      </c>
      <c r="H3" s="20">
        <v>11152.55</v>
      </c>
      <c r="I3" s="20">
        <v>11082.15</v>
      </c>
      <c r="J3" s="20">
        <v>11244.6</v>
      </c>
      <c r="K3" s="20">
        <v>28535.599999999999</v>
      </c>
      <c r="L3" s="20">
        <v>28125.15</v>
      </c>
      <c r="M3" s="20"/>
      <c r="O3" s="12" t="s">
        <v>29</v>
      </c>
      <c r="P3" s="14">
        <v>11342.25</v>
      </c>
      <c r="Q3" s="14">
        <v>11082.15</v>
      </c>
      <c r="R3" s="14">
        <v>12246.5</v>
      </c>
      <c r="S3" s="14">
        <v>11500</v>
      </c>
      <c r="T3" s="14"/>
      <c r="U3" s="54" t="s">
        <v>66</v>
      </c>
    </row>
    <row r="4" spans="1:21" ht="15" customHeight="1">
      <c r="A4" s="17"/>
      <c r="B4" s="4"/>
      <c r="C4" s="5"/>
      <c r="D4" s="3" t="s">
        <v>3</v>
      </c>
      <c r="E4" s="21">
        <v>11201.75</v>
      </c>
      <c r="F4" s="21">
        <v>11201.75</v>
      </c>
      <c r="G4" s="21">
        <v>11132.75</v>
      </c>
      <c r="H4" s="21">
        <v>11303.3</v>
      </c>
      <c r="I4" s="21">
        <v>11251</v>
      </c>
      <c r="J4" s="21">
        <v>11269</v>
      </c>
      <c r="K4" s="21">
        <v>28815.35</v>
      </c>
      <c r="L4" s="21">
        <v>28653.7</v>
      </c>
      <c r="M4" s="21"/>
    </row>
    <row r="5" spans="1:21" ht="15" customHeight="1">
      <c r="A5" s="58" t="s">
        <v>4</v>
      </c>
      <c r="B5" s="59"/>
      <c r="C5" s="59"/>
      <c r="D5" s="59"/>
      <c r="E5" s="18"/>
      <c r="F5" s="18"/>
      <c r="G5" s="18"/>
      <c r="H5" s="18"/>
      <c r="I5" s="18"/>
      <c r="J5" s="18"/>
      <c r="K5" s="18"/>
      <c r="L5" s="18"/>
      <c r="M5" s="18"/>
      <c r="O5" s="22" t="s">
        <v>30</v>
      </c>
      <c r="P5" s="23"/>
      <c r="Q5" s="23"/>
      <c r="R5" s="23"/>
      <c r="S5" s="23"/>
      <c r="T5" s="23"/>
    </row>
    <row r="6" spans="1:21" ht="15" customHeight="1">
      <c r="A6" s="24"/>
      <c r="B6" s="25"/>
      <c r="C6" s="25"/>
      <c r="D6" s="6" t="s">
        <v>5</v>
      </c>
      <c r="E6" s="26">
        <f t="shared" ref="E6:F6" si="0">E8+E25</f>
        <v>12978.933333333334</v>
      </c>
      <c r="F6" s="26">
        <f t="shared" si="0"/>
        <v>12588.683333333334</v>
      </c>
      <c r="G6" s="26">
        <f t="shared" ref="G6" si="1">G8+G25</f>
        <v>11761.833333333332</v>
      </c>
      <c r="H6" s="26">
        <f t="shared" ref="H6:J6" si="2">H8+H25</f>
        <v>11569.216666666667</v>
      </c>
      <c r="I6" s="26">
        <f t="shared" ref="I6" si="3">I8+I25</f>
        <v>11652.133333333333</v>
      </c>
      <c r="J6" s="26">
        <f t="shared" si="2"/>
        <v>11502.366666666665</v>
      </c>
      <c r="K6" s="26">
        <f t="shared" ref="K6:L6" si="4">K8+K25</f>
        <v>29719.933333333338</v>
      </c>
      <c r="L6" s="26">
        <f t="shared" si="4"/>
        <v>30391.683333333334</v>
      </c>
      <c r="M6" s="26"/>
      <c r="O6" s="44">
        <v>0.23599999999999999</v>
      </c>
      <c r="P6" s="45">
        <f>VALUE(23.6/100*(P1-P2)+P2)</f>
        <v>11321.869000000001</v>
      </c>
      <c r="Q6" s="45">
        <f>VALUE(23.6/100*(Q1-Q2)+Q2)</f>
        <v>11270.034</v>
      </c>
      <c r="R6" s="45">
        <f>VALUE(23.6/100*(R1-R2)+R2)</f>
        <v>11807.076000000001</v>
      </c>
      <c r="S6" s="45">
        <f>VALUE(23.6/100*(S1-S2)+S2)</f>
        <v>11427.912199999999</v>
      </c>
      <c r="T6" s="45">
        <f>VALUE(23.6/100*(T1-T2)+T2)</f>
        <v>12014.64</v>
      </c>
    </row>
    <row r="7" spans="1:21" ht="15" customHeight="1">
      <c r="A7" s="24"/>
      <c r="B7" s="25"/>
      <c r="C7" s="25"/>
      <c r="D7" s="6" t="s">
        <v>6</v>
      </c>
      <c r="E7" s="27">
        <f t="shared" ref="E7:F7" si="5">E11+E25</f>
        <v>12612.816666666668</v>
      </c>
      <c r="F7" s="27">
        <f t="shared" si="5"/>
        <v>12300.616666666667</v>
      </c>
      <c r="G7" s="27">
        <f t="shared" ref="G7" si="6">G11+G25</f>
        <v>11597.416666666666</v>
      </c>
      <c r="H7" s="27">
        <f t="shared" ref="H7:J7" si="7">H11+H25</f>
        <v>11455.733333333334</v>
      </c>
      <c r="I7" s="27">
        <f t="shared" ref="I7" si="8">I11+I25</f>
        <v>11504.366666666667</v>
      </c>
      <c r="J7" s="27">
        <f t="shared" si="7"/>
        <v>11445.933333333332</v>
      </c>
      <c r="K7" s="27">
        <f t="shared" ref="K7:L7" si="9">K11+K25</f>
        <v>29427.116666666669</v>
      </c>
      <c r="L7" s="27">
        <f t="shared" si="9"/>
        <v>29832.666666666668</v>
      </c>
      <c r="M7" s="27"/>
      <c r="O7" s="48">
        <v>0.38200000000000001</v>
      </c>
      <c r="P7" s="49">
        <f>38.2/100*(P1-P2)+P2</f>
        <v>11498.565500000001</v>
      </c>
      <c r="Q7" s="49">
        <f>38.2/100*(Q1-Q2)+Q2</f>
        <v>11225.358</v>
      </c>
      <c r="R7" s="49">
        <f>38.2/100*(R1-R2)+R2</f>
        <v>11926.212</v>
      </c>
      <c r="S7" s="49">
        <f>38.2/100*(S1-S2)+S2</f>
        <v>11584.3439</v>
      </c>
      <c r="T7" s="49">
        <f>38.2/100*(T1-T2)+T2</f>
        <v>11757.68</v>
      </c>
    </row>
    <row r="8" spans="1:21" ht="15" customHeight="1">
      <c r="A8" s="24"/>
      <c r="B8" s="25"/>
      <c r="C8" s="25"/>
      <c r="D8" s="6" t="s">
        <v>7</v>
      </c>
      <c r="E8" s="28">
        <f t="shared" ref="E8:F8" si="10">(2*E11)-E3</f>
        <v>11907.283333333333</v>
      </c>
      <c r="F8" s="28">
        <f t="shared" si="10"/>
        <v>11751.183333333334</v>
      </c>
      <c r="G8" s="28">
        <f t="shared" ref="G8" si="11">(2*G11)-G3</f>
        <v>11365.083333333332</v>
      </c>
      <c r="H8" s="28">
        <f t="shared" ref="H8:J8" si="12">(2*H11)-H3</f>
        <v>11379.516666666666</v>
      </c>
      <c r="I8" s="28">
        <f t="shared" ref="I8" si="13">(2*I11)-I3</f>
        <v>11377.683333333332</v>
      </c>
      <c r="J8" s="28">
        <f t="shared" si="12"/>
        <v>11357.466666666665</v>
      </c>
      <c r="K8" s="28">
        <f t="shared" ref="K8:L8" si="14">(2*K11)-K3</f>
        <v>29121.233333333337</v>
      </c>
      <c r="L8" s="28">
        <f t="shared" si="14"/>
        <v>29243.183333333334</v>
      </c>
      <c r="M8" s="28"/>
      <c r="O8" s="42">
        <v>0.5</v>
      </c>
      <c r="P8" s="43">
        <f>VALUE(50/100*(P1-P2)+P2)</f>
        <v>11641.375</v>
      </c>
      <c r="Q8" s="43">
        <f>VALUE(50/100*(Q1-Q2)+Q2)</f>
        <v>11189.25</v>
      </c>
      <c r="R8" s="43">
        <f>VALUE(50/100*(R1-R2)+R2)</f>
        <v>12022.5</v>
      </c>
      <c r="S8" s="43">
        <f>VALUE(50/100*(S1-S2)+S2)</f>
        <v>11710.775</v>
      </c>
      <c r="T8" s="43">
        <f>VALUE(50/100*(T1-T2)+T2)</f>
        <v>11550</v>
      </c>
    </row>
    <row r="9" spans="1:21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M9" s="21"/>
      <c r="O9" s="50">
        <v>0.61799999999999999</v>
      </c>
      <c r="P9" s="51">
        <f>VALUE(61.8/100*(P1-P2)+P2)</f>
        <v>11784.184499999999</v>
      </c>
      <c r="Q9" s="51">
        <f>VALUE(61.8/100*(Q1-Q2)+Q2)</f>
        <v>11153.142</v>
      </c>
      <c r="R9" s="51">
        <f>VALUE(61.8/100*(R1-R2)+R2)</f>
        <v>12118.788</v>
      </c>
      <c r="S9" s="51">
        <f>VALUE(61.8/100*(S1-S2)+S2)</f>
        <v>11837.206099999999</v>
      </c>
      <c r="T9" s="51">
        <f>VALUE(61.8/100*(T1-T2)+T2)</f>
        <v>11342.32</v>
      </c>
    </row>
    <row r="10" spans="1:21" ht="15" customHeight="1">
      <c r="A10" s="24"/>
      <c r="B10" s="25"/>
      <c r="C10" s="25"/>
      <c r="D10" s="6" t="s">
        <v>8</v>
      </c>
      <c r="E10" s="29">
        <f t="shared" ref="E10:F10" si="15">E11+E32/2</f>
        <v>11371.458333333332</v>
      </c>
      <c r="F10" s="29">
        <f t="shared" si="15"/>
        <v>11593.8</v>
      </c>
      <c r="G10" s="29">
        <f t="shared" ref="G10" si="16">G11+G32/2</f>
        <v>11234.625</v>
      </c>
      <c r="H10" s="29">
        <f t="shared" ref="H10:J10" si="17">H11+H32/2</f>
        <v>11284.666666666666</v>
      </c>
      <c r="I10" s="29">
        <f t="shared" ref="I10" si="18">I11+I32/2</f>
        <v>11240.458333333332</v>
      </c>
      <c r="J10" s="29">
        <f t="shared" si="17"/>
        <v>11317.05</v>
      </c>
      <c r="K10" s="29">
        <f t="shared" ref="K10:L10" si="19">K11+K32/2</f>
        <v>28834.949999999997</v>
      </c>
      <c r="L10" s="29">
        <f t="shared" si="19"/>
        <v>28699.4</v>
      </c>
      <c r="M10" s="29"/>
      <c r="O10" s="39">
        <v>0.70699999999999996</v>
      </c>
      <c r="P10" s="40">
        <f>VALUE(70.7/100*(P1-P2)+P2)</f>
        <v>11891.89675</v>
      </c>
      <c r="Q10" s="40">
        <f>VALUE(70.7/100*(Q1-Q2)+Q2)</f>
        <v>11125.907999999999</v>
      </c>
      <c r="R10" s="40">
        <f>VALUE(70.7/100*(R1-R2)+R2)</f>
        <v>12191.412</v>
      </c>
      <c r="S10" s="40">
        <f>VALUE(70.7/100*(S1-S2)+S2)</f>
        <v>11932.56515</v>
      </c>
      <c r="T10" s="40">
        <f>VALUE(70.7/100*(T1-T2)+T2)</f>
        <v>11185.68</v>
      </c>
    </row>
    <row r="11" spans="1:21" ht="15" customHeight="1">
      <c r="A11" s="24"/>
      <c r="B11" s="25"/>
      <c r="C11" s="25"/>
      <c r="D11" s="6" t="s">
        <v>9</v>
      </c>
      <c r="E11" s="21">
        <f t="shared" ref="E11:F11" si="20">(E2+E3+E4)/3</f>
        <v>11541.166666666666</v>
      </c>
      <c r="F11" s="21">
        <f t="shared" si="20"/>
        <v>11463.116666666667</v>
      </c>
      <c r="G11" s="21">
        <f t="shared" ref="G11" si="21">(G2+G3+G4)/3</f>
        <v>11200.666666666666</v>
      </c>
      <c r="H11" s="21">
        <f t="shared" ref="H11:J11" si="22">(H2+H3+H4)/3</f>
        <v>11266.033333333333</v>
      </c>
      <c r="I11" s="21">
        <f t="shared" ref="I11" si="23">(I2+I3+I4)/3</f>
        <v>11229.916666666666</v>
      </c>
      <c r="J11" s="21">
        <f t="shared" si="22"/>
        <v>11301.033333333333</v>
      </c>
      <c r="K11" s="21">
        <f t="shared" ref="K11:L11" si="24">(K2+K3+K4)/3</f>
        <v>28828.416666666668</v>
      </c>
      <c r="L11" s="21">
        <f t="shared" si="24"/>
        <v>28684.166666666668</v>
      </c>
      <c r="M11" s="21"/>
      <c r="O11" s="46">
        <v>0.78600000000000003</v>
      </c>
      <c r="P11" s="47">
        <f>VALUE(78.6/100*(P1-P2)+P2)</f>
        <v>11987.5065</v>
      </c>
      <c r="Q11" s="47">
        <f>VALUE(78.6/100*(Q1-Q2)+Q2)</f>
        <v>11101.734</v>
      </c>
      <c r="R11" s="47">
        <f>VALUE(78.6/100*(R1-R2)+R2)</f>
        <v>12255.876</v>
      </c>
      <c r="S11" s="47">
        <f>VALUE(78.6/100*(S1-S2)+S2)</f>
        <v>12017.209699999999</v>
      </c>
      <c r="T11" s="47">
        <f>VALUE(78.6/100*(T1-T2)+T2)</f>
        <v>11046.64</v>
      </c>
    </row>
    <row r="12" spans="1:21" ht="15" customHeight="1">
      <c r="A12" s="24"/>
      <c r="B12" s="25"/>
      <c r="C12" s="25"/>
      <c r="D12" s="6" t="s">
        <v>10</v>
      </c>
      <c r="E12" s="31">
        <f t="shared" ref="E12:F12" si="25">E11-E32/2</f>
        <v>11710.875</v>
      </c>
      <c r="F12" s="31">
        <f t="shared" si="25"/>
        <v>11332.433333333334</v>
      </c>
      <c r="G12" s="31">
        <f t="shared" ref="G12" si="26">G11-G32/2</f>
        <v>11166.708333333332</v>
      </c>
      <c r="H12" s="31">
        <f t="shared" ref="H12:J12" si="27">H11-H32/2</f>
        <v>11247.4</v>
      </c>
      <c r="I12" s="31">
        <f t="shared" ref="I12" si="28">I11-I32/2</f>
        <v>11219.375</v>
      </c>
      <c r="J12" s="31">
        <f t="shared" si="27"/>
        <v>11285.016666666666</v>
      </c>
      <c r="K12" s="31">
        <f t="shared" ref="K12:L12" si="29">K11-K32/2</f>
        <v>28821.883333333339</v>
      </c>
      <c r="L12" s="31">
        <f t="shared" si="29"/>
        <v>28668.933333333334</v>
      </c>
      <c r="M12" s="31"/>
      <c r="O12" s="39">
        <v>1</v>
      </c>
      <c r="P12" s="40">
        <f>VALUE(100/100*(P1-P2)+P2)</f>
        <v>12246.5</v>
      </c>
      <c r="Q12" s="40">
        <f>VALUE(100/100*(Q1-Q2)+Q2)</f>
        <v>11036.25</v>
      </c>
      <c r="R12" s="40">
        <f>VALUE(100/100*(R1-R2)+R2)</f>
        <v>12430.5</v>
      </c>
      <c r="S12" s="40">
        <f>VALUE(100/100*(S1-S2)+S2)</f>
        <v>12246.5</v>
      </c>
      <c r="T12" s="40">
        <f>VALUE(100/100*(T1-T2)+T2)</f>
        <v>10670</v>
      </c>
    </row>
    <row r="13" spans="1:21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M13" s="21"/>
      <c r="O13" s="39">
        <v>1.236</v>
      </c>
      <c r="P13" s="40">
        <f>VALUE(123.6/100*(P1-P2)+P2)</f>
        <v>12532.119000000001</v>
      </c>
      <c r="Q13" s="40">
        <f>VALUE(123.6/100*(Q1-Q2)+Q2)</f>
        <v>10964.034</v>
      </c>
      <c r="R13" s="40">
        <f>VALUE(123.6/100*(R1-R2)+R2)</f>
        <v>12623.076000000001</v>
      </c>
      <c r="S13" s="40">
        <f>VALUE(123.6/100*(S1-S2)+S2)</f>
        <v>12499.3622</v>
      </c>
      <c r="T13" s="40">
        <f>VALUE(123.6/100*(T1-T2)+T2)</f>
        <v>10254.64</v>
      </c>
    </row>
    <row r="14" spans="1:21" ht="15" customHeight="1">
      <c r="A14" s="24"/>
      <c r="B14" s="25"/>
      <c r="C14" s="25"/>
      <c r="D14" s="6" t="s">
        <v>11</v>
      </c>
      <c r="E14" s="32">
        <f t="shared" ref="E14:F14" si="30">2*E11-E2</f>
        <v>10835.633333333331</v>
      </c>
      <c r="F14" s="32">
        <f t="shared" si="30"/>
        <v>10913.683333333334</v>
      </c>
      <c r="G14" s="32">
        <f t="shared" ref="G14" si="31">2*G11-G2</f>
        <v>10968.333333333332</v>
      </c>
      <c r="H14" s="32">
        <f t="shared" ref="H14:J14" si="32">2*H11-H2</f>
        <v>11189.816666666666</v>
      </c>
      <c r="I14" s="32">
        <f t="shared" ref="I14" si="33">2*I11-I2</f>
        <v>11103.233333333332</v>
      </c>
      <c r="J14" s="32">
        <f t="shared" si="32"/>
        <v>11212.566666666666</v>
      </c>
      <c r="K14" s="32">
        <f t="shared" ref="K14:L14" si="34">2*K11-K2</f>
        <v>28522.533333333336</v>
      </c>
      <c r="L14" s="32">
        <f t="shared" si="34"/>
        <v>28094.683333333334</v>
      </c>
      <c r="M14" s="32"/>
      <c r="O14" s="33"/>
      <c r="P14" s="30"/>
      <c r="Q14" s="30"/>
      <c r="R14" s="30"/>
      <c r="S14" s="30"/>
      <c r="T14" s="30"/>
    </row>
    <row r="15" spans="1:21" ht="15" customHeight="1">
      <c r="A15" s="24"/>
      <c r="B15" s="25"/>
      <c r="C15" s="25"/>
      <c r="D15" s="6" t="s">
        <v>12</v>
      </c>
      <c r="E15" s="34">
        <f t="shared" ref="E15:F15" si="35">E11-E25</f>
        <v>10469.516666666665</v>
      </c>
      <c r="F15" s="34">
        <f t="shared" si="35"/>
        <v>10625.616666666667</v>
      </c>
      <c r="G15" s="34">
        <f t="shared" ref="G15" si="36">G11-G25</f>
        <v>10803.916666666666</v>
      </c>
      <c r="H15" s="34">
        <f t="shared" ref="H15:J15" si="37">H11-H25</f>
        <v>11076.333333333332</v>
      </c>
      <c r="I15" s="34">
        <f t="shared" ref="I15" si="38">I11-I25</f>
        <v>10955.466666666665</v>
      </c>
      <c r="J15" s="34">
        <f t="shared" si="37"/>
        <v>11156.133333333333</v>
      </c>
      <c r="K15" s="34">
        <f t="shared" ref="K15:L15" si="39">K11-K25</f>
        <v>28229.716666666667</v>
      </c>
      <c r="L15" s="34">
        <f t="shared" si="39"/>
        <v>27535.666666666668</v>
      </c>
      <c r="M15" s="34"/>
      <c r="O15" s="38" t="s">
        <v>31</v>
      </c>
      <c r="P15" s="30"/>
      <c r="Q15" s="30"/>
      <c r="R15" s="30"/>
      <c r="S15" s="30"/>
      <c r="T15" s="30"/>
    </row>
    <row r="16" spans="1:21" ht="15" customHeight="1">
      <c r="A16" s="24"/>
      <c r="B16" s="25"/>
      <c r="C16" s="25"/>
      <c r="D16" s="6" t="s">
        <v>13</v>
      </c>
      <c r="E16" s="35">
        <f t="shared" ref="E16:F16" si="40">E14-E25</f>
        <v>9763.9833333333299</v>
      </c>
      <c r="F16" s="35">
        <f t="shared" si="40"/>
        <v>10076.183333333334</v>
      </c>
      <c r="G16" s="35">
        <f t="shared" ref="G16" si="41">G14-G25</f>
        <v>10571.583333333332</v>
      </c>
      <c r="H16" s="35">
        <f t="shared" ref="H16:J16" si="42">H14-H25</f>
        <v>11000.116666666665</v>
      </c>
      <c r="I16" s="35">
        <f t="shared" ref="I16" si="43">I14-I25</f>
        <v>10828.783333333331</v>
      </c>
      <c r="J16" s="35">
        <f t="shared" si="42"/>
        <v>11067.666666666666</v>
      </c>
      <c r="K16" s="35">
        <f t="shared" ref="K16:L16" si="44">K14-K25</f>
        <v>27923.833333333336</v>
      </c>
      <c r="L16" s="35">
        <f t="shared" si="44"/>
        <v>26946.183333333334</v>
      </c>
      <c r="M16" s="35"/>
      <c r="O16" s="39">
        <v>0.23599999999999999</v>
      </c>
      <c r="P16" s="40">
        <f>VALUE(P3-23.6/100*(P1-P2))</f>
        <v>11056.630999999999</v>
      </c>
      <c r="Q16" s="40">
        <f>VALUE(Q3-23.6/100*(Q1-Q2))</f>
        <v>11154.366</v>
      </c>
      <c r="R16" s="40">
        <f>VALUE(R3-23.6/100*(R1-R2))</f>
        <v>12053.923999999999</v>
      </c>
      <c r="S16" s="40">
        <f>VALUE(S3-23.6/100*(S1-S2))</f>
        <v>11247.1378</v>
      </c>
      <c r="T16" s="40">
        <f>VALUE(T3-23.6/100*(T1-T2))</f>
        <v>415.36</v>
      </c>
    </row>
    <row r="17" spans="1:21" ht="15" customHeight="1">
      <c r="A17" s="58" t="s">
        <v>14</v>
      </c>
      <c r="B17" s="59"/>
      <c r="C17" s="59"/>
      <c r="D17" s="59"/>
      <c r="E17" s="5"/>
      <c r="F17" s="5"/>
      <c r="G17" s="5"/>
      <c r="H17" s="5"/>
      <c r="I17" s="5"/>
      <c r="J17" s="5"/>
      <c r="K17" s="5"/>
      <c r="L17" s="5"/>
      <c r="M17" s="5"/>
      <c r="O17" s="39">
        <v>0.38200000000000001</v>
      </c>
      <c r="P17" s="41">
        <f>VALUE(P3-38.2/100*(P1-P2))</f>
        <v>10879.934499999999</v>
      </c>
      <c r="Q17" s="40">
        <f>VALUE(Q3-38.2/100*(Q1-Q2))</f>
        <v>11199.041999999999</v>
      </c>
      <c r="R17" s="40">
        <f>VALUE(R3-38.2/100*(R1-R2))</f>
        <v>11934.788</v>
      </c>
      <c r="S17" s="56">
        <f>VALUE(S3-38.2/100*(S1-S2))</f>
        <v>11090.706099999999</v>
      </c>
      <c r="T17" s="56">
        <f>VALUE(T3-38.2/100*(T1-T2))</f>
        <v>672.32</v>
      </c>
    </row>
    <row r="18" spans="1:21" ht="15" customHeight="1">
      <c r="A18" s="24"/>
      <c r="B18" s="25"/>
      <c r="C18" s="25"/>
      <c r="D18" s="6" t="s">
        <v>15</v>
      </c>
      <c r="E18" s="27">
        <f t="shared" ref="E18:F18" si="45">(E2/E3)*E4</f>
        <v>12275.960440892883</v>
      </c>
      <c r="F18" s="27">
        <f t="shared" si="45"/>
        <v>12041.2509977584</v>
      </c>
      <c r="G18" s="27">
        <f t="shared" ref="G18" si="46">(G2/G3)*G4</f>
        <v>11532.969147128781</v>
      </c>
      <c r="H18" s="27">
        <f t="shared" ref="H18:J18" si="47">(H2/H3)*H4</f>
        <v>11495.564191597437</v>
      </c>
      <c r="I18" s="27">
        <f t="shared" ref="I18" si="48">(I2/I3)*I4</f>
        <v>11529.631578709908</v>
      </c>
      <c r="J18" s="27">
        <f t="shared" si="47"/>
        <v>11414.214422923002</v>
      </c>
      <c r="K18" s="27">
        <f t="shared" ref="K18:L18" si="49">(K2/K3)*K4</f>
        <v>29419.919381579501</v>
      </c>
      <c r="L18" s="27">
        <f t="shared" si="49"/>
        <v>29823.783517776792</v>
      </c>
      <c r="M18" s="27"/>
      <c r="O18" s="39">
        <v>0.5</v>
      </c>
      <c r="P18" s="41">
        <f>VALUE(P3-50/100*(P1-P2))</f>
        <v>10737.125</v>
      </c>
      <c r="Q18" s="40">
        <f>VALUE(Q3-50/100*(Q1-Q2))</f>
        <v>11235.15</v>
      </c>
      <c r="R18" s="40">
        <f>VALUE(R3-50/100*(R1-R2))</f>
        <v>11838.5</v>
      </c>
      <c r="S18" s="56">
        <f>VALUE(S3-50/100*(S1-S2))</f>
        <v>10964.275</v>
      </c>
      <c r="T18" s="56">
        <f>VALUE(T3-50/100*(T1-T2))</f>
        <v>880</v>
      </c>
    </row>
    <row r="19" spans="1:21" ht="15" customHeight="1">
      <c r="A19" s="24"/>
      <c r="B19" s="25"/>
      <c r="C19" s="25"/>
      <c r="D19" s="6" t="s">
        <v>16</v>
      </c>
      <c r="E19" s="28">
        <f t="shared" ref="E19:F19" si="50">E4+E26/2</f>
        <v>11791.157500000001</v>
      </c>
      <c r="F19" s="28">
        <f t="shared" si="50"/>
        <v>11662.375</v>
      </c>
      <c r="G19" s="28">
        <f t="shared" ref="G19" si="51">G4+G26/2</f>
        <v>11350.9625</v>
      </c>
      <c r="H19" s="28">
        <f t="shared" ref="H19:J19" si="52">H4+H26/2</f>
        <v>11407.635</v>
      </c>
      <c r="I19" s="28">
        <f t="shared" ref="I19" si="53">I4+I26/2</f>
        <v>11401.9475</v>
      </c>
      <c r="J19" s="28">
        <f t="shared" si="52"/>
        <v>11348.695</v>
      </c>
      <c r="K19" s="28">
        <f t="shared" ref="K19:L19" si="54">K4+K26/2</f>
        <v>29144.634999999998</v>
      </c>
      <c r="L19" s="28">
        <f t="shared" si="54"/>
        <v>29285.375</v>
      </c>
      <c r="M19" s="28"/>
      <c r="O19" s="39">
        <v>0.61799999999999999</v>
      </c>
      <c r="P19" s="41">
        <f>VALUE(P3-61.8/100*(P1-P2))</f>
        <v>10594.315500000001</v>
      </c>
      <c r="Q19" s="40">
        <f>VALUE(Q3-61.8/100*(Q1-Q2))</f>
        <v>11271.258</v>
      </c>
      <c r="R19" s="40">
        <f>VALUE(R3-61.8/100*(R1-R2))</f>
        <v>11742.212</v>
      </c>
      <c r="S19" s="56">
        <f>VALUE(S3-61.8/100*(S1-S2))</f>
        <v>10837.8439</v>
      </c>
      <c r="T19" s="56">
        <f>VALUE(T3-61.8/100*(T1-T2))</f>
        <v>1087.68</v>
      </c>
    </row>
    <row r="20" spans="1:21" ht="15" customHeight="1">
      <c r="A20" s="24"/>
      <c r="B20" s="25"/>
      <c r="C20" s="25"/>
      <c r="D20" s="6" t="s">
        <v>3</v>
      </c>
      <c r="E20" s="21">
        <f t="shared" ref="E20:F20" si="55">E4</f>
        <v>11201.75</v>
      </c>
      <c r="F20" s="21">
        <f t="shared" si="55"/>
        <v>11201.75</v>
      </c>
      <c r="G20" s="21">
        <f t="shared" ref="G20" si="56">G4</f>
        <v>11132.75</v>
      </c>
      <c r="H20" s="21">
        <f t="shared" ref="H20:J20" si="57">H4</f>
        <v>11303.3</v>
      </c>
      <c r="I20" s="21">
        <f t="shared" ref="I20" si="58">I4</f>
        <v>11251</v>
      </c>
      <c r="J20" s="21">
        <f t="shared" si="57"/>
        <v>11269</v>
      </c>
      <c r="K20" s="21">
        <f t="shared" ref="K20:L20" si="59">K4</f>
        <v>28815.35</v>
      </c>
      <c r="L20" s="21">
        <f t="shared" si="59"/>
        <v>28653.7</v>
      </c>
      <c r="M20" s="21"/>
      <c r="O20" s="39">
        <v>0.70699999999999996</v>
      </c>
      <c r="P20" s="40">
        <f>VALUE(P3-70.07/100*(P1-P2))</f>
        <v>10494.227825</v>
      </c>
      <c r="Q20" s="40">
        <f>VALUE(Q3-70.07/100*(Q1-Q2))</f>
        <v>11296.564199999999</v>
      </c>
      <c r="R20" s="40">
        <f>VALUE(R3-70.07/100*(R1-R2))</f>
        <v>11674.728800000001</v>
      </c>
      <c r="S20" s="40">
        <f>VALUE(S3-70.07/100*(S1-S2))</f>
        <v>10749.234984999999</v>
      </c>
      <c r="T20" s="40">
        <f>VALUE(T3-70.07/100*(T1-T2))</f>
        <v>1233.2319999999997</v>
      </c>
    </row>
    <row r="21" spans="1:21" ht="15" customHeight="1">
      <c r="A21" s="24"/>
      <c r="B21" s="25"/>
      <c r="C21" s="25"/>
      <c r="D21" s="6" t="s">
        <v>17</v>
      </c>
      <c r="E21" s="20">
        <f t="shared" ref="E21:F21" si="60">E4-E26/4</f>
        <v>10907.046249999999</v>
      </c>
      <c r="F21" s="20">
        <f t="shared" si="60"/>
        <v>10971.4375</v>
      </c>
      <c r="G21" s="20">
        <f t="shared" ref="G21" si="61">G4-G26/4</f>
        <v>11023.643749999999</v>
      </c>
      <c r="H21" s="20">
        <f t="shared" ref="H21:J21" si="62">H4-H26/4</f>
        <v>11251.1325</v>
      </c>
      <c r="I21" s="20">
        <f t="shared" ref="I21" si="63">I4-I26/4</f>
        <v>11175.526249999999</v>
      </c>
      <c r="J21" s="20">
        <f t="shared" si="62"/>
        <v>11229.1525</v>
      </c>
      <c r="K21" s="20">
        <f t="shared" ref="K21:L21" si="64">K4-K26/4</f>
        <v>28650.707499999997</v>
      </c>
      <c r="L21" s="20">
        <f t="shared" si="64"/>
        <v>28337.862499999999</v>
      </c>
      <c r="M21" s="20"/>
      <c r="O21" s="39">
        <v>0.78600000000000003</v>
      </c>
      <c r="P21" s="40">
        <f>VALUE(P3-78.6/100*(P1-P2))</f>
        <v>10390.9935</v>
      </c>
      <c r="Q21" s="40">
        <f>VALUE(Q3-78.6/100*(Q1-Q2))</f>
        <v>11322.665999999999</v>
      </c>
      <c r="R21" s="40">
        <f>VALUE(R3-78.6/100*(R1-R2))</f>
        <v>11605.124</v>
      </c>
      <c r="S21" s="40">
        <f>VALUE(S3-78.6/100*(S1-S2))</f>
        <v>10657.8403</v>
      </c>
      <c r="T21" s="40">
        <f>VALUE(T3-78.6/100*(T1-T2))</f>
        <v>1383.36</v>
      </c>
    </row>
    <row r="22" spans="1:21" ht="15" customHeight="1">
      <c r="A22" s="24"/>
      <c r="B22" s="25"/>
      <c r="C22" s="25"/>
      <c r="D22" s="6" t="s">
        <v>18</v>
      </c>
      <c r="E22" s="32">
        <f t="shared" ref="E22:F22" si="65">E4-E26/2</f>
        <v>10612.342499999999</v>
      </c>
      <c r="F22" s="32">
        <f t="shared" si="65"/>
        <v>10741.125</v>
      </c>
      <c r="G22" s="32">
        <f t="shared" ref="G22" si="66">G4-G26/2</f>
        <v>10914.5375</v>
      </c>
      <c r="H22" s="32">
        <f t="shared" ref="H22:J22" si="67">H4-H26/2</f>
        <v>11198.964999999998</v>
      </c>
      <c r="I22" s="32">
        <f t="shared" ref="I22" si="68">I4-I26/2</f>
        <v>11100.0525</v>
      </c>
      <c r="J22" s="32">
        <f t="shared" si="67"/>
        <v>11189.305</v>
      </c>
      <c r="K22" s="32">
        <f t="shared" ref="K22:L22" si="69">K4-K26/2</f>
        <v>28486.064999999999</v>
      </c>
      <c r="L22" s="32">
        <f t="shared" si="69"/>
        <v>28022.025000000001</v>
      </c>
      <c r="M22" s="32"/>
      <c r="O22" s="39">
        <v>1</v>
      </c>
      <c r="P22" s="40">
        <f>VALUE(P3-100/100*(P1-P2))</f>
        <v>10132</v>
      </c>
      <c r="Q22" s="40">
        <f>VALUE(Q3-100/100*(Q1-Q2))</f>
        <v>11388.15</v>
      </c>
      <c r="R22" s="40">
        <f>VALUE(R3-100/100*(R1-R2))</f>
        <v>11430.5</v>
      </c>
      <c r="S22" s="40">
        <f>VALUE(S3-100/100*(S1-S2))</f>
        <v>10428.549999999999</v>
      </c>
      <c r="T22" s="40">
        <f>VALUE(T3-100/100*(T1-T2))</f>
        <v>1760</v>
      </c>
      <c r="U22" s="55"/>
    </row>
    <row r="23" spans="1:21" ht="15" customHeight="1">
      <c r="A23" s="24"/>
      <c r="B23" s="25"/>
      <c r="C23" s="25"/>
      <c r="D23" s="6" t="s">
        <v>19</v>
      </c>
      <c r="E23" s="34">
        <f t="shared" ref="E23:F23" si="70">E4-(E18-E4)</f>
        <v>10127.539559107117</v>
      </c>
      <c r="F23" s="34">
        <f t="shared" si="70"/>
        <v>10362.2490022416</v>
      </c>
      <c r="G23" s="34">
        <f t="shared" ref="G23" si="71">G4-(G18-G4)</f>
        <v>10732.530852871219</v>
      </c>
      <c r="H23" s="34">
        <f t="shared" ref="H23:J23" si="72">H4-(H18-H4)</f>
        <v>11111.035808402561</v>
      </c>
      <c r="I23" s="34">
        <f t="shared" ref="I23" si="73">I4-(I18-I4)</f>
        <v>10972.368421290092</v>
      </c>
      <c r="J23" s="34">
        <f t="shared" si="72"/>
        <v>11123.785577076998</v>
      </c>
      <c r="K23" s="34">
        <f t="shared" ref="K23:L23" si="74">K4-(K18-K4)</f>
        <v>28210.780618420496</v>
      </c>
      <c r="L23" s="34">
        <f t="shared" si="74"/>
        <v>27483.616482223209</v>
      </c>
      <c r="M23" s="34"/>
      <c r="O23" s="39">
        <v>1.236</v>
      </c>
      <c r="P23" s="40">
        <f>VALUE(P3-123.6/100*(P1-P2))</f>
        <v>9846.3809999999994</v>
      </c>
      <c r="Q23" s="57">
        <f>VALUE(Q3-123.6/100*(Q1-Q2))</f>
        <v>11460.366</v>
      </c>
      <c r="R23" s="40">
        <f>VALUE(R3-123.6/100*(R1-R2))</f>
        <v>11237.923999999999</v>
      </c>
      <c r="S23" s="40">
        <f>VALUE(S3-123.6/100*(S1-S2))</f>
        <v>10175.6878</v>
      </c>
      <c r="T23" s="40">
        <f>VALUE(T3-123.6/100*(T1-T2))</f>
        <v>2175.36</v>
      </c>
      <c r="U23" s="55"/>
    </row>
    <row r="24" spans="1:21" ht="15" customHeight="1">
      <c r="A24" s="58" t="s">
        <v>20</v>
      </c>
      <c r="B24" s="59"/>
      <c r="C24" s="59"/>
      <c r="D24" s="59"/>
      <c r="E24" s="5"/>
      <c r="F24" s="5"/>
      <c r="G24" s="5"/>
      <c r="H24" s="5"/>
      <c r="I24" s="5"/>
      <c r="J24" s="5"/>
      <c r="K24" s="5"/>
      <c r="L24" s="5"/>
      <c r="M24" s="5"/>
      <c r="O24" s="52">
        <v>1.272</v>
      </c>
      <c r="P24" s="53">
        <f>VALUE(P3-127.2/100*(P1-P2))</f>
        <v>9802.8119999999999</v>
      </c>
      <c r="Q24" s="53">
        <f>VALUE(Q3-127.2/100*(Q1-Q2))</f>
        <v>11471.382</v>
      </c>
      <c r="R24" s="53">
        <f>VALUE(R3-127.2/100*(R1-R2))</f>
        <v>11208.548000000001</v>
      </c>
      <c r="S24" s="53">
        <f>VALUE(S3-127.2/100*(S1-S2))</f>
        <v>10137.115599999999</v>
      </c>
      <c r="T24" s="53">
        <f>VALUE(T3-127.2/100*(T1-T2))</f>
        <v>2238.7200000000003</v>
      </c>
    </row>
    <row r="25" spans="1:21" ht="15" customHeight="1">
      <c r="A25" s="24"/>
      <c r="B25" s="25"/>
      <c r="C25" s="25"/>
      <c r="D25" s="6" t="s">
        <v>21</v>
      </c>
      <c r="E25" s="36">
        <f t="shared" ref="E25:F25" si="75">ABS(E2-E3)</f>
        <v>1071.6500000000015</v>
      </c>
      <c r="F25" s="36">
        <f t="shared" si="75"/>
        <v>837.5</v>
      </c>
      <c r="G25" s="36">
        <f t="shared" ref="G25" si="76">ABS(G2-G3)</f>
        <v>396.75</v>
      </c>
      <c r="H25" s="36">
        <f t="shared" ref="H25:J25" si="77">ABS(H2-H3)</f>
        <v>189.70000000000073</v>
      </c>
      <c r="I25" s="36">
        <f t="shared" ref="I25" si="78">ABS(I2-I3)</f>
        <v>274.45000000000073</v>
      </c>
      <c r="J25" s="36">
        <f t="shared" si="77"/>
        <v>144.89999999999964</v>
      </c>
      <c r="K25" s="36">
        <f t="shared" ref="K25:L25" si="79">ABS(K2-K3)</f>
        <v>598.70000000000073</v>
      </c>
      <c r="L25" s="36">
        <f t="shared" si="79"/>
        <v>1148.5</v>
      </c>
      <c r="M25" s="36"/>
      <c r="O25" s="39">
        <v>1.3819999999999999</v>
      </c>
      <c r="P25" s="40">
        <f>VALUE(P3-138.2/100*(P1-P2))</f>
        <v>9669.6844999999994</v>
      </c>
      <c r="Q25" s="40">
        <f>VALUE(Q3-138.2/100*(Q1-Q2))</f>
        <v>11505.041999999999</v>
      </c>
      <c r="R25" s="40">
        <f>VALUE(R3-138.2/100*(R1-R2))</f>
        <v>11118.788</v>
      </c>
      <c r="S25" s="40">
        <f>VALUE(S3-138.2/100*(S1-S2))</f>
        <v>10019.256099999999</v>
      </c>
      <c r="T25" s="40">
        <f>VALUE(T3-138.2/100*(T1-T2))</f>
        <v>2432.3199999999997</v>
      </c>
    </row>
    <row r="26" spans="1:21" ht="15" customHeight="1">
      <c r="A26" s="24"/>
      <c r="B26" s="25"/>
      <c r="C26" s="25"/>
      <c r="D26" s="6" t="s">
        <v>22</v>
      </c>
      <c r="E26" s="36">
        <f t="shared" ref="E26:F26" si="80">E25*1.1</f>
        <v>1178.8150000000016</v>
      </c>
      <c r="F26" s="36">
        <f t="shared" si="80"/>
        <v>921.25000000000011</v>
      </c>
      <c r="G26" s="36">
        <f t="shared" ref="G26" si="81">G25*1.1</f>
        <v>436.42500000000001</v>
      </c>
      <c r="H26" s="36">
        <f t="shared" ref="H26:J26" si="82">H25*1.1</f>
        <v>208.67000000000081</v>
      </c>
      <c r="I26" s="36">
        <f t="shared" ref="I26" si="83">I25*1.1</f>
        <v>301.89500000000083</v>
      </c>
      <c r="J26" s="36">
        <f t="shared" si="82"/>
        <v>159.38999999999962</v>
      </c>
      <c r="K26" s="36">
        <f t="shared" ref="K26:L26" si="84">K25*1.1</f>
        <v>658.57000000000085</v>
      </c>
      <c r="L26" s="36">
        <f t="shared" si="84"/>
        <v>1263.3500000000001</v>
      </c>
      <c r="M26" s="36"/>
      <c r="O26" s="39">
        <v>1.4139999999999999</v>
      </c>
      <c r="P26" s="40">
        <f>VALUE(P3-141.4/100*(P1-P2))</f>
        <v>9630.9565000000002</v>
      </c>
      <c r="Q26" s="40">
        <f>VALUE(Q3-141.4/100*(Q1-Q2))</f>
        <v>11514.833999999999</v>
      </c>
      <c r="R26" s="40">
        <f>VALUE(R3-141.4/100*(R1-R2))</f>
        <v>11092.675999999999</v>
      </c>
      <c r="S26" s="40">
        <f>VALUE(S3-141.4/100*(S1-S2))</f>
        <v>9984.9696999999978</v>
      </c>
      <c r="T26" s="40">
        <f>VALUE(T3-141.4/100*(T1-T2))</f>
        <v>2488.6400000000003</v>
      </c>
    </row>
    <row r="27" spans="1:21" ht="15" customHeight="1">
      <c r="A27" s="24"/>
      <c r="B27" s="25"/>
      <c r="C27" s="25"/>
      <c r="D27" s="6" t="s">
        <v>23</v>
      </c>
      <c r="E27" s="36">
        <f t="shared" ref="E27:F27" si="85">(E2+E3)</f>
        <v>23421.75</v>
      </c>
      <c r="F27" s="36">
        <f t="shared" si="85"/>
        <v>23187.599999999999</v>
      </c>
      <c r="G27" s="36">
        <f t="shared" ref="G27" si="86">(G2+G3)</f>
        <v>22469.25</v>
      </c>
      <c r="H27" s="36">
        <f t="shared" ref="H27:J27" si="87">(H2+H3)</f>
        <v>22494.799999999999</v>
      </c>
      <c r="I27" s="36">
        <f t="shared" ref="I27" si="88">(I2+I3)</f>
        <v>22438.75</v>
      </c>
      <c r="J27" s="36">
        <f t="shared" si="87"/>
        <v>22634.1</v>
      </c>
      <c r="K27" s="36">
        <f t="shared" ref="K27:L27" si="89">(K2+K3)</f>
        <v>57669.899999999994</v>
      </c>
      <c r="L27" s="36">
        <f t="shared" si="89"/>
        <v>57398.8</v>
      </c>
      <c r="M27" s="36"/>
      <c r="O27" s="39">
        <v>1.5</v>
      </c>
      <c r="P27" s="40">
        <f>VALUE(P3-150/100*(P1-P2))</f>
        <v>9526.875</v>
      </c>
      <c r="Q27" s="40">
        <f>VALUE(Q3-150/100*(Q1-Q2))</f>
        <v>11541.15</v>
      </c>
      <c r="R27" s="40">
        <f>VALUE(R3-150/100*(R1-R2))</f>
        <v>11022.5</v>
      </c>
      <c r="S27" s="40">
        <f>VALUE(S3-150/100*(S1-S2))</f>
        <v>9892.8249999999989</v>
      </c>
      <c r="T27" s="40">
        <f>VALUE(T3-150/100*(T1-T2))</f>
        <v>2640</v>
      </c>
    </row>
    <row r="28" spans="1:21" ht="15" customHeight="1">
      <c r="A28" s="24"/>
      <c r="B28" s="25"/>
      <c r="C28" s="25"/>
      <c r="D28" s="6" t="s">
        <v>24</v>
      </c>
      <c r="E28" s="36">
        <f t="shared" ref="E28:F28" si="90">(E2+E3)/2</f>
        <v>11710.875</v>
      </c>
      <c r="F28" s="36">
        <f t="shared" si="90"/>
        <v>11593.8</v>
      </c>
      <c r="G28" s="36">
        <f t="shared" ref="G28" si="91">(G2+G3)/2</f>
        <v>11234.625</v>
      </c>
      <c r="H28" s="36">
        <f t="shared" ref="H28:J28" si="92">(H2+H3)/2</f>
        <v>11247.4</v>
      </c>
      <c r="I28" s="36">
        <f t="shared" ref="I28" si="93">(I2+I3)/2</f>
        <v>11219.375</v>
      </c>
      <c r="J28" s="36">
        <f t="shared" si="92"/>
        <v>11317.05</v>
      </c>
      <c r="K28" s="36">
        <f t="shared" ref="K28:L28" si="94">(K2+K3)/2</f>
        <v>28834.949999999997</v>
      </c>
      <c r="L28" s="36">
        <f t="shared" si="94"/>
        <v>28699.4</v>
      </c>
      <c r="M28" s="36"/>
      <c r="O28" s="50">
        <v>1.6180000000000001</v>
      </c>
      <c r="P28" s="51">
        <f>VALUE(P3-161.8/100*(P1-P2))</f>
        <v>9384.0655000000006</v>
      </c>
      <c r="Q28" s="51">
        <f>VALUE(Q3-161.8/100*(Q1-Q2))</f>
        <v>11577.258</v>
      </c>
      <c r="R28" s="51">
        <f>VALUE(R3-161.8/100*(R1-R2))</f>
        <v>10926.212</v>
      </c>
      <c r="S28" s="51">
        <f>VALUE(S3-161.8/100*(S1-S2))</f>
        <v>9766.3938999999991</v>
      </c>
      <c r="T28" s="51">
        <f>VALUE(T3-161.8/100*(T1-T2))</f>
        <v>2847.6800000000003</v>
      </c>
    </row>
    <row r="29" spans="1:21" ht="15" customHeight="1">
      <c r="A29" s="24"/>
      <c r="B29" s="25"/>
      <c r="C29" s="25"/>
      <c r="D29" s="6" t="s">
        <v>8</v>
      </c>
      <c r="E29" s="36">
        <f t="shared" ref="E29:F29" si="95">E30-E31+E30</f>
        <v>11371.458333333332</v>
      </c>
      <c r="F29" s="36">
        <f t="shared" si="95"/>
        <v>11332.433333333334</v>
      </c>
      <c r="G29" s="36">
        <f t="shared" ref="G29" si="96">G30-G31+G30</f>
        <v>11166.708333333332</v>
      </c>
      <c r="H29" s="36">
        <f t="shared" ref="H29:J29" si="97">H30-H31+H30</f>
        <v>11284.666666666666</v>
      </c>
      <c r="I29" s="36">
        <f t="shared" ref="I29" si="98">I30-I31+I30</f>
        <v>11240.458333333332</v>
      </c>
      <c r="J29" s="36">
        <f t="shared" si="97"/>
        <v>11285.016666666666</v>
      </c>
      <c r="K29" s="36">
        <f t="shared" ref="K29:L29" si="99">K30-K31+K30</f>
        <v>28821.883333333339</v>
      </c>
      <c r="L29" s="36">
        <f t="shared" si="99"/>
        <v>28668.933333333334</v>
      </c>
      <c r="M29" s="36"/>
      <c r="O29" s="39">
        <v>1.7070000000000001</v>
      </c>
      <c r="P29" s="40">
        <f>VALUE(P3-170.07/100*(P1-P2))</f>
        <v>9283.9778249999999</v>
      </c>
      <c r="Q29" s="40">
        <f>VALUE(Q3-170.07/100*(Q1-Q2))</f>
        <v>11602.564199999999</v>
      </c>
      <c r="R29" s="40">
        <f>VALUE(R3-170.07/100*(R1-R2))</f>
        <v>10858.728800000001</v>
      </c>
      <c r="S29" s="40">
        <f>VALUE(S3-170.07/100*(S1-S2))</f>
        <v>9677.7849849999984</v>
      </c>
      <c r="T29" s="40">
        <f>VALUE(T3-170.07/100*(T1-T2))</f>
        <v>2993.232</v>
      </c>
    </row>
    <row r="30" spans="1:21" ht="15" customHeight="1">
      <c r="A30" s="24"/>
      <c r="B30" s="25"/>
      <c r="C30" s="25"/>
      <c r="D30" s="6" t="s">
        <v>25</v>
      </c>
      <c r="E30" s="36">
        <f t="shared" ref="E30:F30" si="100">(E2+E3+E4)/3</f>
        <v>11541.166666666666</v>
      </c>
      <c r="F30" s="36">
        <f t="shared" si="100"/>
        <v>11463.116666666667</v>
      </c>
      <c r="G30" s="36">
        <f t="shared" ref="G30" si="101">(G2+G3+G4)/3</f>
        <v>11200.666666666666</v>
      </c>
      <c r="H30" s="36">
        <f t="shared" ref="H30:J30" si="102">(H2+H3+H4)/3</f>
        <v>11266.033333333333</v>
      </c>
      <c r="I30" s="36">
        <f t="shared" ref="I30" si="103">(I2+I3+I4)/3</f>
        <v>11229.916666666666</v>
      </c>
      <c r="J30" s="36">
        <f t="shared" si="102"/>
        <v>11301.033333333333</v>
      </c>
      <c r="K30" s="36">
        <f t="shared" ref="K30:L30" si="104">(K2+K3+K4)/3</f>
        <v>28828.416666666668</v>
      </c>
      <c r="L30" s="36">
        <f t="shared" si="104"/>
        <v>28684.166666666668</v>
      </c>
      <c r="M30" s="36"/>
      <c r="O30" s="42">
        <v>2</v>
      </c>
      <c r="P30" s="43">
        <f>VALUE(P3-200/100*(P1-P2))</f>
        <v>8921.75</v>
      </c>
      <c r="Q30" s="43">
        <f>VALUE(Q3-200/100*(Q1-Q2))</f>
        <v>11694.15</v>
      </c>
      <c r="R30" s="43">
        <f>VALUE(R3-200/100*(R1-R2))</f>
        <v>10614.5</v>
      </c>
      <c r="S30" s="43">
        <f>VALUE(S3-200/100*(S1-S2))</f>
        <v>9357.0999999999985</v>
      </c>
      <c r="T30" s="43">
        <f>VALUE(T3-200/100*(T1-T2))</f>
        <v>3520</v>
      </c>
    </row>
    <row r="31" spans="1:21" ht="15" customHeight="1">
      <c r="A31" s="24"/>
      <c r="B31" s="25"/>
      <c r="C31" s="25"/>
      <c r="D31" s="6" t="s">
        <v>10</v>
      </c>
      <c r="E31" s="36">
        <f t="shared" ref="E31:F31" si="105">E28</f>
        <v>11710.875</v>
      </c>
      <c r="F31" s="36">
        <f t="shared" si="105"/>
        <v>11593.8</v>
      </c>
      <c r="G31" s="36">
        <f t="shared" ref="G31" si="106">G28</f>
        <v>11234.625</v>
      </c>
      <c r="H31" s="36">
        <f t="shared" ref="H31:J31" si="107">H28</f>
        <v>11247.4</v>
      </c>
      <c r="I31" s="36">
        <f t="shared" ref="I31" si="108">I28</f>
        <v>11219.375</v>
      </c>
      <c r="J31" s="36">
        <f t="shared" si="107"/>
        <v>11317.05</v>
      </c>
      <c r="K31" s="36">
        <f t="shared" ref="K31:L31" si="109">K28</f>
        <v>28834.949999999997</v>
      </c>
      <c r="L31" s="36">
        <f t="shared" si="109"/>
        <v>28699.4</v>
      </c>
      <c r="M31" s="36"/>
      <c r="O31" s="39">
        <v>2.2360000000000002</v>
      </c>
      <c r="P31" s="40">
        <f>VALUE(P3-223.6/100*(P1-P2))</f>
        <v>8636.1310000000012</v>
      </c>
      <c r="Q31" s="40">
        <f>VALUE(Q3-223.6/100*(Q1-Q2))</f>
        <v>11766.366</v>
      </c>
      <c r="R31" s="40">
        <f>VALUE(R3-223.6/100*(R1-R2))</f>
        <v>10421.924000000001</v>
      </c>
      <c r="S31" s="40">
        <f>VALUE(S3-223.6/100*(S1-S2))</f>
        <v>9104.237799999999</v>
      </c>
      <c r="T31" s="40">
        <f>VALUE(T3-223.6/100*(T1-T2))</f>
        <v>3935.3599999999997</v>
      </c>
    </row>
    <row r="32" spans="1:21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" si="110">ABS(F29-F31)</f>
        <v>261.36666666666497</v>
      </c>
      <c r="G32" s="37">
        <f t="shared" ref="G32" si="111">ABS(G29-G31)</f>
        <v>67.916666666667879</v>
      </c>
      <c r="H32" s="37">
        <f t="shared" ref="H32:J32" si="112">ABS(H29-H31)</f>
        <v>37.266666666666424</v>
      </c>
      <c r="I32" s="37">
        <f t="shared" ref="I32" si="113">ABS(I29-I31)</f>
        <v>21.083333333332121</v>
      </c>
      <c r="J32" s="37">
        <f t="shared" si="112"/>
        <v>32.033333333332848</v>
      </c>
      <c r="K32" s="37">
        <f t="shared" ref="K32:L32" si="114">ABS(K29-K31)</f>
        <v>13.066666666658421</v>
      </c>
      <c r="L32" s="37">
        <f t="shared" si="114"/>
        <v>30.466666666667152</v>
      </c>
      <c r="M32" s="37"/>
      <c r="O32" s="39">
        <v>2.2719999999999998</v>
      </c>
      <c r="P32" s="40">
        <f>VALUE(P3-227.2/100*(P1-P2))</f>
        <v>8592.5619999999999</v>
      </c>
      <c r="Q32" s="40">
        <f>VALUE(Q3-227.2/100*(Q1-Q2))</f>
        <v>11777.382</v>
      </c>
      <c r="R32" s="40">
        <f>VALUE(R3-227.2/100*(R1-R2))</f>
        <v>10392.548000000001</v>
      </c>
      <c r="S32" s="40">
        <f>VALUE(S3-227.2/100*(S1-S2))</f>
        <v>9065.6655999999984</v>
      </c>
      <c r="T32" s="40">
        <f>VALUE(T3-227.2/100*(T1-T2))</f>
        <v>3998.72</v>
      </c>
    </row>
    <row r="33" spans="15:20" ht="15" customHeight="1">
      <c r="O33" s="39">
        <v>2.3820000000000001</v>
      </c>
      <c r="P33" s="40">
        <f>VALUE(P3-238.2/100*(P1-P2))</f>
        <v>8459.4344999999994</v>
      </c>
      <c r="Q33" s="40">
        <f>VALUE(Q3-238.2/100*(Q1-Q2))</f>
        <v>11811.041999999999</v>
      </c>
      <c r="R33" s="40">
        <f>VALUE(R3-238.2/100*(R1-R2))</f>
        <v>10302.788</v>
      </c>
      <c r="S33" s="40">
        <f>VALUE(S3-238.2/100*(S1-S2))</f>
        <v>8947.806099999998</v>
      </c>
      <c r="T33" s="40">
        <f>VALUE(T3-238.2/100*(T1-T2))</f>
        <v>4192.32</v>
      </c>
    </row>
    <row r="34" spans="15:20" ht="15" customHeight="1">
      <c r="O34" s="48">
        <v>2.4140000000000001</v>
      </c>
      <c r="P34" s="49">
        <f>VALUE(P3-241.4/100*(P1-P2))</f>
        <v>8420.7065000000002</v>
      </c>
      <c r="Q34" s="49">
        <f>VALUE(Q3-241.4/100*(Q1-Q2))</f>
        <v>11820.833999999999</v>
      </c>
      <c r="R34" s="49">
        <f>VALUE(R3-241.4/100*(R1-R2))</f>
        <v>10276.675999999999</v>
      </c>
      <c r="S34" s="49">
        <f>VALUE(S3-241.4/100*(S1-S2))</f>
        <v>8913.5196999999971</v>
      </c>
      <c r="T34" s="49">
        <f>VALUE(T3-241.4/100*(T1-T2))</f>
        <v>4248.6400000000003</v>
      </c>
    </row>
    <row r="35" spans="15:20" ht="15" customHeight="1">
      <c r="O35" s="44">
        <v>2.6179999999999999</v>
      </c>
      <c r="P35" s="45">
        <f>VALUE(P3-261.8/100*(P1-P2))</f>
        <v>8173.8154999999997</v>
      </c>
      <c r="Q35" s="45">
        <f>VALUE(Q3-261.8/100*(Q1-Q2))</f>
        <v>11883.258</v>
      </c>
      <c r="R35" s="45">
        <f>VALUE(R3-261.8/100*(R1-R2))</f>
        <v>10110.212</v>
      </c>
      <c r="S35" s="45">
        <f>VALUE(S3-261.8/100*(S1-S2))</f>
        <v>8694.9438999999984</v>
      </c>
      <c r="T35" s="45">
        <f>VALUE(T3-261.8/100*(T1-T2))</f>
        <v>4607.68</v>
      </c>
    </row>
    <row r="36" spans="15:20" ht="15" customHeight="1">
      <c r="O36" s="39">
        <v>3</v>
      </c>
      <c r="P36" s="40">
        <f>VALUE(P3-300/100*(P1-P2))</f>
        <v>7711.5</v>
      </c>
      <c r="Q36" s="40">
        <f>VALUE(Q3-300/100*(Q1-Q2))</f>
        <v>12000.15</v>
      </c>
      <c r="R36" s="40">
        <f>VALUE(R3-300/100*(R1-R2))</f>
        <v>9798.5</v>
      </c>
      <c r="S36" s="40">
        <f>VALUE(S3-300/100*(S1-S2))</f>
        <v>8285.6499999999978</v>
      </c>
      <c r="T36" s="40">
        <f>VALUE(T3-300/100*(T1-T2))</f>
        <v>5280</v>
      </c>
    </row>
    <row r="37" spans="15:20" ht="15" customHeight="1">
      <c r="O37" s="39">
        <v>3.2360000000000002</v>
      </c>
      <c r="P37" s="40">
        <f>VALUE(P3-323.6/100*(P1-P2))</f>
        <v>7425.8809999999994</v>
      </c>
      <c r="Q37" s="40">
        <f>VALUE(Q3-323.6/100*(Q1-Q2))</f>
        <v>12072.366</v>
      </c>
      <c r="R37" s="40">
        <f>VALUE(R3-323.6/100*(R1-R2))</f>
        <v>9605.9239999999991</v>
      </c>
      <c r="S37" s="40">
        <f>VALUE(S3-323.6/100*(S1-S2))</f>
        <v>8032.7877999999973</v>
      </c>
      <c r="T37" s="40">
        <f>VALUE(T3-323.6/100*(T1-T2))</f>
        <v>5695.3600000000006</v>
      </c>
    </row>
    <row r="38" spans="15:20" ht="15" customHeight="1">
      <c r="O38" s="39">
        <v>3.2719999999999998</v>
      </c>
      <c r="P38" s="40">
        <f>VALUE(P3-327.2/100*(P1-P2))</f>
        <v>7382.3119999999999</v>
      </c>
      <c r="Q38" s="40">
        <f>VALUE(Q3-327.2/100*(Q1-Q2))</f>
        <v>12083.382</v>
      </c>
      <c r="R38" s="40">
        <f>VALUE(R3-327.2/100*(R1-R2))</f>
        <v>9576.5480000000007</v>
      </c>
      <c r="S38" s="40">
        <f>VALUE(S3-327.2/100*(S1-S2))</f>
        <v>7994.2155999999977</v>
      </c>
      <c r="T38" s="40">
        <f>VALUE(T3-327.2/100*(T1-T2))</f>
        <v>5758.7199999999993</v>
      </c>
    </row>
    <row r="39" spans="15:20" ht="15" customHeight="1">
      <c r="O39" s="39">
        <v>3.3820000000000001</v>
      </c>
      <c r="P39" s="40">
        <f>VALUE(P3-338.2/100*(P1-P2))</f>
        <v>7249.1845000000003</v>
      </c>
      <c r="Q39" s="40">
        <f>VALUE(Q3-338.2/100*(Q1-Q2))</f>
        <v>12117.041999999999</v>
      </c>
      <c r="R39" s="40">
        <f>VALUE(R3-338.2/100*(R1-R2))</f>
        <v>9486.7880000000005</v>
      </c>
      <c r="S39" s="40">
        <f>VALUE(S3-338.2/100*(S1-S2))</f>
        <v>7876.3560999999972</v>
      </c>
      <c r="T39" s="40">
        <f>VALUE(T3-338.2/100*(T1-T2))</f>
        <v>5952.32</v>
      </c>
    </row>
    <row r="40" spans="15:20" ht="15" customHeight="1">
      <c r="O40" s="39">
        <v>3.4140000000000001</v>
      </c>
      <c r="P40" s="40">
        <f>VALUE(P3-341.4/100*(P1-P2))</f>
        <v>7210.4565000000002</v>
      </c>
      <c r="Q40" s="40">
        <f>VALUE(Q3-341.4/100*(Q1-Q2))</f>
        <v>12126.833999999999</v>
      </c>
      <c r="R40" s="40">
        <f>VALUE(R3-341.4/100*(R1-R2))</f>
        <v>9460.6759999999995</v>
      </c>
      <c r="S40" s="40">
        <f>VALUE(S3-341.4/100*(S1-S2))</f>
        <v>7842.0696999999982</v>
      </c>
      <c r="T40" s="40">
        <f>VALUE(T3-341.4/100*(T1-T2))</f>
        <v>6008.6399999999994</v>
      </c>
    </row>
    <row r="41" spans="15:20" ht="15" customHeight="1">
      <c r="O41" s="39">
        <v>3.6179999999999999</v>
      </c>
      <c r="P41" s="40">
        <f>VALUE(P3-361.8/100*(P1-P2))</f>
        <v>6963.5654999999997</v>
      </c>
      <c r="Q41" s="40">
        <f>VALUE(Q3-361.8/100*(Q1-Q2))</f>
        <v>12189.258</v>
      </c>
      <c r="R41" s="40">
        <f>VALUE(R3-361.8/100*(R1-R2))</f>
        <v>9294.2119999999995</v>
      </c>
      <c r="S41" s="40">
        <f>VALUE(S3-361.8/100*(S1-S2))</f>
        <v>7623.4938999999977</v>
      </c>
      <c r="T41" s="40">
        <f>VALUE(T3-361.8/100*(T1-T2))</f>
        <v>6367.68</v>
      </c>
    </row>
    <row r="42" spans="15:20" ht="15" customHeight="1">
      <c r="O42" s="39">
        <v>4</v>
      </c>
      <c r="P42" s="40">
        <f>VALUE(P3-400/100*(P1-P2))</f>
        <v>6501.25</v>
      </c>
      <c r="Q42" s="40">
        <f>VALUE(Q3-400/100*(Q1-Q2))</f>
        <v>12306.15</v>
      </c>
      <c r="R42" s="40">
        <f>VALUE(R3-400/100*(R1-R2))</f>
        <v>8982.5</v>
      </c>
      <c r="S42" s="40">
        <f>VALUE(S3-400/100*(S1-S2))</f>
        <v>7214.1999999999971</v>
      </c>
      <c r="T42" s="40">
        <f>VALUE(T3-400/100*(T1-T2))</f>
        <v>7040</v>
      </c>
    </row>
    <row r="43" spans="15:20" ht="15" customHeight="1">
      <c r="O43" s="39">
        <v>4.2359999999999998</v>
      </c>
      <c r="P43" s="40">
        <f>VALUE(P3-423.6/100*(P1-P2))</f>
        <v>6215.6309999999994</v>
      </c>
      <c r="Q43" s="40">
        <f>VALUE(Q3-423.6/100*(Q1-Q2))</f>
        <v>12378.366</v>
      </c>
      <c r="R43" s="40">
        <f>VALUE(R3-423.6/100*(R1-R2))</f>
        <v>8789.9239999999991</v>
      </c>
      <c r="S43" s="40">
        <f>VALUE(S3-423.6/100*(S1-S2))</f>
        <v>6961.3377999999966</v>
      </c>
      <c r="T43" s="40">
        <f>VALUE(T3-423.6/100*(T1-T2))</f>
        <v>7455.3600000000015</v>
      </c>
    </row>
    <row r="44" spans="15:20" ht="15" customHeight="1">
      <c r="O44" s="39">
        <v>4.2720000000000002</v>
      </c>
      <c r="P44" s="40">
        <f>VALUE(P3-427.2/100*(P1-P2))</f>
        <v>6172.0619999999999</v>
      </c>
      <c r="Q44" s="40">
        <f>VALUE(Q3-427.2/100*(Q1-Q2))</f>
        <v>12389.382</v>
      </c>
      <c r="R44" s="40">
        <f>VALUE(R3-427.2/100*(R1-R2))</f>
        <v>8760.5479999999989</v>
      </c>
      <c r="S44" s="40">
        <f>VALUE(S3-427.2/100*(S1-S2))</f>
        <v>6922.765599999997</v>
      </c>
      <c r="T44" s="40">
        <f>VALUE(T3-427.2/100*(T1-T2))</f>
        <v>7518.72</v>
      </c>
    </row>
    <row r="45" spans="15:20" ht="15" customHeight="1">
      <c r="O45" s="39">
        <v>4.3819999999999997</v>
      </c>
      <c r="P45" s="40">
        <f>VALUE(P3-438.2/100*(P1-P2))</f>
        <v>6038.9345000000003</v>
      </c>
      <c r="Q45" s="40">
        <f>VALUE(Q3-438.2/100*(Q1-Q2))</f>
        <v>12423.041999999999</v>
      </c>
      <c r="R45" s="40">
        <f>VALUE(R3-438.2/100*(R1-R2))</f>
        <v>8670.7880000000005</v>
      </c>
      <c r="S45" s="40">
        <f>VALUE(S3-438.2/100*(S1-S2))</f>
        <v>6804.9060999999974</v>
      </c>
      <c r="T45" s="40">
        <f>VALUE(T3-438.2/100*(T1-T2))</f>
        <v>7712.32</v>
      </c>
    </row>
    <row r="46" spans="15:20" ht="15" customHeight="1">
      <c r="O46" s="39">
        <v>4.4139999999999997</v>
      </c>
      <c r="P46" s="40">
        <f>VALUE(P3-414.4/100*(P1-P2))</f>
        <v>6326.9740000000002</v>
      </c>
      <c r="Q46" s="40">
        <f>VALUE(Q3-414.4/100*(Q1-Q2))</f>
        <v>12350.214</v>
      </c>
      <c r="R46" s="40">
        <f>VALUE(R3-414.4/100*(R1-R2))</f>
        <v>8864.9959999999992</v>
      </c>
      <c r="S46" s="40">
        <f>VALUE(S3-414.4/100*(S1-S2))</f>
        <v>7059.9111999999968</v>
      </c>
      <c r="T46" s="40">
        <f>VALUE(T3-414.4/100*(T1-T2))</f>
        <v>7293.4400000000005</v>
      </c>
    </row>
    <row r="47" spans="15:20" ht="15" customHeight="1">
      <c r="O47" s="39">
        <v>4.6180000000000003</v>
      </c>
      <c r="P47" s="40">
        <f>VALUE(P3-461.8/100*(P1-P2))</f>
        <v>5753.3154999999997</v>
      </c>
      <c r="Q47" s="40">
        <f>VALUE(Q3-461.8/100*(Q1-Q2))</f>
        <v>12495.258</v>
      </c>
      <c r="R47" s="40">
        <f>VALUE(R3-461.8/100*(R1-R2))</f>
        <v>8478.2119999999995</v>
      </c>
      <c r="S47" s="40">
        <f>VALUE(S3-461.8/100*(S1-S2))</f>
        <v>6552.043899999996</v>
      </c>
      <c r="T47" s="40">
        <f>VALUE(T3-461.8/100*(T1-T2))</f>
        <v>8127.68</v>
      </c>
    </row>
    <row r="48" spans="15:20" ht="15" customHeight="1">
      <c r="O48" s="39">
        <v>4.7640000000000002</v>
      </c>
      <c r="P48" s="40">
        <f>VALUE(P3-476.4/100*(P1-P2))</f>
        <v>5576.6190000000006</v>
      </c>
      <c r="Q48" s="40">
        <f>VALUE(Q3-476.4/100*(Q1-Q2))</f>
        <v>12539.933999999999</v>
      </c>
      <c r="R48" s="40">
        <f>VALUE(R3-476.4/100*(R1-R2))</f>
        <v>8359.0760000000009</v>
      </c>
      <c r="S48" s="40">
        <f>VALUE(S3-476.4/100*(S1-S2))</f>
        <v>6395.6121999999968</v>
      </c>
      <c r="T48" s="40">
        <f>VALUE(T3-476.4/100*(T1-T2))</f>
        <v>8384.64</v>
      </c>
    </row>
    <row r="49" spans="15:20" ht="15" customHeight="1">
      <c r="O49" s="39">
        <v>5</v>
      </c>
      <c r="P49" s="40">
        <f>VALUE(P3-500/100*(P1-P2))</f>
        <v>5291</v>
      </c>
      <c r="Q49" s="40">
        <f>VALUE(Q3-500/100*(Q1-Q2))</f>
        <v>12612.15</v>
      </c>
      <c r="R49" s="40">
        <f>VALUE(R3-500/100*(R1-R2))</f>
        <v>8166.5</v>
      </c>
      <c r="S49" s="40">
        <f>VALUE(S3-500/100*(S1-S2))</f>
        <v>6142.7499999999964</v>
      </c>
      <c r="T49" s="40">
        <f>VALUE(T3-500/100*(T1-T2))</f>
        <v>8800</v>
      </c>
    </row>
    <row r="50" spans="15:20" ht="15" customHeight="1">
      <c r="O50" s="39">
        <v>5.2359999999999998</v>
      </c>
      <c r="P50" s="40">
        <f>VALUE(P3-523.6/100*(P1-P2))</f>
        <v>5005.3809999999994</v>
      </c>
      <c r="Q50" s="40">
        <f>VALUE(Q3-523.6/100*(Q1-Q2))</f>
        <v>12684.366</v>
      </c>
      <c r="R50" s="40">
        <f>VALUE(R3-523.6/100*(R1-R2))</f>
        <v>7973.9239999999991</v>
      </c>
      <c r="S50" s="40">
        <f>VALUE(S3-523.6/100*(S1-S2))</f>
        <v>5889.8877999999959</v>
      </c>
      <c r="T50" s="40">
        <f>VALUE(T3-523.6/100*(T1-T2))</f>
        <v>9215.36</v>
      </c>
    </row>
    <row r="51" spans="15:20" ht="15" customHeight="1">
      <c r="O51" s="39">
        <v>5.3819999999999997</v>
      </c>
      <c r="P51" s="40">
        <f>VALUE(P3-538.2/100*(P1-P2))</f>
        <v>4828.6844999999994</v>
      </c>
      <c r="Q51" s="40">
        <f>VALUE(Q3-538.2/100*(Q1-Q2))</f>
        <v>12729.041999999999</v>
      </c>
      <c r="R51" s="40">
        <f>VALUE(R3-538.2/100*(R1-R2))</f>
        <v>7854.7879999999996</v>
      </c>
      <c r="S51" s="40">
        <f>VALUE(S3-538.2/100*(S1-S2))</f>
        <v>5733.4560999999958</v>
      </c>
      <c r="T51" s="40">
        <f>VALUE(T3-538.2/100*(T1-T2))</f>
        <v>9472.3200000000015</v>
      </c>
    </row>
    <row r="52" spans="15:20" ht="15" customHeight="1">
      <c r="O52" s="39">
        <v>5.6180000000000003</v>
      </c>
      <c r="P52" s="40">
        <f>VALUE(P3-561.8/100*(P1-P2))</f>
        <v>4543.0655000000006</v>
      </c>
      <c r="Q52" s="40">
        <f>VALUE(Q3-561.8/100*(Q1-Q2))</f>
        <v>12801.258</v>
      </c>
      <c r="R52" s="40">
        <f>VALUE(R3-561.8/100*(R1-R2))</f>
        <v>7662.2120000000004</v>
      </c>
      <c r="S52" s="40">
        <f>VALUE(S3-561.8/100*(S1-S2))</f>
        <v>5480.5938999999962</v>
      </c>
      <c r="T52" s="40">
        <f>VALUE(T3-561.8/100*(T1-T2))</f>
        <v>9887.6799999999985</v>
      </c>
    </row>
    <row r="53" spans="15:20" ht="15" customHeight="1"/>
    <row r="54" spans="15:20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54"/>
  <sheetViews>
    <sheetView showGridLines="0" zoomScale="110" zoomScaleNormal="110" workbookViewId="0">
      <selection activeCell="H1" sqref="H1:H1048576"/>
    </sheetView>
  </sheetViews>
  <sheetFormatPr defaultColWidth="8.77734375" defaultRowHeight="14.7" customHeight="1"/>
  <cols>
    <col min="1" max="4" width="8.77734375" style="15" customWidth="1"/>
    <col min="5" max="8" width="10.77734375" style="15" customWidth="1"/>
    <col min="9" max="9" width="9.21875" style="15" bestFit="1" customWidth="1"/>
    <col min="10" max="10" width="11" style="13" bestFit="1" customWidth="1"/>
    <col min="11" max="11" width="13.77734375" style="15" bestFit="1" customWidth="1"/>
    <col min="12" max="14" width="10.44140625" style="15" bestFit="1" customWidth="1"/>
    <col min="15" max="251" width="8.77734375" style="15" customWidth="1"/>
    <col min="252" max="16384" width="8.77734375" style="16"/>
  </cols>
  <sheetData>
    <row r="1" spans="1:14" ht="15" customHeight="1" thickBot="1">
      <c r="A1" s="60"/>
      <c r="B1" s="61"/>
      <c r="C1" s="61"/>
      <c r="D1" s="61"/>
      <c r="E1" s="1" t="s">
        <v>32</v>
      </c>
      <c r="F1" s="1" t="s">
        <v>0</v>
      </c>
      <c r="G1" s="2">
        <v>43892</v>
      </c>
      <c r="H1" s="2">
        <v>43893</v>
      </c>
      <c r="I1" s="2"/>
      <c r="K1" s="12" t="s">
        <v>27</v>
      </c>
      <c r="L1" s="14"/>
      <c r="M1" s="14"/>
      <c r="N1" s="14"/>
    </row>
    <row r="2" spans="1:14" ht="15" customHeight="1" thickBot="1">
      <c r="A2" s="17"/>
      <c r="B2" s="18"/>
      <c r="C2" s="18"/>
      <c r="D2" s="3" t="s">
        <v>1</v>
      </c>
      <c r="E2" s="19">
        <v>31649.45</v>
      </c>
      <c r="F2" s="19">
        <v>31649.45</v>
      </c>
      <c r="G2" s="19">
        <v>29791.15</v>
      </c>
      <c r="H2" s="19">
        <v>29285.35</v>
      </c>
      <c r="I2" s="19"/>
      <c r="K2" s="12" t="s">
        <v>28</v>
      </c>
      <c r="L2" s="14"/>
      <c r="M2" s="14"/>
      <c r="N2" s="14"/>
    </row>
    <row r="3" spans="1:14" ht="15" customHeight="1" thickBot="1">
      <c r="A3" s="17"/>
      <c r="B3" s="4"/>
      <c r="C3" s="5"/>
      <c r="D3" s="3" t="s">
        <v>2</v>
      </c>
      <c r="E3" s="20">
        <v>29612.55</v>
      </c>
      <c r="F3" s="20">
        <v>30776.1</v>
      </c>
      <c r="G3" s="20">
        <v>28571.7</v>
      </c>
      <c r="H3" s="20">
        <v>28749.55</v>
      </c>
      <c r="I3" s="20"/>
      <c r="K3" s="12" t="s">
        <v>29</v>
      </c>
      <c r="L3" s="14"/>
      <c r="M3" s="14"/>
      <c r="N3" s="14"/>
    </row>
    <row r="4" spans="1:14" ht="15" customHeight="1">
      <c r="A4" s="17"/>
      <c r="B4" s="4"/>
      <c r="C4" s="5"/>
      <c r="D4" s="3" t="s">
        <v>3</v>
      </c>
      <c r="E4" s="21">
        <v>30834.799999999999</v>
      </c>
      <c r="F4" s="21">
        <v>30834.799999999999</v>
      </c>
      <c r="G4" s="21">
        <v>28868.400000000001</v>
      </c>
      <c r="H4" s="21">
        <v>29177.05</v>
      </c>
      <c r="I4" s="21"/>
    </row>
    <row r="5" spans="1:14" ht="15" customHeight="1">
      <c r="A5" s="58" t="s">
        <v>4</v>
      </c>
      <c r="B5" s="59"/>
      <c r="C5" s="59"/>
      <c r="D5" s="59"/>
      <c r="E5" s="18"/>
      <c r="F5" s="18"/>
      <c r="G5" s="18"/>
      <c r="H5" s="18"/>
      <c r="I5" s="18"/>
      <c r="K5" s="22" t="s">
        <v>30</v>
      </c>
      <c r="L5" s="23"/>
      <c r="M5" s="23"/>
      <c r="N5" s="23"/>
    </row>
    <row r="6" spans="1:14" ht="15" customHeight="1">
      <c r="A6" s="24"/>
      <c r="B6" s="25"/>
      <c r="C6" s="25"/>
      <c r="D6" s="6" t="s">
        <v>5</v>
      </c>
      <c r="E6" s="26">
        <f t="shared" ref="E6:F6" si="0">E8+E25</f>
        <v>33822.216666666674</v>
      </c>
      <c r="F6" s="26">
        <f t="shared" si="0"/>
        <v>32270.816666666677</v>
      </c>
      <c r="G6" s="26">
        <f t="shared" ref="G6" si="1">G8+G25</f>
        <v>30801.916666666664</v>
      </c>
      <c r="H6" s="26">
        <f t="shared" ref="H6" si="2">H8+H25</f>
        <v>29927.549999999996</v>
      </c>
      <c r="I6" s="26"/>
      <c r="K6" s="44">
        <v>0.23599999999999999</v>
      </c>
      <c r="L6" s="45">
        <f>VALUE(23.6/100*(L1-L2)+L2)</f>
        <v>0</v>
      </c>
      <c r="M6" s="45">
        <f>VALUE(23.6/100*(M1-M2)+M2)</f>
        <v>0</v>
      </c>
      <c r="N6" s="45">
        <f>VALUE(23.6/100*(N1-N2)+N2)</f>
        <v>0</v>
      </c>
    </row>
    <row r="7" spans="1:14" ht="15" customHeight="1">
      <c r="A7" s="24"/>
      <c r="B7" s="25"/>
      <c r="C7" s="25"/>
      <c r="D7" s="6" t="s">
        <v>6</v>
      </c>
      <c r="E7" s="27">
        <f t="shared" ref="E7:F7" si="3">E11+E25</f>
        <v>32735.833333333336</v>
      </c>
      <c r="F7" s="27">
        <f t="shared" si="3"/>
        <v>31960.133333333339</v>
      </c>
      <c r="G7" s="27">
        <f t="shared" ref="G7" si="4">G11+G25</f>
        <v>30296.533333333333</v>
      </c>
      <c r="H7" s="27">
        <f t="shared" ref="H7" si="5">H11+H25</f>
        <v>29606.449999999997</v>
      </c>
      <c r="I7" s="27"/>
      <c r="K7" s="48">
        <v>0.38200000000000001</v>
      </c>
      <c r="L7" s="49">
        <f>38.2/100*(L1-L2)+L2</f>
        <v>0</v>
      </c>
      <c r="M7" s="49">
        <f>38.2/100*(M1-M2)+M2</f>
        <v>0</v>
      </c>
      <c r="N7" s="49">
        <f>38.2/100*(N1-N2)+N2</f>
        <v>0</v>
      </c>
    </row>
    <row r="8" spans="1:14" ht="15" customHeight="1">
      <c r="A8" s="24"/>
      <c r="B8" s="25"/>
      <c r="C8" s="25"/>
      <c r="D8" s="6" t="s">
        <v>7</v>
      </c>
      <c r="E8" s="28">
        <f t="shared" ref="E8:F8" si="6">(2*E11)-E3</f>
        <v>31785.316666666669</v>
      </c>
      <c r="F8" s="28">
        <f t="shared" si="6"/>
        <v>31397.466666666674</v>
      </c>
      <c r="G8" s="28">
        <f t="shared" ref="G8" si="7">(2*G11)-G3</f>
        <v>29582.466666666664</v>
      </c>
      <c r="H8" s="28">
        <f t="shared" ref="H8" si="8">(2*H11)-H3</f>
        <v>29391.749999999996</v>
      </c>
      <c r="I8" s="28"/>
      <c r="K8" s="42">
        <v>0.5</v>
      </c>
      <c r="L8" s="43">
        <f>VALUE(50/100*(L1-L2)+L2)</f>
        <v>0</v>
      </c>
      <c r="M8" s="43">
        <f>VALUE(50/100*(M1-M2)+M2)</f>
        <v>0</v>
      </c>
      <c r="N8" s="43">
        <f>VALUE(50/100*(N1-N2)+N2)</f>
        <v>0</v>
      </c>
    </row>
    <row r="9" spans="1:14" ht="15" customHeight="1">
      <c r="A9" s="24"/>
      <c r="B9" s="25"/>
      <c r="C9" s="25"/>
      <c r="D9" s="7"/>
      <c r="E9" s="21"/>
      <c r="F9" s="21"/>
      <c r="G9" s="21"/>
      <c r="H9" s="21"/>
      <c r="I9" s="21"/>
      <c r="K9" s="50">
        <v>0.61799999999999999</v>
      </c>
      <c r="L9" s="51">
        <f>VALUE(61.8/100*(L1-L2)+L2)</f>
        <v>0</v>
      </c>
      <c r="M9" s="51">
        <f>VALUE(61.8/100*(M1-M2)+M2)</f>
        <v>0</v>
      </c>
      <c r="N9" s="51">
        <f>VALUE(61.8/100*(N1-N2)+N2)</f>
        <v>0</v>
      </c>
    </row>
    <row r="10" spans="1:14" ht="15" customHeight="1">
      <c r="A10" s="24"/>
      <c r="B10" s="25"/>
      <c r="C10" s="25"/>
      <c r="D10" s="6" t="s">
        <v>8</v>
      </c>
      <c r="E10" s="29">
        <f t="shared" ref="E10:F10" si="9">E11+E32/2</f>
        <v>30766.866666666669</v>
      </c>
      <c r="F10" s="29">
        <f t="shared" si="9"/>
        <v>31212.775000000001</v>
      </c>
      <c r="G10" s="29">
        <f t="shared" ref="G10" si="10">G11+G32/2</f>
        <v>29181.425000000003</v>
      </c>
      <c r="H10" s="29">
        <f t="shared" ref="H10" si="11">H11+H32/2</f>
        <v>29123.85</v>
      </c>
      <c r="I10" s="29"/>
      <c r="K10" s="39">
        <v>0.70699999999999996</v>
      </c>
      <c r="L10" s="40">
        <f>VALUE(70.7/100*(L1-L2)+L2)</f>
        <v>0</v>
      </c>
      <c r="M10" s="40">
        <f>VALUE(70.7/100*(M1-M2)+M2)</f>
        <v>0</v>
      </c>
      <c r="N10" s="40">
        <f>VALUE(70.7/100*(N1-N2)+N2)</f>
        <v>0</v>
      </c>
    </row>
    <row r="11" spans="1:14" ht="15" customHeight="1">
      <c r="A11" s="24"/>
      <c r="B11" s="25"/>
      <c r="C11" s="25"/>
      <c r="D11" s="6" t="s">
        <v>9</v>
      </c>
      <c r="E11" s="21">
        <f t="shared" ref="E11:F11" si="12">(E2+E3+E4)/3</f>
        <v>30698.933333333334</v>
      </c>
      <c r="F11" s="21">
        <f t="shared" si="12"/>
        <v>31086.783333333336</v>
      </c>
      <c r="G11" s="21">
        <f t="shared" ref="G11" si="13">(G2+G3+G4)/3</f>
        <v>29077.083333333332</v>
      </c>
      <c r="H11" s="21">
        <f t="shared" ref="H11" si="14">(H2+H3+H4)/3</f>
        <v>29070.649999999998</v>
      </c>
      <c r="I11" s="21"/>
      <c r="K11" s="46">
        <v>0.78600000000000003</v>
      </c>
      <c r="L11" s="47">
        <f>VALUE(78.6/100*(L1-L2)+L2)</f>
        <v>0</v>
      </c>
      <c r="M11" s="47">
        <f>VALUE(78.6/100*(M1-M2)+M2)</f>
        <v>0</v>
      </c>
      <c r="N11" s="47">
        <f>VALUE(78.6/100*(N1-N2)+N2)</f>
        <v>0</v>
      </c>
    </row>
    <row r="12" spans="1:14" ht="15" customHeight="1">
      <c r="A12" s="24"/>
      <c r="B12" s="25"/>
      <c r="C12" s="25"/>
      <c r="D12" s="6" t="s">
        <v>10</v>
      </c>
      <c r="E12" s="31">
        <f t="shared" ref="E12:F12" si="15">E11-E32/2</f>
        <v>30631</v>
      </c>
      <c r="F12" s="31">
        <f t="shared" si="15"/>
        <v>30960.791666666672</v>
      </c>
      <c r="G12" s="31">
        <f t="shared" ref="G12" si="16">G11-G32/2</f>
        <v>28972.741666666661</v>
      </c>
      <c r="H12" s="31">
        <f t="shared" ref="H12" si="17">H11-H32/2</f>
        <v>29017.449999999997</v>
      </c>
      <c r="I12" s="31"/>
      <c r="K12" s="39">
        <v>1</v>
      </c>
      <c r="L12" s="40">
        <f>VALUE(100/100*(L1-L2)+L2)</f>
        <v>0</v>
      </c>
      <c r="M12" s="40">
        <f>VALUE(100/100*(M1-M2)+M2)</f>
        <v>0</v>
      </c>
      <c r="N12" s="40">
        <f>VALUE(100/100*(N1-N2)+N2)</f>
        <v>0</v>
      </c>
    </row>
    <row r="13" spans="1:14" ht="15" customHeight="1">
      <c r="A13" s="24"/>
      <c r="B13" s="25"/>
      <c r="C13" s="25"/>
      <c r="D13" s="7"/>
      <c r="E13" s="21"/>
      <c r="F13" s="21"/>
      <c r="G13" s="21"/>
      <c r="H13" s="21"/>
      <c r="I13" s="21"/>
      <c r="K13" s="39">
        <v>1.236</v>
      </c>
      <c r="L13" s="40">
        <f>VALUE(123.6/100*(L1-L2)+L2)</f>
        <v>0</v>
      </c>
      <c r="M13" s="40">
        <f>VALUE(123.6/100*(M1-M2)+M2)</f>
        <v>0</v>
      </c>
      <c r="N13" s="40">
        <f>VALUE(123.6/100*(N1-N2)+N2)</f>
        <v>0</v>
      </c>
    </row>
    <row r="14" spans="1:14" ht="15" customHeight="1">
      <c r="A14" s="24"/>
      <c r="B14" s="25"/>
      <c r="C14" s="25"/>
      <c r="D14" s="6" t="s">
        <v>11</v>
      </c>
      <c r="E14" s="32">
        <f t="shared" ref="E14:F14" si="18">2*E11-E2</f>
        <v>29748.416666666668</v>
      </c>
      <c r="F14" s="32">
        <f t="shared" si="18"/>
        <v>30524.116666666672</v>
      </c>
      <c r="G14" s="32">
        <f t="shared" ref="G14" si="19">2*G11-G2</f>
        <v>28363.016666666663</v>
      </c>
      <c r="H14" s="32">
        <f t="shared" ref="H14" si="20">2*H11-H2</f>
        <v>28855.949999999997</v>
      </c>
      <c r="I14" s="32"/>
      <c r="K14" s="33"/>
      <c r="L14" s="30"/>
      <c r="M14" s="30"/>
      <c r="N14" s="30"/>
    </row>
    <row r="15" spans="1:14" ht="15" customHeight="1">
      <c r="A15" s="24"/>
      <c r="B15" s="25"/>
      <c r="C15" s="25"/>
      <c r="D15" s="6" t="s">
        <v>12</v>
      </c>
      <c r="E15" s="34">
        <f t="shared" ref="E15:F15" si="21">E11-E25</f>
        <v>28662.033333333333</v>
      </c>
      <c r="F15" s="34">
        <f t="shared" si="21"/>
        <v>30213.433333333334</v>
      </c>
      <c r="G15" s="34">
        <f t="shared" ref="G15" si="22">G11-G25</f>
        <v>27857.633333333331</v>
      </c>
      <c r="H15" s="34">
        <f t="shared" ref="H15" si="23">H11-H25</f>
        <v>28534.85</v>
      </c>
      <c r="I15" s="34"/>
      <c r="K15" s="38" t="s">
        <v>31</v>
      </c>
      <c r="L15" s="30"/>
      <c r="M15" s="30"/>
      <c r="N15" s="30"/>
    </row>
    <row r="16" spans="1:14" ht="15" customHeight="1">
      <c r="A16" s="24"/>
      <c r="B16" s="25"/>
      <c r="C16" s="25"/>
      <c r="D16" s="6" t="s">
        <v>13</v>
      </c>
      <c r="E16" s="35">
        <f t="shared" ref="E16:F16" si="24">E14-E25</f>
        <v>27711.516666666666</v>
      </c>
      <c r="F16" s="35">
        <f t="shared" si="24"/>
        <v>29650.76666666667</v>
      </c>
      <c r="G16" s="35">
        <f t="shared" ref="G16" si="25">G14-G25</f>
        <v>27143.566666666662</v>
      </c>
      <c r="H16" s="35">
        <f t="shared" ref="H16" si="26">H14-H25</f>
        <v>28320.149999999998</v>
      </c>
      <c r="I16" s="35"/>
      <c r="K16" s="39">
        <v>0.23599999999999999</v>
      </c>
      <c r="L16" s="40">
        <f>VALUE(L3-23.6/100*(L1-L2))</f>
        <v>0</v>
      </c>
      <c r="M16" s="40">
        <f>VALUE(M3-23.6/100*(M1-M2))</f>
        <v>0</v>
      </c>
      <c r="N16" s="40">
        <f>VALUE(N3-23.6/100*(N1-N2))</f>
        <v>0</v>
      </c>
    </row>
    <row r="17" spans="1:14" ht="15" customHeight="1">
      <c r="A17" s="58" t="s">
        <v>14</v>
      </c>
      <c r="B17" s="59"/>
      <c r="C17" s="59"/>
      <c r="D17" s="59"/>
      <c r="E17" s="5"/>
      <c r="F17" s="5"/>
      <c r="G17" s="5"/>
      <c r="H17" s="5"/>
      <c r="I17" s="5"/>
      <c r="K17" s="39">
        <v>0.38200000000000001</v>
      </c>
      <c r="L17" s="40">
        <f>VALUE(L3-38.2/100*(L1-L2))</f>
        <v>0</v>
      </c>
      <c r="M17" s="40">
        <f>VALUE(M3-38.2/100*(M1-M2))</f>
        <v>0</v>
      </c>
      <c r="N17" s="40">
        <f>VALUE(N3-38.2/100*(N1-N2))</f>
        <v>0</v>
      </c>
    </row>
    <row r="18" spans="1:14" ht="15" customHeight="1">
      <c r="A18" s="24"/>
      <c r="B18" s="25"/>
      <c r="C18" s="25"/>
      <c r="D18" s="6" t="s">
        <v>15</v>
      </c>
      <c r="E18" s="27">
        <f t="shared" ref="E18:F18" si="27">(E2/E3)*E4</f>
        <v>32955.772497133818</v>
      </c>
      <c r="F18" s="27">
        <f t="shared" si="27"/>
        <v>31709.815761581231</v>
      </c>
      <c r="G18" s="27">
        <f t="shared" ref="G18" si="28">(G2/G3)*G4</f>
        <v>30100.513258224051</v>
      </c>
      <c r="H18" s="27">
        <f t="shared" ref="H18" si="29">(H2/H3)*H4</f>
        <v>29720.81723774807</v>
      </c>
      <c r="I18" s="27"/>
      <c r="K18" s="39">
        <v>0.5</v>
      </c>
      <c r="L18" s="40">
        <f>VALUE(L3-50/100*(L1-L2))</f>
        <v>0</v>
      </c>
      <c r="M18" s="40">
        <f>VALUE(M3-50/100*(M1-M2))</f>
        <v>0</v>
      </c>
      <c r="N18" s="40">
        <f>VALUE(N3-50/100*(N1-N2))</f>
        <v>0</v>
      </c>
    </row>
    <row r="19" spans="1:14" ht="15" customHeight="1">
      <c r="A19" s="24"/>
      <c r="B19" s="25"/>
      <c r="C19" s="25"/>
      <c r="D19" s="6" t="s">
        <v>16</v>
      </c>
      <c r="E19" s="28">
        <f t="shared" ref="E19:F19" si="30">E4+E26/2</f>
        <v>31955.095000000001</v>
      </c>
      <c r="F19" s="28">
        <f t="shared" si="30"/>
        <v>31315.142500000002</v>
      </c>
      <c r="G19" s="28">
        <f t="shared" ref="G19" si="31">G4+G26/2</f>
        <v>29539.097500000003</v>
      </c>
      <c r="H19" s="28">
        <f t="shared" ref="H19" si="32">H4+H26/2</f>
        <v>29471.739999999998</v>
      </c>
      <c r="I19" s="28"/>
      <c r="K19" s="39">
        <v>0.61799999999999999</v>
      </c>
      <c r="L19" s="40">
        <f>VALUE(L3-61.8/100*(L1-L2))</f>
        <v>0</v>
      </c>
      <c r="M19" s="40">
        <f>VALUE(M3-61.8/100*(M1-M2))</f>
        <v>0</v>
      </c>
      <c r="N19" s="40">
        <f>VALUE(N3-61.8/100*(N1-N2))</f>
        <v>0</v>
      </c>
    </row>
    <row r="20" spans="1:14" ht="15" customHeight="1">
      <c r="A20" s="24"/>
      <c r="B20" s="25"/>
      <c r="C20" s="25"/>
      <c r="D20" s="6" t="s">
        <v>3</v>
      </c>
      <c r="E20" s="21">
        <f t="shared" ref="E20:F20" si="33">E4</f>
        <v>30834.799999999999</v>
      </c>
      <c r="F20" s="21">
        <f t="shared" si="33"/>
        <v>30834.799999999999</v>
      </c>
      <c r="G20" s="21">
        <f t="shared" ref="G20" si="34">G4</f>
        <v>28868.400000000001</v>
      </c>
      <c r="H20" s="21">
        <f t="shared" ref="H20" si="35">H4</f>
        <v>29177.05</v>
      </c>
      <c r="I20" s="21"/>
      <c r="K20" s="39">
        <v>0.70699999999999996</v>
      </c>
      <c r="L20" s="40">
        <f>VALUE(L3-70.07/100*(L1-L2))</f>
        <v>0</v>
      </c>
      <c r="M20" s="40">
        <f>VALUE(M3-70.07/100*(M1-M2))</f>
        <v>0</v>
      </c>
      <c r="N20" s="40">
        <f>VALUE(N3-70.07/100*(N1-N2))</f>
        <v>0</v>
      </c>
    </row>
    <row r="21" spans="1:14" ht="15" customHeight="1">
      <c r="A21" s="24"/>
      <c r="B21" s="25"/>
      <c r="C21" s="25"/>
      <c r="D21" s="6" t="s">
        <v>17</v>
      </c>
      <c r="E21" s="20">
        <f t="shared" ref="E21:F21" si="36">E4-E26/4</f>
        <v>30274.6525</v>
      </c>
      <c r="F21" s="20">
        <f t="shared" si="36"/>
        <v>30594.62875</v>
      </c>
      <c r="G21" s="20">
        <f t="shared" ref="G21" si="37">G4-G26/4</f>
        <v>28533.05125</v>
      </c>
      <c r="H21" s="20">
        <f t="shared" ref="H21" si="38">H4-H26/4</f>
        <v>29029.704999999998</v>
      </c>
      <c r="I21" s="20"/>
      <c r="K21" s="39">
        <v>0.78600000000000003</v>
      </c>
      <c r="L21" s="40">
        <f>VALUE(L3-78.6/100*(L1-L2))</f>
        <v>0</v>
      </c>
      <c r="M21" s="40">
        <f>VALUE(M3-78.6/100*(M1-M2))</f>
        <v>0</v>
      </c>
      <c r="N21" s="40">
        <f>VALUE(N3-78.6/100*(N1-N2))</f>
        <v>0</v>
      </c>
    </row>
    <row r="22" spans="1:14" ht="15" customHeight="1">
      <c r="A22" s="24"/>
      <c r="B22" s="25"/>
      <c r="C22" s="25"/>
      <c r="D22" s="6" t="s">
        <v>18</v>
      </c>
      <c r="E22" s="32">
        <f t="shared" ref="E22:F22" si="39">E4-E26/2</f>
        <v>29714.504999999997</v>
      </c>
      <c r="F22" s="32">
        <f t="shared" si="39"/>
        <v>30354.457499999997</v>
      </c>
      <c r="G22" s="32">
        <f t="shared" ref="G22" si="40">G4-G26/2</f>
        <v>28197.702499999999</v>
      </c>
      <c r="H22" s="32">
        <f t="shared" ref="H22" si="41">H4-H26/2</f>
        <v>28882.36</v>
      </c>
      <c r="I22" s="32"/>
      <c r="K22" s="39">
        <v>1</v>
      </c>
      <c r="L22" s="40">
        <f>VALUE(L3-100/100*(L1-L2))</f>
        <v>0</v>
      </c>
      <c r="M22" s="40">
        <f>VALUE(M3-100/100*(M1-M2))</f>
        <v>0</v>
      </c>
      <c r="N22" s="40">
        <f>VALUE(N3-100/100*(N1-N2))</f>
        <v>0</v>
      </c>
    </row>
    <row r="23" spans="1:14" ht="15" customHeight="1">
      <c r="A23" s="24"/>
      <c r="B23" s="25"/>
      <c r="C23" s="25"/>
      <c r="D23" s="6" t="s">
        <v>19</v>
      </c>
      <c r="E23" s="34">
        <f t="shared" ref="E23:F23" si="42">E4-(E18-E4)</f>
        <v>28713.827502866181</v>
      </c>
      <c r="F23" s="34">
        <f t="shared" si="42"/>
        <v>29959.784238418768</v>
      </c>
      <c r="G23" s="34">
        <f t="shared" ref="G23" si="43">G4-(G18-G4)</f>
        <v>27636.286741775952</v>
      </c>
      <c r="H23" s="34">
        <f t="shared" ref="H23" si="44">H4-(H18-H4)</f>
        <v>28633.282762251929</v>
      </c>
      <c r="I23" s="34"/>
      <c r="K23" s="39">
        <v>1.236</v>
      </c>
      <c r="L23" s="40">
        <f>VALUE(L3-123.6/100*(L1-L2))</f>
        <v>0</v>
      </c>
      <c r="M23" s="40">
        <f>VALUE(M3-123.6/100*(M1-M2))</f>
        <v>0</v>
      </c>
      <c r="N23" s="40">
        <f>VALUE(N3-123.6/100*(N1-N2))</f>
        <v>0</v>
      </c>
    </row>
    <row r="24" spans="1:14" ht="15" customHeight="1">
      <c r="A24" s="58" t="s">
        <v>20</v>
      </c>
      <c r="B24" s="59"/>
      <c r="C24" s="59"/>
      <c r="D24" s="59"/>
      <c r="E24" s="5"/>
      <c r="F24" s="5"/>
      <c r="G24" s="5"/>
      <c r="H24" s="5"/>
      <c r="I24" s="5"/>
      <c r="K24" s="52">
        <v>1.272</v>
      </c>
      <c r="L24" s="53">
        <f>VALUE(L3-127.2/100*(L1-L2))</f>
        <v>0</v>
      </c>
      <c r="M24" s="53">
        <f>VALUE(M3-127.2/100*(M1-M2))</f>
        <v>0</v>
      </c>
      <c r="N24" s="53">
        <f>VALUE(N3-127.2/100*(N1-N2))</f>
        <v>0</v>
      </c>
    </row>
    <row r="25" spans="1:14" ht="15" customHeight="1">
      <c r="A25" s="24"/>
      <c r="B25" s="25"/>
      <c r="C25" s="25"/>
      <c r="D25" s="6" t="s">
        <v>21</v>
      </c>
      <c r="E25" s="36">
        <f t="shared" ref="E25:F25" si="45">ABS(E2-E3)</f>
        <v>2036.9000000000015</v>
      </c>
      <c r="F25" s="36">
        <f t="shared" si="45"/>
        <v>873.35000000000218</v>
      </c>
      <c r="G25" s="36">
        <f t="shared" ref="G25" si="46">ABS(G2-G3)</f>
        <v>1219.4500000000007</v>
      </c>
      <c r="H25" s="36">
        <f t="shared" ref="H25" si="47">ABS(H2-H3)</f>
        <v>535.79999999999927</v>
      </c>
      <c r="I25" s="36"/>
      <c r="K25" s="39">
        <v>1.3819999999999999</v>
      </c>
      <c r="L25" s="40">
        <f>VALUE(L3-138.2/100*(L1-L2))</f>
        <v>0</v>
      </c>
      <c r="M25" s="40">
        <f>VALUE(M3-138.2/100*(M1-M2))</f>
        <v>0</v>
      </c>
      <c r="N25" s="40">
        <f>VALUE(N3-138.2/100*(N1-N2))</f>
        <v>0</v>
      </c>
    </row>
    <row r="26" spans="1:14" ht="15" customHeight="1">
      <c r="A26" s="24"/>
      <c r="B26" s="25"/>
      <c r="C26" s="25"/>
      <c r="D26" s="6" t="s">
        <v>22</v>
      </c>
      <c r="E26" s="36">
        <f t="shared" ref="E26:F26" si="48">E25*1.1</f>
        <v>2240.590000000002</v>
      </c>
      <c r="F26" s="36">
        <f t="shared" si="48"/>
        <v>960.68500000000245</v>
      </c>
      <c r="G26" s="36">
        <f t="shared" ref="G26" si="49">G25*1.1</f>
        <v>1341.3950000000009</v>
      </c>
      <c r="H26" s="36">
        <f t="shared" ref="H26" si="50">H25*1.1</f>
        <v>589.3799999999992</v>
      </c>
      <c r="I26" s="36"/>
      <c r="K26" s="39">
        <v>1.4139999999999999</v>
      </c>
      <c r="L26" s="40">
        <f>VALUE(L3-141.4/100*(L1-L2))</f>
        <v>0</v>
      </c>
      <c r="M26" s="40">
        <f>VALUE(M3-141.4/100*(M1-M2))</f>
        <v>0</v>
      </c>
      <c r="N26" s="40">
        <f>VALUE(N3-141.4/100*(N1-N2))</f>
        <v>0</v>
      </c>
    </row>
    <row r="27" spans="1:14" ht="15" customHeight="1">
      <c r="A27" s="24"/>
      <c r="B27" s="25"/>
      <c r="C27" s="25"/>
      <c r="D27" s="6" t="s">
        <v>23</v>
      </c>
      <c r="E27" s="36">
        <f t="shared" ref="E27:F27" si="51">(E2+E3)</f>
        <v>61262</v>
      </c>
      <c r="F27" s="36">
        <f t="shared" si="51"/>
        <v>62425.55</v>
      </c>
      <c r="G27" s="36">
        <f t="shared" ref="G27" si="52">(G2+G3)</f>
        <v>58362.850000000006</v>
      </c>
      <c r="H27" s="36">
        <f t="shared" ref="H27" si="53">(H2+H3)</f>
        <v>58034.899999999994</v>
      </c>
      <c r="I27" s="36"/>
      <c r="K27" s="39">
        <v>1.5</v>
      </c>
      <c r="L27" s="40">
        <f>VALUE(L3-150/100*(L1-L2))</f>
        <v>0</v>
      </c>
      <c r="M27" s="40">
        <f>VALUE(M3-150/100*(M1-M2))</f>
        <v>0</v>
      </c>
      <c r="N27" s="40">
        <f>VALUE(N3-150/100*(N1-N2))</f>
        <v>0</v>
      </c>
    </row>
    <row r="28" spans="1:14" ht="15" customHeight="1">
      <c r="A28" s="24"/>
      <c r="B28" s="25"/>
      <c r="C28" s="25"/>
      <c r="D28" s="6" t="s">
        <v>24</v>
      </c>
      <c r="E28" s="36">
        <f t="shared" ref="E28:F28" si="54">(E2+E3)/2</f>
        <v>30631</v>
      </c>
      <c r="F28" s="36">
        <f t="shared" si="54"/>
        <v>31212.775000000001</v>
      </c>
      <c r="G28" s="36">
        <f t="shared" ref="G28" si="55">(G2+G3)/2</f>
        <v>29181.425000000003</v>
      </c>
      <c r="H28" s="36">
        <f t="shared" ref="H28" si="56">(H2+H3)/2</f>
        <v>29017.449999999997</v>
      </c>
      <c r="I28" s="36"/>
      <c r="K28" s="50">
        <v>1.6180000000000001</v>
      </c>
      <c r="L28" s="51">
        <f>VALUE(L3-161.8/100*(L1-L2))</f>
        <v>0</v>
      </c>
      <c r="M28" s="51">
        <f>VALUE(M3-161.8/100*(M1-M2))</f>
        <v>0</v>
      </c>
      <c r="N28" s="51">
        <f>VALUE(N3-161.8/100*(N1-N2))</f>
        <v>0</v>
      </c>
    </row>
    <row r="29" spans="1:14" ht="15" customHeight="1">
      <c r="A29" s="24"/>
      <c r="B29" s="25"/>
      <c r="C29" s="25"/>
      <c r="D29" s="6" t="s">
        <v>8</v>
      </c>
      <c r="E29" s="36">
        <f t="shared" ref="E29:F29" si="57">E30-E31+E30</f>
        <v>30766.866666666669</v>
      </c>
      <c r="F29" s="36">
        <f t="shared" si="57"/>
        <v>30960.791666666672</v>
      </c>
      <c r="G29" s="36">
        <f t="shared" ref="G29" si="58">G30-G31+G30</f>
        <v>28972.741666666661</v>
      </c>
      <c r="H29" s="36">
        <f t="shared" ref="H29" si="59">H30-H31+H30</f>
        <v>29123.85</v>
      </c>
      <c r="I29" s="36"/>
      <c r="K29" s="39">
        <v>1.7070000000000001</v>
      </c>
      <c r="L29" s="40">
        <f>VALUE(L3-170.07/100*(L1-L2))</f>
        <v>0</v>
      </c>
      <c r="M29" s="40">
        <f>VALUE(M3-170.07/100*(M1-M2))</f>
        <v>0</v>
      </c>
      <c r="N29" s="40">
        <f>VALUE(N3-170.07/100*(N1-N2))</f>
        <v>0</v>
      </c>
    </row>
    <row r="30" spans="1:14" ht="15" customHeight="1">
      <c r="A30" s="24"/>
      <c r="B30" s="25"/>
      <c r="C30" s="25"/>
      <c r="D30" s="6" t="s">
        <v>25</v>
      </c>
      <c r="E30" s="36">
        <f t="shared" ref="E30:F30" si="60">(E2+E3+E4)/3</f>
        <v>30698.933333333334</v>
      </c>
      <c r="F30" s="36">
        <f t="shared" si="60"/>
        <v>31086.783333333336</v>
      </c>
      <c r="G30" s="36">
        <f t="shared" ref="G30" si="61">(G2+G3+G4)/3</f>
        <v>29077.083333333332</v>
      </c>
      <c r="H30" s="36">
        <f t="shared" ref="H30" si="62">(H2+H3+H4)/3</f>
        <v>29070.649999999998</v>
      </c>
      <c r="I30" s="36"/>
      <c r="K30" s="42">
        <v>2</v>
      </c>
      <c r="L30" s="43">
        <f>VALUE(L3-200/100*(L1-L2))</f>
        <v>0</v>
      </c>
      <c r="M30" s="43">
        <f>VALUE(M3-200/100*(M1-M2))</f>
        <v>0</v>
      </c>
      <c r="N30" s="43">
        <f>VALUE(N3-200/100*(N1-N2))</f>
        <v>0</v>
      </c>
    </row>
    <row r="31" spans="1:14" ht="15" customHeight="1">
      <c r="A31" s="24"/>
      <c r="B31" s="25"/>
      <c r="C31" s="25"/>
      <c r="D31" s="6" t="s">
        <v>10</v>
      </c>
      <c r="E31" s="36">
        <f t="shared" ref="E31:F31" si="63">E28</f>
        <v>30631</v>
      </c>
      <c r="F31" s="36">
        <f t="shared" si="63"/>
        <v>31212.775000000001</v>
      </c>
      <c r="G31" s="36">
        <f t="shared" ref="G31" si="64">G28</f>
        <v>29181.425000000003</v>
      </c>
      <c r="H31" s="36">
        <f t="shared" ref="H31" si="65">H28</f>
        <v>29017.449999999997</v>
      </c>
      <c r="I31" s="36"/>
      <c r="K31" s="39">
        <v>2.2360000000000002</v>
      </c>
      <c r="L31" s="40">
        <f>VALUE(L3-223.6/100*(L1-L2))</f>
        <v>0</v>
      </c>
      <c r="M31" s="40">
        <f>VALUE(M3-223.6/100*(M1-M2))</f>
        <v>0</v>
      </c>
      <c r="N31" s="40">
        <f>VALUE(N3-223.6/100*(N1-N2))</f>
        <v>0</v>
      </c>
    </row>
    <row r="32" spans="1:14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" si="66">ABS(F29-F31)</f>
        <v>251.98333333332994</v>
      </c>
      <c r="G32" s="37">
        <f t="shared" ref="G32" si="67">ABS(G29-G31)</f>
        <v>208.68333333334158</v>
      </c>
      <c r="H32" s="37">
        <f t="shared" ref="H32" si="68">ABS(H29-H31)</f>
        <v>106.40000000000146</v>
      </c>
      <c r="I32" s="37"/>
      <c r="K32" s="39">
        <v>2.2719999999999998</v>
      </c>
      <c r="L32" s="40">
        <f>VALUE(L3-227.2/100*(L1-L2))</f>
        <v>0</v>
      </c>
      <c r="M32" s="40">
        <f>VALUE(M3-227.2/100*(M1-M2))</f>
        <v>0</v>
      </c>
      <c r="N32" s="40">
        <f>VALUE(N3-227.2/100*(N1-N2))</f>
        <v>0</v>
      </c>
    </row>
    <row r="33" spans="11:14" ht="15" customHeight="1">
      <c r="K33" s="39">
        <v>2.3820000000000001</v>
      </c>
      <c r="L33" s="40">
        <f>VALUE(L3-238.2/100*(L1-L2))</f>
        <v>0</v>
      </c>
      <c r="M33" s="40">
        <f>VALUE(M3-238.2/100*(M1-M2))</f>
        <v>0</v>
      </c>
      <c r="N33" s="40">
        <f>VALUE(N3-238.2/100*(N1-N2))</f>
        <v>0</v>
      </c>
    </row>
    <row r="34" spans="11:14" ht="15" customHeight="1">
      <c r="K34" s="48">
        <v>2.4140000000000001</v>
      </c>
      <c r="L34" s="49">
        <f>VALUE(L3-241.4/100*(L1-L2))</f>
        <v>0</v>
      </c>
      <c r="M34" s="49">
        <f>VALUE(M3-241.4/100*(M1-M2))</f>
        <v>0</v>
      </c>
      <c r="N34" s="49">
        <f>VALUE(N3-241.4/100*(N1-N2))</f>
        <v>0</v>
      </c>
    </row>
    <row r="35" spans="11:14" ht="15" customHeight="1">
      <c r="K35" s="44">
        <v>2.6179999999999999</v>
      </c>
      <c r="L35" s="45">
        <f>VALUE(L3-261.8/100*(L1-L2))</f>
        <v>0</v>
      </c>
      <c r="M35" s="45">
        <f>VALUE(M3-261.8/100*(M1-M2))</f>
        <v>0</v>
      </c>
      <c r="N35" s="45">
        <f>VALUE(N3-261.8/100*(N1-N2))</f>
        <v>0</v>
      </c>
    </row>
    <row r="36" spans="11:14" ht="15" customHeight="1">
      <c r="K36" s="39">
        <v>3</v>
      </c>
      <c r="L36" s="40">
        <f>VALUE(L3-300/100*(L1-L2))</f>
        <v>0</v>
      </c>
      <c r="M36" s="40">
        <f>VALUE(M3-300/100*(M1-M2))</f>
        <v>0</v>
      </c>
      <c r="N36" s="40">
        <f>VALUE(N3-300/100*(N1-N2))</f>
        <v>0</v>
      </c>
    </row>
    <row r="37" spans="11:14" ht="15" customHeight="1">
      <c r="K37" s="39">
        <v>3.2360000000000002</v>
      </c>
      <c r="L37" s="40">
        <f>VALUE(L3-323.6/100*(L1-L2))</f>
        <v>0</v>
      </c>
      <c r="M37" s="40">
        <f>VALUE(M3-323.6/100*(M1-M2))</f>
        <v>0</v>
      </c>
      <c r="N37" s="40">
        <f>VALUE(N3-323.6/100*(N1-N2))</f>
        <v>0</v>
      </c>
    </row>
    <row r="38" spans="11:14" ht="15" customHeight="1">
      <c r="K38" s="39">
        <v>3.2719999999999998</v>
      </c>
      <c r="L38" s="40">
        <f>VALUE(L3-327.2/100*(L1-L2))</f>
        <v>0</v>
      </c>
      <c r="M38" s="40">
        <f>VALUE(M3-327.2/100*(M1-M2))</f>
        <v>0</v>
      </c>
      <c r="N38" s="40">
        <f>VALUE(N3-327.2/100*(N1-N2))</f>
        <v>0</v>
      </c>
    </row>
    <row r="39" spans="11:14" ht="15" customHeight="1">
      <c r="K39" s="39">
        <v>3.3820000000000001</v>
      </c>
      <c r="L39" s="40">
        <f>VALUE(L3-338.2/100*(L1-L2))</f>
        <v>0</v>
      </c>
      <c r="M39" s="40">
        <f>VALUE(M3-338.2/100*(M1-M2))</f>
        <v>0</v>
      </c>
      <c r="N39" s="40">
        <f>VALUE(N3-338.2/100*(N1-N2))</f>
        <v>0</v>
      </c>
    </row>
    <row r="40" spans="11:14" ht="15" customHeight="1">
      <c r="K40" s="39">
        <v>3.4140000000000001</v>
      </c>
      <c r="L40" s="40">
        <f>VALUE(L3-341.4/100*(L1-L2))</f>
        <v>0</v>
      </c>
      <c r="M40" s="40">
        <f>VALUE(M3-341.4/100*(M1-M2))</f>
        <v>0</v>
      </c>
      <c r="N40" s="40">
        <f>VALUE(N3-341.4/100*(N1-N2))</f>
        <v>0</v>
      </c>
    </row>
    <row r="41" spans="11:14" ht="15" customHeight="1">
      <c r="K41" s="39">
        <v>3.6179999999999999</v>
      </c>
      <c r="L41" s="40">
        <f>VALUE(L3-361.8/100*(L1-L2))</f>
        <v>0</v>
      </c>
      <c r="M41" s="40">
        <f>VALUE(M3-361.8/100*(M1-M2))</f>
        <v>0</v>
      </c>
      <c r="N41" s="40">
        <f>VALUE(N3-361.8/100*(N1-N2))</f>
        <v>0</v>
      </c>
    </row>
    <row r="42" spans="11:14" ht="15" customHeight="1">
      <c r="K42" s="39">
        <v>4</v>
      </c>
      <c r="L42" s="40">
        <f>VALUE(L3-400/100*(L1-L2))</f>
        <v>0</v>
      </c>
      <c r="M42" s="40">
        <f>VALUE(M3-400/100*(M1-M2))</f>
        <v>0</v>
      </c>
      <c r="N42" s="40">
        <f>VALUE(N3-400/100*(N1-N2))</f>
        <v>0</v>
      </c>
    </row>
    <row r="43" spans="11:14" ht="15" customHeight="1">
      <c r="K43" s="39">
        <v>4.2359999999999998</v>
      </c>
      <c r="L43" s="40">
        <f>VALUE(L3-423.6/100*(L1-L2))</f>
        <v>0</v>
      </c>
      <c r="M43" s="40">
        <f>VALUE(M3-423.6/100*(M1-M2))</f>
        <v>0</v>
      </c>
      <c r="N43" s="40">
        <f>VALUE(N3-423.6/100*(N1-N2))</f>
        <v>0</v>
      </c>
    </row>
    <row r="44" spans="11:14" ht="15" customHeight="1">
      <c r="K44" s="39">
        <v>4.2720000000000002</v>
      </c>
      <c r="L44" s="40">
        <f>VALUE(L3-427.2/100*(L1-L2))</f>
        <v>0</v>
      </c>
      <c r="M44" s="40">
        <f>VALUE(M3-427.2/100*(M1-M2))</f>
        <v>0</v>
      </c>
      <c r="N44" s="40">
        <f>VALUE(N3-427.2/100*(N1-N2))</f>
        <v>0</v>
      </c>
    </row>
    <row r="45" spans="11:14" ht="15" customHeight="1">
      <c r="K45" s="39">
        <v>4.3819999999999997</v>
      </c>
      <c r="L45" s="40">
        <f>VALUE(L3-438.2/100*(L1-L2))</f>
        <v>0</v>
      </c>
      <c r="M45" s="40">
        <f>VALUE(M3-438.2/100*(M1-M2))</f>
        <v>0</v>
      </c>
      <c r="N45" s="40">
        <f>VALUE(N3-438.2/100*(N1-N2))</f>
        <v>0</v>
      </c>
    </row>
    <row r="46" spans="11:14" ht="15" customHeight="1">
      <c r="K46" s="39">
        <v>4.4139999999999997</v>
      </c>
      <c r="L46" s="40">
        <f>VALUE(L3-414.4/100*(L1-L2))</f>
        <v>0</v>
      </c>
      <c r="M46" s="40">
        <f>VALUE(M3-414.4/100*(M1-M2))</f>
        <v>0</v>
      </c>
      <c r="N46" s="40">
        <f>VALUE(N3-414.4/100*(N1-N2))</f>
        <v>0</v>
      </c>
    </row>
    <row r="47" spans="11:14" ht="15" customHeight="1">
      <c r="K47" s="39">
        <v>4.6180000000000003</v>
      </c>
      <c r="L47" s="40">
        <f>VALUE(L3-461.8/100*(L1-L2))</f>
        <v>0</v>
      </c>
      <c r="M47" s="40">
        <f>VALUE(M3-461.8/100*(M1-M2))</f>
        <v>0</v>
      </c>
      <c r="N47" s="40">
        <f>VALUE(N3-461.8/100*(N1-N2))</f>
        <v>0</v>
      </c>
    </row>
    <row r="48" spans="11:14" ht="15" customHeight="1">
      <c r="K48" s="39">
        <v>4.7640000000000002</v>
      </c>
      <c r="L48" s="40">
        <f>VALUE(L3-476.4/100*(L1-L2))</f>
        <v>0</v>
      </c>
      <c r="M48" s="40">
        <f>VALUE(M3-476.4/100*(M1-M2))</f>
        <v>0</v>
      </c>
      <c r="N48" s="40">
        <f>VALUE(N3-476.4/100*(N1-N2))</f>
        <v>0</v>
      </c>
    </row>
    <row r="49" spans="11:14" ht="15" customHeight="1">
      <c r="K49" s="39">
        <v>5</v>
      </c>
      <c r="L49" s="40">
        <f>VALUE(L3-500/100*(L1-L2))</f>
        <v>0</v>
      </c>
      <c r="M49" s="40">
        <f>VALUE(M3-500/100*(M1-M2))</f>
        <v>0</v>
      </c>
      <c r="N49" s="40">
        <f>VALUE(N3-500/100*(N1-N2))</f>
        <v>0</v>
      </c>
    </row>
    <row r="50" spans="11:14" ht="15" customHeight="1">
      <c r="K50" s="39">
        <v>5.2359999999999998</v>
      </c>
      <c r="L50" s="40">
        <f>VALUE(L3-523.6/100*(L1-L2))</f>
        <v>0</v>
      </c>
      <c r="M50" s="40">
        <f>VALUE(M3-523.6/100*(M1-M2))</f>
        <v>0</v>
      </c>
      <c r="N50" s="40">
        <f>VALUE(N3-523.6/100*(N1-N2))</f>
        <v>0</v>
      </c>
    </row>
    <row r="51" spans="11:14" ht="15" customHeight="1">
      <c r="K51" s="39">
        <v>5.3819999999999997</v>
      </c>
      <c r="L51" s="40">
        <f>VALUE(L3-538.2/100*(L1-L2))</f>
        <v>0</v>
      </c>
      <c r="M51" s="40">
        <f>VALUE(M3-538.2/100*(M1-M2))</f>
        <v>0</v>
      </c>
      <c r="N51" s="40">
        <f>VALUE(N3-538.2/100*(N1-N2))</f>
        <v>0</v>
      </c>
    </row>
    <row r="52" spans="11:14" ht="15" customHeight="1">
      <c r="K52" s="39">
        <v>5.6180000000000003</v>
      </c>
      <c r="L52" s="40">
        <f>VALUE(L3-561.8/100*(L1-L2))</f>
        <v>0</v>
      </c>
      <c r="M52" s="40">
        <f>VALUE(M3-561.8/100*(M1-M2))</f>
        <v>0</v>
      </c>
      <c r="N52" s="40">
        <f>VALUE(N3-561.8/100*(N1-N2))</f>
        <v>0</v>
      </c>
    </row>
    <row r="53" spans="11:14" ht="15" customHeight="1"/>
    <row r="54" spans="11:14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P1" sqref="P1:T1048576"/>
    </sheetView>
  </sheetViews>
  <sheetFormatPr defaultRowHeight="14.4"/>
  <cols>
    <col min="1" max="20" width="10.77734375" style="15" customWidth="1"/>
  </cols>
  <sheetData>
    <row r="1" spans="1:20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</row>
    <row r="2" spans="1:20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</row>
    <row r="3" spans="1:20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</row>
    <row r="4" spans="1:20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</row>
    <row r="5" spans="1:20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1:20">
      <c r="A6" s="26">
        <f t="shared" ref="A6:T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</row>
    <row r="7" spans="1:20">
      <c r="A7" s="27">
        <f t="shared" ref="A7:T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</row>
    <row r="8" spans="1:20">
      <c r="A8" s="28">
        <f t="shared" ref="A8:T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</row>
    <row r="9" spans="1:20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1:20">
      <c r="A10" s="29">
        <f t="shared" ref="A10:T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</row>
    <row r="11" spans="1:20">
      <c r="A11" s="21">
        <f t="shared" ref="A11:T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</row>
    <row r="12" spans="1:20">
      <c r="A12" s="31">
        <f t="shared" ref="A12:T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</row>
    <row r="13" spans="1:20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>
      <c r="A14" s="32">
        <f t="shared" ref="A14:T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</row>
    <row r="15" spans="1:20">
      <c r="A15" s="34">
        <f t="shared" ref="A15:T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</row>
    <row r="16" spans="1:20">
      <c r="A16" s="35">
        <f t="shared" ref="A16:T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</row>
    <row r="17" spans="1:20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>
      <c r="A18" s="27">
        <f t="shared" ref="A18:T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</row>
    <row r="19" spans="1:20">
      <c r="A19" s="28">
        <f t="shared" ref="A19:T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</row>
    <row r="20" spans="1:20">
      <c r="A20" s="21">
        <f t="shared" ref="A20:T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</row>
    <row r="21" spans="1:20">
      <c r="A21" s="20">
        <f t="shared" ref="A21:T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</row>
    <row r="22" spans="1:20">
      <c r="A22" s="32">
        <f t="shared" ref="A22:T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</row>
    <row r="23" spans="1:20">
      <c r="A23" s="34">
        <f t="shared" ref="A23:T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</row>
    <row r="24" spans="1:20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>
      <c r="A25" s="36">
        <f t="shared" ref="A25:T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</row>
    <row r="26" spans="1:20">
      <c r="A26" s="36">
        <f t="shared" ref="A26:T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</row>
    <row r="27" spans="1:20">
      <c r="A27" s="36">
        <f t="shared" ref="A27:T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</row>
    <row r="28" spans="1:20">
      <c r="A28" s="36">
        <f t="shared" ref="A28:T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</row>
    <row r="29" spans="1:20">
      <c r="A29" s="36">
        <f t="shared" ref="A29:T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</row>
    <row r="30" spans="1:20">
      <c r="A30" s="36">
        <f t="shared" ref="A30:T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</row>
    <row r="31" spans="1:20">
      <c r="A31" s="36">
        <f t="shared" ref="A31:T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</row>
    <row r="32" spans="1:20">
      <c r="A32" s="37">
        <f t="shared" ref="A32:T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2020-03-05T20:02:38Z</dcterms:modified>
</cp:coreProperties>
</file>