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1" i="2" l="1"/>
  <c r="K30" i="2"/>
  <c r="K29" i="2" s="1"/>
  <c r="K32" i="2" s="1"/>
  <c r="K28" i="2"/>
  <c r="K27" i="2"/>
  <c r="K25" i="2"/>
  <c r="K7" i="2" s="1"/>
  <c r="K20" i="2"/>
  <c r="K18" i="2"/>
  <c r="K23" i="2" s="1"/>
  <c r="K11" i="2"/>
  <c r="K14" i="2" s="1"/>
  <c r="K16" i="2" l="1"/>
  <c r="K12" i="2"/>
  <c r="K10" i="2"/>
  <c r="K26" i="2"/>
  <c r="K15" i="2"/>
  <c r="K8" i="2"/>
  <c r="K6" i="2" s="1"/>
  <c r="AK31" i="14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J30" i="2"/>
  <c r="J28" i="2"/>
  <c r="J31" i="2" s="1"/>
  <c r="J27" i="2"/>
  <c r="J25" i="2"/>
  <c r="J26" i="2" s="1"/>
  <c r="J20" i="2"/>
  <c r="J18" i="2"/>
  <c r="J23" i="2" s="1"/>
  <c r="J11" i="2"/>
  <c r="J14" i="2" s="1"/>
  <c r="F4" i="2"/>
  <c r="F3" i="2"/>
  <c r="F2" i="2"/>
  <c r="K19" i="2" l="1"/>
  <c r="K22" i="2"/>
  <c r="K21" i="2"/>
  <c r="J16" i="2"/>
  <c r="AM21" i="14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J22" i="2"/>
  <c r="J21" i="2"/>
  <c r="J19" i="2"/>
  <c r="J29" i="2"/>
  <c r="J32" i="2" s="1"/>
  <c r="J12" i="2" s="1"/>
  <c r="J15" i="2"/>
  <c r="J7" i="2"/>
  <c r="J8" i="2"/>
  <c r="J6" i="2" s="1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J10" i="2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AE19" i="14"/>
  <c r="AE22" i="14"/>
  <c r="AE21" i="14"/>
  <c r="AI19" i="14"/>
  <c r="AI22" i="14"/>
  <c r="AI21" i="14"/>
  <c r="AG10" i="14"/>
  <c r="AH21" i="14"/>
  <c r="AH22" i="14"/>
  <c r="AH19" i="14"/>
  <c r="I29" i="2"/>
  <c r="I32" i="2" s="1"/>
  <c r="I10" i="2" s="1"/>
  <c r="I19" i="2"/>
  <c r="I21" i="2"/>
  <c r="I22" i="2"/>
  <c r="I15" i="2"/>
  <c r="I7" i="2"/>
  <c r="I8" i="2"/>
  <c r="I6" i="2" s="1"/>
  <c r="I12" i="2" l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H30" i="2" l="1"/>
  <c r="H28" i="2"/>
  <c r="H31" i="2" s="1"/>
  <c r="H27" i="2"/>
  <c r="H25" i="2"/>
  <c r="H26" i="2" s="1"/>
  <c r="H20" i="2"/>
  <c r="H18" i="2"/>
  <c r="H23" i="2" s="1"/>
  <c r="H11" i="2"/>
  <c r="H14" i="2" s="1"/>
  <c r="H16" i="2" l="1"/>
  <c r="H29" i="2"/>
  <c r="H32" i="2" s="1"/>
  <c r="H10" i="2" s="1"/>
  <c r="H19" i="2"/>
  <c r="H21" i="2"/>
  <c r="H22" i="2"/>
  <c r="H7" i="2"/>
  <c r="H15" i="2"/>
  <c r="H8" i="2"/>
  <c r="H6" i="2" s="1"/>
  <c r="H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G30" i="2"/>
  <c r="G28" i="2"/>
  <c r="G31" i="2" s="1"/>
  <c r="G27" i="2"/>
  <c r="G25" i="2"/>
  <c r="G26" i="2" s="1"/>
  <c r="G20" i="2"/>
  <c r="G18" i="2"/>
  <c r="G23" i="2" s="1"/>
  <c r="G11" i="2"/>
  <c r="G14" i="2" s="1"/>
  <c r="G29" i="2" l="1"/>
  <c r="G32" i="2" s="1"/>
  <c r="G10" i="2" s="1"/>
  <c r="G16" i="2"/>
  <c r="G19" i="2"/>
  <c r="G21" i="2"/>
  <c r="G22" i="2"/>
  <c r="G7" i="2"/>
  <c r="G15" i="2"/>
  <c r="G8" i="2"/>
  <c r="G6" i="2" s="1"/>
  <c r="G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<sst xmlns="http://schemas.openxmlformats.org/spreadsheetml/2006/main" count="106" uniqueCount="67">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</sst>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4"/>
  <sheetViews>
    <sheetView showGridLines="0" tabSelected="1" zoomScale="110" zoomScaleNormal="110" workbookViewId="0">
      <selection activeCell="K15" sqref="K15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20" width="10.44140625" style="15" bestFit="1" customWidth="1"/>
    <col min="21" max="257" width="8.77734375" style="15" customWidth="1"/>
    <col min="258" max="16384" width="8.77734375" style="16"/>
  </cols>
  <sheetData>
    <row r="1" spans="1:21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43921</v>
      </c>
      <c r="H1" s="2">
        <v>43922</v>
      </c>
      <c r="I1" s="2">
        <v>43924</v>
      </c>
      <c r="J1" s="2">
        <v>43928</v>
      </c>
      <c r="K1" s="2">
        <v>43928</v>
      </c>
      <c r="L1" s="2"/>
      <c r="N1" s="12" t="s">
        <v>27</v>
      </c>
      <c r="O1" s="14">
        <v>7511.1</v>
      </c>
      <c r="P1" s="14">
        <v>9038.9</v>
      </c>
      <c r="Q1" s="14">
        <v>2252.75</v>
      </c>
      <c r="R1" s="14">
        <v>12430.5</v>
      </c>
      <c r="S1" s="14"/>
      <c r="T1" s="14"/>
    </row>
    <row r="2" spans="1:21" ht="15" customHeight="1" thickBot="1">
      <c r="A2" s="17"/>
      <c r="B2" s="18"/>
      <c r="C2" s="18"/>
      <c r="D2" s="3" t="s">
        <v>1</v>
      </c>
      <c r="E2" s="61">
        <v>12246.7</v>
      </c>
      <c r="F2" s="61">
        <f>MAX(G2:I2)</f>
        <v>8678.2999999999993</v>
      </c>
      <c r="G2" s="61">
        <v>8678.2999999999993</v>
      </c>
      <c r="H2" s="61">
        <v>8588.1</v>
      </c>
      <c r="I2" s="61">
        <v>8356.5499999999993</v>
      </c>
      <c r="J2" s="61">
        <v>8819.4</v>
      </c>
      <c r="K2" s="61">
        <v>19190.55</v>
      </c>
      <c r="L2" s="61"/>
      <c r="N2" s="12" t="s">
        <v>28</v>
      </c>
      <c r="O2" s="14">
        <v>9038.9</v>
      </c>
      <c r="P2" s="14">
        <v>8522.9</v>
      </c>
      <c r="Q2" s="14">
        <v>12430.5</v>
      </c>
      <c r="R2" s="14">
        <v>7511.1</v>
      </c>
      <c r="S2" s="14"/>
      <c r="T2" s="14"/>
    </row>
    <row r="3" spans="1:21" ht="15" customHeight="1" thickBot="1">
      <c r="A3" s="17"/>
      <c r="B3" s="4"/>
      <c r="C3" s="5"/>
      <c r="D3" s="3" t="s">
        <v>2</v>
      </c>
      <c r="E3" s="60">
        <v>11175.05</v>
      </c>
      <c r="F3" s="60">
        <f>MIN(G3:I3)</f>
        <v>8055.8</v>
      </c>
      <c r="G3" s="60">
        <v>8358</v>
      </c>
      <c r="H3" s="60">
        <v>8198.35</v>
      </c>
      <c r="I3" s="60">
        <v>8055.8</v>
      </c>
      <c r="J3" s="60">
        <v>8360.9500000000007</v>
      </c>
      <c r="K3" s="60">
        <v>17953.75</v>
      </c>
      <c r="L3" s="60"/>
      <c r="N3" s="12" t="s">
        <v>29</v>
      </c>
      <c r="O3" s="14">
        <v>8055.8</v>
      </c>
      <c r="P3" s="14"/>
      <c r="Q3" s="14"/>
      <c r="R3" s="14"/>
      <c r="S3" s="14"/>
      <c r="T3" s="14"/>
      <c r="U3" s="54" t="s">
        <v>66</v>
      </c>
    </row>
    <row r="4" spans="1:21" ht="15" customHeight="1">
      <c r="A4" s="17"/>
      <c r="B4" s="4"/>
      <c r="C4" s="5"/>
      <c r="D4" s="3" t="s">
        <v>3</v>
      </c>
      <c r="E4" s="21">
        <v>11201.75</v>
      </c>
      <c r="F4" s="21">
        <f>I4</f>
        <v>8083.8</v>
      </c>
      <c r="G4" s="21">
        <v>8597.75</v>
      </c>
      <c r="H4" s="21">
        <v>8253.7999999999993</v>
      </c>
      <c r="I4" s="21">
        <v>8083.8</v>
      </c>
      <c r="J4" s="21">
        <v>8792.2000000000007</v>
      </c>
      <c r="K4" s="21">
        <v>19062.5</v>
      </c>
      <c r="L4" s="21"/>
    </row>
    <row r="5" spans="1:21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12978.933333333334</v>
      </c>
      <c r="F6" s="26">
        <f t="shared" si="0"/>
        <v>9111.9666666666672</v>
      </c>
      <c r="G6" s="26">
        <f t="shared" ref="G6" si="1">G8+G25</f>
        <v>9051.6666666666642</v>
      </c>
      <c r="H6" s="26">
        <f t="shared" ref="H6" si="2">H8+H25</f>
        <v>8884.9</v>
      </c>
      <c r="I6" s="26">
        <f t="shared" ref="I6:J6" si="3">I8+I25</f>
        <v>8575.7166666666635</v>
      </c>
      <c r="J6" s="26">
        <f t="shared" si="3"/>
        <v>9412.533333333331</v>
      </c>
      <c r="K6" s="26">
        <f t="shared" ref="K6" si="4">K8+K25</f>
        <v>20754.250000000004</v>
      </c>
      <c r="L6" s="26"/>
      <c r="N6" s="44">
        <v>0.23599999999999999</v>
      </c>
      <c r="O6" s="45">
        <f t="shared" ref="O6" si="5">VALUE(23.6/100*(O1-O2)+O2)</f>
        <v>8678.3392000000003</v>
      </c>
      <c r="P6" s="45">
        <f t="shared" ref="P6:T6" si="6">VALUE(23.6/100*(P1-P2)+P2)</f>
        <v>8644.6759999999995</v>
      </c>
      <c r="Q6" s="45">
        <f t="shared" si="6"/>
        <v>10028.550999999999</v>
      </c>
      <c r="R6" s="45">
        <f t="shared" si="6"/>
        <v>8672.0784000000003</v>
      </c>
      <c r="S6" s="45">
        <f t="shared" si="6"/>
        <v>0</v>
      </c>
      <c r="T6" s="45">
        <f t="shared" si="6"/>
        <v>0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12612.816666666668</v>
      </c>
      <c r="F7" s="27">
        <f t="shared" si="7"/>
        <v>8895.1333333333314</v>
      </c>
      <c r="G7" s="27">
        <f t="shared" ref="G7" si="8">G11+G25</f>
        <v>8864.9833333333318</v>
      </c>
      <c r="H7" s="27">
        <f t="shared" ref="H7" si="9">H11+H25</f>
        <v>8736.5</v>
      </c>
      <c r="I7" s="27">
        <f t="shared" ref="I7:J7" si="10">I11+I25</f>
        <v>8466.1333333333314</v>
      </c>
      <c r="J7" s="27">
        <f t="shared" si="10"/>
        <v>9115.9666666666653</v>
      </c>
      <c r="K7" s="27">
        <f t="shared" ref="K7" si="11">K11+K25</f>
        <v>19972.400000000001</v>
      </c>
      <c r="L7" s="27"/>
      <c r="N7" s="48">
        <v>0.38200000000000001</v>
      </c>
      <c r="O7" s="49">
        <f t="shared" ref="O7" si="12">38.2/100*(O1-O2)+O2</f>
        <v>8455.2803999999996</v>
      </c>
      <c r="P7" s="49">
        <f t="shared" ref="P7:T7" si="13">38.2/100*(P1-P2)+P2</f>
        <v>8720.0119999999988</v>
      </c>
      <c r="Q7" s="49">
        <f t="shared" si="13"/>
        <v>8542.5995000000003</v>
      </c>
      <c r="R7" s="49">
        <f t="shared" si="13"/>
        <v>9390.3107999999993</v>
      </c>
      <c r="S7" s="49">
        <f t="shared" si="13"/>
        <v>0</v>
      </c>
      <c r="T7" s="49">
        <f t="shared" si="13"/>
        <v>0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11907.283333333333</v>
      </c>
      <c r="F8" s="28">
        <f t="shared" si="14"/>
        <v>8489.4666666666672</v>
      </c>
      <c r="G8" s="28">
        <f t="shared" ref="G8" si="15">(2*G11)-G3</f>
        <v>8731.366666666665</v>
      </c>
      <c r="H8" s="28">
        <f t="shared" ref="H8" si="16">(2*H11)-H3</f>
        <v>8495.15</v>
      </c>
      <c r="I8" s="28">
        <f t="shared" ref="I8:J8" si="17">(2*I11)-I3</f>
        <v>8274.9666666666635</v>
      </c>
      <c r="J8" s="28">
        <f t="shared" si="17"/>
        <v>8954.0833333333321</v>
      </c>
      <c r="K8" s="28">
        <f t="shared" ref="K8" si="18">(2*K11)-K3</f>
        <v>19517.450000000004</v>
      </c>
      <c r="L8" s="28"/>
      <c r="N8" s="42">
        <v>0.5</v>
      </c>
      <c r="O8" s="43">
        <f t="shared" ref="O8" si="19">VALUE(50/100*(O1-O2)+O2)</f>
        <v>8275</v>
      </c>
      <c r="P8" s="43">
        <f t="shared" ref="P8:T8" si="20">VALUE(50/100*(P1-P2)+P2)</f>
        <v>8780.9</v>
      </c>
      <c r="Q8" s="43">
        <f t="shared" si="20"/>
        <v>7341.625</v>
      </c>
      <c r="R8" s="43">
        <f t="shared" si="20"/>
        <v>9970.7999999999993</v>
      </c>
      <c r="S8" s="43">
        <f t="shared" si="20"/>
        <v>0</v>
      </c>
      <c r="T8" s="43">
        <f t="shared" si="20"/>
        <v>0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 t="shared" ref="O9" si="21">VALUE(61.8/100*(O1-O2)+O2)</f>
        <v>8094.7196000000004</v>
      </c>
      <c r="P9" s="51">
        <f t="shared" ref="P9:T9" si="22">VALUE(61.8/100*(P1-P2)+P2)</f>
        <v>8841.7880000000005</v>
      </c>
      <c r="Q9" s="51">
        <f t="shared" si="22"/>
        <v>6140.6504999999997</v>
      </c>
      <c r="R9" s="51">
        <f t="shared" si="22"/>
        <v>10551.289199999999</v>
      </c>
      <c r="S9" s="51">
        <f t="shared" si="22"/>
        <v>0</v>
      </c>
      <c r="T9" s="51">
        <f t="shared" si="22"/>
        <v>0</v>
      </c>
    </row>
    <row r="10" spans="1:21" ht="15" customHeight="1">
      <c r="A10" s="24"/>
      <c r="B10" s="25"/>
      <c r="C10" s="25"/>
      <c r="D10" s="6" t="s">
        <v>8</v>
      </c>
      <c r="E10" s="58">
        <f t="shared" ref="E10:F10" si="23">E11+E32/2</f>
        <v>11371.458333333332</v>
      </c>
      <c r="F10" s="58">
        <f t="shared" si="23"/>
        <v>8367.0499999999993</v>
      </c>
      <c r="G10" s="58">
        <f t="shared" ref="G10" si="24">G11+G32/2</f>
        <v>8571.2166666666653</v>
      </c>
      <c r="H10" s="58">
        <f t="shared" ref="H10" si="25">H11+H32/2</f>
        <v>8393.2250000000004</v>
      </c>
      <c r="I10" s="58">
        <f t="shared" ref="I10:J10" si="26">I11+I32/2</f>
        <v>8206.1749999999993</v>
      </c>
      <c r="J10" s="58">
        <f t="shared" si="26"/>
        <v>8724.8583333333336</v>
      </c>
      <c r="K10" s="58">
        <f t="shared" ref="K10" si="27">K11+K32/2</f>
        <v>18899.050000000003</v>
      </c>
      <c r="L10" s="58"/>
      <c r="N10" s="39">
        <v>0.70699999999999996</v>
      </c>
      <c r="O10" s="40">
        <f t="shared" ref="O10" si="28">VALUE(70.7/100*(O1-O2)+O2)</f>
        <v>7958.7453999999998</v>
      </c>
      <c r="P10" s="40">
        <f t="shared" ref="P10:T10" si="29">VALUE(70.7/100*(P1-P2)+P2)</f>
        <v>8887.7119999999995</v>
      </c>
      <c r="Q10" s="40">
        <f t="shared" si="29"/>
        <v>5234.8307499999992</v>
      </c>
      <c r="R10" s="40">
        <f t="shared" si="29"/>
        <v>10989.1158</v>
      </c>
      <c r="S10" s="40">
        <f t="shared" si="29"/>
        <v>0</v>
      </c>
      <c r="T10" s="40">
        <f t="shared" si="29"/>
        <v>0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0">(E2+E3+E4)/3</f>
        <v>11541.166666666666</v>
      </c>
      <c r="F11" s="21">
        <f t="shared" si="30"/>
        <v>8272.6333333333332</v>
      </c>
      <c r="G11" s="21">
        <f t="shared" ref="G11" si="31">(G2+G3+G4)/3</f>
        <v>8544.6833333333325</v>
      </c>
      <c r="H11" s="21">
        <f t="shared" ref="H11" si="32">(H2+H3+H4)/3</f>
        <v>8346.75</v>
      </c>
      <c r="I11" s="21">
        <f t="shared" ref="I11:J11" si="33">(I2+I3+I4)/3</f>
        <v>8165.3833333333323</v>
      </c>
      <c r="J11" s="21">
        <f t="shared" si="33"/>
        <v>8657.5166666666664</v>
      </c>
      <c r="K11" s="21">
        <f t="shared" ref="K11" si="34">(K2+K3+K4)/3</f>
        <v>18735.600000000002</v>
      </c>
      <c r="L11" s="21"/>
      <c r="N11" s="46">
        <v>0.78600000000000003</v>
      </c>
      <c r="O11" s="47">
        <f t="shared" ref="O11" si="35">VALUE(78.6/100*(O1-O2)+O2)</f>
        <v>7838.0492000000004</v>
      </c>
      <c r="P11" s="47">
        <f t="shared" ref="P11:T11" si="36">VALUE(78.6/100*(P1-P2)+P2)</f>
        <v>8928.4759999999987</v>
      </c>
      <c r="Q11" s="47">
        <f t="shared" si="36"/>
        <v>4430.7885000000006</v>
      </c>
      <c r="R11" s="47">
        <f t="shared" si="36"/>
        <v>11377.7484</v>
      </c>
      <c r="S11" s="47">
        <f t="shared" si="36"/>
        <v>0</v>
      </c>
      <c r="T11" s="47">
        <f t="shared" si="36"/>
        <v>0</v>
      </c>
    </row>
    <row r="12" spans="1:21" ht="15" customHeight="1">
      <c r="A12" s="24"/>
      <c r="B12" s="25"/>
      <c r="C12" s="25"/>
      <c r="D12" s="6" t="s">
        <v>10</v>
      </c>
      <c r="E12" s="59">
        <f t="shared" ref="E12:F12" si="37">E11-E32/2</f>
        <v>11710.875</v>
      </c>
      <c r="F12" s="59">
        <f t="shared" si="37"/>
        <v>8178.2166666666672</v>
      </c>
      <c r="G12" s="59">
        <f t="shared" ref="G12" si="38">G11-G32/2</f>
        <v>8518.15</v>
      </c>
      <c r="H12" s="59">
        <f t="shared" ref="H12" si="39">H11-H32/2</f>
        <v>8300.2749999999996</v>
      </c>
      <c r="I12" s="59">
        <f t="shared" ref="I12:J12" si="40">I11-I32/2</f>
        <v>8124.5916666666653</v>
      </c>
      <c r="J12" s="59">
        <f t="shared" si="40"/>
        <v>8590.1749999999993</v>
      </c>
      <c r="K12" s="59">
        <f t="shared" ref="K12" si="41">K11-K32/2</f>
        <v>18572.150000000001</v>
      </c>
      <c r="L12" s="59"/>
      <c r="N12" s="39">
        <v>1</v>
      </c>
      <c r="O12" s="40">
        <f t="shared" ref="O12" si="42">VALUE(100/100*(O1-O2)+O2)</f>
        <v>7511.1</v>
      </c>
      <c r="P12" s="40">
        <f t="shared" ref="P12:T12" si="43">VALUE(100/100*(P1-P2)+P2)</f>
        <v>9038.9</v>
      </c>
      <c r="Q12" s="40">
        <f t="shared" si="43"/>
        <v>2252.75</v>
      </c>
      <c r="R12" s="40">
        <f t="shared" si="43"/>
        <v>12430.5</v>
      </c>
      <c r="S12" s="40">
        <f t="shared" si="43"/>
        <v>0</v>
      </c>
      <c r="T12" s="40">
        <f t="shared" si="43"/>
        <v>0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44">VALUE(123.6/100*(O1-O2)+O2)</f>
        <v>7150.5392000000011</v>
      </c>
      <c r="P13" s="40">
        <f t="shared" ref="P13:T13" si="45">VALUE(123.6/100*(P1-P2)+P2)</f>
        <v>9160.6759999999995</v>
      </c>
      <c r="Q13" s="40">
        <f t="shared" si="45"/>
        <v>-149.19900000000052</v>
      </c>
      <c r="R13" s="40">
        <f t="shared" si="45"/>
        <v>13591.4784</v>
      </c>
      <c r="S13" s="40">
        <f t="shared" si="45"/>
        <v>0</v>
      </c>
      <c r="T13" s="40">
        <f t="shared" si="45"/>
        <v>0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46">2*E11-E2</f>
        <v>10835.633333333331</v>
      </c>
      <c r="F14" s="32">
        <f t="shared" si="46"/>
        <v>7866.9666666666672</v>
      </c>
      <c r="G14" s="32">
        <f t="shared" ref="G14" si="47">2*G11-G2</f>
        <v>8411.0666666666657</v>
      </c>
      <c r="H14" s="32">
        <f t="shared" ref="H14" si="48">2*H11-H2</f>
        <v>8105.4</v>
      </c>
      <c r="I14" s="32">
        <f t="shared" ref="I14:J14" si="49">2*I11-I2</f>
        <v>7974.2166666666653</v>
      </c>
      <c r="J14" s="32">
        <f t="shared" si="49"/>
        <v>8495.6333333333332</v>
      </c>
      <c r="K14" s="32">
        <f t="shared" ref="K14" si="50">2*K11-K2</f>
        <v>18280.650000000005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1">E11-E25</f>
        <v>10469.516666666665</v>
      </c>
      <c r="F15" s="34">
        <f t="shared" si="51"/>
        <v>7650.1333333333341</v>
      </c>
      <c r="G15" s="34">
        <f t="shared" ref="G15" si="52">G11-G25</f>
        <v>8224.3833333333332</v>
      </c>
      <c r="H15" s="34">
        <f t="shared" ref="H15" si="53">H11-H25</f>
        <v>7957</v>
      </c>
      <c r="I15" s="34">
        <f t="shared" ref="I15:J15" si="54">I11-I25</f>
        <v>7864.6333333333332</v>
      </c>
      <c r="J15" s="34">
        <f t="shared" si="54"/>
        <v>8199.0666666666675</v>
      </c>
      <c r="K15" s="34">
        <f t="shared" ref="K15" si="55">K11-K25</f>
        <v>17498.800000000003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9763.9833333333299</v>
      </c>
      <c r="F16" s="35">
        <f t="shared" si="56"/>
        <v>7244.4666666666681</v>
      </c>
      <c r="G16" s="35">
        <f t="shared" ref="G16" si="57">G14-G25</f>
        <v>8090.7666666666664</v>
      </c>
      <c r="H16" s="35">
        <f t="shared" ref="H16" si="58">H14-H25</f>
        <v>7715.65</v>
      </c>
      <c r="I16" s="35">
        <f t="shared" ref="I16:J16" si="59">I14-I25</f>
        <v>7673.4666666666662</v>
      </c>
      <c r="J16" s="35">
        <f t="shared" si="59"/>
        <v>8037.1833333333343</v>
      </c>
      <c r="K16" s="35">
        <f t="shared" ref="K16" si="60">K14-K25</f>
        <v>17043.850000000006</v>
      </c>
      <c r="L16" s="35"/>
      <c r="N16" s="39">
        <v>0.23599999999999999</v>
      </c>
      <c r="O16" s="40">
        <f t="shared" ref="O16" si="61">VALUE(O3-23.6/100*(O1-O2))</f>
        <v>8416.3608000000004</v>
      </c>
      <c r="P16" s="40">
        <f t="shared" ref="P16:T16" si="62">VALUE(P3-23.6/100*(P1-P2))</f>
        <v>-121.77600000000001</v>
      </c>
      <c r="Q16" s="40">
        <f t="shared" si="62"/>
        <v>2401.9490000000001</v>
      </c>
      <c r="R16" s="40">
        <f t="shared" si="62"/>
        <v>-1160.9784</v>
      </c>
      <c r="S16" s="40">
        <f t="shared" si="62"/>
        <v>0</v>
      </c>
      <c r="T16" s="40">
        <f t="shared" si="62"/>
        <v>0</v>
      </c>
    </row>
    <row r="17" spans="1:21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56">
        <f t="shared" ref="O17" si="63">VALUE(O3-38.2/100*(O1-O2))</f>
        <v>8639.4195999999993</v>
      </c>
      <c r="P17" s="40">
        <f t="shared" ref="P17:T17" si="64">VALUE(P3-38.2/100*(P1-P2))</f>
        <v>-197.11199999999999</v>
      </c>
      <c r="Q17" s="40">
        <f t="shared" si="64"/>
        <v>3887.9005000000002</v>
      </c>
      <c r="R17" s="41">
        <f t="shared" si="64"/>
        <v>-1879.2107999999998</v>
      </c>
      <c r="S17" s="56">
        <f t="shared" si="64"/>
        <v>0</v>
      </c>
      <c r="T17" s="56">
        <f t="shared" si="64"/>
        <v>0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5">(E2/E3)*E4</f>
        <v>12275.960440892883</v>
      </c>
      <c r="F18" s="27">
        <f t="shared" si="65"/>
        <v>8708.4636584820855</v>
      </c>
      <c r="G18" s="27">
        <f t="shared" ref="G18" si="66">(G2/G3)*G4</f>
        <v>8927.2378350083745</v>
      </c>
      <c r="H18" s="27">
        <f t="shared" ref="H18" si="67">(H2/H3)*H4</f>
        <v>8646.1860959827281</v>
      </c>
      <c r="I18" s="27">
        <f t="shared" ref="I18:J18" si="68">(I2/I3)*I4</f>
        <v>8385.5953337967676</v>
      </c>
      <c r="J18" s="27">
        <f t="shared" si="68"/>
        <v>9274.2964232533377</v>
      </c>
      <c r="K18" s="27">
        <f t="shared" ref="K18" si="69">(K2/K3)*K4</f>
        <v>20375.679697834712</v>
      </c>
      <c r="L18" s="27"/>
      <c r="N18" s="39">
        <v>0.5</v>
      </c>
      <c r="O18" s="56">
        <f t="shared" ref="O18" si="70">VALUE(O3-50/100*(O1-O2))</f>
        <v>8819.7000000000007</v>
      </c>
      <c r="P18" s="40">
        <f t="shared" ref="P18:T18" si="71">VALUE(P3-50/100*(P1-P2))</f>
        <v>-258</v>
      </c>
      <c r="Q18" s="40">
        <f t="shared" si="71"/>
        <v>5088.875</v>
      </c>
      <c r="R18" s="41">
        <f t="shared" si="71"/>
        <v>-2459.6999999999998</v>
      </c>
      <c r="S18" s="56">
        <f t="shared" si="71"/>
        <v>0</v>
      </c>
      <c r="T18" s="56">
        <f t="shared" si="71"/>
        <v>0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2">E4+E26/2</f>
        <v>11791.157500000001</v>
      </c>
      <c r="F19" s="28">
        <f t="shared" si="72"/>
        <v>8426.1749999999993</v>
      </c>
      <c r="G19" s="28">
        <f t="shared" ref="G19" si="73">G4+G26/2</f>
        <v>8773.9149999999991</v>
      </c>
      <c r="H19" s="28">
        <f t="shared" ref="H19" si="74">H4+H26/2</f>
        <v>8468.1624999999985</v>
      </c>
      <c r="I19" s="28">
        <f t="shared" ref="I19:J19" si="75">I4+I26/2</f>
        <v>8249.2124999999996</v>
      </c>
      <c r="J19" s="28">
        <f t="shared" si="75"/>
        <v>9044.3474999999999</v>
      </c>
      <c r="K19" s="28">
        <f t="shared" ref="K19" si="76">K4+K26/2</f>
        <v>19742.739999999998</v>
      </c>
      <c r="L19" s="28"/>
      <c r="N19" s="39">
        <v>0.61799999999999999</v>
      </c>
      <c r="O19" s="56">
        <f t="shared" ref="O19" si="77">VALUE(O3-61.8/100*(O1-O2))</f>
        <v>8999.9804000000004</v>
      </c>
      <c r="P19" s="40">
        <f t="shared" ref="P19:T19" si="78">VALUE(P3-61.8/100*(P1-P2))</f>
        <v>-318.88799999999998</v>
      </c>
      <c r="Q19" s="40">
        <f t="shared" si="78"/>
        <v>6289.8495000000003</v>
      </c>
      <c r="R19" s="41">
        <f t="shared" si="78"/>
        <v>-3040.1891999999998</v>
      </c>
      <c r="S19" s="56">
        <f t="shared" si="78"/>
        <v>0</v>
      </c>
      <c r="T19" s="56">
        <f t="shared" si="78"/>
        <v>0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79">E4</f>
        <v>11201.75</v>
      </c>
      <c r="F20" s="21">
        <f t="shared" si="79"/>
        <v>8083.8</v>
      </c>
      <c r="G20" s="21">
        <f t="shared" ref="G20" si="80">G4</f>
        <v>8597.75</v>
      </c>
      <c r="H20" s="21">
        <f t="shared" ref="H20" si="81">H4</f>
        <v>8253.7999999999993</v>
      </c>
      <c r="I20" s="21">
        <f t="shared" ref="I20:J20" si="82">I4</f>
        <v>8083.8</v>
      </c>
      <c r="J20" s="21">
        <f t="shared" si="82"/>
        <v>8792.2000000000007</v>
      </c>
      <c r="K20" s="21">
        <f t="shared" ref="K20" si="83">K4</f>
        <v>19062.5</v>
      </c>
      <c r="L20" s="21"/>
      <c r="N20" s="39">
        <v>0.70699999999999996</v>
      </c>
      <c r="O20" s="40">
        <f t="shared" ref="O20" si="84">VALUE(O3-70.07/100*(O1-O2))</f>
        <v>9126.329459999999</v>
      </c>
      <c r="P20" s="40">
        <f t="shared" ref="P20:T20" si="85">VALUE(P3-70.07/100*(P1-P2))</f>
        <v>-361.56119999999993</v>
      </c>
      <c r="Q20" s="40">
        <f t="shared" si="85"/>
        <v>7131.5494249999983</v>
      </c>
      <c r="R20" s="40">
        <f t="shared" si="85"/>
        <v>-3447.0235799999991</v>
      </c>
      <c r="S20" s="40">
        <f t="shared" si="85"/>
        <v>0</v>
      </c>
      <c r="T20" s="40">
        <f t="shared" si="85"/>
        <v>0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6">E4-E26/4</f>
        <v>10907.046249999999</v>
      </c>
      <c r="F21" s="20">
        <f t="shared" si="86"/>
        <v>7912.6125000000002</v>
      </c>
      <c r="G21" s="20">
        <f t="shared" ref="G21" si="87">G4-G26/4</f>
        <v>8509.6674999999996</v>
      </c>
      <c r="H21" s="20">
        <f t="shared" ref="H21" si="88">H4-H26/4</f>
        <v>8146.6187499999996</v>
      </c>
      <c r="I21" s="20">
        <f t="shared" ref="I21:J21" si="89">I4-I26/4</f>
        <v>8001.09375</v>
      </c>
      <c r="J21" s="20">
        <f t="shared" si="89"/>
        <v>8666.1262500000012</v>
      </c>
      <c r="K21" s="20">
        <f t="shared" ref="K21" si="90">K4-K26/4</f>
        <v>18722.38</v>
      </c>
      <c r="L21" s="20"/>
      <c r="N21" s="39">
        <v>0.78600000000000003</v>
      </c>
      <c r="O21" s="40">
        <f t="shared" ref="O21" si="91">VALUE(O3-78.6/100*(O1-O2))</f>
        <v>9256.6507999999994</v>
      </c>
      <c r="P21" s="40">
        <f t="shared" ref="P21:T21" si="92">VALUE(P3-78.6/100*(P1-P2))</f>
        <v>-405.57599999999996</v>
      </c>
      <c r="Q21" s="40">
        <f t="shared" si="92"/>
        <v>7999.7114999999994</v>
      </c>
      <c r="R21" s="40">
        <f t="shared" si="92"/>
        <v>-3866.6483999999991</v>
      </c>
      <c r="S21" s="40">
        <f t="shared" si="92"/>
        <v>0</v>
      </c>
      <c r="T21" s="40">
        <f t="shared" si="92"/>
        <v>0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3">E4-E26/2</f>
        <v>10612.342499999999</v>
      </c>
      <c r="F22" s="32">
        <f t="shared" si="93"/>
        <v>7741.4250000000011</v>
      </c>
      <c r="G22" s="32">
        <f t="shared" ref="G22" si="94">G4-G26/2</f>
        <v>8421.5850000000009</v>
      </c>
      <c r="H22" s="32">
        <f t="shared" ref="H22" si="95">H4-H26/2</f>
        <v>8039.4374999999991</v>
      </c>
      <c r="I22" s="32">
        <f t="shared" ref="I22:J22" si="96">I4-I26/2</f>
        <v>7918.3875000000007</v>
      </c>
      <c r="J22" s="32">
        <f t="shared" si="96"/>
        <v>8540.0525000000016</v>
      </c>
      <c r="K22" s="32">
        <f t="shared" ref="K22" si="97">K4-K26/2</f>
        <v>18382.260000000002</v>
      </c>
      <c r="L22" s="32"/>
      <c r="N22" s="39">
        <v>1</v>
      </c>
      <c r="O22" s="40">
        <f t="shared" ref="O22" si="98">VALUE(O3-100/100*(O1-O2))</f>
        <v>9583.5999999999985</v>
      </c>
      <c r="P22" s="40">
        <f t="shared" ref="P22:T22" si="99">VALUE(P3-100/100*(P1-P2))</f>
        <v>-516</v>
      </c>
      <c r="Q22" s="40">
        <f t="shared" si="99"/>
        <v>10177.75</v>
      </c>
      <c r="R22" s="40">
        <f t="shared" si="99"/>
        <v>-4919.3999999999996</v>
      </c>
      <c r="S22" s="40">
        <f t="shared" si="99"/>
        <v>0</v>
      </c>
      <c r="T22" s="40">
        <f t="shared" si="99"/>
        <v>0</v>
      </c>
      <c r="U22" s="55"/>
    </row>
    <row r="23" spans="1:21" ht="15" customHeight="1">
      <c r="A23" s="24"/>
      <c r="B23" s="25"/>
      <c r="C23" s="25"/>
      <c r="D23" s="6" t="s">
        <v>19</v>
      </c>
      <c r="E23" s="34">
        <f t="shared" ref="E23:F23" si="100">E4-(E18-E4)</f>
        <v>10127.539559107117</v>
      </c>
      <c r="F23" s="34">
        <f t="shared" si="100"/>
        <v>7459.1363415179148</v>
      </c>
      <c r="G23" s="34">
        <f t="shared" ref="G23" si="101">G4-(G18-G4)</f>
        <v>8268.2621649916255</v>
      </c>
      <c r="H23" s="34">
        <f t="shared" ref="H23" si="102">H4-(H18-H4)</f>
        <v>7861.4139040172704</v>
      </c>
      <c r="I23" s="34">
        <f t="shared" ref="I23:J23" si="103">I4-(I18-I4)</f>
        <v>7782.0046662032328</v>
      </c>
      <c r="J23" s="34">
        <f t="shared" si="103"/>
        <v>8310.1035767466637</v>
      </c>
      <c r="K23" s="34">
        <f t="shared" ref="K23" si="104">K4-(K18-K4)</f>
        <v>17749.320302165288</v>
      </c>
      <c r="L23" s="34"/>
      <c r="N23" s="39">
        <v>1.236</v>
      </c>
      <c r="O23" s="40">
        <f t="shared" ref="O23" si="105">VALUE(O3-123.6/100*(O1-O2))</f>
        <v>9944.1607999999997</v>
      </c>
      <c r="P23" s="40">
        <f t="shared" ref="P23:T23" si="106">VALUE(P3-123.6/100*(P1-P2))</f>
        <v>-637.77599999999995</v>
      </c>
      <c r="Q23" s="40">
        <f t="shared" si="106"/>
        <v>12579.699000000001</v>
      </c>
      <c r="R23" s="57">
        <f t="shared" si="106"/>
        <v>-6080.3783999999996</v>
      </c>
      <c r="S23" s="40">
        <f t="shared" si="106"/>
        <v>0</v>
      </c>
      <c r="T23" s="40">
        <f t="shared" si="106"/>
        <v>0</v>
      </c>
      <c r="U23" s="55"/>
    </row>
    <row r="24" spans="1:21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 t="shared" ref="O24" si="107">VALUE(O3-127.2/100*(O1-O2))</f>
        <v>9999.1615999999995</v>
      </c>
      <c r="P24" s="53">
        <f t="shared" ref="P24:T24" si="108">VALUE(P3-127.2/100*(P1-P2))</f>
        <v>-656.35199999999998</v>
      </c>
      <c r="Q24" s="53">
        <f t="shared" si="108"/>
        <v>12946.098</v>
      </c>
      <c r="R24" s="53">
        <f t="shared" si="108"/>
        <v>-6257.4767999999995</v>
      </c>
      <c r="S24" s="53">
        <f t="shared" si="108"/>
        <v>0</v>
      </c>
      <c r="T24" s="53">
        <f t="shared" si="108"/>
        <v>0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09">ABS(E2-E3)</f>
        <v>1071.6500000000015</v>
      </c>
      <c r="F25" s="36">
        <f t="shared" si="109"/>
        <v>622.49999999999909</v>
      </c>
      <c r="G25" s="36">
        <f t="shared" ref="G25" si="110">ABS(G2-G3)</f>
        <v>320.29999999999927</v>
      </c>
      <c r="H25" s="36">
        <f t="shared" ref="H25" si="111">ABS(H2-H3)</f>
        <v>389.75</v>
      </c>
      <c r="I25" s="36">
        <f t="shared" ref="I25:J25" si="112">ABS(I2-I3)</f>
        <v>300.74999999999909</v>
      </c>
      <c r="J25" s="36">
        <f t="shared" si="112"/>
        <v>458.44999999999891</v>
      </c>
      <c r="K25" s="36">
        <f t="shared" ref="K25" si="113">ABS(K2-K3)</f>
        <v>1236.7999999999993</v>
      </c>
      <c r="L25" s="36"/>
      <c r="N25" s="39">
        <v>1.3819999999999999</v>
      </c>
      <c r="O25" s="40">
        <f t="shared" ref="O25" si="114">VALUE(O3-138.2/100*(O1-O2))</f>
        <v>10167.219599999999</v>
      </c>
      <c r="P25" s="40">
        <f t="shared" ref="P25:T25" si="115">VALUE(P3-138.2/100*(P1-P2))</f>
        <v>-713.11199999999997</v>
      </c>
      <c r="Q25" s="40">
        <f t="shared" si="115"/>
        <v>14065.6505</v>
      </c>
      <c r="R25" s="40">
        <f t="shared" si="115"/>
        <v>-6798.6107999999986</v>
      </c>
      <c r="S25" s="40">
        <f t="shared" si="115"/>
        <v>0</v>
      </c>
      <c r="T25" s="40">
        <f t="shared" si="115"/>
        <v>0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16">E25*1.1</f>
        <v>1178.8150000000016</v>
      </c>
      <c r="F26" s="36">
        <f t="shared" si="116"/>
        <v>684.74999999999909</v>
      </c>
      <c r="G26" s="36">
        <f t="shared" ref="G26" si="117">G25*1.1</f>
        <v>352.32999999999925</v>
      </c>
      <c r="H26" s="36">
        <f t="shared" ref="H26" si="118">H25*1.1</f>
        <v>428.72500000000002</v>
      </c>
      <c r="I26" s="36">
        <f t="shared" ref="I26:J26" si="119">I25*1.1</f>
        <v>330.82499999999902</v>
      </c>
      <c r="J26" s="36">
        <f t="shared" si="119"/>
        <v>504.29499999999882</v>
      </c>
      <c r="K26" s="36">
        <f t="shared" ref="K26" si="120">K25*1.1</f>
        <v>1360.4799999999993</v>
      </c>
      <c r="L26" s="36"/>
      <c r="N26" s="39">
        <v>1.4139999999999999</v>
      </c>
      <c r="O26" s="40">
        <f t="shared" ref="O26" si="121">VALUE(O3-141.4/100*(O1-O2))</f>
        <v>10216.109199999999</v>
      </c>
      <c r="P26" s="40">
        <f t="shared" ref="P26:T26" si="122">VALUE(P3-141.4/100*(P1-P2))</f>
        <v>-729.62400000000002</v>
      </c>
      <c r="Q26" s="40">
        <f t="shared" si="122"/>
        <v>14391.338500000002</v>
      </c>
      <c r="R26" s="40">
        <f t="shared" si="122"/>
        <v>-6956.0316000000003</v>
      </c>
      <c r="S26" s="40">
        <f t="shared" si="122"/>
        <v>0</v>
      </c>
      <c r="T26" s="40">
        <f t="shared" si="122"/>
        <v>0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3">(E2+E3)</f>
        <v>23421.75</v>
      </c>
      <c r="F27" s="36">
        <f t="shared" si="123"/>
        <v>16734.099999999999</v>
      </c>
      <c r="G27" s="36">
        <f t="shared" ref="G27" si="124">(G2+G3)</f>
        <v>17036.3</v>
      </c>
      <c r="H27" s="36">
        <f t="shared" ref="H27" si="125">(H2+H3)</f>
        <v>16786.45</v>
      </c>
      <c r="I27" s="36">
        <f t="shared" ref="I27:J27" si="126">(I2+I3)</f>
        <v>16412.349999999999</v>
      </c>
      <c r="J27" s="36">
        <f t="shared" si="126"/>
        <v>17180.349999999999</v>
      </c>
      <c r="K27" s="36">
        <f t="shared" ref="K27" si="127">(K2+K3)</f>
        <v>37144.300000000003</v>
      </c>
      <c r="L27" s="36"/>
      <c r="N27" s="39">
        <v>1.5</v>
      </c>
      <c r="O27" s="40">
        <f t="shared" ref="O27" si="128">VALUE(O3-150/100*(O1-O2))</f>
        <v>10347.5</v>
      </c>
      <c r="P27" s="40">
        <f t="shared" ref="P27:T27" si="129">VALUE(P3-150/100*(P1-P2))</f>
        <v>-774</v>
      </c>
      <c r="Q27" s="40">
        <f t="shared" si="129"/>
        <v>15266.625</v>
      </c>
      <c r="R27" s="40">
        <f t="shared" si="129"/>
        <v>-7379.0999999999995</v>
      </c>
      <c r="S27" s="40">
        <f t="shared" si="129"/>
        <v>0</v>
      </c>
      <c r="T27" s="40">
        <f t="shared" si="129"/>
        <v>0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0">(E2+E3)/2</f>
        <v>11710.875</v>
      </c>
      <c r="F28" s="36">
        <f t="shared" si="130"/>
        <v>8367.0499999999993</v>
      </c>
      <c r="G28" s="36">
        <f t="shared" ref="G28" si="131">(G2+G3)/2</f>
        <v>8518.15</v>
      </c>
      <c r="H28" s="36">
        <f t="shared" ref="H28" si="132">(H2+H3)/2</f>
        <v>8393.2250000000004</v>
      </c>
      <c r="I28" s="36">
        <f t="shared" ref="I28:J28" si="133">(I2+I3)/2</f>
        <v>8206.1749999999993</v>
      </c>
      <c r="J28" s="36">
        <f t="shared" si="133"/>
        <v>8590.1749999999993</v>
      </c>
      <c r="K28" s="36">
        <f t="shared" ref="K28" si="134">(K2+K3)/2</f>
        <v>18572.150000000001</v>
      </c>
      <c r="L28" s="36"/>
      <c r="N28" s="50">
        <v>1.6180000000000001</v>
      </c>
      <c r="O28" s="51">
        <f t="shared" ref="O28" si="135">VALUE(O3-161.8/100*(O1-O2))</f>
        <v>10527.7804</v>
      </c>
      <c r="P28" s="51">
        <f t="shared" ref="P28:T28" si="136">VALUE(P3-161.8/100*(P1-P2))</f>
        <v>-834.88800000000003</v>
      </c>
      <c r="Q28" s="51">
        <f t="shared" si="136"/>
        <v>16467.5995</v>
      </c>
      <c r="R28" s="51">
        <f t="shared" si="136"/>
        <v>-7959.5892000000003</v>
      </c>
      <c r="S28" s="51">
        <f t="shared" si="136"/>
        <v>0</v>
      </c>
      <c r="T28" s="51">
        <f t="shared" si="136"/>
        <v>0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37">E30-E31+E30</f>
        <v>11371.458333333332</v>
      </c>
      <c r="F29" s="36">
        <f t="shared" si="137"/>
        <v>8178.2166666666672</v>
      </c>
      <c r="G29" s="36">
        <f t="shared" ref="G29" si="138">G30-G31+G30</f>
        <v>8571.2166666666653</v>
      </c>
      <c r="H29" s="36">
        <f t="shared" ref="H29" si="139">H30-H31+H30</f>
        <v>8300.2749999999996</v>
      </c>
      <c r="I29" s="36">
        <f t="shared" ref="I29:J29" si="140">I30-I31+I30</f>
        <v>8124.5916666666653</v>
      </c>
      <c r="J29" s="36">
        <f t="shared" si="140"/>
        <v>8724.8583333333336</v>
      </c>
      <c r="K29" s="36">
        <f t="shared" ref="K29" si="141">K30-K31+K30</f>
        <v>18899.050000000003</v>
      </c>
      <c r="L29" s="36"/>
      <c r="N29" s="39">
        <v>1.7070000000000001</v>
      </c>
      <c r="O29" s="40">
        <f t="shared" ref="O29" si="142">VALUE(O3-170.07/100*(O1-O2))</f>
        <v>10654.129459999998</v>
      </c>
      <c r="P29" s="40">
        <f t="shared" ref="P29:T29" si="143">VALUE(P3-170.07/100*(P1-P2))</f>
        <v>-877.56119999999999</v>
      </c>
      <c r="Q29" s="40">
        <f t="shared" si="143"/>
        <v>17309.299424999997</v>
      </c>
      <c r="R29" s="40">
        <f t="shared" si="143"/>
        <v>-8366.4235799999988</v>
      </c>
      <c r="S29" s="40">
        <f t="shared" si="143"/>
        <v>0</v>
      </c>
      <c r="T29" s="40">
        <f t="shared" si="143"/>
        <v>0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4">(E2+E3+E4)/3</f>
        <v>11541.166666666666</v>
      </c>
      <c r="F30" s="36">
        <f t="shared" si="144"/>
        <v>8272.6333333333332</v>
      </c>
      <c r="G30" s="36">
        <f t="shared" ref="G30" si="145">(G2+G3+G4)/3</f>
        <v>8544.6833333333325</v>
      </c>
      <c r="H30" s="36">
        <f t="shared" ref="H30" si="146">(H2+H3+H4)/3</f>
        <v>8346.75</v>
      </c>
      <c r="I30" s="36">
        <f t="shared" ref="I30:J30" si="147">(I2+I3+I4)/3</f>
        <v>8165.3833333333323</v>
      </c>
      <c r="J30" s="36">
        <f t="shared" si="147"/>
        <v>8657.5166666666664</v>
      </c>
      <c r="K30" s="36">
        <f t="shared" ref="K30" si="148">(K2+K3+K4)/3</f>
        <v>18735.600000000002</v>
      </c>
      <c r="L30" s="36"/>
      <c r="N30" s="42">
        <v>2</v>
      </c>
      <c r="O30" s="43">
        <f t="shared" ref="O30" si="149">VALUE(O3-200/100*(O1-O2))</f>
        <v>11111.399999999998</v>
      </c>
      <c r="P30" s="43">
        <f t="shared" ref="P30:T30" si="150">VALUE(P3-200/100*(P1-P2))</f>
        <v>-1032</v>
      </c>
      <c r="Q30" s="43">
        <f t="shared" si="150"/>
        <v>20355.5</v>
      </c>
      <c r="R30" s="43">
        <f t="shared" si="150"/>
        <v>-9838.7999999999993</v>
      </c>
      <c r="S30" s="43">
        <f t="shared" si="150"/>
        <v>0</v>
      </c>
      <c r="T30" s="43">
        <f t="shared" si="150"/>
        <v>0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1">E28</f>
        <v>11710.875</v>
      </c>
      <c r="F31" s="36">
        <f t="shared" si="151"/>
        <v>8367.0499999999993</v>
      </c>
      <c r="G31" s="36">
        <f t="shared" ref="G31" si="152">G28</f>
        <v>8518.15</v>
      </c>
      <c r="H31" s="36">
        <f t="shared" ref="H31" si="153">H28</f>
        <v>8393.2250000000004</v>
      </c>
      <c r="I31" s="36">
        <f t="shared" ref="I31:J31" si="154">I28</f>
        <v>8206.1749999999993</v>
      </c>
      <c r="J31" s="36">
        <f t="shared" si="154"/>
        <v>8590.1749999999993</v>
      </c>
      <c r="K31" s="36">
        <f t="shared" ref="K31" si="155">K28</f>
        <v>18572.150000000001</v>
      </c>
      <c r="L31" s="36"/>
      <c r="N31" s="39">
        <v>2.2360000000000002</v>
      </c>
      <c r="O31" s="40">
        <f t="shared" ref="O31" si="156">VALUE(O3-223.6/100*(O1-O2))</f>
        <v>11471.960799999997</v>
      </c>
      <c r="P31" s="40">
        <f t="shared" ref="P31:T31" si="157">VALUE(P3-223.6/100*(P1-P2))</f>
        <v>-1153.7759999999998</v>
      </c>
      <c r="Q31" s="40">
        <f t="shared" si="157"/>
        <v>22757.448999999997</v>
      </c>
      <c r="R31" s="40">
        <f t="shared" si="157"/>
        <v>-10999.778399999997</v>
      </c>
      <c r="S31" s="40">
        <f t="shared" si="157"/>
        <v>0</v>
      </c>
      <c r="T31" s="40">
        <f t="shared" si="157"/>
        <v>0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" si="158">ABS(F29-F31)</f>
        <v>188.83333333333212</v>
      </c>
      <c r="G32" s="37">
        <f t="shared" ref="G32" si="159">ABS(G29-G31)</f>
        <v>53.066666666665697</v>
      </c>
      <c r="H32" s="37">
        <f t="shared" ref="H32" si="160">ABS(H29-H31)</f>
        <v>92.950000000000728</v>
      </c>
      <c r="I32" s="37">
        <f t="shared" ref="I32:J32" si="161">ABS(I29-I31)</f>
        <v>81.58333333333394</v>
      </c>
      <c r="J32" s="37">
        <f t="shared" si="161"/>
        <v>134.6833333333343</v>
      </c>
      <c r="K32" s="37">
        <f t="shared" ref="K32" si="162">ABS(K29-K31)</f>
        <v>326.90000000000146</v>
      </c>
      <c r="L32" s="37"/>
      <c r="N32" s="39">
        <v>2.2719999999999998</v>
      </c>
      <c r="O32" s="40">
        <f t="shared" ref="O32" si="163">VALUE(O3-227.2/100*(O1-O2))</f>
        <v>11526.961599999999</v>
      </c>
      <c r="P32" s="40">
        <f t="shared" ref="P32:T32" si="164">VALUE(P3-227.2/100*(P1-P2))</f>
        <v>-1172.3519999999999</v>
      </c>
      <c r="Q32" s="40">
        <f t="shared" si="164"/>
        <v>23123.847999999998</v>
      </c>
      <c r="R32" s="40">
        <f t="shared" si="164"/>
        <v>-11176.876799999998</v>
      </c>
      <c r="S32" s="40">
        <f t="shared" si="164"/>
        <v>0</v>
      </c>
      <c r="T32" s="40">
        <f t="shared" si="164"/>
        <v>0</v>
      </c>
    </row>
    <row r="33" spans="14:20" ht="15" customHeight="1">
      <c r="N33" s="39">
        <v>2.3820000000000001</v>
      </c>
      <c r="O33" s="40">
        <f t="shared" ref="O33" si="165">VALUE(O3-238.2/100*(O1-O2))</f>
        <v>11695.019599999998</v>
      </c>
      <c r="P33" s="40">
        <f t="shared" ref="P33:T33" si="166">VALUE(P3-238.2/100*(P1-P2))</f>
        <v>-1229.1119999999999</v>
      </c>
      <c r="Q33" s="40">
        <f t="shared" si="166"/>
        <v>24243.400499999996</v>
      </c>
      <c r="R33" s="40">
        <f t="shared" si="166"/>
        <v>-11718.010799999998</v>
      </c>
      <c r="S33" s="40">
        <f t="shared" si="166"/>
        <v>0</v>
      </c>
      <c r="T33" s="40">
        <f t="shared" si="166"/>
        <v>0</v>
      </c>
    </row>
    <row r="34" spans="14:20" ht="15" customHeight="1">
      <c r="N34" s="48">
        <v>2.4140000000000001</v>
      </c>
      <c r="O34" s="49">
        <f t="shared" ref="O34" si="167">VALUE(O3-241.4/100*(O1-O2))</f>
        <v>11743.909199999998</v>
      </c>
      <c r="P34" s="49">
        <f t="shared" ref="P34:T34" si="168">VALUE(P3-241.4/100*(P1-P2))</f>
        <v>-1245.624</v>
      </c>
      <c r="Q34" s="49">
        <f t="shared" si="168"/>
        <v>24569.088500000002</v>
      </c>
      <c r="R34" s="49">
        <f t="shared" si="168"/>
        <v>-11875.4316</v>
      </c>
      <c r="S34" s="49">
        <f t="shared" si="168"/>
        <v>0</v>
      </c>
      <c r="T34" s="49">
        <f t="shared" si="168"/>
        <v>0</v>
      </c>
    </row>
    <row r="35" spans="14:20" ht="15" customHeight="1">
      <c r="N35" s="44">
        <v>2.6179999999999999</v>
      </c>
      <c r="O35" s="45">
        <f t="shared" ref="O35" si="169">VALUE(O3-261.8/100*(O1-O2))</f>
        <v>12055.580399999999</v>
      </c>
      <c r="P35" s="45">
        <f t="shared" ref="P35:T35" si="170">VALUE(P3-261.8/100*(P1-P2))</f>
        <v>-1350.8880000000001</v>
      </c>
      <c r="Q35" s="45">
        <f t="shared" si="170"/>
        <v>26645.349500000004</v>
      </c>
      <c r="R35" s="45">
        <f t="shared" si="170"/>
        <v>-12878.9892</v>
      </c>
      <c r="S35" s="45">
        <f t="shared" si="170"/>
        <v>0</v>
      </c>
      <c r="T35" s="45">
        <f t="shared" si="170"/>
        <v>0</v>
      </c>
    </row>
    <row r="36" spans="14:20" ht="15" customHeight="1">
      <c r="N36" s="39">
        <v>3</v>
      </c>
      <c r="O36" s="40">
        <f t="shared" ref="O36" si="171">VALUE(O3-300/100*(O1-O2))</f>
        <v>12639.199999999997</v>
      </c>
      <c r="P36" s="40">
        <f t="shared" ref="P36:T36" si="172">VALUE(P3-300/100*(P1-P2))</f>
        <v>-1548</v>
      </c>
      <c r="Q36" s="40">
        <f t="shared" si="172"/>
        <v>30533.25</v>
      </c>
      <c r="R36" s="40">
        <f t="shared" si="172"/>
        <v>-14758.199999999999</v>
      </c>
      <c r="S36" s="40">
        <f t="shared" si="172"/>
        <v>0</v>
      </c>
      <c r="T36" s="40">
        <f t="shared" si="172"/>
        <v>0</v>
      </c>
    </row>
    <row r="37" spans="14:20" ht="15" customHeight="1">
      <c r="N37" s="39">
        <v>3.2360000000000002</v>
      </c>
      <c r="O37" s="40">
        <f t="shared" ref="O37" si="173">VALUE(O3-323.6/100*(O1-O2))</f>
        <v>12999.760799999998</v>
      </c>
      <c r="P37" s="40">
        <f t="shared" ref="P37:T37" si="174">VALUE(P3-323.6/100*(P1-P2))</f>
        <v>-1669.7760000000001</v>
      </c>
      <c r="Q37" s="40">
        <f t="shared" si="174"/>
        <v>32935.199000000001</v>
      </c>
      <c r="R37" s="40">
        <f t="shared" si="174"/>
        <v>-15919.178400000001</v>
      </c>
      <c r="S37" s="40">
        <f t="shared" si="174"/>
        <v>0</v>
      </c>
      <c r="T37" s="40">
        <f t="shared" si="174"/>
        <v>0</v>
      </c>
    </row>
    <row r="38" spans="14:20" ht="15" customHeight="1">
      <c r="N38" s="39">
        <v>3.2719999999999998</v>
      </c>
      <c r="O38" s="40">
        <f t="shared" ref="O38" si="175">VALUE(O3-327.2/100*(O1-O2))</f>
        <v>13054.761599999998</v>
      </c>
      <c r="P38" s="40">
        <f t="shared" ref="P38:T38" si="176">VALUE(P3-327.2/100*(P1-P2))</f>
        <v>-1688.3519999999999</v>
      </c>
      <c r="Q38" s="40">
        <f t="shared" si="176"/>
        <v>33301.597999999998</v>
      </c>
      <c r="R38" s="40">
        <f t="shared" si="176"/>
        <v>-16096.276799999998</v>
      </c>
      <c r="S38" s="40">
        <f t="shared" si="176"/>
        <v>0</v>
      </c>
      <c r="T38" s="40">
        <f t="shared" si="176"/>
        <v>0</v>
      </c>
    </row>
    <row r="39" spans="14:20" ht="15" customHeight="1">
      <c r="N39" s="39">
        <v>3.3820000000000001</v>
      </c>
      <c r="O39" s="40">
        <f t="shared" ref="O39" si="177">VALUE(O3-338.2/100*(O1-O2))</f>
        <v>13222.819599999997</v>
      </c>
      <c r="P39" s="40">
        <f t="shared" ref="P39:T39" si="178">VALUE(P3-338.2/100*(P1-P2))</f>
        <v>-1745.1119999999999</v>
      </c>
      <c r="Q39" s="40">
        <f t="shared" si="178"/>
        <v>34421.150499999996</v>
      </c>
      <c r="R39" s="40">
        <f t="shared" si="178"/>
        <v>-16637.410799999998</v>
      </c>
      <c r="S39" s="40">
        <f t="shared" si="178"/>
        <v>0</v>
      </c>
      <c r="T39" s="40">
        <f t="shared" si="178"/>
        <v>0</v>
      </c>
    </row>
    <row r="40" spans="14:20" ht="15" customHeight="1">
      <c r="N40" s="39">
        <v>3.4140000000000001</v>
      </c>
      <c r="O40" s="40">
        <f t="shared" ref="O40" si="179">VALUE(O3-341.4/100*(O1-O2))</f>
        <v>13271.709199999998</v>
      </c>
      <c r="P40" s="40">
        <f t="shared" ref="P40:T40" si="180">VALUE(P3-341.4/100*(P1-P2))</f>
        <v>-1761.6239999999998</v>
      </c>
      <c r="Q40" s="40">
        <f t="shared" si="180"/>
        <v>34746.838499999998</v>
      </c>
      <c r="R40" s="40">
        <f t="shared" si="180"/>
        <v>-16794.831599999998</v>
      </c>
      <c r="S40" s="40">
        <f t="shared" si="180"/>
        <v>0</v>
      </c>
      <c r="T40" s="40">
        <f t="shared" si="180"/>
        <v>0</v>
      </c>
    </row>
    <row r="41" spans="14:20" ht="15" customHeight="1">
      <c r="N41" s="39">
        <v>3.6179999999999999</v>
      </c>
      <c r="O41" s="40">
        <f t="shared" ref="O41" si="181">VALUE(O3-361.8/100*(O1-O2))</f>
        <v>13583.380399999998</v>
      </c>
      <c r="P41" s="40">
        <f t="shared" ref="P41:T41" si="182">VALUE(P3-361.8/100*(P1-P2))</f>
        <v>-1866.8880000000001</v>
      </c>
      <c r="Q41" s="40">
        <f t="shared" si="182"/>
        <v>36823.099500000004</v>
      </c>
      <c r="R41" s="40">
        <f t="shared" si="182"/>
        <v>-17798.389200000001</v>
      </c>
      <c r="S41" s="40">
        <f t="shared" si="182"/>
        <v>0</v>
      </c>
      <c r="T41" s="40">
        <f t="shared" si="182"/>
        <v>0</v>
      </c>
    </row>
    <row r="42" spans="14:20" ht="15" customHeight="1">
      <c r="N42" s="39">
        <v>4</v>
      </c>
      <c r="O42" s="40">
        <f t="shared" ref="O42" si="183">VALUE(O3-400/100*(O1-O2))</f>
        <v>14166.999999999996</v>
      </c>
      <c r="P42" s="40">
        <f t="shared" ref="P42:T42" si="184">VALUE(P3-400/100*(P1-P2))</f>
        <v>-2064</v>
      </c>
      <c r="Q42" s="40">
        <f t="shared" si="184"/>
        <v>40711</v>
      </c>
      <c r="R42" s="40">
        <f t="shared" si="184"/>
        <v>-19677.599999999999</v>
      </c>
      <c r="S42" s="40">
        <f t="shared" si="184"/>
        <v>0</v>
      </c>
      <c r="T42" s="40">
        <f t="shared" si="184"/>
        <v>0</v>
      </c>
    </row>
    <row r="43" spans="14:20" ht="15" customHeight="1">
      <c r="N43" s="39">
        <v>4.2359999999999998</v>
      </c>
      <c r="O43" s="40">
        <f t="shared" ref="O43" si="185">VALUE(O3-423.6/100*(O1-O2))</f>
        <v>14527.560799999999</v>
      </c>
      <c r="P43" s="40">
        <f t="shared" ref="P43:T43" si="186">VALUE(P3-423.6/100*(P1-P2))</f>
        <v>-2185.7760000000003</v>
      </c>
      <c r="Q43" s="40">
        <f t="shared" si="186"/>
        <v>43112.949000000008</v>
      </c>
      <c r="R43" s="40">
        <f t="shared" si="186"/>
        <v>-20838.578400000002</v>
      </c>
      <c r="S43" s="40">
        <f t="shared" si="186"/>
        <v>0</v>
      </c>
      <c r="T43" s="40">
        <f t="shared" si="186"/>
        <v>0</v>
      </c>
    </row>
    <row r="44" spans="14:20" ht="15" customHeight="1">
      <c r="N44" s="39">
        <v>4.2720000000000002</v>
      </c>
      <c r="O44" s="40">
        <f t="shared" ref="O44" si="187">VALUE(O3-427.2/100*(O1-O2))</f>
        <v>14582.561599999997</v>
      </c>
      <c r="P44" s="40">
        <f t="shared" ref="P44:T44" si="188">VALUE(P3-427.2/100*(P1-P2))</f>
        <v>-2204.3520000000003</v>
      </c>
      <c r="Q44" s="40">
        <f t="shared" si="188"/>
        <v>43479.348000000005</v>
      </c>
      <c r="R44" s="40">
        <f t="shared" si="188"/>
        <v>-21015.676800000001</v>
      </c>
      <c r="S44" s="40">
        <f t="shared" si="188"/>
        <v>0</v>
      </c>
      <c r="T44" s="40">
        <f t="shared" si="188"/>
        <v>0</v>
      </c>
    </row>
    <row r="45" spans="14:20" ht="15" customHeight="1">
      <c r="N45" s="39">
        <v>4.3819999999999997</v>
      </c>
      <c r="O45" s="40">
        <f t="shared" ref="O45" si="189">VALUE(O3-438.2/100*(O1-O2))</f>
        <v>14750.619599999996</v>
      </c>
      <c r="P45" s="40">
        <f t="shared" ref="P45:T45" si="190">VALUE(P3-438.2/100*(P1-P2))</f>
        <v>-2261.1119999999996</v>
      </c>
      <c r="Q45" s="40">
        <f t="shared" si="190"/>
        <v>44598.900499999996</v>
      </c>
      <c r="R45" s="40">
        <f t="shared" si="190"/>
        <v>-21556.810799999996</v>
      </c>
      <c r="S45" s="40">
        <f t="shared" si="190"/>
        <v>0</v>
      </c>
      <c r="T45" s="40">
        <f t="shared" si="190"/>
        <v>0</v>
      </c>
    </row>
    <row r="46" spans="14:20" ht="15" customHeight="1">
      <c r="N46" s="39">
        <v>4.4139999999999997</v>
      </c>
      <c r="O46" s="40">
        <f t="shared" ref="O46" si="191">VALUE(O3-414.4/100*(O1-O2))</f>
        <v>14387.003199999997</v>
      </c>
      <c r="P46" s="40">
        <f t="shared" ref="P46:T46" si="192">VALUE(P3-414.4/100*(P1-P2))</f>
        <v>-2138.3040000000001</v>
      </c>
      <c r="Q46" s="40">
        <f t="shared" si="192"/>
        <v>42176.595999999998</v>
      </c>
      <c r="R46" s="40">
        <f t="shared" si="192"/>
        <v>-20385.993599999998</v>
      </c>
      <c r="S46" s="40">
        <f t="shared" si="192"/>
        <v>0</v>
      </c>
      <c r="T46" s="40">
        <f t="shared" si="192"/>
        <v>0</v>
      </c>
    </row>
    <row r="47" spans="14:20" ht="15" customHeight="1">
      <c r="N47" s="39">
        <v>4.6180000000000003</v>
      </c>
      <c r="O47" s="40">
        <f t="shared" ref="O47" si="193">VALUE(O3-461.8/100*(O1-O2))</f>
        <v>15111.180399999997</v>
      </c>
      <c r="P47" s="40">
        <f t="shared" ref="P47:T47" si="194">VALUE(P3-461.8/100*(P1-P2))</f>
        <v>-2382.8880000000004</v>
      </c>
      <c r="Q47" s="40">
        <f t="shared" si="194"/>
        <v>47000.849500000004</v>
      </c>
      <c r="R47" s="40">
        <f t="shared" si="194"/>
        <v>-22717.789199999999</v>
      </c>
      <c r="S47" s="40">
        <f t="shared" si="194"/>
        <v>0</v>
      </c>
      <c r="T47" s="40">
        <f t="shared" si="194"/>
        <v>0</v>
      </c>
    </row>
    <row r="48" spans="14:20" ht="15" customHeight="1">
      <c r="N48" s="39">
        <v>4.7640000000000002</v>
      </c>
      <c r="O48" s="40">
        <f t="shared" ref="O48" si="195">VALUE(O3-476.4/100*(O1-O2))</f>
        <v>15334.239199999996</v>
      </c>
      <c r="P48" s="40">
        <f t="shared" ref="P48:T48" si="196">VALUE(P3-476.4/100*(P1-P2))</f>
        <v>-2458.2239999999997</v>
      </c>
      <c r="Q48" s="40">
        <f t="shared" si="196"/>
        <v>48486.800999999992</v>
      </c>
      <c r="R48" s="40">
        <f t="shared" si="196"/>
        <v>-23436.021599999996</v>
      </c>
      <c r="S48" s="40">
        <f t="shared" si="196"/>
        <v>0</v>
      </c>
      <c r="T48" s="40">
        <f t="shared" si="196"/>
        <v>0</v>
      </c>
    </row>
    <row r="49" spans="14:20" ht="15" customHeight="1">
      <c r="N49" s="39">
        <v>5</v>
      </c>
      <c r="O49" s="40">
        <f t="shared" ref="O49" si="197">VALUE(O3-500/100*(O1-O2))</f>
        <v>15694.799999999996</v>
      </c>
      <c r="P49" s="40">
        <f t="shared" ref="P49:T49" si="198">VALUE(P3-500/100*(P1-P2))</f>
        <v>-2580</v>
      </c>
      <c r="Q49" s="40">
        <f t="shared" si="198"/>
        <v>50888.75</v>
      </c>
      <c r="R49" s="40">
        <f t="shared" si="198"/>
        <v>-24597</v>
      </c>
      <c r="S49" s="40">
        <f t="shared" si="198"/>
        <v>0</v>
      </c>
      <c r="T49" s="40">
        <f t="shared" si="198"/>
        <v>0</v>
      </c>
    </row>
    <row r="50" spans="14:20" ht="15" customHeight="1">
      <c r="N50" s="39">
        <v>5.2359999999999998</v>
      </c>
      <c r="O50" s="40">
        <f t="shared" ref="O50" si="199">VALUE(O3-523.6/100*(O1-O2))</f>
        <v>16055.360799999999</v>
      </c>
      <c r="P50" s="40">
        <f t="shared" ref="P50:T50" si="200">VALUE(P3-523.6/100*(P1-P2))</f>
        <v>-2701.7760000000003</v>
      </c>
      <c r="Q50" s="40">
        <f t="shared" si="200"/>
        <v>53290.699000000008</v>
      </c>
      <c r="R50" s="40">
        <f t="shared" si="200"/>
        <v>-25757.9784</v>
      </c>
      <c r="S50" s="40">
        <f t="shared" si="200"/>
        <v>0</v>
      </c>
      <c r="T50" s="40">
        <f t="shared" si="200"/>
        <v>0</v>
      </c>
    </row>
    <row r="51" spans="14:20" ht="15" customHeight="1">
      <c r="N51" s="39">
        <v>5.3819999999999997</v>
      </c>
      <c r="O51" s="40">
        <f t="shared" ref="O51" si="201">VALUE(O3-538.2/100*(O1-O2))</f>
        <v>16278.419599999997</v>
      </c>
      <c r="P51" s="40">
        <f t="shared" ref="P51:T51" si="202">VALUE(P3-538.2/100*(P1-P2))</f>
        <v>-2777.1120000000001</v>
      </c>
      <c r="Q51" s="40">
        <f t="shared" si="202"/>
        <v>54776.650500000003</v>
      </c>
      <c r="R51" s="40">
        <f t="shared" si="202"/>
        <v>-26476.210800000001</v>
      </c>
      <c r="S51" s="40">
        <f t="shared" si="202"/>
        <v>0</v>
      </c>
      <c r="T51" s="40">
        <f t="shared" si="202"/>
        <v>0</v>
      </c>
    </row>
    <row r="52" spans="14:20" ht="15" customHeight="1">
      <c r="N52" s="39">
        <v>5.6180000000000003</v>
      </c>
      <c r="O52" s="40">
        <f t="shared" ref="O52" si="203">VALUE(O3-561.8/100*(O1-O2))</f>
        <v>16638.980399999997</v>
      </c>
      <c r="P52" s="40">
        <f t="shared" ref="P52:T52" si="204">VALUE(P3-561.8/100*(P1-P2))</f>
        <v>-2898.8879999999999</v>
      </c>
      <c r="Q52" s="40">
        <f t="shared" si="204"/>
        <v>57178.599499999997</v>
      </c>
      <c r="R52" s="40">
        <f t="shared" si="204"/>
        <v>-27637.189199999993</v>
      </c>
      <c r="S52" s="40">
        <f t="shared" si="204"/>
        <v>0</v>
      </c>
      <c r="T52" s="40">
        <f t="shared" si="204"/>
        <v>0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Y1" workbookViewId="0">
      <selection activeCell="AJ1" sqref="AJ1:AM1048576"/>
    </sheetView>
  </sheetViews>
  <sheetFormatPr defaultRowHeight="14.4"/>
  <cols>
    <col min="1" max="39" width="10.77734375" style="15" customWidth="1"/>
  </cols>
  <sheetData>
    <row r="1" spans="1:3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</row>
    <row r="2" spans="1:3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  <c r="AE2" s="61">
        <v>8159.25</v>
      </c>
      <c r="AF2" s="61">
        <v>8036.95</v>
      </c>
      <c r="AG2" s="61">
        <v>8376.75</v>
      </c>
      <c r="AH2" s="61">
        <v>8749.0499999999993</v>
      </c>
      <c r="AI2" s="61">
        <v>9038.9</v>
      </c>
      <c r="AJ2" s="61">
        <v>8576</v>
      </c>
      <c r="AK2" s="61">
        <v>8678.2999999999993</v>
      </c>
      <c r="AL2" s="61">
        <v>8588.1</v>
      </c>
      <c r="AM2" s="61">
        <v>8356.5499999999993</v>
      </c>
    </row>
    <row r="3" spans="1:3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  <c r="AE3" s="60">
        <v>7583.6</v>
      </c>
      <c r="AF3" s="60">
        <v>7511.1</v>
      </c>
      <c r="AG3" s="60">
        <v>7714.75</v>
      </c>
      <c r="AH3" s="60">
        <v>8304.9</v>
      </c>
      <c r="AI3" s="60">
        <v>8522.9</v>
      </c>
      <c r="AJ3" s="60">
        <v>8244</v>
      </c>
      <c r="AK3" s="60">
        <v>8358</v>
      </c>
      <c r="AL3" s="60">
        <v>8198.35</v>
      </c>
      <c r="AM3" s="60">
        <v>8055.8</v>
      </c>
    </row>
    <row r="4" spans="1:3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</row>
    <row r="5" spans="1:3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>
      <c r="A6" s="26">
        <f t="shared" ref="A6:AM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</row>
    <row r="7" spans="1:39">
      <c r="A7" s="27">
        <f t="shared" ref="A7:AM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</row>
    <row r="8" spans="1:39">
      <c r="A8" s="28">
        <f t="shared" ref="A8:AM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</row>
    <row r="9" spans="1:3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>
      <c r="A10" s="29">
        <f t="shared" ref="A10:AM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  <c r="AE10" s="58">
        <f t="shared" si="3"/>
        <v>7871.4250000000002</v>
      </c>
      <c r="AF10" s="58">
        <f t="shared" si="3"/>
        <v>7792.0416666666661</v>
      </c>
      <c r="AG10" s="58">
        <f t="shared" si="3"/>
        <v>8227.15</v>
      </c>
      <c r="AH10" s="58">
        <f t="shared" si="3"/>
        <v>8603.2916666666679</v>
      </c>
      <c r="AI10" s="58">
        <f t="shared" si="3"/>
        <v>8780.9</v>
      </c>
      <c r="AJ10" s="58">
        <f t="shared" si="3"/>
        <v>8410</v>
      </c>
      <c r="AK10" s="58">
        <f t="shared" si="3"/>
        <v>8571.2166666666653</v>
      </c>
      <c r="AL10" s="58">
        <f t="shared" si="3"/>
        <v>8393.2250000000004</v>
      </c>
      <c r="AM10" s="58">
        <f t="shared" si="3"/>
        <v>8206.1749999999993</v>
      </c>
    </row>
    <row r="11" spans="1:39">
      <c r="A11" s="21">
        <f t="shared" ref="A11:AM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</row>
    <row r="12" spans="1:39">
      <c r="A12" s="31">
        <f t="shared" ref="A12:AM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  <c r="AE12" s="59">
        <f t="shared" si="5"/>
        <v>7697.3083333333316</v>
      </c>
      <c r="AF12" s="59">
        <f t="shared" si="5"/>
        <v>7774.0249999999996</v>
      </c>
      <c r="AG12" s="59">
        <f t="shared" si="5"/>
        <v>8045.75</v>
      </c>
      <c r="AH12" s="59">
        <f t="shared" si="5"/>
        <v>8526.9749999999985</v>
      </c>
      <c r="AI12" s="59">
        <f t="shared" si="5"/>
        <v>8700.4666666666653</v>
      </c>
      <c r="AJ12" s="59">
        <f t="shared" si="5"/>
        <v>8324.0666666666657</v>
      </c>
      <c r="AK12" s="59">
        <f t="shared" si="5"/>
        <v>8518.15</v>
      </c>
      <c r="AL12" s="59">
        <f t="shared" si="5"/>
        <v>8300.2749999999996</v>
      </c>
      <c r="AM12" s="59">
        <f t="shared" si="5"/>
        <v>8124.5916666666653</v>
      </c>
    </row>
    <row r="13" spans="1:3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>
      <c r="A14" s="32">
        <f t="shared" ref="A14:AM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</row>
    <row r="15" spans="1:39">
      <c r="A15" s="34">
        <f t="shared" ref="A15:AM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</row>
    <row r="16" spans="1:39">
      <c r="A16" s="35">
        <f t="shared" ref="A16:AM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</row>
    <row r="17" spans="1:3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>
      <c r="A18" s="27">
        <f t="shared" ref="A18:AM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</row>
    <row r="19" spans="1:39">
      <c r="A19" s="28">
        <f t="shared" ref="A19:AM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</row>
    <row r="20" spans="1:39">
      <c r="A20" s="21">
        <f t="shared" ref="A20:AM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</row>
    <row r="21" spans="1:39">
      <c r="A21" s="20">
        <f t="shared" ref="A21:AM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</row>
    <row r="22" spans="1:39">
      <c r="A22" s="32">
        <f t="shared" ref="A22:AM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</row>
    <row r="23" spans="1:39">
      <c r="A23" s="34">
        <f t="shared" ref="A23:AM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</row>
    <row r="24" spans="1:3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>
      <c r="A25" s="36">
        <f t="shared" ref="A25:AM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</row>
    <row r="26" spans="1:39">
      <c r="A26" s="36">
        <f t="shared" ref="A26:AM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</row>
    <row r="27" spans="1:39">
      <c r="A27" s="36">
        <f t="shared" ref="A27:AM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</row>
    <row r="28" spans="1:39">
      <c r="A28" s="36">
        <f t="shared" ref="A28:AM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</row>
    <row r="29" spans="1:39">
      <c r="A29" s="36">
        <f t="shared" ref="A29:AM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</row>
    <row r="30" spans="1:39">
      <c r="A30" s="36">
        <f t="shared" ref="A30:AM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</row>
    <row r="31" spans="1:39">
      <c r="A31" s="36">
        <f t="shared" ref="A31:AM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</row>
    <row r="32" spans="1:39">
      <c r="A32" s="37">
        <f t="shared" ref="A32:AM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2020-04-07T19:42:01Z</dcterms:modified>
</cp:coreProperties>
</file>