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meter" sheetId="7" r:id="rId2"/>
    <sheet name="Elliot-Lar" sheetId="3" r:id="rId3"/>
    <sheet name="Elliot" sheetId="8" r:id="rId4"/>
    <sheet name="Elliot-Ret" sheetId="9" r:id="rId5"/>
    <sheet name="Archives" sheetId="6" r:id="rId6"/>
    <sheet name="Elliot (2)" sheetId="10" r:id="rId7"/>
  </sheets>
  <calcPr calcId="162913"/>
</workbook>
</file>

<file path=xl/calcChain.xml><?xml version="1.0" encoding="utf-8"?>
<calcChain xmlns="http://schemas.openxmlformats.org/spreadsheetml/2006/main">
  <c r="I61" i="2" l="1"/>
  <c r="I59" i="2"/>
  <c r="I62" i="2" s="1"/>
  <c r="I58" i="2"/>
  <c r="I56" i="2"/>
  <c r="I57" i="2" s="1"/>
  <c r="I46" i="2"/>
  <c r="I30" i="2"/>
  <c r="I24" i="2"/>
  <c r="I36" i="2" s="1"/>
  <c r="I14" i="2"/>
  <c r="I20" i="2" s="1"/>
  <c r="I33" i="2" l="1"/>
  <c r="I29" i="2"/>
  <c r="I26" i="2"/>
  <c r="I32" i="2"/>
  <c r="I28" i="2"/>
  <c r="I31" i="2"/>
  <c r="I27" i="2"/>
  <c r="I34" i="2"/>
  <c r="I35" i="2" s="1"/>
  <c r="I60" i="2"/>
  <c r="I63" i="2" s="1"/>
  <c r="I8" i="2"/>
  <c r="I13" i="2"/>
  <c r="I18" i="2"/>
  <c r="I10" i="2"/>
  <c r="I15" i="2"/>
  <c r="E4" i="2"/>
  <c r="GR62" i="6"/>
  <c r="GR60" i="6" s="1"/>
  <c r="GR63" i="6" s="1"/>
  <c r="GR61" i="6"/>
  <c r="GR59" i="6"/>
  <c r="GR58" i="6"/>
  <c r="GR56" i="6"/>
  <c r="GR57" i="6" s="1"/>
  <c r="GR46" i="6"/>
  <c r="GR30" i="6"/>
  <c r="GR24" i="6"/>
  <c r="GR36" i="6" s="1"/>
  <c r="GR14" i="6"/>
  <c r="GR20" i="6" s="1"/>
  <c r="HC62" i="6"/>
  <c r="HC60" i="6" s="1"/>
  <c r="HC63" i="6" s="1"/>
  <c r="HA62" i="6"/>
  <c r="GY62" i="6"/>
  <c r="GY60" i="6" s="1"/>
  <c r="GY63" i="6" s="1"/>
  <c r="GW62" i="6"/>
  <c r="GU62" i="6"/>
  <c r="GU60" i="6" s="1"/>
  <c r="GU63" i="6" s="1"/>
  <c r="GS62" i="6"/>
  <c r="HC61" i="6"/>
  <c r="HB61" i="6"/>
  <c r="HB60" i="6" s="1"/>
  <c r="HB63" i="6" s="1"/>
  <c r="HB15" i="6" s="1"/>
  <c r="HA61" i="6"/>
  <c r="GZ61" i="6"/>
  <c r="GY61" i="6"/>
  <c r="GX61" i="6"/>
  <c r="GX60" i="6" s="1"/>
  <c r="GX63" i="6" s="1"/>
  <c r="GX15" i="6" s="1"/>
  <c r="GW61" i="6"/>
  <c r="GV61" i="6"/>
  <c r="GU61" i="6"/>
  <c r="GT61" i="6"/>
  <c r="GT60" i="6" s="1"/>
  <c r="GT63" i="6" s="1"/>
  <c r="GT15" i="6" s="1"/>
  <c r="GS61" i="6"/>
  <c r="HA60" i="6"/>
  <c r="HA63" i="6" s="1"/>
  <c r="GW60" i="6"/>
  <c r="GW63" i="6" s="1"/>
  <c r="GS60" i="6"/>
  <c r="GS63" i="6" s="1"/>
  <c r="HC59" i="6"/>
  <c r="HB59" i="6"/>
  <c r="HB62" i="6" s="1"/>
  <c r="HA59" i="6"/>
  <c r="GZ59" i="6"/>
  <c r="GZ62" i="6" s="1"/>
  <c r="GY59" i="6"/>
  <c r="GX59" i="6"/>
  <c r="GX62" i="6" s="1"/>
  <c r="GW59" i="6"/>
  <c r="GV59" i="6"/>
  <c r="GV62" i="6" s="1"/>
  <c r="GU59" i="6"/>
  <c r="GT59" i="6"/>
  <c r="GT62" i="6" s="1"/>
  <c r="GS59" i="6"/>
  <c r="HC58" i="6"/>
  <c r="HB58" i="6"/>
  <c r="HA58" i="6"/>
  <c r="GZ58" i="6"/>
  <c r="GY58" i="6"/>
  <c r="GX58" i="6"/>
  <c r="GW58" i="6"/>
  <c r="GV58" i="6"/>
  <c r="GU58" i="6"/>
  <c r="GT58" i="6"/>
  <c r="GS58" i="6"/>
  <c r="HB57" i="6"/>
  <c r="GZ57" i="6"/>
  <c r="GZ34" i="6" s="1"/>
  <c r="GZ35" i="6" s="1"/>
  <c r="GX57" i="6"/>
  <c r="GV57" i="6"/>
  <c r="GV34" i="6" s="1"/>
  <c r="GT57" i="6"/>
  <c r="HC56" i="6"/>
  <c r="HC57" i="6" s="1"/>
  <c r="HC28" i="6" s="1"/>
  <c r="HB56" i="6"/>
  <c r="HA56" i="6"/>
  <c r="HA57" i="6" s="1"/>
  <c r="GZ56" i="6"/>
  <c r="GY56" i="6"/>
  <c r="GY57" i="6" s="1"/>
  <c r="GY32" i="6" s="1"/>
  <c r="GX56" i="6"/>
  <c r="GW56" i="6"/>
  <c r="GW57" i="6" s="1"/>
  <c r="GV56" i="6"/>
  <c r="GU56" i="6"/>
  <c r="GU57" i="6" s="1"/>
  <c r="GT56" i="6"/>
  <c r="GS56" i="6"/>
  <c r="GS57" i="6" s="1"/>
  <c r="HC46" i="6"/>
  <c r="HB46" i="6"/>
  <c r="HA46" i="6"/>
  <c r="GZ46" i="6"/>
  <c r="GY46" i="6"/>
  <c r="GX46" i="6"/>
  <c r="GW46" i="6"/>
  <c r="GV46" i="6"/>
  <c r="GU46" i="6"/>
  <c r="GT46" i="6"/>
  <c r="GS46" i="6"/>
  <c r="GU36" i="6"/>
  <c r="HA34" i="6"/>
  <c r="GS34" i="6"/>
  <c r="GZ33" i="6"/>
  <c r="GV33" i="6"/>
  <c r="HB31" i="6"/>
  <c r="GZ31" i="6"/>
  <c r="GX31" i="6"/>
  <c r="GV31" i="6"/>
  <c r="GT31" i="6"/>
  <c r="HC30" i="6"/>
  <c r="HB30" i="6"/>
  <c r="HA30" i="6"/>
  <c r="GZ30" i="6"/>
  <c r="GY30" i="6"/>
  <c r="GX30" i="6"/>
  <c r="GW30" i="6"/>
  <c r="GV30" i="6"/>
  <c r="GU30" i="6"/>
  <c r="GT30" i="6"/>
  <c r="GS30" i="6"/>
  <c r="GZ29" i="6"/>
  <c r="GV29" i="6"/>
  <c r="GU28" i="6"/>
  <c r="GZ27" i="6"/>
  <c r="GX27" i="6"/>
  <c r="GV27" i="6"/>
  <c r="HA26" i="6"/>
  <c r="GW26" i="6"/>
  <c r="GS26" i="6"/>
  <c r="HC24" i="6"/>
  <c r="HC36" i="6" s="1"/>
  <c r="HB24" i="6"/>
  <c r="HB36" i="6" s="1"/>
  <c r="HA24" i="6"/>
  <c r="HA36" i="6" s="1"/>
  <c r="GZ24" i="6"/>
  <c r="GZ36" i="6" s="1"/>
  <c r="GY24" i="6"/>
  <c r="GY36" i="6" s="1"/>
  <c r="GX24" i="6"/>
  <c r="GX36" i="6" s="1"/>
  <c r="GW24" i="6"/>
  <c r="GW36" i="6" s="1"/>
  <c r="GV24" i="6"/>
  <c r="GV36" i="6" s="1"/>
  <c r="GU24" i="6"/>
  <c r="GT24" i="6"/>
  <c r="GT36" i="6" s="1"/>
  <c r="GS24" i="6"/>
  <c r="GS36" i="6" s="1"/>
  <c r="GX22" i="6"/>
  <c r="HB20" i="6"/>
  <c r="GZ20" i="6"/>
  <c r="GX20" i="6"/>
  <c r="GV20" i="6"/>
  <c r="GT20" i="6"/>
  <c r="HB18" i="6"/>
  <c r="HB19" i="6" s="1"/>
  <c r="GZ18" i="6"/>
  <c r="GZ17" i="6" s="1"/>
  <c r="GX18" i="6"/>
  <c r="GX19" i="6" s="1"/>
  <c r="GV18" i="6"/>
  <c r="GV17" i="6" s="1"/>
  <c r="GT18" i="6"/>
  <c r="GT19" i="6" s="1"/>
  <c r="HC14" i="6"/>
  <c r="HB14" i="6"/>
  <c r="HA14" i="6"/>
  <c r="GZ14" i="6"/>
  <c r="GY14" i="6"/>
  <c r="GX14" i="6"/>
  <c r="GX17" i="6" s="1"/>
  <c r="GW14" i="6"/>
  <c r="GV14" i="6"/>
  <c r="GU14" i="6"/>
  <c r="GT14" i="6"/>
  <c r="GS14" i="6"/>
  <c r="HB10" i="6"/>
  <c r="HB11" i="6" s="1"/>
  <c r="GZ10" i="6"/>
  <c r="GZ11" i="6" s="1"/>
  <c r="GX10" i="6"/>
  <c r="GX11" i="6" s="1"/>
  <c r="GV10" i="6"/>
  <c r="GV11" i="6" s="1"/>
  <c r="GT10" i="6"/>
  <c r="GT11" i="6" s="1"/>
  <c r="HB8" i="6"/>
  <c r="GZ8" i="6"/>
  <c r="GZ9" i="6" s="1"/>
  <c r="GX8" i="6"/>
  <c r="GV8" i="6"/>
  <c r="GT8" i="6"/>
  <c r="GZ6" i="6"/>
  <c r="GX6" i="6"/>
  <c r="GX7" i="6" s="1"/>
  <c r="H61" i="2"/>
  <c r="G61" i="2"/>
  <c r="H59" i="2"/>
  <c r="H62" i="2" s="1"/>
  <c r="G59" i="2"/>
  <c r="G62" i="2" s="1"/>
  <c r="H58" i="2"/>
  <c r="G58" i="2"/>
  <c r="H56" i="2"/>
  <c r="H57" i="2" s="1"/>
  <c r="G56" i="2"/>
  <c r="G57" i="2" s="1"/>
  <c r="H46" i="2"/>
  <c r="G46" i="2"/>
  <c r="H30" i="2"/>
  <c r="G30" i="2"/>
  <c r="H24" i="2"/>
  <c r="H36" i="2" s="1"/>
  <c r="G24" i="2"/>
  <c r="G36" i="2" s="1"/>
  <c r="H14" i="2"/>
  <c r="H20" i="2" s="1"/>
  <c r="G14" i="2"/>
  <c r="G20" i="2" s="1"/>
  <c r="I9" i="2" l="1"/>
  <c r="I25" i="2"/>
  <c r="I6" i="2"/>
  <c r="I7" i="2" s="1"/>
  <c r="I11" i="2"/>
  <c r="I19" i="2"/>
  <c r="I17" i="2"/>
  <c r="I22" i="2"/>
  <c r="I21" i="2" s="1"/>
  <c r="G60" i="2"/>
  <c r="G63" i="2" s="1"/>
  <c r="G13" i="2" s="1"/>
  <c r="H60" i="2"/>
  <c r="H63" i="2" s="1"/>
  <c r="H13" i="2" s="1"/>
  <c r="GR33" i="6"/>
  <c r="GR29" i="6"/>
  <c r="GR28" i="6"/>
  <c r="GR31" i="6"/>
  <c r="GR27" i="6"/>
  <c r="GR34" i="6"/>
  <c r="GR35" i="6" s="1"/>
  <c r="GR26" i="6"/>
  <c r="GR25" i="6" s="1"/>
  <c r="GR32" i="6"/>
  <c r="GR8" i="6"/>
  <c r="GR9" i="6" s="1"/>
  <c r="GR13" i="6"/>
  <c r="GR18" i="6"/>
  <c r="GR17" i="6" s="1"/>
  <c r="GR10" i="6"/>
  <c r="GR15" i="6"/>
  <c r="GS18" i="6"/>
  <c r="GS13" i="6"/>
  <c r="GS8" i="6"/>
  <c r="GS9" i="6" s="1"/>
  <c r="GS20" i="6"/>
  <c r="GS15" i="6"/>
  <c r="GS10" i="6"/>
  <c r="HA18" i="6"/>
  <c r="HA13" i="6"/>
  <c r="HA8" i="6"/>
  <c r="HA9" i="6" s="1"/>
  <c r="HA20" i="6"/>
  <c r="HA15" i="6"/>
  <c r="HA10" i="6"/>
  <c r="GT22" i="6"/>
  <c r="GT21" i="6" s="1"/>
  <c r="GS25" i="6"/>
  <c r="GT9" i="6"/>
  <c r="GT17" i="6"/>
  <c r="HB17" i="6"/>
  <c r="GY28" i="6"/>
  <c r="GT32" i="6"/>
  <c r="GT28" i="6"/>
  <c r="GT33" i="6"/>
  <c r="GT29" i="6"/>
  <c r="GT34" i="6"/>
  <c r="GT35" i="6" s="1"/>
  <c r="GT26" i="6"/>
  <c r="GT25" i="6" s="1"/>
  <c r="HB32" i="6"/>
  <c r="HB28" i="6"/>
  <c r="HB33" i="6"/>
  <c r="HB29" i="6"/>
  <c r="HB34" i="6"/>
  <c r="HB26" i="6"/>
  <c r="GT6" i="6"/>
  <c r="GT7" i="6" s="1"/>
  <c r="GU20" i="6"/>
  <c r="GU15" i="6"/>
  <c r="GU10" i="6"/>
  <c r="GU18" i="6"/>
  <c r="GU13" i="6"/>
  <c r="GU8" i="6"/>
  <c r="GU9" i="6" s="1"/>
  <c r="GY20" i="6"/>
  <c r="GY15" i="6"/>
  <c r="GY10" i="6"/>
  <c r="GY18" i="6"/>
  <c r="GY13" i="6"/>
  <c r="GY8" i="6"/>
  <c r="GY9" i="6" s="1"/>
  <c r="HC20" i="6"/>
  <c r="HC15" i="6"/>
  <c r="HC10" i="6"/>
  <c r="HC18" i="6"/>
  <c r="HC13" i="6"/>
  <c r="HC8" i="6"/>
  <c r="GX21" i="6"/>
  <c r="HB22" i="6"/>
  <c r="HA25" i="6"/>
  <c r="GS35" i="6"/>
  <c r="GS31" i="6"/>
  <c r="GS27" i="6"/>
  <c r="GS32" i="6"/>
  <c r="GS28" i="6"/>
  <c r="GS33" i="6"/>
  <c r="GS29" i="6"/>
  <c r="GW31" i="6"/>
  <c r="GW27" i="6"/>
  <c r="GW25" i="6" s="1"/>
  <c r="GW32" i="6"/>
  <c r="GW28" i="6"/>
  <c r="GW33" i="6"/>
  <c r="GW29" i="6"/>
  <c r="HA31" i="6"/>
  <c r="HA27" i="6"/>
  <c r="HA32" i="6"/>
  <c r="HA28" i="6"/>
  <c r="HA33" i="6"/>
  <c r="HA35" i="6" s="1"/>
  <c r="HA29" i="6"/>
  <c r="GV35" i="6"/>
  <c r="GV60" i="6"/>
  <c r="GV63" i="6" s="1"/>
  <c r="GZ60" i="6"/>
  <c r="GZ63" i="6" s="1"/>
  <c r="GW18" i="6"/>
  <c r="GW13" i="6"/>
  <c r="GW8" i="6"/>
  <c r="GW9" i="6" s="1"/>
  <c r="GW20" i="6"/>
  <c r="GW15" i="6"/>
  <c r="GW10" i="6"/>
  <c r="HB21" i="6"/>
  <c r="GU33" i="6"/>
  <c r="GU29" i="6"/>
  <c r="GU34" i="6"/>
  <c r="GU35" i="6" s="1"/>
  <c r="GU26" i="6"/>
  <c r="GU25" i="6" s="1"/>
  <c r="GU31" i="6"/>
  <c r="GU27" i="6"/>
  <c r="GY33" i="6"/>
  <c r="GY29" i="6"/>
  <c r="GY34" i="6"/>
  <c r="GY26" i="6"/>
  <c r="GY31" i="6"/>
  <c r="GY27" i="6"/>
  <c r="HC33" i="6"/>
  <c r="HC29" i="6"/>
  <c r="HC34" i="6"/>
  <c r="HC35" i="6" s="1"/>
  <c r="HC26" i="6"/>
  <c r="HC25" i="6" s="1"/>
  <c r="HC31" i="6"/>
  <c r="HC27" i="6"/>
  <c r="GZ7" i="6"/>
  <c r="HB9" i="6"/>
  <c r="GX13" i="6"/>
  <c r="GS17" i="6"/>
  <c r="GV21" i="6"/>
  <c r="GU32" i="6"/>
  <c r="HB6" i="6"/>
  <c r="HB7" i="6" s="1"/>
  <c r="GV9" i="6"/>
  <c r="GV6" i="6"/>
  <c r="GV7" i="6" s="1"/>
  <c r="GX9" i="6"/>
  <c r="GT13" i="6"/>
  <c r="HB13" i="6"/>
  <c r="GZ21" i="6"/>
  <c r="GT27" i="6"/>
  <c r="HB27" i="6"/>
  <c r="HC32" i="6"/>
  <c r="GW34" i="6"/>
  <c r="GW35" i="6" s="1"/>
  <c r="GX32" i="6"/>
  <c r="GX28" i="6"/>
  <c r="GX33" i="6"/>
  <c r="GX29" i="6"/>
  <c r="GX34" i="6"/>
  <c r="GX26" i="6"/>
  <c r="GX25" i="6" s="1"/>
  <c r="GV19" i="6"/>
  <c r="GZ19" i="6"/>
  <c r="GV28" i="6"/>
  <c r="GZ28" i="6"/>
  <c r="GV32" i="6"/>
  <c r="GZ32" i="6"/>
  <c r="GV22" i="6"/>
  <c r="GZ22" i="6"/>
  <c r="GV26" i="6"/>
  <c r="GV25" i="6" s="1"/>
  <c r="GZ26" i="6"/>
  <c r="GZ25" i="6" s="1"/>
  <c r="H33" i="2"/>
  <c r="H31" i="2"/>
  <c r="H29" i="2"/>
  <c r="H27" i="2"/>
  <c r="H34" i="2"/>
  <c r="H35" i="2" s="1"/>
  <c r="H32" i="2"/>
  <c r="H28" i="2"/>
  <c r="H26" i="2"/>
  <c r="H25" i="2" s="1"/>
  <c r="G34" i="2"/>
  <c r="G33" i="2"/>
  <c r="G31" i="2"/>
  <c r="G29" i="2"/>
  <c r="G27" i="2"/>
  <c r="G32" i="2"/>
  <c r="G28" i="2"/>
  <c r="G26" i="2"/>
  <c r="G8" i="2"/>
  <c r="G10" i="2"/>
  <c r="G18" i="2"/>
  <c r="H8" i="2"/>
  <c r="H10" i="2"/>
  <c r="H15" i="2"/>
  <c r="H18" i="2"/>
  <c r="H17" i="2" s="1"/>
  <c r="AJ51" i="10"/>
  <c r="AH51" i="10"/>
  <c r="AF51" i="10"/>
  <c r="AD51" i="10"/>
  <c r="AB51" i="10"/>
  <c r="Z51" i="10"/>
  <c r="X51" i="10"/>
  <c r="V51" i="10"/>
  <c r="T51" i="10"/>
  <c r="R51" i="10"/>
  <c r="P51" i="10"/>
  <c r="N51" i="10"/>
  <c r="L51" i="10"/>
  <c r="J51" i="10"/>
  <c r="H51" i="10"/>
  <c r="F51" i="10"/>
  <c r="D51" i="10"/>
  <c r="B51" i="10"/>
  <c r="AJ50" i="10"/>
  <c r="AH50" i="10"/>
  <c r="AF50" i="10"/>
  <c r="AD50" i="10"/>
  <c r="AB50" i="10"/>
  <c r="Z50" i="10"/>
  <c r="X50" i="10"/>
  <c r="V50" i="10"/>
  <c r="T50" i="10"/>
  <c r="R50" i="10"/>
  <c r="P50" i="10"/>
  <c r="N50" i="10"/>
  <c r="L50" i="10"/>
  <c r="J50" i="10"/>
  <c r="H50" i="10"/>
  <c r="F50" i="10"/>
  <c r="D50" i="10"/>
  <c r="B50" i="10"/>
  <c r="AJ49" i="10"/>
  <c r="AH49" i="10"/>
  <c r="AF49" i="10"/>
  <c r="AD49" i="10"/>
  <c r="AB49" i="10"/>
  <c r="Z49" i="10"/>
  <c r="X49" i="10"/>
  <c r="V49" i="10"/>
  <c r="T49" i="10"/>
  <c r="R49" i="10"/>
  <c r="P49" i="10"/>
  <c r="N49" i="10"/>
  <c r="L49" i="10"/>
  <c r="J49" i="10"/>
  <c r="H49" i="10"/>
  <c r="F49" i="10"/>
  <c r="D49" i="10"/>
  <c r="B49" i="10"/>
  <c r="AJ48" i="10"/>
  <c r="AH48" i="10"/>
  <c r="AF48" i="10"/>
  <c r="AD48" i="10"/>
  <c r="AB48" i="10"/>
  <c r="Z48" i="10"/>
  <c r="X48" i="10"/>
  <c r="V48" i="10"/>
  <c r="T48" i="10"/>
  <c r="R48" i="10"/>
  <c r="P48" i="10"/>
  <c r="N48" i="10"/>
  <c r="L48" i="10"/>
  <c r="J48" i="10"/>
  <c r="H48" i="10"/>
  <c r="F48" i="10"/>
  <c r="D48" i="10"/>
  <c r="B48" i="10"/>
  <c r="AJ47" i="10"/>
  <c r="AH47" i="10"/>
  <c r="AF47" i="10"/>
  <c r="AD47" i="10"/>
  <c r="AB47" i="10"/>
  <c r="Z47" i="10"/>
  <c r="X47" i="10"/>
  <c r="V47" i="10"/>
  <c r="T47" i="10"/>
  <c r="R47" i="10"/>
  <c r="P47" i="10"/>
  <c r="N47" i="10"/>
  <c r="L47" i="10"/>
  <c r="J47" i="10"/>
  <c r="H47" i="10"/>
  <c r="F47" i="10"/>
  <c r="D47" i="10"/>
  <c r="B47" i="10"/>
  <c r="AJ46" i="10"/>
  <c r="AH46" i="10"/>
  <c r="AF46" i="10"/>
  <c r="AD46" i="10"/>
  <c r="AB46" i="10"/>
  <c r="Z46" i="10"/>
  <c r="X46" i="10"/>
  <c r="V46" i="10"/>
  <c r="T46" i="10"/>
  <c r="R46" i="10"/>
  <c r="P46" i="10"/>
  <c r="N46" i="10"/>
  <c r="L46" i="10"/>
  <c r="J46" i="10"/>
  <c r="H46" i="10"/>
  <c r="F46" i="10"/>
  <c r="D46" i="10"/>
  <c r="B46" i="10"/>
  <c r="AJ45" i="10"/>
  <c r="AH45" i="10"/>
  <c r="AF45" i="10"/>
  <c r="AD45" i="10"/>
  <c r="AB45" i="10"/>
  <c r="Z45" i="10"/>
  <c r="X45" i="10"/>
  <c r="V45" i="10"/>
  <c r="T45" i="10"/>
  <c r="R45" i="10"/>
  <c r="P45" i="10"/>
  <c r="N45" i="10"/>
  <c r="L45" i="10"/>
  <c r="J45" i="10"/>
  <c r="H45" i="10"/>
  <c r="F45" i="10"/>
  <c r="D45" i="10"/>
  <c r="B45" i="10"/>
  <c r="AJ44" i="10"/>
  <c r="AH44" i="10"/>
  <c r="AF44" i="10"/>
  <c r="AD44" i="10"/>
  <c r="AB44" i="10"/>
  <c r="Z44" i="10"/>
  <c r="X44" i="10"/>
  <c r="V44" i="10"/>
  <c r="T44" i="10"/>
  <c r="R44" i="10"/>
  <c r="P44" i="10"/>
  <c r="N44" i="10"/>
  <c r="L44" i="10"/>
  <c r="J44" i="10"/>
  <c r="H44" i="10"/>
  <c r="F44" i="10"/>
  <c r="D44" i="10"/>
  <c r="B44" i="10"/>
  <c r="AJ43" i="10"/>
  <c r="AH43" i="10"/>
  <c r="AF43" i="10"/>
  <c r="AD43" i="10"/>
  <c r="AB43" i="10"/>
  <c r="Z43" i="10"/>
  <c r="X43" i="10"/>
  <c r="V43" i="10"/>
  <c r="T43" i="10"/>
  <c r="R43" i="10"/>
  <c r="P43" i="10"/>
  <c r="N43" i="10"/>
  <c r="L43" i="10"/>
  <c r="J43" i="10"/>
  <c r="H43" i="10"/>
  <c r="F43" i="10"/>
  <c r="D43" i="10"/>
  <c r="B43" i="10"/>
  <c r="AJ42" i="10"/>
  <c r="AH42" i="10"/>
  <c r="AF42" i="10"/>
  <c r="AD42" i="10"/>
  <c r="AB42" i="10"/>
  <c r="Z42" i="10"/>
  <c r="X42" i="10"/>
  <c r="V42" i="10"/>
  <c r="T42" i="10"/>
  <c r="R42" i="10"/>
  <c r="P42" i="10"/>
  <c r="N42" i="10"/>
  <c r="L42" i="10"/>
  <c r="J42" i="10"/>
  <c r="H42" i="10"/>
  <c r="F42" i="10"/>
  <c r="D42" i="10"/>
  <c r="B42" i="10"/>
  <c r="AJ41" i="10"/>
  <c r="AH41" i="10"/>
  <c r="AF41" i="10"/>
  <c r="AD41" i="10"/>
  <c r="AB41" i="10"/>
  <c r="Z41" i="10"/>
  <c r="X41" i="10"/>
  <c r="V41" i="10"/>
  <c r="T41" i="10"/>
  <c r="R41" i="10"/>
  <c r="P41" i="10"/>
  <c r="N41" i="10"/>
  <c r="L41" i="10"/>
  <c r="J41" i="10"/>
  <c r="H41" i="10"/>
  <c r="F41" i="10"/>
  <c r="D41" i="10"/>
  <c r="B41" i="10"/>
  <c r="AJ40" i="10"/>
  <c r="AH40" i="10"/>
  <c r="AF40" i="10"/>
  <c r="AD40" i="10"/>
  <c r="AB40" i="10"/>
  <c r="Z40" i="10"/>
  <c r="X40" i="10"/>
  <c r="V40" i="10"/>
  <c r="T40" i="10"/>
  <c r="R40" i="10"/>
  <c r="P40" i="10"/>
  <c r="N40" i="10"/>
  <c r="L40" i="10"/>
  <c r="J40" i="10"/>
  <c r="H40" i="10"/>
  <c r="F40" i="10"/>
  <c r="D40" i="10"/>
  <c r="B40" i="10"/>
  <c r="AJ39" i="10"/>
  <c r="AH39" i="10"/>
  <c r="AF39" i="10"/>
  <c r="AD39" i="10"/>
  <c r="AB39" i="10"/>
  <c r="Z39" i="10"/>
  <c r="X39" i="10"/>
  <c r="V39" i="10"/>
  <c r="T39" i="10"/>
  <c r="R39" i="10"/>
  <c r="P39" i="10"/>
  <c r="N39" i="10"/>
  <c r="L39" i="10"/>
  <c r="J39" i="10"/>
  <c r="H39" i="10"/>
  <c r="F39" i="10"/>
  <c r="D39" i="10"/>
  <c r="B39" i="10"/>
  <c r="AJ38" i="10"/>
  <c r="AH38" i="10"/>
  <c r="AF38" i="10"/>
  <c r="AD38" i="10"/>
  <c r="AB38" i="10"/>
  <c r="Z38" i="10"/>
  <c r="X38" i="10"/>
  <c r="V38" i="10"/>
  <c r="T38" i="10"/>
  <c r="R38" i="10"/>
  <c r="P38" i="10"/>
  <c r="N38" i="10"/>
  <c r="L38" i="10"/>
  <c r="J38" i="10"/>
  <c r="H38" i="10"/>
  <c r="F38" i="10"/>
  <c r="D38" i="10"/>
  <c r="B38" i="10"/>
  <c r="AJ37" i="10"/>
  <c r="AH37" i="10"/>
  <c r="AF37" i="10"/>
  <c r="AD37" i="10"/>
  <c r="AB37" i="10"/>
  <c r="Z37" i="10"/>
  <c r="X37" i="10"/>
  <c r="V37" i="10"/>
  <c r="T37" i="10"/>
  <c r="R37" i="10"/>
  <c r="P37" i="10"/>
  <c r="N37" i="10"/>
  <c r="L37" i="10"/>
  <c r="J37" i="10"/>
  <c r="H37" i="10"/>
  <c r="F37" i="10"/>
  <c r="D37" i="10"/>
  <c r="B37" i="10"/>
  <c r="AJ36" i="10"/>
  <c r="AH36" i="10"/>
  <c r="AF36" i="10"/>
  <c r="AD36" i="10"/>
  <c r="AB36" i="10"/>
  <c r="Z36" i="10"/>
  <c r="X36" i="10"/>
  <c r="V36" i="10"/>
  <c r="T36" i="10"/>
  <c r="R36" i="10"/>
  <c r="P36" i="10"/>
  <c r="N36" i="10"/>
  <c r="L36" i="10"/>
  <c r="J36" i="10"/>
  <c r="H36" i="10"/>
  <c r="F36" i="10"/>
  <c r="D36" i="10"/>
  <c r="B36" i="10"/>
  <c r="AJ35" i="10"/>
  <c r="AH35" i="10"/>
  <c r="AF35" i="10"/>
  <c r="AD35" i="10"/>
  <c r="AB35" i="10"/>
  <c r="Z35" i="10"/>
  <c r="X35" i="10"/>
  <c r="V35" i="10"/>
  <c r="T35" i="10"/>
  <c r="R35" i="10"/>
  <c r="P35" i="10"/>
  <c r="N35" i="10"/>
  <c r="L35" i="10"/>
  <c r="J35" i="10"/>
  <c r="H35" i="10"/>
  <c r="F35" i="10"/>
  <c r="D35" i="10"/>
  <c r="B35" i="10"/>
  <c r="AJ34" i="10"/>
  <c r="AH34" i="10"/>
  <c r="AF34" i="10"/>
  <c r="AD34" i="10"/>
  <c r="AB34" i="10"/>
  <c r="Z34" i="10"/>
  <c r="X34" i="10"/>
  <c r="V34" i="10"/>
  <c r="T34" i="10"/>
  <c r="R34" i="10"/>
  <c r="P34" i="10"/>
  <c r="N34" i="10"/>
  <c r="L34" i="10"/>
  <c r="J34" i="10"/>
  <c r="H34" i="10"/>
  <c r="F34" i="10"/>
  <c r="D34" i="10"/>
  <c r="B34" i="10"/>
  <c r="AJ33" i="10"/>
  <c r="AH33" i="10"/>
  <c r="AF33" i="10"/>
  <c r="AD33" i="10"/>
  <c r="AB33" i="10"/>
  <c r="Z33" i="10"/>
  <c r="X33" i="10"/>
  <c r="V33" i="10"/>
  <c r="T33" i="10"/>
  <c r="R33" i="10"/>
  <c r="P33" i="10"/>
  <c r="N33" i="10"/>
  <c r="L33" i="10"/>
  <c r="J33" i="10"/>
  <c r="H33" i="10"/>
  <c r="F33" i="10"/>
  <c r="D33" i="10"/>
  <c r="B33" i="10"/>
  <c r="AJ32" i="10"/>
  <c r="AH32" i="10"/>
  <c r="AF32" i="10"/>
  <c r="AD32" i="10"/>
  <c r="AB32" i="10"/>
  <c r="Z32" i="10"/>
  <c r="X32" i="10"/>
  <c r="V32" i="10"/>
  <c r="T32" i="10"/>
  <c r="R32" i="10"/>
  <c r="P32" i="10"/>
  <c r="N32" i="10"/>
  <c r="L32" i="10"/>
  <c r="J32" i="10"/>
  <c r="H32" i="10"/>
  <c r="F32" i="10"/>
  <c r="D32" i="10"/>
  <c r="B32" i="10"/>
  <c r="AJ31" i="10"/>
  <c r="AH31" i="10"/>
  <c r="AF31" i="10"/>
  <c r="AD31" i="10"/>
  <c r="AB31" i="10"/>
  <c r="Z31" i="10"/>
  <c r="X31" i="10"/>
  <c r="V31" i="10"/>
  <c r="T31" i="10"/>
  <c r="R31" i="10"/>
  <c r="P31" i="10"/>
  <c r="N31" i="10"/>
  <c r="L31" i="10"/>
  <c r="J31" i="10"/>
  <c r="H31" i="10"/>
  <c r="F31" i="10"/>
  <c r="D31" i="10"/>
  <c r="B31" i="10"/>
  <c r="AJ30" i="10"/>
  <c r="AH30" i="10"/>
  <c r="AF30" i="10"/>
  <c r="AD30" i="10"/>
  <c r="AB30" i="10"/>
  <c r="Z30" i="10"/>
  <c r="X30" i="10"/>
  <c r="V30" i="10"/>
  <c r="T30" i="10"/>
  <c r="R30" i="10"/>
  <c r="P30" i="10"/>
  <c r="N30" i="10"/>
  <c r="L30" i="10"/>
  <c r="J30" i="10"/>
  <c r="H30" i="10"/>
  <c r="F30" i="10"/>
  <c r="D30" i="10"/>
  <c r="B30" i="10"/>
  <c r="AJ29" i="10"/>
  <c r="AH29" i="10"/>
  <c r="AF29" i="10"/>
  <c r="AD29" i="10"/>
  <c r="AB29" i="10"/>
  <c r="Z29" i="10"/>
  <c r="X29" i="10"/>
  <c r="V29" i="10"/>
  <c r="T29" i="10"/>
  <c r="R29" i="10"/>
  <c r="P29" i="10"/>
  <c r="N29" i="10"/>
  <c r="L29" i="10"/>
  <c r="J29" i="10"/>
  <c r="H29" i="10"/>
  <c r="F29" i="10"/>
  <c r="D29" i="10"/>
  <c r="B29" i="10"/>
  <c r="AJ28" i="10"/>
  <c r="AH28" i="10"/>
  <c r="AF28" i="10"/>
  <c r="AD28" i="10"/>
  <c r="AB28" i="10"/>
  <c r="Z28" i="10"/>
  <c r="X28" i="10"/>
  <c r="V28" i="10"/>
  <c r="T28" i="10"/>
  <c r="R28" i="10"/>
  <c r="P28" i="10"/>
  <c r="N28" i="10"/>
  <c r="L28" i="10"/>
  <c r="J28" i="10"/>
  <c r="H28" i="10"/>
  <c r="F28" i="10"/>
  <c r="D28" i="10"/>
  <c r="B28" i="10"/>
  <c r="AJ27" i="10"/>
  <c r="AH27" i="10"/>
  <c r="AF27" i="10"/>
  <c r="AD27" i="10"/>
  <c r="AB27" i="10"/>
  <c r="Z27" i="10"/>
  <c r="X27" i="10"/>
  <c r="V27" i="10"/>
  <c r="T27" i="10"/>
  <c r="R27" i="10"/>
  <c r="P27" i="10"/>
  <c r="N27" i="10"/>
  <c r="L27" i="10"/>
  <c r="J27" i="10"/>
  <c r="H27" i="10"/>
  <c r="F27" i="10"/>
  <c r="D27" i="10"/>
  <c r="B27" i="10"/>
  <c r="AJ26" i="10"/>
  <c r="AH26" i="10"/>
  <c r="AF26" i="10"/>
  <c r="AD26" i="10"/>
  <c r="AB26" i="10"/>
  <c r="Z26" i="10"/>
  <c r="X26" i="10"/>
  <c r="V26" i="10"/>
  <c r="T26" i="10"/>
  <c r="R26" i="10"/>
  <c r="P26" i="10"/>
  <c r="N26" i="10"/>
  <c r="L26" i="10"/>
  <c r="J26" i="10"/>
  <c r="H26" i="10"/>
  <c r="F26" i="10"/>
  <c r="D26" i="10"/>
  <c r="B26" i="10"/>
  <c r="AJ23" i="10"/>
  <c r="AH23" i="10"/>
  <c r="AF23" i="10"/>
  <c r="AD23" i="10"/>
  <c r="AB23" i="10"/>
  <c r="Z23" i="10"/>
  <c r="X23" i="10"/>
  <c r="V23" i="10"/>
  <c r="T23" i="10"/>
  <c r="R23" i="10"/>
  <c r="P23" i="10"/>
  <c r="N23" i="10"/>
  <c r="L23" i="10"/>
  <c r="J23" i="10"/>
  <c r="H23" i="10"/>
  <c r="F23" i="10"/>
  <c r="D23" i="10"/>
  <c r="B23" i="10"/>
  <c r="AJ22" i="10"/>
  <c r="AH22" i="10"/>
  <c r="AF22" i="10"/>
  <c r="AD22" i="10"/>
  <c r="AB22" i="10"/>
  <c r="Z22" i="10"/>
  <c r="X22" i="10"/>
  <c r="V22" i="10"/>
  <c r="T22" i="10"/>
  <c r="R22" i="10"/>
  <c r="P22" i="10"/>
  <c r="N22" i="10"/>
  <c r="L22" i="10"/>
  <c r="J22" i="10"/>
  <c r="H22" i="10"/>
  <c r="F22" i="10"/>
  <c r="D22" i="10"/>
  <c r="B22" i="10"/>
  <c r="AJ21" i="10"/>
  <c r="AH21" i="10"/>
  <c r="AF21" i="10"/>
  <c r="AD21" i="10"/>
  <c r="AB21" i="10"/>
  <c r="Z21" i="10"/>
  <c r="X21" i="10"/>
  <c r="V21" i="10"/>
  <c r="T21" i="10"/>
  <c r="R21" i="10"/>
  <c r="P21" i="10"/>
  <c r="N21" i="10"/>
  <c r="L21" i="10"/>
  <c r="J21" i="10"/>
  <c r="H21" i="10"/>
  <c r="F21" i="10"/>
  <c r="D21" i="10"/>
  <c r="B21" i="10"/>
  <c r="AJ20" i="10"/>
  <c r="AH20" i="10"/>
  <c r="AF20" i="10"/>
  <c r="AD20" i="10"/>
  <c r="AB20" i="10"/>
  <c r="Z20" i="10"/>
  <c r="X20" i="10"/>
  <c r="V20" i="10"/>
  <c r="T20" i="10"/>
  <c r="R20" i="10"/>
  <c r="P20" i="10"/>
  <c r="N20" i="10"/>
  <c r="L20" i="10"/>
  <c r="J20" i="10"/>
  <c r="H20" i="10"/>
  <c r="F20" i="10"/>
  <c r="D20" i="10"/>
  <c r="B20" i="10"/>
  <c r="AJ19" i="10"/>
  <c r="AH19" i="10"/>
  <c r="AF19" i="10"/>
  <c r="AD19" i="10"/>
  <c r="AB19" i="10"/>
  <c r="Z19" i="10"/>
  <c r="X19" i="10"/>
  <c r="V19" i="10"/>
  <c r="T19" i="10"/>
  <c r="R19" i="10"/>
  <c r="P19" i="10"/>
  <c r="N19" i="10"/>
  <c r="L19" i="10"/>
  <c r="J19" i="10"/>
  <c r="H19" i="10"/>
  <c r="F19" i="10"/>
  <c r="D19" i="10"/>
  <c r="B19" i="10"/>
  <c r="AJ18" i="10"/>
  <c r="AH18" i="10"/>
  <c r="AF18" i="10"/>
  <c r="AD18" i="10"/>
  <c r="AB18" i="10"/>
  <c r="Z18" i="10"/>
  <c r="X18" i="10"/>
  <c r="V18" i="10"/>
  <c r="T18" i="10"/>
  <c r="R18" i="10"/>
  <c r="P18" i="10"/>
  <c r="N18" i="10"/>
  <c r="L18" i="10"/>
  <c r="J18" i="10"/>
  <c r="H18" i="10"/>
  <c r="F18" i="10"/>
  <c r="D18" i="10"/>
  <c r="B18" i="10"/>
  <c r="AJ17" i="10"/>
  <c r="AH17" i="10"/>
  <c r="AF17" i="10"/>
  <c r="AD17" i="10"/>
  <c r="AB17" i="10"/>
  <c r="Z17" i="10"/>
  <c r="X17" i="10"/>
  <c r="V17" i="10"/>
  <c r="T17" i="10"/>
  <c r="R17" i="10"/>
  <c r="P17" i="10"/>
  <c r="N17" i="10"/>
  <c r="L17" i="10"/>
  <c r="J17" i="10"/>
  <c r="H17" i="10"/>
  <c r="F17" i="10"/>
  <c r="D17" i="10"/>
  <c r="B17" i="10"/>
  <c r="AJ16" i="10"/>
  <c r="AH16" i="10"/>
  <c r="AF16" i="10"/>
  <c r="AD16" i="10"/>
  <c r="AB16" i="10"/>
  <c r="Z16" i="10"/>
  <c r="X16" i="10"/>
  <c r="V16" i="10"/>
  <c r="T16" i="10"/>
  <c r="R16" i="10"/>
  <c r="P16" i="10"/>
  <c r="N16" i="10"/>
  <c r="L16" i="10"/>
  <c r="J16" i="10"/>
  <c r="H16" i="10"/>
  <c r="F16" i="10"/>
  <c r="D16" i="10"/>
  <c r="B16" i="10"/>
  <c r="G15" i="2" l="1"/>
  <c r="GR6" i="6"/>
  <c r="GR7" i="6" s="1"/>
  <c r="GR11" i="6"/>
  <c r="GR19" i="6"/>
  <c r="GR22" i="6"/>
  <c r="GR21" i="6" s="1"/>
  <c r="HC6" i="6"/>
  <c r="HC7" i="6" s="1"/>
  <c r="HC11" i="6"/>
  <c r="GU22" i="6"/>
  <c r="GU19" i="6"/>
  <c r="HA22" i="6"/>
  <c r="HA21" i="6" s="1"/>
  <c r="HA19" i="6"/>
  <c r="HA17" i="6"/>
  <c r="GY22" i="6"/>
  <c r="GY21" i="6" s="1"/>
  <c r="GY19" i="6"/>
  <c r="GY25" i="6"/>
  <c r="GW22" i="6"/>
  <c r="GW21" i="6" s="1"/>
  <c r="GW19" i="6"/>
  <c r="HC22" i="6"/>
  <c r="HC19" i="6"/>
  <c r="HC21" i="6"/>
  <c r="GY17" i="6"/>
  <c r="GU6" i="6"/>
  <c r="GU7" i="6" s="1"/>
  <c r="GU11" i="6"/>
  <c r="HB25" i="6"/>
  <c r="GS22" i="6"/>
  <c r="GS19" i="6"/>
  <c r="GV15" i="6"/>
  <c r="GV13" i="6"/>
  <c r="HC9" i="6"/>
  <c r="GU21" i="6"/>
  <c r="GW6" i="6"/>
  <c r="GW7" i="6" s="1"/>
  <c r="GW11" i="6"/>
  <c r="GU17" i="6"/>
  <c r="GS6" i="6"/>
  <c r="GS7" i="6" s="1"/>
  <c r="GS11" i="6"/>
  <c r="GX35" i="6"/>
  <c r="GY35" i="6"/>
  <c r="GZ13" i="6"/>
  <c r="GZ15" i="6"/>
  <c r="HC17" i="6"/>
  <c r="GY6" i="6"/>
  <c r="GY7" i="6" s="1"/>
  <c r="GY11" i="6"/>
  <c r="HB35" i="6"/>
  <c r="HA6" i="6"/>
  <c r="HA7" i="6" s="1"/>
  <c r="HA11" i="6"/>
  <c r="GS21" i="6"/>
  <c r="GW17" i="6"/>
  <c r="G11" i="2"/>
  <c r="G6" i="2"/>
  <c r="G7" i="2" s="1"/>
  <c r="H6" i="2"/>
  <c r="H7" i="2" s="1"/>
  <c r="H11" i="2"/>
  <c r="G22" i="2"/>
  <c r="G21" i="2" s="1"/>
  <c r="G19" i="2"/>
  <c r="G9" i="2"/>
  <c r="G17" i="2"/>
  <c r="G35" i="2"/>
  <c r="H22" i="2"/>
  <c r="H21" i="2" s="1"/>
  <c r="H19" i="2"/>
  <c r="H9" i="2"/>
  <c r="G25" i="2"/>
  <c r="GQ61" i="6" l="1"/>
  <c r="GP61" i="6"/>
  <c r="GO61" i="6"/>
  <c r="GN61" i="6"/>
  <c r="GQ59" i="6"/>
  <c r="GQ62" i="6" s="1"/>
  <c r="GQ60" i="6" s="1"/>
  <c r="GQ63" i="6" s="1"/>
  <c r="GQ13" i="6" s="1"/>
  <c r="GP59" i="6"/>
  <c r="GP62" i="6" s="1"/>
  <c r="GP60" i="6" s="1"/>
  <c r="GP63" i="6" s="1"/>
  <c r="GP13" i="6" s="1"/>
  <c r="GO59" i="6"/>
  <c r="GO62" i="6" s="1"/>
  <c r="GO60" i="6" s="1"/>
  <c r="GO63" i="6" s="1"/>
  <c r="GO13" i="6" s="1"/>
  <c r="GN59" i="6"/>
  <c r="GN62" i="6" s="1"/>
  <c r="GN60" i="6" s="1"/>
  <c r="GN63" i="6" s="1"/>
  <c r="GQ58" i="6"/>
  <c r="GP58" i="6"/>
  <c r="GO58" i="6"/>
  <c r="GN58" i="6"/>
  <c r="GQ56" i="6"/>
  <c r="GQ57" i="6" s="1"/>
  <c r="GP56" i="6"/>
  <c r="GP57" i="6" s="1"/>
  <c r="GO56" i="6"/>
  <c r="GO57" i="6" s="1"/>
  <c r="GN56" i="6"/>
  <c r="GN57" i="6" s="1"/>
  <c r="GQ46" i="6"/>
  <c r="GP46" i="6"/>
  <c r="GO46" i="6"/>
  <c r="GN46" i="6"/>
  <c r="GQ30" i="6"/>
  <c r="GP30" i="6"/>
  <c r="GO30" i="6"/>
  <c r="GN30" i="6"/>
  <c r="GQ24" i="6"/>
  <c r="GQ36" i="6" s="1"/>
  <c r="GP24" i="6"/>
  <c r="GP36" i="6" s="1"/>
  <c r="GO24" i="6"/>
  <c r="GO36" i="6" s="1"/>
  <c r="GN24" i="6"/>
  <c r="GN36" i="6" s="1"/>
  <c r="GQ14" i="6"/>
  <c r="GQ20" i="6" s="1"/>
  <c r="GP14" i="6"/>
  <c r="GP20" i="6" s="1"/>
  <c r="GO14" i="6"/>
  <c r="GO20" i="6" s="1"/>
  <c r="GN14" i="6"/>
  <c r="GN20" i="6" s="1"/>
  <c r="GQ10" i="6"/>
  <c r="GQ11" i="6" s="1"/>
  <c r="GP10" i="6"/>
  <c r="GP11" i="6" s="1"/>
  <c r="GO10" i="6"/>
  <c r="GO11" i="6" s="1"/>
  <c r="GN10" i="6"/>
  <c r="GN11" i="6" s="1"/>
  <c r="GQ8" i="6"/>
  <c r="GQ9" i="6" s="1"/>
  <c r="GP8" i="6"/>
  <c r="GP9" i="6" s="1"/>
  <c r="GO8" i="6"/>
  <c r="GO9" i="6" s="1"/>
  <c r="GN8" i="6"/>
  <c r="GN9" i="6" s="1"/>
  <c r="GQ6" i="6"/>
  <c r="GQ7" i="6" s="1"/>
  <c r="GP6" i="6"/>
  <c r="GP7" i="6" s="1"/>
  <c r="GO6" i="6"/>
  <c r="GO7" i="6" s="1"/>
  <c r="GN6" i="6"/>
  <c r="GN7" i="6" s="1"/>
  <c r="GP34" i="6" l="1"/>
  <c r="GP33" i="6"/>
  <c r="GP32" i="6"/>
  <c r="GP31" i="6"/>
  <c r="GP29" i="6"/>
  <c r="GP28" i="6"/>
  <c r="GP27" i="6"/>
  <c r="GP26" i="6"/>
  <c r="GP25" i="6" s="1"/>
  <c r="GN34" i="6"/>
  <c r="GN32" i="6"/>
  <c r="GN29" i="6"/>
  <c r="GN27" i="6"/>
  <c r="GN33" i="6"/>
  <c r="GN31" i="6"/>
  <c r="GN28" i="6"/>
  <c r="GN26" i="6"/>
  <c r="GN25" i="6" s="1"/>
  <c r="GO34" i="6"/>
  <c r="GO35" i="6" s="1"/>
  <c r="GO33" i="6"/>
  <c r="GO32" i="6"/>
  <c r="GO31" i="6"/>
  <c r="GO29" i="6"/>
  <c r="GO28" i="6"/>
  <c r="GO27" i="6"/>
  <c r="GO26" i="6"/>
  <c r="GQ34" i="6"/>
  <c r="GQ33" i="6"/>
  <c r="GQ32" i="6"/>
  <c r="GQ31" i="6"/>
  <c r="GQ29" i="6"/>
  <c r="GQ28" i="6"/>
  <c r="GQ27" i="6"/>
  <c r="GQ26" i="6"/>
  <c r="GQ25" i="6" s="1"/>
  <c r="GO15" i="6"/>
  <c r="GO18" i="6"/>
  <c r="GO17" i="6" s="1"/>
  <c r="GP15" i="6"/>
  <c r="GP17" i="6"/>
  <c r="GP18" i="6"/>
  <c r="GN13" i="6"/>
  <c r="GN15" i="6"/>
  <c r="GN18" i="6"/>
  <c r="GQ15" i="6"/>
  <c r="GQ17" i="6"/>
  <c r="GQ18" i="6"/>
  <c r="GM61" i="6"/>
  <c r="GL61" i="6"/>
  <c r="GK61" i="6"/>
  <c r="GJ61" i="6"/>
  <c r="GM59" i="6"/>
  <c r="GM62" i="6" s="1"/>
  <c r="GM60" i="6" s="1"/>
  <c r="GM63" i="6" s="1"/>
  <c r="GL59" i="6"/>
  <c r="GL62" i="6" s="1"/>
  <c r="GL60" i="6" s="1"/>
  <c r="GL63" i="6" s="1"/>
  <c r="GL13" i="6" s="1"/>
  <c r="GK59" i="6"/>
  <c r="GK62" i="6" s="1"/>
  <c r="GK60" i="6" s="1"/>
  <c r="GK63" i="6" s="1"/>
  <c r="GK13" i="6" s="1"/>
  <c r="GJ59" i="6"/>
  <c r="GJ62" i="6" s="1"/>
  <c r="GJ60" i="6" s="1"/>
  <c r="GJ63" i="6" s="1"/>
  <c r="GJ13" i="6" s="1"/>
  <c r="GM58" i="6"/>
  <c r="GL58" i="6"/>
  <c r="GK58" i="6"/>
  <c r="GJ58" i="6"/>
  <c r="GM56" i="6"/>
  <c r="GM57" i="6" s="1"/>
  <c r="GL56" i="6"/>
  <c r="GL57" i="6" s="1"/>
  <c r="GK56" i="6"/>
  <c r="GK8" i="6" s="1"/>
  <c r="GK9" i="6" s="1"/>
  <c r="GJ56" i="6"/>
  <c r="GJ57" i="6" s="1"/>
  <c r="GM46" i="6"/>
  <c r="GL46" i="6"/>
  <c r="GK46" i="6"/>
  <c r="GJ46" i="6"/>
  <c r="GM30" i="6"/>
  <c r="GL30" i="6"/>
  <c r="GK30" i="6"/>
  <c r="GJ30" i="6"/>
  <c r="GM24" i="6"/>
  <c r="GM36" i="6" s="1"/>
  <c r="GL24" i="6"/>
  <c r="GL36" i="6" s="1"/>
  <c r="GK24" i="6"/>
  <c r="GK36" i="6" s="1"/>
  <c r="GJ24" i="6"/>
  <c r="GJ36" i="6" s="1"/>
  <c r="GM14" i="6"/>
  <c r="GM18" i="6" s="1"/>
  <c r="GL14" i="6"/>
  <c r="GL20" i="6" s="1"/>
  <c r="GK14" i="6"/>
  <c r="GK20" i="6" s="1"/>
  <c r="GJ14" i="6"/>
  <c r="GJ20" i="6" s="1"/>
  <c r="GM10" i="6"/>
  <c r="GM11" i="6" s="1"/>
  <c r="GL10" i="6"/>
  <c r="GL11" i="6" s="1"/>
  <c r="GK10" i="6"/>
  <c r="GK11" i="6" s="1"/>
  <c r="GJ10" i="6"/>
  <c r="GJ11" i="6" s="1"/>
  <c r="GM8" i="6"/>
  <c r="GM9" i="6" s="1"/>
  <c r="GL8" i="6"/>
  <c r="GL9" i="6" s="1"/>
  <c r="GJ8" i="6"/>
  <c r="GJ9" i="6" s="1"/>
  <c r="GM7" i="6"/>
  <c r="GM6" i="6"/>
  <c r="GL6" i="6"/>
  <c r="GL7" i="6" s="1"/>
  <c r="GJ6" i="6"/>
  <c r="GJ7" i="6" s="1"/>
  <c r="GP22" i="6" l="1"/>
  <c r="GP21" i="6" s="1"/>
  <c r="GP19" i="6"/>
  <c r="GO25" i="6"/>
  <c r="GN35" i="6"/>
  <c r="GP35" i="6"/>
  <c r="GN22" i="6"/>
  <c r="GN21" i="6" s="1"/>
  <c r="GN19" i="6"/>
  <c r="GO22" i="6"/>
  <c r="GO21" i="6" s="1"/>
  <c r="GO19" i="6"/>
  <c r="GQ22" i="6"/>
  <c r="GQ21" i="6" s="1"/>
  <c r="GQ19" i="6"/>
  <c r="GN17" i="6"/>
  <c r="GQ35" i="6"/>
  <c r="GJ34" i="6"/>
  <c r="GJ33" i="6"/>
  <c r="GJ32" i="6"/>
  <c r="GJ31" i="6"/>
  <c r="GJ29" i="6"/>
  <c r="GJ28" i="6"/>
  <c r="GJ27" i="6"/>
  <c r="GJ26" i="6"/>
  <c r="GL34" i="6"/>
  <c r="GL33" i="6"/>
  <c r="GL32" i="6"/>
  <c r="GL31" i="6"/>
  <c r="GL29" i="6"/>
  <c r="GL28" i="6"/>
  <c r="GL27" i="6"/>
  <c r="GL26" i="6"/>
  <c r="GM22" i="6"/>
  <c r="GM19" i="6"/>
  <c r="GM29" i="6"/>
  <c r="GM27" i="6"/>
  <c r="GM34" i="6"/>
  <c r="GM33" i="6"/>
  <c r="GM32" i="6"/>
  <c r="GM31" i="6"/>
  <c r="GM28" i="6"/>
  <c r="GM26" i="6"/>
  <c r="GM25" i="6" s="1"/>
  <c r="GM17" i="6"/>
  <c r="GM20" i="6"/>
  <c r="GJ15" i="6"/>
  <c r="GJ17" i="6"/>
  <c r="GJ18" i="6"/>
  <c r="GK57" i="6"/>
  <c r="GM13" i="6"/>
  <c r="GM15" i="6"/>
  <c r="GK6" i="6"/>
  <c r="GK7" i="6" s="1"/>
  <c r="GK15" i="6"/>
  <c r="GK18" i="6"/>
  <c r="GL15" i="6"/>
  <c r="GL18" i="6"/>
  <c r="GL22" i="6" l="1"/>
  <c r="GL21" i="6" s="1"/>
  <c r="GL19" i="6"/>
  <c r="GL17" i="6"/>
  <c r="GK34" i="6"/>
  <c r="GK35" i="6" s="1"/>
  <c r="GK33" i="6"/>
  <c r="GK32" i="6"/>
  <c r="GK31" i="6"/>
  <c r="GK29" i="6"/>
  <c r="GK28" i="6"/>
  <c r="GK27" i="6"/>
  <c r="GK26" i="6"/>
  <c r="GK25" i="6" s="1"/>
  <c r="GM21" i="6"/>
  <c r="GL35" i="6"/>
  <c r="GJ35" i="6"/>
  <c r="GK22" i="6"/>
  <c r="GK21" i="6" s="1"/>
  <c r="GK19" i="6"/>
  <c r="GK17" i="6"/>
  <c r="GM35" i="6"/>
  <c r="GJ22" i="6"/>
  <c r="GJ21" i="6" s="1"/>
  <c r="GJ19" i="6"/>
  <c r="GL25" i="6"/>
  <c r="GJ25" i="6"/>
  <c r="GH61" i="6" l="1"/>
  <c r="GG61" i="6"/>
  <c r="GF61" i="6"/>
  <c r="GE61" i="6"/>
  <c r="GH59" i="6"/>
  <c r="GH62" i="6" s="1"/>
  <c r="GH60" i="6" s="1"/>
  <c r="GH63" i="6" s="1"/>
  <c r="GG59" i="6"/>
  <c r="GG62" i="6" s="1"/>
  <c r="GG60" i="6" s="1"/>
  <c r="GG63" i="6" s="1"/>
  <c r="GF59" i="6"/>
  <c r="GF62" i="6" s="1"/>
  <c r="GF60" i="6" s="1"/>
  <c r="GF63" i="6" s="1"/>
  <c r="GE59" i="6"/>
  <c r="GE62" i="6" s="1"/>
  <c r="GE60" i="6" s="1"/>
  <c r="GE63" i="6" s="1"/>
  <c r="GH58" i="6"/>
  <c r="GG58" i="6"/>
  <c r="GF58" i="6"/>
  <c r="GE58" i="6"/>
  <c r="GH56" i="6"/>
  <c r="GH57" i="6" s="1"/>
  <c r="GG56" i="6"/>
  <c r="GG57" i="6" s="1"/>
  <c r="GF56" i="6"/>
  <c r="GF57" i="6" s="1"/>
  <c r="GE56" i="6"/>
  <c r="GE57" i="6" s="1"/>
  <c r="GH46" i="6"/>
  <c r="GG46" i="6"/>
  <c r="GF46" i="6"/>
  <c r="GE46" i="6"/>
  <c r="GI34" i="6"/>
  <c r="GI33" i="6"/>
  <c r="GI35" i="6" s="1"/>
  <c r="GI32" i="6"/>
  <c r="GI31" i="6"/>
  <c r="GI30" i="6"/>
  <c r="GH30" i="6"/>
  <c r="GG30" i="6"/>
  <c r="GF30" i="6"/>
  <c r="GE30" i="6"/>
  <c r="GI29" i="6"/>
  <c r="GI28" i="6"/>
  <c r="GI27" i="6"/>
  <c r="GI26" i="6"/>
  <c r="GI25" i="6"/>
  <c r="GI24" i="6"/>
  <c r="GI36" i="6" s="1"/>
  <c r="GH24" i="6"/>
  <c r="GH36" i="6" s="1"/>
  <c r="GG24" i="6"/>
  <c r="GG36" i="6" s="1"/>
  <c r="GF24" i="6"/>
  <c r="GF36" i="6" s="1"/>
  <c r="GE24" i="6"/>
  <c r="GE36" i="6" s="1"/>
  <c r="GI20" i="6"/>
  <c r="GG20" i="6"/>
  <c r="GE20" i="6"/>
  <c r="GI18" i="6"/>
  <c r="GI19" i="6" s="1"/>
  <c r="GG18" i="6"/>
  <c r="GG17" i="6" s="1"/>
  <c r="GE18" i="6"/>
  <c r="GE19" i="6" s="1"/>
  <c r="GI15" i="6"/>
  <c r="GI14" i="6"/>
  <c r="GI17" i="6" s="1"/>
  <c r="GH14" i="6"/>
  <c r="GH20" i="6" s="1"/>
  <c r="GG14" i="6"/>
  <c r="GF14" i="6"/>
  <c r="GF18" i="6" s="1"/>
  <c r="GE14" i="6"/>
  <c r="GE17" i="6" s="1"/>
  <c r="GI13" i="6"/>
  <c r="GI10" i="6"/>
  <c r="GI11" i="6" s="1"/>
  <c r="GG10" i="6"/>
  <c r="GG11" i="6" s="1"/>
  <c r="GE10" i="6"/>
  <c r="GE11" i="6" s="1"/>
  <c r="GI8" i="6"/>
  <c r="GI9" i="6" s="1"/>
  <c r="GG8" i="6"/>
  <c r="GG9" i="6" s="1"/>
  <c r="GE8" i="6"/>
  <c r="GE9" i="6" s="1"/>
  <c r="GI6" i="6"/>
  <c r="GI7" i="6" s="1"/>
  <c r="GG6" i="6"/>
  <c r="GG7" i="6" s="1"/>
  <c r="GE6" i="6"/>
  <c r="GE7" i="6" s="1"/>
  <c r="GE15" i="6" l="1"/>
  <c r="GE13" i="6"/>
  <c r="GF31" i="6"/>
  <c r="GF27" i="6"/>
  <c r="GF34" i="6"/>
  <c r="GF26" i="6"/>
  <c r="GF33" i="6"/>
  <c r="GF29" i="6"/>
  <c r="GF32" i="6"/>
  <c r="GF28" i="6"/>
  <c r="GF22" i="6"/>
  <c r="GF19" i="6"/>
  <c r="GG34" i="6"/>
  <c r="GG26" i="6"/>
  <c r="GG25" i="6" s="1"/>
  <c r="GG33" i="6"/>
  <c r="GG29" i="6"/>
  <c r="GG32" i="6"/>
  <c r="GG28" i="6"/>
  <c r="GG31" i="6"/>
  <c r="GG27" i="6"/>
  <c r="GG15" i="6"/>
  <c r="GG13" i="6"/>
  <c r="GE32" i="6"/>
  <c r="GE28" i="6"/>
  <c r="GE27" i="6"/>
  <c r="GE31" i="6"/>
  <c r="GE34" i="6"/>
  <c r="GE26" i="6"/>
  <c r="GE33" i="6"/>
  <c r="GE29" i="6"/>
  <c r="GH33" i="6"/>
  <c r="GH29" i="6"/>
  <c r="GH28" i="6"/>
  <c r="GH32" i="6"/>
  <c r="GH31" i="6"/>
  <c r="GH27" i="6"/>
  <c r="GH34" i="6"/>
  <c r="GH35" i="6" s="1"/>
  <c r="GH26" i="6"/>
  <c r="GG22" i="6"/>
  <c r="GG21" i="6" s="1"/>
  <c r="GH8" i="6"/>
  <c r="GH9" i="6" s="1"/>
  <c r="GF10" i="6"/>
  <c r="GH13" i="6"/>
  <c r="GF15" i="6"/>
  <c r="GH18" i="6"/>
  <c r="GG19" i="6"/>
  <c r="GF20" i="6"/>
  <c r="GE22" i="6"/>
  <c r="GE21" i="6" s="1"/>
  <c r="GF17" i="6"/>
  <c r="GI22" i="6"/>
  <c r="GI21" i="6" s="1"/>
  <c r="GF8" i="6"/>
  <c r="GH10" i="6"/>
  <c r="GF13" i="6"/>
  <c r="GH15" i="6"/>
  <c r="GH6" i="6" l="1"/>
  <c r="GH7" i="6" s="1"/>
  <c r="GH11" i="6"/>
  <c r="GE25" i="6"/>
  <c r="GG35" i="6"/>
  <c r="GF25" i="6"/>
  <c r="GF9" i="6"/>
  <c r="GF21" i="6"/>
  <c r="GH25" i="6"/>
  <c r="GE35" i="6"/>
  <c r="GF35" i="6"/>
  <c r="GH19" i="6"/>
  <c r="GH22" i="6"/>
  <c r="GH21" i="6" s="1"/>
  <c r="GH17" i="6"/>
  <c r="GF11" i="6"/>
  <c r="GF6" i="6"/>
  <c r="GF7" i="6" s="1"/>
  <c r="GB62" i="6" l="1"/>
  <c r="GB60" i="6" s="1"/>
  <c r="GB63" i="6" s="1"/>
  <c r="GD61" i="6"/>
  <c r="GC61" i="6"/>
  <c r="GB61" i="6"/>
  <c r="GA61" i="6"/>
  <c r="FZ61" i="6"/>
  <c r="GD59" i="6"/>
  <c r="GD62" i="6" s="1"/>
  <c r="GD60" i="6" s="1"/>
  <c r="GD63" i="6" s="1"/>
  <c r="GD13" i="6" s="1"/>
  <c r="GC59" i="6"/>
  <c r="GC62" i="6" s="1"/>
  <c r="GB59" i="6"/>
  <c r="GA59" i="6"/>
  <c r="GA62" i="6" s="1"/>
  <c r="GA60" i="6" s="1"/>
  <c r="GA63" i="6" s="1"/>
  <c r="FZ59" i="6"/>
  <c r="FZ62" i="6" s="1"/>
  <c r="FZ60" i="6" s="1"/>
  <c r="FZ63" i="6" s="1"/>
  <c r="FZ13" i="6" s="1"/>
  <c r="GD58" i="6"/>
  <c r="GC58" i="6"/>
  <c r="GB58" i="6"/>
  <c r="GA58" i="6"/>
  <c r="FZ58" i="6"/>
  <c r="GC57" i="6"/>
  <c r="GC34" i="6" s="1"/>
  <c r="GD56" i="6"/>
  <c r="GD6" i="6" s="1"/>
  <c r="GC56" i="6"/>
  <c r="GB56" i="6"/>
  <c r="GB57" i="6" s="1"/>
  <c r="GA56" i="6"/>
  <c r="GA57" i="6" s="1"/>
  <c r="FZ56" i="6"/>
  <c r="FZ6" i="6" s="1"/>
  <c r="GD46" i="6"/>
  <c r="GC46" i="6"/>
  <c r="GB46" i="6"/>
  <c r="GA46" i="6"/>
  <c r="FZ46" i="6"/>
  <c r="GC31" i="6"/>
  <c r="GD30" i="6"/>
  <c r="GC30" i="6"/>
  <c r="GB30" i="6"/>
  <c r="GA30" i="6"/>
  <c r="FZ30" i="6"/>
  <c r="GC27" i="6"/>
  <c r="GD24" i="6"/>
  <c r="GD36" i="6" s="1"/>
  <c r="GC24" i="6"/>
  <c r="GC36" i="6" s="1"/>
  <c r="GB24" i="6"/>
  <c r="GB36" i="6" s="1"/>
  <c r="GA24" i="6"/>
  <c r="GA36" i="6" s="1"/>
  <c r="FZ24" i="6"/>
  <c r="FZ36" i="6" s="1"/>
  <c r="GA20" i="6"/>
  <c r="GC18" i="6"/>
  <c r="GC22" i="6" s="1"/>
  <c r="GD14" i="6"/>
  <c r="GD20" i="6" s="1"/>
  <c r="GC14" i="6"/>
  <c r="GC17" i="6" s="1"/>
  <c r="GB14" i="6"/>
  <c r="GB18" i="6" s="1"/>
  <c r="GA14" i="6"/>
  <c r="GA18" i="6" s="1"/>
  <c r="FZ14" i="6"/>
  <c r="FZ20" i="6" s="1"/>
  <c r="GD11" i="6"/>
  <c r="FZ11" i="6"/>
  <c r="GD10" i="6"/>
  <c r="GC10" i="6"/>
  <c r="GC11" i="6" s="1"/>
  <c r="GA10" i="6"/>
  <c r="GA11" i="6" s="1"/>
  <c r="FZ10" i="6"/>
  <c r="GC8" i="6"/>
  <c r="GC9" i="6" s="1"/>
  <c r="GA8" i="6"/>
  <c r="GA9" i="6" s="1"/>
  <c r="GC6" i="6"/>
  <c r="GC7" i="6" s="1"/>
  <c r="GA6" i="6"/>
  <c r="GA7" i="6" s="1"/>
  <c r="GB22" i="6" l="1"/>
  <c r="FZ7"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D9" i="6" s="1"/>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D19" i="6" l="1"/>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5" i="6" s="1"/>
  <c r="FZ32" i="6"/>
  <c r="FZ28" i="6"/>
  <c r="FZ31" i="6"/>
  <c r="FZ27" i="6"/>
  <c r="FZ26" i="6"/>
  <c r="FZ25" i="6" s="1"/>
  <c r="GC19" i="6"/>
  <c r="GD7" i="6"/>
  <c r="L9" i="9"/>
  <c r="J9" i="9"/>
  <c r="FY64" i="6" l="1"/>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FX19" i="6" l="1"/>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FY22" i="6" l="1"/>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<sst xmlns="http://schemas.openxmlformats.org/spreadsheetml/2006/main" count="223" uniqueCount="81">
  <si>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</si>
  <si>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</si>
  <si>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</si>
  <si>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</si>
  <si>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</si>
  <si>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</si>
  <si>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</si>
  <si>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</si>
  <si>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</si>
  <si>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</si>
  <si>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</si>
  <si>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</si>
  <si>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</si>
  <si>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</si>
  <si>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</si>
  <si>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</si>
  <si>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</si>
  <si>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</si>
  <si>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</si>
  <si>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</si>
  <si>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</si>
  <si>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</si>
  <si>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</si>
  <si>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</si>
  <si>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</si>
  <si>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</si>
  <si>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</si>
  <si>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</si>
  <si>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</si>
  <si>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</si>
  <si>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</si>
  <si>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</si>
  <si>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</si>
  <si>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</si>
  <si>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</si>
  <si>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</si>
  <si>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</si>
  <si>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</si>
  <si>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</si>
  <si>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</si>
  <si>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</si>
  <si>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</si>
  <si>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</si>
  <si>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</si>
  <si>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</si>
  <si>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</si>
  <si>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</si>
  <si>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</si>
  <si>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</si>
  <si>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</si>
  <si>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</si>
  <si>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</si>
  <si>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</si>
  <si>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</si>
  <si>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</si>
  <si>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</si>
  <si>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</si>
  <si>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</si>
  <si>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</si>
  <si>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</si>
  <si>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</si>
  <si>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</si>
  <si>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</si>
  <si>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</si>
  <si>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</si>
  <si>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</si>
  <si>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</si>
  <si>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</si>
  <si>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11010 ~ 13</t>
  </si>
  <si>
    <t>10721 ~ 18</t>
  </si>
  <si>
    <t>W5L</t>
  </si>
  <si>
    <t>W3S</t>
  </si>
  <si>
    <t>C</t>
  </si>
  <si>
    <t>Ret</t>
  </si>
  <si>
    <t>10746~56</t>
  </si>
  <si>
    <t>11141~46</t>
  </si>
  <si>
    <t>Updated for-Sep/18/2019 Nifty closed on a strong bear note at 10817 level .So today on upside first intra resistance is at 10874-79 Next resistance are 10930-35,10970-75,11025-30, 11076-81,11128-33,11165-70,,11210-15, 11252-57,11287-92,11312-07,11334-39,11377-82,11427-32,11492-97,11540-45,11576-80,11655-60,11702-07,11754-59,11808-13,11845-50,11875-79,11911-16,11945-50,11995-00,12040-45,12087-92,12107-12,12160-65,12235-40,12274-79,12320-25,12366-71 level.On downside first support is at 10760-55 next support are at 10704-00,10662-57,10610-05,10558-53,10506-01,10421-16 level. Market is in bear zone be alert .So today for intraday on upside intra resistance are at 10879 and 10935 level and On downside be alert below 10755 and avoid all longs below 10700 level as selling may intensify below that level .</t>
  </si>
  <si>
    <t>Positional Immediate support for NIFTY is 10774 and positional Resistance for NIFTY is 10958 10991 10992 11082 11203 11246 11347 11429 11470 .</t>
  </si>
  <si>
    <t>Intraday Resistance of NIFTY are 10930.9 : 11025 : 10974.2 : 10996</t>
  </si>
  <si>
    <t>Intraday Support of NIFTY are 10704.3 : 10610.2 : 10662.2 : 10640.7</t>
  </si>
  <si>
    <t>Sep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</si>
</sst>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63"/>
  <sheetViews>
    <sheetView showGridLines="0" tabSelected="1" zoomScale="110" zoomScaleNormal="110" workbookViewId="0">
      <selection activeCell="M40" sqref="M40"/>
    </sheetView>
  </sheetViews>
  <sheetFormatPr defaultColWidth="8.77734375" defaultRowHeight="14.7" customHeight="1" x14ac:dyDescent="0.3"/>
  <cols>
    <col min="1" max="4" width="8.77734375" style="1" customWidth="1"/>
    <col min="5" max="6" width="10.77734375" style="1" customWidth="1"/>
    <col min="7" max="10" width="10.77734375" style="91" customWidth="1"/>
    <col min="11" max="11" width="9.21875" style="91" bestFit="1" customWidth="1"/>
    <col min="12" max="12" width="11" style="202" bestFit="1" customWidth="1"/>
    <col min="13" max="251" width="8.77734375" style="1" customWidth="1"/>
  </cols>
  <sheetData>
    <row r="1" spans="1:11" ht="14.7" customHeight="1" x14ac:dyDescent="0.3">
      <c r="A1" s="235"/>
      <c r="B1" s="236"/>
      <c r="C1" s="236"/>
      <c r="D1" s="236"/>
      <c r="E1" s="2" t="s">
        <v>80</v>
      </c>
      <c r="F1" s="2" t="s">
        <v>1</v>
      </c>
      <c r="G1" s="3">
        <v>43738</v>
      </c>
      <c r="H1" s="3">
        <v>43739</v>
      </c>
      <c r="I1" s="3">
        <v>43741</v>
      </c>
      <c r="J1" s="3"/>
      <c r="K1" s="3"/>
    </row>
    <row r="2" spans="1:11" ht="14.7" customHeight="1" x14ac:dyDescent="0.3">
      <c r="A2" s="4"/>
      <c r="B2" s="5"/>
      <c r="C2" s="5"/>
      <c r="D2" s="6" t="s">
        <v>2</v>
      </c>
      <c r="E2" s="7">
        <v>11694.85</v>
      </c>
      <c r="F2" s="7">
        <v>11694.85</v>
      </c>
      <c r="G2" s="7">
        <v>11508.25</v>
      </c>
      <c r="H2" s="7">
        <v>11554.2</v>
      </c>
      <c r="I2" s="7">
        <v>11370.4</v>
      </c>
      <c r="J2" s="7"/>
      <c r="K2" s="7"/>
    </row>
    <row r="3" spans="1:11" ht="14.7" customHeight="1" x14ac:dyDescent="0.3">
      <c r="A3" s="4"/>
      <c r="B3" s="8"/>
      <c r="C3" s="9"/>
      <c r="D3" s="6" t="s">
        <v>3</v>
      </c>
      <c r="E3" s="10">
        <v>10670.25</v>
      </c>
      <c r="F3" s="10">
        <v>11390.8</v>
      </c>
      <c r="G3" s="10">
        <v>11390.8</v>
      </c>
      <c r="H3" s="10">
        <v>11247.9</v>
      </c>
      <c r="I3" s="10">
        <v>11257.35</v>
      </c>
      <c r="J3" s="10"/>
      <c r="K3" s="10"/>
    </row>
    <row r="4" spans="1:11" ht="14.7" customHeight="1" x14ac:dyDescent="0.3">
      <c r="A4" s="4"/>
      <c r="B4" s="8"/>
      <c r="C4" s="9"/>
      <c r="D4" s="6" t="s">
        <v>4</v>
      </c>
      <c r="E4" s="11">
        <f>G4</f>
        <v>11474.45</v>
      </c>
      <c r="F4" s="11">
        <v>11512.4</v>
      </c>
      <c r="G4" s="11">
        <v>11474.45</v>
      </c>
      <c r="H4" s="11">
        <v>11359.9</v>
      </c>
      <c r="I4" s="11">
        <v>11314</v>
      </c>
      <c r="J4" s="11"/>
      <c r="K4" s="11"/>
    </row>
    <row r="5" spans="1:11" ht="14.7" customHeight="1" x14ac:dyDescent="0.3">
      <c r="A5" s="233" t="s">
        <v>5</v>
      </c>
      <c r="B5" s="234"/>
      <c r="C5" s="234"/>
      <c r="D5" s="234"/>
      <c r="E5" s="5"/>
      <c r="F5" s="5"/>
      <c r="G5" s="5"/>
      <c r="H5" s="5"/>
      <c r="I5" s="5"/>
      <c r="J5" s="5"/>
      <c r="K5" s="5"/>
    </row>
    <row r="6" spans="1:11" ht="14.7" customHeight="1" x14ac:dyDescent="0.3">
      <c r="A6" s="12"/>
      <c r="B6" s="13"/>
      <c r="C6" s="13"/>
      <c r="D6" s="14" t="s">
        <v>6</v>
      </c>
      <c r="E6" s="15">
        <f t="shared" ref="E6:F6" si="0">E10+E56</f>
        <v>12914.050000000001</v>
      </c>
      <c r="F6" s="15">
        <f t="shared" si="0"/>
        <v>11978.61666666667</v>
      </c>
      <c r="G6" s="15">
        <f t="shared" ref="G6:H6" si="1">G10+G56</f>
        <v>11642.316666666669</v>
      </c>
      <c r="H6" s="15">
        <f t="shared" si="1"/>
        <v>11833.066666666669</v>
      </c>
      <c r="I6" s="15">
        <f t="shared" ref="I6" si="2">I10+I56</f>
        <v>11483.533333333331</v>
      </c>
      <c r="J6" s="15"/>
      <c r="K6" s="15"/>
    </row>
    <row r="7" spans="1:11" ht="14.7" hidden="1" customHeight="1" x14ac:dyDescent="0.3">
      <c r="A7" s="12"/>
      <c r="B7" s="13"/>
      <c r="C7" s="13"/>
      <c r="D7" s="14" t="s">
        <v>7</v>
      </c>
      <c r="E7" s="16">
        <f t="shared" ref="E7:F7" si="3">(E6+E8)/2</f>
        <v>12609.25</v>
      </c>
      <c r="F7" s="16">
        <f t="shared" si="3"/>
        <v>11907.675000000003</v>
      </c>
      <c r="G7" s="16">
        <f t="shared" ref="G7:H7" si="4">(G6+G8)/2</f>
        <v>11608.800000000003</v>
      </c>
      <c r="H7" s="16">
        <f t="shared" si="4"/>
        <v>11763.350000000002</v>
      </c>
      <c r="I7" s="16">
        <f t="shared" ref="I7" si="5">(I6+I8)/2</f>
        <v>11455.249999999998</v>
      </c>
      <c r="J7" s="16"/>
      <c r="K7" s="16"/>
    </row>
    <row r="8" spans="1:11" ht="14.7" customHeight="1" x14ac:dyDescent="0.3">
      <c r="A8" s="12"/>
      <c r="B8" s="13"/>
      <c r="C8" s="13"/>
      <c r="D8" s="14" t="s">
        <v>8</v>
      </c>
      <c r="E8" s="17">
        <f t="shared" ref="E8:F8" si="6">E14+E56</f>
        <v>12304.45</v>
      </c>
      <c r="F8" s="17">
        <f t="shared" si="6"/>
        <v>11836.733333333335</v>
      </c>
      <c r="G8" s="17">
        <f t="shared" ref="G8:H8" si="7">G14+G56</f>
        <v>11575.283333333335</v>
      </c>
      <c r="H8" s="17">
        <f t="shared" si="7"/>
        <v>11693.633333333335</v>
      </c>
      <c r="I8" s="17">
        <f t="shared" ref="I8" si="8">I14+I56</f>
        <v>11426.966666666665</v>
      </c>
      <c r="J8" s="17"/>
      <c r="K8" s="17"/>
    </row>
    <row r="9" spans="1:11" ht="14.7" hidden="1" customHeight="1" x14ac:dyDescent="0.3">
      <c r="A9" s="12"/>
      <c r="B9" s="13"/>
      <c r="C9" s="13"/>
      <c r="D9" s="14" t="s">
        <v>9</v>
      </c>
      <c r="E9" s="16">
        <f t="shared" ref="E9:F9" si="9">(E8+E10)/2</f>
        <v>12096.95</v>
      </c>
      <c r="F9" s="16">
        <f t="shared" si="9"/>
        <v>11755.650000000001</v>
      </c>
      <c r="G9" s="16">
        <f t="shared" ref="G9:H9" si="10">(G8+G10)/2</f>
        <v>11550.075000000001</v>
      </c>
      <c r="H9" s="16">
        <f t="shared" si="10"/>
        <v>11610.2</v>
      </c>
      <c r="I9" s="16">
        <f t="shared" ref="I9" si="11">(I8+I10)/2</f>
        <v>11398.724999999999</v>
      </c>
      <c r="J9" s="16"/>
      <c r="K9" s="16"/>
    </row>
    <row r="10" spans="1:11" ht="14.7" customHeight="1" x14ac:dyDescent="0.3">
      <c r="A10" s="12"/>
      <c r="B10" s="13"/>
      <c r="C10" s="13"/>
      <c r="D10" s="14" t="s">
        <v>10</v>
      </c>
      <c r="E10" s="18">
        <f t="shared" ref="E10:F10" si="12">(2*E14)-E3</f>
        <v>11889.45</v>
      </c>
      <c r="F10" s="18">
        <f t="shared" si="12"/>
        <v>11674.566666666669</v>
      </c>
      <c r="G10" s="18">
        <f t="shared" ref="G10:H10" si="13">(2*G14)-G3</f>
        <v>11524.866666666669</v>
      </c>
      <c r="H10" s="18">
        <f t="shared" si="13"/>
        <v>11526.766666666668</v>
      </c>
      <c r="I10" s="18">
        <f t="shared" ref="I10" si="14">(2*I14)-I3</f>
        <v>11370.483333333332</v>
      </c>
      <c r="J10" s="18"/>
      <c r="K10" s="18"/>
    </row>
    <row r="11" spans="1:11" ht="14.7" hidden="1" customHeight="1" x14ac:dyDescent="0.3">
      <c r="A11" s="12"/>
      <c r="B11" s="13"/>
      <c r="C11" s="13"/>
      <c r="D11" s="14" t="s">
        <v>11</v>
      </c>
      <c r="E11" s="16">
        <f t="shared" ref="E11:F11" si="15">(E10+E14)/2</f>
        <v>11584.650000000001</v>
      </c>
      <c r="F11" s="16">
        <f t="shared" si="15"/>
        <v>11603.625000000002</v>
      </c>
      <c r="G11" s="16">
        <f t="shared" ref="G11:H11" si="16">(G10+G14)/2</f>
        <v>11491.350000000002</v>
      </c>
      <c r="H11" s="16">
        <f t="shared" si="16"/>
        <v>11457.050000000001</v>
      </c>
      <c r="I11" s="16">
        <f t="shared" ref="I11" si="17">(I10+I14)/2</f>
        <v>11342.199999999999</v>
      </c>
      <c r="J11" s="16"/>
      <c r="K11" s="16"/>
    </row>
    <row r="12" spans="1:11" ht="8.1" customHeight="1" x14ac:dyDescent="0.3">
      <c r="A12" s="12"/>
      <c r="B12" s="13"/>
      <c r="C12" s="13"/>
      <c r="D12" s="19"/>
      <c r="E12" s="11"/>
      <c r="F12" s="11"/>
      <c r="G12" s="11"/>
      <c r="H12" s="11"/>
      <c r="I12" s="11"/>
      <c r="J12" s="11"/>
      <c r="K12" s="11"/>
    </row>
    <row r="13" spans="1:11" ht="14.7" customHeight="1" x14ac:dyDescent="0.3">
      <c r="A13" s="12"/>
      <c r="B13" s="13"/>
      <c r="C13" s="13"/>
      <c r="D13" s="14" t="s">
        <v>12</v>
      </c>
      <c r="E13" s="20">
        <f t="shared" ref="E13:F13" si="18">E14+E63/2</f>
        <v>11377.150000000001</v>
      </c>
      <c r="F13" s="20">
        <f t="shared" si="18"/>
        <v>11542.825000000001</v>
      </c>
      <c r="G13" s="20">
        <f t="shared" ref="G13:H13" si="19">G14+G63/2</f>
        <v>11466.141666666668</v>
      </c>
      <c r="H13" s="20">
        <f t="shared" si="19"/>
        <v>11401.05</v>
      </c>
      <c r="I13" s="20">
        <f t="shared" ref="I13" si="20">I14+I63/2</f>
        <v>11313.958333333332</v>
      </c>
      <c r="J13" s="20"/>
      <c r="K13" s="20"/>
    </row>
    <row r="14" spans="1:11" ht="14.7" customHeight="1" x14ac:dyDescent="0.3">
      <c r="A14" s="12"/>
      <c r="B14" s="13"/>
      <c r="C14" s="13"/>
      <c r="D14" s="14" t="s">
        <v>13</v>
      </c>
      <c r="E14" s="11">
        <f t="shared" ref="E14:F14" si="21">(E2+E3+E4)/3</f>
        <v>11279.85</v>
      </c>
      <c r="F14" s="11">
        <f t="shared" si="21"/>
        <v>11532.683333333334</v>
      </c>
      <c r="G14" s="11">
        <f t="shared" ref="G14:H14" si="22">(G2+G3+G4)/3</f>
        <v>11457.833333333334</v>
      </c>
      <c r="H14" s="11">
        <f t="shared" si="22"/>
        <v>11387.333333333334</v>
      </c>
      <c r="I14" s="11">
        <f t="shared" ref="I14" si="23">(I2+I3+I4)/3</f>
        <v>11313.916666666666</v>
      </c>
      <c r="J14" s="11"/>
      <c r="K14" s="11"/>
    </row>
    <row r="15" spans="1:11" ht="14.7" customHeight="1" x14ac:dyDescent="0.3">
      <c r="A15" s="12"/>
      <c r="B15" s="13"/>
      <c r="C15" s="13"/>
      <c r="D15" s="14" t="s">
        <v>14</v>
      </c>
      <c r="E15" s="21">
        <f t="shared" ref="E15:F15" si="24">E14-E63/2</f>
        <v>11182.55</v>
      </c>
      <c r="F15" s="21">
        <f t="shared" si="24"/>
        <v>11522.541666666668</v>
      </c>
      <c r="G15" s="21">
        <f t="shared" ref="G15:H15" si="25">G14-G63/2</f>
        <v>11449.525</v>
      </c>
      <c r="H15" s="21">
        <f t="shared" si="25"/>
        <v>11373.616666666669</v>
      </c>
      <c r="I15" s="21">
        <f t="shared" ref="I15" si="26">I14-I63/2</f>
        <v>11313.875</v>
      </c>
      <c r="J15" s="21"/>
      <c r="K15" s="21"/>
    </row>
    <row r="16" spans="1:11" ht="8.1" customHeight="1" x14ac:dyDescent="0.3">
      <c r="A16" s="12"/>
      <c r="B16" s="13"/>
      <c r="C16" s="13"/>
      <c r="D16" s="19"/>
      <c r="E16" s="11"/>
      <c r="F16" s="11"/>
      <c r="G16" s="11"/>
      <c r="H16" s="11"/>
      <c r="I16" s="11"/>
      <c r="J16" s="11"/>
      <c r="K16" s="11"/>
    </row>
    <row r="17" spans="1:11" ht="14.7" hidden="1" customHeight="1" x14ac:dyDescent="0.3">
      <c r="A17" s="12"/>
      <c r="B17" s="13"/>
      <c r="C17" s="13"/>
      <c r="D17" s="14" t="s">
        <v>15</v>
      </c>
      <c r="E17" s="16">
        <f t="shared" ref="E17:F17" si="27">(E14+E18)/2</f>
        <v>11072.35</v>
      </c>
      <c r="F17" s="16">
        <f t="shared" si="27"/>
        <v>11451.600000000002</v>
      </c>
      <c r="G17" s="16">
        <f t="shared" ref="G17:H17" si="28">(G14+G18)/2</f>
        <v>11432.625</v>
      </c>
      <c r="H17" s="16">
        <f t="shared" si="28"/>
        <v>11303.900000000001</v>
      </c>
      <c r="I17" s="16">
        <f t="shared" ref="I17" si="29">(I14+I18)/2</f>
        <v>11285.674999999999</v>
      </c>
      <c r="J17" s="16"/>
      <c r="K17" s="16"/>
    </row>
    <row r="18" spans="1:11" ht="14.7" customHeight="1" x14ac:dyDescent="0.3">
      <c r="A18" s="12"/>
      <c r="B18" s="13"/>
      <c r="C18" s="13"/>
      <c r="D18" s="14" t="s">
        <v>16</v>
      </c>
      <c r="E18" s="22">
        <f t="shared" ref="E18:F18" si="30">2*E14-E2</f>
        <v>10864.85</v>
      </c>
      <c r="F18" s="22">
        <f t="shared" si="30"/>
        <v>11370.516666666668</v>
      </c>
      <c r="G18" s="22">
        <f t="shared" ref="G18:H18" si="31">2*G14-G2</f>
        <v>11407.416666666668</v>
      </c>
      <c r="H18" s="22">
        <f t="shared" si="31"/>
        <v>11220.466666666667</v>
      </c>
      <c r="I18" s="22">
        <f t="shared" ref="I18" si="32">2*I14-I2</f>
        <v>11257.433333333332</v>
      </c>
      <c r="J18" s="22"/>
      <c r="K18" s="22"/>
    </row>
    <row r="19" spans="1:11" ht="14.7" hidden="1" customHeight="1" x14ac:dyDescent="0.3">
      <c r="A19" s="12"/>
      <c r="B19" s="13"/>
      <c r="C19" s="13"/>
      <c r="D19" s="14" t="s">
        <v>17</v>
      </c>
      <c r="E19" s="16">
        <f t="shared" ref="E19:F19" si="33">(E18+E20)/2</f>
        <v>10560.05</v>
      </c>
      <c r="F19" s="16">
        <f t="shared" si="33"/>
        <v>11299.575000000001</v>
      </c>
      <c r="G19" s="16">
        <f t="shared" ref="G19:H19" si="34">(G18+G20)/2</f>
        <v>11373.900000000001</v>
      </c>
      <c r="H19" s="16">
        <f t="shared" si="34"/>
        <v>11150.75</v>
      </c>
      <c r="I19" s="16">
        <f t="shared" ref="I19" si="35">(I18+I20)/2</f>
        <v>11229.15</v>
      </c>
      <c r="J19" s="16"/>
      <c r="K19" s="16"/>
    </row>
    <row r="20" spans="1:11" ht="14.7" customHeight="1" x14ac:dyDescent="0.3">
      <c r="A20" s="12"/>
      <c r="B20" s="13"/>
      <c r="C20" s="13"/>
      <c r="D20" s="14" t="s">
        <v>18</v>
      </c>
      <c r="E20" s="23">
        <f t="shared" ref="E20:F20" si="36">E14-E56</f>
        <v>10255.25</v>
      </c>
      <c r="F20" s="23">
        <f t="shared" si="36"/>
        <v>11228.633333333333</v>
      </c>
      <c r="G20" s="23">
        <f t="shared" ref="G20:H20" si="37">G14-G56</f>
        <v>11340.383333333333</v>
      </c>
      <c r="H20" s="23">
        <f t="shared" si="37"/>
        <v>11081.033333333333</v>
      </c>
      <c r="I20" s="23">
        <f t="shared" ref="I20" si="38">I14-I56</f>
        <v>11200.866666666667</v>
      </c>
      <c r="J20" s="23"/>
      <c r="K20" s="23"/>
    </row>
    <row r="21" spans="1:11" ht="14.7" hidden="1" customHeight="1" x14ac:dyDescent="0.3">
      <c r="A21" s="12"/>
      <c r="B21" s="13"/>
      <c r="C21" s="13"/>
      <c r="D21" s="14" t="s">
        <v>19</v>
      </c>
      <c r="E21" s="16">
        <f t="shared" ref="E21:F21" si="39">(E20+E22)/2</f>
        <v>10047.75</v>
      </c>
      <c r="F21" s="16">
        <f t="shared" si="39"/>
        <v>11147.55</v>
      </c>
      <c r="G21" s="16">
        <f t="shared" ref="G21:H21" si="40">(G20+G22)/2</f>
        <v>11315.174999999999</v>
      </c>
      <c r="H21" s="16">
        <f t="shared" si="40"/>
        <v>10997.599999999999</v>
      </c>
      <c r="I21" s="16">
        <f t="shared" ref="I21" si="41">(I20+I22)/2</f>
        <v>11172.625</v>
      </c>
      <c r="J21" s="16"/>
      <c r="K21" s="16"/>
    </row>
    <row r="22" spans="1:11" ht="14.7" customHeight="1" x14ac:dyDescent="0.3">
      <c r="A22" s="12"/>
      <c r="B22" s="13"/>
      <c r="C22" s="13"/>
      <c r="D22" s="14" t="s">
        <v>20</v>
      </c>
      <c r="E22" s="24">
        <f t="shared" ref="E22:F22" si="42">E18-E56</f>
        <v>9840.25</v>
      </c>
      <c r="F22" s="24">
        <f t="shared" si="42"/>
        <v>11066.466666666667</v>
      </c>
      <c r="G22" s="24">
        <f t="shared" ref="G22:H22" si="43">G18-G56</f>
        <v>11289.966666666667</v>
      </c>
      <c r="H22" s="24">
        <f t="shared" si="43"/>
        <v>10914.166666666666</v>
      </c>
      <c r="I22" s="24">
        <f t="shared" ref="I22" si="44">I18-I56</f>
        <v>11144.383333333333</v>
      </c>
      <c r="J22" s="24"/>
      <c r="K22" s="24"/>
    </row>
    <row r="23" spans="1:11" ht="14.7" customHeight="1" x14ac:dyDescent="0.3">
      <c r="A23" s="233" t="s">
        <v>21</v>
      </c>
      <c r="B23" s="234"/>
      <c r="C23" s="234"/>
      <c r="D23" s="234"/>
      <c r="E23" s="25"/>
      <c r="F23" s="25"/>
      <c r="G23" s="25"/>
      <c r="H23" s="25"/>
      <c r="I23" s="25"/>
      <c r="J23" s="25"/>
      <c r="K23" s="25"/>
    </row>
    <row r="24" spans="1:11" ht="14.7" customHeight="1" x14ac:dyDescent="0.3">
      <c r="A24" s="12"/>
      <c r="B24" s="13"/>
      <c r="C24" s="13"/>
      <c r="D24" s="14" t="s">
        <v>22</v>
      </c>
      <c r="E24" s="17">
        <f t="shared" ref="E24:F24" si="45">(E2/E3)*E4</f>
        <v>12576.272494318317</v>
      </c>
      <c r="F24" s="17">
        <f t="shared" si="45"/>
        <v>11819.695819433227</v>
      </c>
      <c r="G24" s="17">
        <f t="shared" ref="G24:H24" si="46">(G2/G3)*G4</f>
        <v>11592.762511193245</v>
      </c>
      <c r="H24" s="17">
        <f t="shared" si="46"/>
        <v>11669.249955991785</v>
      </c>
      <c r="I24" s="17">
        <f t="shared" ref="I24" si="47">(I2/I3)*I4</f>
        <v>11427.618897875609</v>
      </c>
      <c r="J24" s="17"/>
      <c r="K24" s="17"/>
    </row>
    <row r="25" spans="1:11" ht="14.7" hidden="1" customHeight="1" x14ac:dyDescent="0.3">
      <c r="A25" s="12"/>
      <c r="B25" s="13"/>
      <c r="C25" s="13"/>
      <c r="D25" s="14" t="s">
        <v>23</v>
      </c>
      <c r="E25" s="16">
        <f t="shared" ref="E25:F25" si="48">E26+1.168*(E26-E27)</f>
        <v>12367.081520000003</v>
      </c>
      <c r="F25" s="16">
        <f t="shared" si="48"/>
        <v>11777.28836</v>
      </c>
      <c r="G25" s="16">
        <f t="shared" ref="G25:H25" si="49">G26+1.168*(G26-G27)</f>
        <v>11576.772440000001</v>
      </c>
      <c r="H25" s="16">
        <f t="shared" si="49"/>
        <v>11626.74856</v>
      </c>
      <c r="I25" s="16">
        <f t="shared" ref="I25" si="50">I26+1.168*(I26-I27)</f>
        <v>11412.489160000001</v>
      </c>
      <c r="J25" s="16"/>
      <c r="K25" s="16"/>
    </row>
    <row r="26" spans="1:11" ht="14.7" customHeight="1" x14ac:dyDescent="0.3">
      <c r="A26" s="12"/>
      <c r="B26" s="13"/>
      <c r="C26" s="13"/>
      <c r="D26" s="14" t="s">
        <v>24</v>
      </c>
      <c r="E26" s="18">
        <f t="shared" ref="E26:F26" si="51">E4+E57/2</f>
        <v>12037.980000000001</v>
      </c>
      <c r="F26" s="18">
        <f t="shared" si="51"/>
        <v>11679.627500000001</v>
      </c>
      <c r="G26" s="18">
        <f t="shared" ref="G26:H26" si="52">G4+G57/2</f>
        <v>11539.047500000001</v>
      </c>
      <c r="H26" s="18">
        <f t="shared" si="52"/>
        <v>11528.365</v>
      </c>
      <c r="I26" s="18">
        <f t="shared" ref="I26" si="53">I4+I57/2</f>
        <v>11376.1775</v>
      </c>
      <c r="J26" s="18"/>
      <c r="K26" s="18"/>
    </row>
    <row r="27" spans="1:11" ht="14.7" customHeight="1" x14ac:dyDescent="0.3">
      <c r="A27" s="12"/>
      <c r="B27" s="13"/>
      <c r="C27" s="13"/>
      <c r="D27" s="14" t="s">
        <v>25</v>
      </c>
      <c r="E27" s="7">
        <f t="shared" ref="E27:F27" si="54">E4+E57/4</f>
        <v>11756.215</v>
      </c>
      <c r="F27" s="7">
        <f t="shared" si="54"/>
        <v>11596.01375</v>
      </c>
      <c r="G27" s="7">
        <f t="shared" ref="G27:H27" si="55">G4+G57/4</f>
        <v>11506.748750000001</v>
      </c>
      <c r="H27" s="7">
        <f t="shared" si="55"/>
        <v>11444.1325</v>
      </c>
      <c r="I27" s="7">
        <f t="shared" ref="I27" si="56">I4+I57/4</f>
        <v>11345.088749999999</v>
      </c>
      <c r="J27" s="7"/>
      <c r="K27" s="7"/>
    </row>
    <row r="28" spans="1:11" ht="14.7" hidden="1" customHeight="1" x14ac:dyDescent="0.3">
      <c r="A28" s="12"/>
      <c r="B28" s="13"/>
      <c r="C28" s="13"/>
      <c r="D28" s="14" t="s">
        <v>26</v>
      </c>
      <c r="E28" s="16">
        <f t="shared" ref="E28:F28" si="57">E4+E57/6</f>
        <v>11662.293333333335</v>
      </c>
      <c r="F28" s="16">
        <f t="shared" si="57"/>
        <v>11568.1425</v>
      </c>
      <c r="G28" s="16">
        <f t="shared" ref="G28:H28" si="58">G4+G57/6</f>
        <v>11495.9825</v>
      </c>
      <c r="H28" s="16">
        <f t="shared" si="58"/>
        <v>11416.055</v>
      </c>
      <c r="I28" s="16">
        <f t="shared" ref="I28" si="59">I4+I57/6</f>
        <v>11334.725833333334</v>
      </c>
      <c r="J28" s="16"/>
      <c r="K28" s="16"/>
    </row>
    <row r="29" spans="1:11" ht="14.7" hidden="1" customHeight="1" x14ac:dyDescent="0.3">
      <c r="A29" s="12"/>
      <c r="B29" s="13"/>
      <c r="C29" s="13"/>
      <c r="D29" s="14" t="s">
        <v>27</v>
      </c>
      <c r="E29" s="16">
        <f t="shared" ref="E29:F29" si="60">E4+E57/12</f>
        <v>11568.371666666668</v>
      </c>
      <c r="F29" s="16">
        <f t="shared" si="60"/>
        <v>11540.27125</v>
      </c>
      <c r="G29" s="16">
        <f t="shared" ref="G29:H29" si="61">G4+G57/12</f>
        <v>11485.216250000001</v>
      </c>
      <c r="H29" s="16">
        <f t="shared" si="61"/>
        <v>11387.977499999999</v>
      </c>
      <c r="I29" s="16">
        <f t="shared" ref="I29" si="62">I4+I57/12</f>
        <v>11324.362916666667</v>
      </c>
      <c r="J29" s="16"/>
      <c r="K29" s="16"/>
    </row>
    <row r="30" spans="1:11" ht="14.7" customHeight="1" x14ac:dyDescent="0.3">
      <c r="A30" s="12"/>
      <c r="B30" s="13"/>
      <c r="C30" s="13"/>
      <c r="D30" s="14" t="s">
        <v>4</v>
      </c>
      <c r="E30" s="11">
        <f t="shared" ref="E30:F30" si="63">E4</f>
        <v>11474.45</v>
      </c>
      <c r="F30" s="11">
        <f t="shared" si="63"/>
        <v>11512.4</v>
      </c>
      <c r="G30" s="11">
        <f t="shared" ref="G30:H30" si="64">G4</f>
        <v>11474.45</v>
      </c>
      <c r="H30" s="11">
        <f t="shared" si="64"/>
        <v>11359.9</v>
      </c>
      <c r="I30" s="11">
        <f t="shared" ref="I30" si="65">I4</f>
        <v>11314</v>
      </c>
      <c r="J30" s="11"/>
      <c r="K30" s="11"/>
    </row>
    <row r="31" spans="1:11" ht="14.7" hidden="1" customHeight="1" x14ac:dyDescent="0.3">
      <c r="A31" s="12"/>
      <c r="B31" s="13"/>
      <c r="C31" s="13"/>
      <c r="D31" s="14" t="s">
        <v>28</v>
      </c>
      <c r="E31" s="16">
        <f t="shared" ref="E31:F31" si="66">E4-E57/12</f>
        <v>11380.528333333334</v>
      </c>
      <c r="F31" s="16">
        <f t="shared" si="66"/>
        <v>11484.528749999999</v>
      </c>
      <c r="G31" s="16">
        <f t="shared" ref="G31:H31" si="67">G4-G57/12</f>
        <v>11463.68375</v>
      </c>
      <c r="H31" s="16">
        <f t="shared" si="67"/>
        <v>11331.8225</v>
      </c>
      <c r="I31" s="16">
        <f t="shared" ref="I31" si="68">I4-I57/12</f>
        <v>11303.637083333333</v>
      </c>
      <c r="J31" s="16"/>
      <c r="K31" s="16"/>
    </row>
    <row r="32" spans="1:11" ht="14.7" hidden="1" customHeight="1" x14ac:dyDescent="0.3">
      <c r="A32" s="12"/>
      <c r="B32" s="13"/>
      <c r="C32" s="13"/>
      <c r="D32" s="14" t="s">
        <v>29</v>
      </c>
      <c r="E32" s="16">
        <f t="shared" ref="E32:F32" si="69">E4-E57/6</f>
        <v>11286.606666666667</v>
      </c>
      <c r="F32" s="16">
        <f t="shared" si="69"/>
        <v>11456.657499999999</v>
      </c>
      <c r="G32" s="16">
        <f t="shared" ref="G32:H32" si="70">G4-G57/6</f>
        <v>11452.917500000001</v>
      </c>
      <c r="H32" s="16">
        <f t="shared" si="70"/>
        <v>11303.744999999999</v>
      </c>
      <c r="I32" s="16">
        <f t="shared" ref="I32" si="71">I4-I57/6</f>
        <v>11293.274166666666</v>
      </c>
      <c r="J32" s="16"/>
      <c r="K32" s="16"/>
    </row>
    <row r="33" spans="1:251" ht="14.7" customHeight="1" x14ac:dyDescent="0.3">
      <c r="A33" s="12"/>
      <c r="B33" s="13"/>
      <c r="C33" s="13"/>
      <c r="D33" s="14" t="s">
        <v>30</v>
      </c>
      <c r="E33" s="10">
        <f t="shared" ref="E33:F33" si="72">E4-E57/4</f>
        <v>11192.685000000001</v>
      </c>
      <c r="F33" s="10">
        <f t="shared" si="72"/>
        <v>11428.786249999999</v>
      </c>
      <c r="G33" s="10">
        <f t="shared" ref="G33:H33" si="73">G4-G57/4</f>
        <v>11442.151250000001</v>
      </c>
      <c r="H33" s="10">
        <f t="shared" si="73"/>
        <v>11275.6675</v>
      </c>
      <c r="I33" s="10">
        <f t="shared" ref="I33" si="74">I4-I57/4</f>
        <v>11282.911250000001</v>
      </c>
      <c r="J33" s="10"/>
      <c r="K33" s="10"/>
    </row>
    <row r="34" spans="1:251" ht="14.7" customHeight="1" x14ac:dyDescent="0.3">
      <c r="A34" s="12"/>
      <c r="B34" s="13"/>
      <c r="C34" s="13"/>
      <c r="D34" s="14" t="s">
        <v>31</v>
      </c>
      <c r="E34" s="22">
        <f t="shared" ref="E34:F34" si="75">E4-E57/2</f>
        <v>10910.92</v>
      </c>
      <c r="F34" s="22">
        <f t="shared" si="75"/>
        <v>11345.172499999999</v>
      </c>
      <c r="G34" s="22">
        <f t="shared" ref="G34:H34" si="76">G4-G57/2</f>
        <v>11409.852500000001</v>
      </c>
      <c r="H34" s="22">
        <f t="shared" si="76"/>
        <v>11191.434999999999</v>
      </c>
      <c r="I34" s="22">
        <f t="shared" ref="I34" si="77">I4-I57/2</f>
        <v>11251.8225</v>
      </c>
      <c r="J34" s="22"/>
      <c r="K34" s="22"/>
    </row>
    <row r="35" spans="1:251" ht="14.7" hidden="1" customHeight="1" x14ac:dyDescent="0.3">
      <c r="A35" s="12"/>
      <c r="B35" s="13"/>
      <c r="C35" s="13"/>
      <c r="D35" s="14" t="s">
        <v>32</v>
      </c>
      <c r="E35" s="16">
        <f t="shared" ref="E35:F35" si="78">E34-1.168*(E33-E34)</f>
        <v>10581.818479999998</v>
      </c>
      <c r="F35" s="16">
        <f t="shared" si="78"/>
        <v>11247.511639999999</v>
      </c>
      <c r="G35" s="16">
        <f t="shared" ref="G35:H35" si="79">G34-1.168*(G33-G34)</f>
        <v>11372.127560000001</v>
      </c>
      <c r="H35" s="16">
        <f t="shared" si="79"/>
        <v>11093.051439999999</v>
      </c>
      <c r="I35" s="16">
        <f t="shared" ref="I35" si="80">I34-1.168*(I33-I34)</f>
        <v>11215.510839999999</v>
      </c>
      <c r="J35" s="16"/>
      <c r="K35" s="16"/>
    </row>
    <row r="36" spans="1:251" ht="14.7" customHeight="1" x14ac:dyDescent="0.3">
      <c r="A36" s="12"/>
      <c r="B36" s="13"/>
      <c r="C36" s="13"/>
      <c r="D36" s="14" t="s">
        <v>33</v>
      </c>
      <c r="E36" s="23">
        <f t="shared" ref="E36:F36" si="81">E4-(E24-E4)</f>
        <v>10372.627505681685</v>
      </c>
      <c r="F36" s="23">
        <f t="shared" si="81"/>
        <v>11205.104180566772</v>
      </c>
      <c r="G36" s="23">
        <f t="shared" ref="G36:H36" si="82">G4-(G24-G4)</f>
        <v>11356.137488806757</v>
      </c>
      <c r="H36" s="23">
        <f t="shared" si="82"/>
        <v>11050.550044008214</v>
      </c>
      <c r="I36" s="23">
        <f t="shared" ref="I36" si="83">I4-(I24-I4)</f>
        <v>11200.381102124391</v>
      </c>
      <c r="J36" s="23"/>
      <c r="K36" s="23"/>
    </row>
    <row r="37" spans="1:251" ht="14.7" customHeight="1" x14ac:dyDescent="0.3">
      <c r="A37" s="233" t="s">
        <v>34</v>
      </c>
      <c r="B37" s="234"/>
      <c r="C37" s="234"/>
      <c r="D37" s="234"/>
      <c r="E37" s="26" t="s">
        <v>35</v>
      </c>
      <c r="F37" s="9"/>
      <c r="G37" s="9"/>
      <c r="H37" s="9"/>
      <c r="I37" s="9"/>
      <c r="J37" s="9"/>
      <c r="K37" s="9"/>
    </row>
    <row r="38" spans="1:251" ht="14.7" customHeight="1" x14ac:dyDescent="0.3">
      <c r="A38" s="91"/>
      <c r="B38" s="91"/>
      <c r="C38" s="91"/>
      <c r="D38" s="91"/>
      <c r="E38" s="15"/>
      <c r="F38" s="15"/>
      <c r="G38" s="15"/>
      <c r="H38" s="15"/>
      <c r="I38" s="15"/>
      <c r="J38" s="15"/>
      <c r="K38" s="15"/>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row>
    <row r="39" spans="1:251" ht="14.7" customHeight="1" x14ac:dyDescent="0.3">
      <c r="A39" s="91"/>
      <c r="B39" s="91"/>
      <c r="C39" s="91"/>
      <c r="D39" s="91"/>
      <c r="E39" s="15"/>
      <c r="F39" s="15"/>
      <c r="G39" s="15"/>
      <c r="H39" s="15"/>
      <c r="I39" s="15"/>
      <c r="J39" s="15"/>
      <c r="K39" s="15"/>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row>
    <row r="40" spans="1:251" ht="14.7" customHeight="1" x14ac:dyDescent="0.3">
      <c r="A40" s="91"/>
      <c r="B40" s="91"/>
      <c r="C40" s="91"/>
      <c r="D40" s="91"/>
      <c r="E40" s="15"/>
      <c r="F40" s="15"/>
      <c r="G40" s="15"/>
      <c r="H40" s="15"/>
      <c r="I40" s="15"/>
      <c r="J40" s="15"/>
      <c r="K40" s="15"/>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row>
    <row r="41" spans="1:251" ht="14.7" customHeight="1" x14ac:dyDescent="0.3">
      <c r="A41" s="30"/>
      <c r="B41" s="19"/>
      <c r="C41" s="19"/>
      <c r="D41" s="14" t="s">
        <v>36</v>
      </c>
      <c r="E41" s="15"/>
      <c r="F41" s="15"/>
      <c r="G41" s="15"/>
      <c r="H41" s="15"/>
      <c r="I41" s="15"/>
      <c r="J41" s="15"/>
      <c r="K41" s="15"/>
    </row>
    <row r="42" spans="1:251" ht="14.7" customHeight="1" x14ac:dyDescent="0.3">
      <c r="A42" s="30"/>
      <c r="B42" s="19"/>
      <c r="C42" s="19"/>
      <c r="D42" s="14" t="s">
        <v>37</v>
      </c>
      <c r="E42" s="17"/>
      <c r="F42" s="17"/>
      <c r="G42" s="17"/>
      <c r="H42" s="17"/>
      <c r="I42" s="17"/>
      <c r="J42" s="17"/>
      <c r="K42" s="77"/>
      <c r="L42" s="203"/>
    </row>
    <row r="43" spans="1:251" ht="14.7" customHeight="1" x14ac:dyDescent="0.3">
      <c r="A43" s="12"/>
      <c r="B43" s="19"/>
      <c r="C43" s="13"/>
      <c r="D43" s="14" t="s">
        <v>38</v>
      </c>
      <c r="E43" s="18"/>
      <c r="F43" s="18"/>
      <c r="G43" s="18"/>
      <c r="H43" s="18"/>
      <c r="I43" s="18"/>
      <c r="J43" s="18"/>
      <c r="K43" s="18"/>
      <c r="L43" s="203"/>
    </row>
    <row r="44" spans="1:251" ht="14.7" customHeight="1" x14ac:dyDescent="0.3">
      <c r="A44" s="12"/>
      <c r="B44" s="13"/>
      <c r="C44" s="13"/>
      <c r="D44" s="14" t="s">
        <v>39</v>
      </c>
      <c r="E44" s="7"/>
      <c r="F44" s="7"/>
      <c r="G44" s="7"/>
      <c r="H44" s="7"/>
      <c r="I44" s="7"/>
      <c r="J44" s="7"/>
      <c r="K44" s="7"/>
      <c r="L44" s="203"/>
    </row>
    <row r="45" spans="1:251" ht="14.7" customHeight="1" x14ac:dyDescent="0.3">
      <c r="A45" s="12"/>
      <c r="B45" s="13"/>
      <c r="C45" s="13"/>
      <c r="D45" s="136" t="s">
        <v>64</v>
      </c>
      <c r="E45" s="20"/>
      <c r="F45" s="20"/>
      <c r="G45" s="20"/>
      <c r="H45" s="20"/>
      <c r="I45" s="20">
        <v>11358.0975</v>
      </c>
      <c r="J45" s="20"/>
      <c r="K45" s="20"/>
    </row>
    <row r="46" spans="1:251" ht="14.7" customHeight="1" x14ac:dyDescent="0.3">
      <c r="A46" s="12"/>
      <c r="B46" s="13"/>
      <c r="C46" s="13"/>
      <c r="D46" s="14" t="s">
        <v>4</v>
      </c>
      <c r="E46" s="11">
        <f t="shared" ref="E46:F46" si="84">E4</f>
        <v>11474.45</v>
      </c>
      <c r="F46" s="11">
        <f t="shared" si="84"/>
        <v>11512.4</v>
      </c>
      <c r="G46" s="11">
        <f t="shared" ref="G46:H46" si="85">G4</f>
        <v>11474.45</v>
      </c>
      <c r="H46" s="11">
        <f t="shared" si="85"/>
        <v>11359.9</v>
      </c>
      <c r="I46" s="11">
        <f t="shared" ref="I46" si="86">I4</f>
        <v>11314</v>
      </c>
      <c r="J46" s="11"/>
      <c r="K46" s="11"/>
    </row>
    <row r="47" spans="1:251" ht="14.7" customHeight="1" x14ac:dyDescent="0.3">
      <c r="A47" s="12"/>
      <c r="B47" s="13"/>
      <c r="C47" s="13"/>
      <c r="D47" s="14" t="s">
        <v>40</v>
      </c>
      <c r="E47" s="21"/>
      <c r="F47" s="21"/>
      <c r="G47" s="21"/>
      <c r="H47" s="21"/>
      <c r="I47" s="21">
        <v>11234.875</v>
      </c>
      <c r="J47" s="21"/>
      <c r="K47" s="21"/>
      <c r="L47" s="204"/>
    </row>
    <row r="48" spans="1:251" ht="14.7" customHeight="1" x14ac:dyDescent="0.3">
      <c r="A48" s="12"/>
      <c r="B48" s="13"/>
      <c r="C48" s="13"/>
      <c r="D48" s="14" t="s">
        <v>41</v>
      </c>
      <c r="E48" s="10"/>
      <c r="F48" s="10"/>
      <c r="G48" s="10"/>
      <c r="H48" s="10"/>
      <c r="I48" s="10"/>
      <c r="J48" s="10"/>
      <c r="K48" s="10"/>
      <c r="L48" s="205"/>
    </row>
    <row r="49" spans="1:251" ht="14.7" customHeight="1" x14ac:dyDescent="0.3">
      <c r="A49" s="12"/>
      <c r="B49" s="13"/>
      <c r="C49" s="13"/>
      <c r="D49" s="14" t="s">
        <v>42</v>
      </c>
      <c r="E49" s="22"/>
      <c r="F49" s="22"/>
      <c r="G49" s="22"/>
      <c r="H49" s="22"/>
      <c r="I49" s="22"/>
      <c r="J49" s="22"/>
      <c r="K49" s="22"/>
      <c r="L49" s="203"/>
    </row>
    <row r="50" spans="1:251" ht="14.7" customHeight="1" x14ac:dyDescent="0.3">
      <c r="A50" s="12"/>
      <c r="B50" s="13"/>
      <c r="C50" s="13"/>
      <c r="D50" s="14" t="s">
        <v>43</v>
      </c>
      <c r="E50" s="23"/>
      <c r="F50" s="23"/>
      <c r="G50" s="23"/>
      <c r="H50" s="23"/>
      <c r="I50" s="23"/>
      <c r="J50" s="23"/>
      <c r="K50" s="23"/>
      <c r="L50" s="203"/>
    </row>
    <row r="51" spans="1:251" ht="14.7" customHeight="1" x14ac:dyDescent="0.3">
      <c r="A51" s="12"/>
      <c r="B51" s="13"/>
      <c r="C51" s="13"/>
      <c r="D51" s="14" t="s">
        <v>44</v>
      </c>
      <c r="E51" s="24"/>
      <c r="F51" s="24"/>
      <c r="G51" s="24"/>
      <c r="H51" s="24"/>
      <c r="I51" s="24"/>
      <c r="J51" s="24"/>
      <c r="K51" s="24"/>
    </row>
    <row r="52" spans="1:251" ht="14.7" customHeight="1" x14ac:dyDescent="0.3">
      <c r="A52" s="91"/>
      <c r="B52" s="91"/>
      <c r="C52" s="91"/>
      <c r="D52" s="91"/>
      <c r="E52" s="24"/>
      <c r="F52" s="24"/>
      <c r="G52" s="24"/>
      <c r="H52" s="24"/>
      <c r="I52" s="24"/>
      <c r="J52" s="24"/>
      <c r="K52" s="24"/>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row>
    <row r="53" spans="1:251" ht="14.7" customHeight="1" x14ac:dyDescent="0.3">
      <c r="A53" s="91"/>
      <c r="B53" s="91"/>
      <c r="C53" s="91"/>
      <c r="D53" s="91"/>
      <c r="E53" s="24"/>
      <c r="F53" s="24"/>
      <c r="G53" s="24"/>
      <c r="H53" s="24"/>
      <c r="I53" s="24"/>
      <c r="J53" s="24"/>
      <c r="K53" s="24"/>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row>
    <row r="54" spans="1:251" ht="14.7" customHeight="1" x14ac:dyDescent="0.3">
      <c r="A54" s="91"/>
      <c r="B54" s="91"/>
      <c r="C54" s="91"/>
      <c r="D54" s="91"/>
      <c r="E54" s="24"/>
      <c r="F54" s="24"/>
      <c r="G54" s="24"/>
      <c r="H54" s="24"/>
      <c r="I54" s="24"/>
      <c r="J54" s="24"/>
      <c r="K54" s="24"/>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row>
    <row r="55" spans="1:251" ht="14.7" customHeight="1" x14ac:dyDescent="0.3">
      <c r="A55" s="233" t="s">
        <v>45</v>
      </c>
      <c r="B55" s="234"/>
      <c r="C55" s="234"/>
      <c r="D55" s="234"/>
      <c r="E55" s="25"/>
      <c r="F55" s="25"/>
      <c r="G55" s="25"/>
      <c r="H55" s="25"/>
      <c r="I55" s="25"/>
      <c r="J55" s="25"/>
      <c r="K55" s="25"/>
    </row>
    <row r="56" spans="1:251" ht="14.7" customHeight="1" x14ac:dyDescent="0.3">
      <c r="A56" s="12"/>
      <c r="B56" s="13"/>
      <c r="C56" s="13"/>
      <c r="D56" s="14" t="s">
        <v>46</v>
      </c>
      <c r="E56" s="16">
        <f t="shared" ref="E56:F56" si="87">ABS(E2-E3)</f>
        <v>1024.6000000000004</v>
      </c>
      <c r="F56" s="16">
        <f t="shared" si="87"/>
        <v>304.05000000000109</v>
      </c>
      <c r="G56" s="16">
        <f t="shared" ref="G56:H56" si="88">ABS(G2-G3)</f>
        <v>117.45000000000073</v>
      </c>
      <c r="H56" s="16">
        <f t="shared" si="88"/>
        <v>306.30000000000109</v>
      </c>
      <c r="I56" s="16">
        <f t="shared" ref="I56" si="89">ABS(I2-I3)</f>
        <v>113.04999999999927</v>
      </c>
      <c r="J56" s="16"/>
      <c r="K56" s="16"/>
    </row>
    <row r="57" spans="1:251" ht="14.7" customHeight="1" x14ac:dyDescent="0.3">
      <c r="A57" s="12"/>
      <c r="B57" s="13"/>
      <c r="C57" s="13"/>
      <c r="D57" s="14" t="s">
        <v>47</v>
      </c>
      <c r="E57" s="16">
        <f t="shared" ref="E57:F57" si="90">E56*1.1</f>
        <v>1127.0600000000004</v>
      </c>
      <c r="F57" s="16">
        <f t="shared" si="90"/>
        <v>334.45500000000123</v>
      </c>
      <c r="G57" s="16">
        <f t="shared" ref="G57:H57" si="91">G56*1.1</f>
        <v>129.19500000000082</v>
      </c>
      <c r="H57" s="16">
        <f t="shared" si="91"/>
        <v>336.9300000000012</v>
      </c>
      <c r="I57" s="16">
        <f t="shared" ref="I57" si="92">I56*1.1</f>
        <v>124.35499999999921</v>
      </c>
      <c r="J57" s="16"/>
      <c r="K57" s="16"/>
    </row>
    <row r="58" spans="1:251" ht="14.7" customHeight="1" x14ac:dyDescent="0.3">
      <c r="A58" s="12"/>
      <c r="B58" s="13"/>
      <c r="C58" s="13"/>
      <c r="D58" s="14" t="s">
        <v>48</v>
      </c>
      <c r="E58" s="16">
        <f t="shared" ref="E58:F58" si="93">(E2+E3)</f>
        <v>22365.1</v>
      </c>
      <c r="F58" s="16">
        <f t="shared" si="93"/>
        <v>23085.65</v>
      </c>
      <c r="G58" s="16">
        <f t="shared" ref="G58:H58" si="94">(G2+G3)</f>
        <v>22899.05</v>
      </c>
      <c r="H58" s="16">
        <f t="shared" si="94"/>
        <v>22802.1</v>
      </c>
      <c r="I58" s="16">
        <f t="shared" ref="I58" si="95">(I2+I3)</f>
        <v>22627.75</v>
      </c>
      <c r="J58" s="16"/>
      <c r="K58" s="16"/>
    </row>
    <row r="59" spans="1:251" ht="14.7" customHeight="1" x14ac:dyDescent="0.3">
      <c r="A59" s="12"/>
      <c r="B59" s="13"/>
      <c r="C59" s="13"/>
      <c r="D59" s="14" t="s">
        <v>49</v>
      </c>
      <c r="E59" s="16">
        <f t="shared" ref="E59:F59" si="96">(E2+E3)/2</f>
        <v>11182.55</v>
      </c>
      <c r="F59" s="16">
        <f t="shared" si="96"/>
        <v>11542.825000000001</v>
      </c>
      <c r="G59" s="16">
        <f t="shared" ref="G59:H59" si="97">(G2+G3)/2</f>
        <v>11449.525</v>
      </c>
      <c r="H59" s="16">
        <f t="shared" si="97"/>
        <v>11401.05</v>
      </c>
      <c r="I59" s="16">
        <f t="shared" ref="I59" si="98">(I2+I3)/2</f>
        <v>11313.875</v>
      </c>
      <c r="J59" s="16"/>
      <c r="K59" s="16"/>
    </row>
    <row r="60" spans="1:251" ht="14.7" customHeight="1" x14ac:dyDescent="0.3">
      <c r="A60" s="12"/>
      <c r="B60" s="13"/>
      <c r="C60" s="13"/>
      <c r="D60" s="14" t="s">
        <v>12</v>
      </c>
      <c r="E60" s="16">
        <f t="shared" ref="E60:F60" si="99">E61-E62+E61</f>
        <v>11377.150000000001</v>
      </c>
      <c r="F60" s="16">
        <f t="shared" si="99"/>
        <v>11522.541666666668</v>
      </c>
      <c r="G60" s="16">
        <f t="shared" ref="G60:H60" si="100">G61-G62+G61</f>
        <v>11466.141666666668</v>
      </c>
      <c r="H60" s="16">
        <f t="shared" si="100"/>
        <v>11373.616666666669</v>
      </c>
      <c r="I60" s="16">
        <f t="shared" ref="I60" si="101">I61-I62+I61</f>
        <v>11313.958333333332</v>
      </c>
      <c r="J60" s="16"/>
      <c r="K60" s="16"/>
    </row>
    <row r="61" spans="1:251" ht="14.7" customHeight="1" x14ac:dyDescent="0.3">
      <c r="A61" s="12"/>
      <c r="B61" s="13"/>
      <c r="C61" s="13"/>
      <c r="D61" s="14" t="s">
        <v>50</v>
      </c>
      <c r="E61" s="16">
        <f t="shared" ref="E61:F61" si="102">(E2+E3+E4)/3</f>
        <v>11279.85</v>
      </c>
      <c r="F61" s="16">
        <f t="shared" si="102"/>
        <v>11532.683333333334</v>
      </c>
      <c r="G61" s="16">
        <f t="shared" ref="G61:H61" si="103">(G2+G3+G4)/3</f>
        <v>11457.833333333334</v>
      </c>
      <c r="H61" s="16">
        <f t="shared" si="103"/>
        <v>11387.333333333334</v>
      </c>
      <c r="I61" s="16">
        <f t="shared" ref="I61" si="104">(I2+I3+I4)/3</f>
        <v>11313.916666666666</v>
      </c>
      <c r="J61" s="16"/>
      <c r="K61" s="16"/>
    </row>
    <row r="62" spans="1:251" ht="14.7" customHeight="1" x14ac:dyDescent="0.3">
      <c r="A62" s="12"/>
      <c r="B62" s="13"/>
      <c r="C62" s="13"/>
      <c r="D62" s="14" t="s">
        <v>14</v>
      </c>
      <c r="E62" s="16">
        <f t="shared" ref="E62:F62" si="105">E59</f>
        <v>11182.55</v>
      </c>
      <c r="F62" s="16">
        <f t="shared" si="105"/>
        <v>11542.825000000001</v>
      </c>
      <c r="G62" s="16">
        <f t="shared" ref="G62:H62" si="106">G59</f>
        <v>11449.525</v>
      </c>
      <c r="H62" s="16">
        <f t="shared" si="106"/>
        <v>11401.05</v>
      </c>
      <c r="I62" s="16">
        <f t="shared" ref="I62" si="107">I59</f>
        <v>11313.875</v>
      </c>
      <c r="J62" s="16"/>
      <c r="K62" s="16"/>
    </row>
    <row r="63" spans="1:251" ht="14.7" customHeight="1" x14ac:dyDescent="0.3">
      <c r="A63" s="12"/>
      <c r="B63" s="13"/>
      <c r="C63" s="13"/>
      <c r="D63" s="14" t="s">
        <v>51</v>
      </c>
      <c r="E63" s="31">
        <f>(E60-E62)</f>
        <v>194.60000000000218</v>
      </c>
      <c r="F63" s="31">
        <f t="shared" ref="F63" si="108">ABS(F60-F62)</f>
        <v>20.283333333332848</v>
      </c>
      <c r="G63" s="31">
        <f t="shared" ref="G63:H63" si="109">ABS(G60-G62)</f>
        <v>16.616666666668607</v>
      </c>
      <c r="H63" s="31">
        <f t="shared" si="109"/>
        <v>27.433333333330665</v>
      </c>
      <c r="I63" s="31">
        <f t="shared" ref="I63" si="110">ABS(I60-I62)</f>
        <v>8.3333333332120674E-2</v>
      </c>
      <c r="J63" s="31"/>
      <c r="K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8" sqref="A8"/>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18" t="s">
        <v>76</v>
      </c>
    </row>
    <row r="2" spans="1:1" ht="14.7" customHeight="1" x14ac:dyDescent="0.3">
      <c r="A2" t="s">
        <v>77</v>
      </c>
    </row>
    <row r="3" spans="1:1" ht="14.7" customHeight="1" x14ac:dyDescent="0.3">
      <c r="A3" t="s">
        <v>78</v>
      </c>
    </row>
    <row r="4" spans="1:1" ht="14.7" customHeight="1" x14ac:dyDescent="0.3">
      <c r="A4" t="s">
        <v>79</v>
      </c>
    </row>
    <row r="5" spans="1:1" ht="14.7" customHeight="1" x14ac:dyDescent="0.3">
      <c r="A5" s="217"/>
    </row>
    <row r="6" spans="1:1" ht="14.7" customHeight="1" x14ac:dyDescent="0.3">
      <c r="A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06">
        <f>VALUE(38.2/100*(L6-L9)+L9)</f>
        <v>11301.422999999999</v>
      </c>
      <c r="M17" s="123"/>
      <c r="N17" s="123">
        <f>38.2/100*(N6-N9)+N9</f>
        <v>11723.055499999999</v>
      </c>
      <c r="O17" s="124"/>
      <c r="P17" s="206">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A4" zoomScaleNormal="100" workbookViewId="0">
      <selection activeCell="L17" sqref="L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c r="H6" s="176">
        <v>11084.45</v>
      </c>
      <c r="I6" s="110"/>
      <c r="J6" s="177">
        <v>11553</v>
      </c>
      <c r="K6" s="111"/>
      <c r="L6" s="178">
        <v>11535</v>
      </c>
      <c r="M6" s="109"/>
      <c r="N6" s="176"/>
      <c r="O6" s="110"/>
      <c r="P6" s="177"/>
      <c r="Q6" s="111"/>
      <c r="R6" s="178"/>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10782.6</v>
      </c>
      <c r="G9" s="109"/>
      <c r="H9" s="176">
        <v>10796.5</v>
      </c>
      <c r="I9" s="110"/>
      <c r="J9" s="177">
        <v>11248.75</v>
      </c>
      <c r="K9" s="111"/>
      <c r="L9" s="178">
        <v>11248.75</v>
      </c>
      <c r="M9" s="109"/>
      <c r="N9" s="176"/>
      <c r="O9" s="110"/>
      <c r="P9" s="177"/>
      <c r="Q9" s="111"/>
      <c r="R9" s="177"/>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11181.45</v>
      </c>
      <c r="G12" s="109"/>
      <c r="H12" s="176">
        <v>10885.15</v>
      </c>
      <c r="I12" s="110"/>
      <c r="J12" s="177">
        <v>11387</v>
      </c>
      <c r="K12" s="111"/>
      <c r="L12" s="178"/>
      <c r="M12" s="109"/>
      <c r="N12" s="176"/>
      <c r="O12" s="110"/>
      <c r="P12" s="177"/>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11065.599400000001</v>
      </c>
      <c r="G16" s="186"/>
      <c r="H16" s="186">
        <f>VALUE(23.6/100*(H6-H9)+H9)</f>
        <v>10864.456200000001</v>
      </c>
      <c r="I16" s="187"/>
      <c r="J16" s="186">
        <f>VALUE(23.6/100*(J6-J9)+J9)</f>
        <v>11320.553</v>
      </c>
      <c r="K16" s="186"/>
      <c r="L16" s="186">
        <f>VALUE(23.6/100*(L6-L9)+L9)</f>
        <v>11316.305</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9511.4735000000001</v>
      </c>
      <c r="C17" s="189"/>
      <c r="D17" s="207">
        <f>VALUE(38.2/100*(D6-D9)+D9)</f>
        <v>11197.123799999999</v>
      </c>
      <c r="E17" s="188"/>
      <c r="F17" s="188">
        <f>VALUE(38.2/100*(F6-F9)+F9)</f>
        <v>11240.675300000001</v>
      </c>
      <c r="G17" s="188"/>
      <c r="H17" s="188">
        <f>38.2/100*(H6-H9)+H9</f>
        <v>10906.4969</v>
      </c>
      <c r="I17" s="189"/>
      <c r="J17" s="188">
        <f>VALUE(38.2/100*(J6-J9)+J9)</f>
        <v>11364.9735</v>
      </c>
      <c r="K17" s="188"/>
      <c r="L17" s="188">
        <f>VALUE(38.2/100*(L6-L9)+L9)</f>
        <v>11358.0975</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8998.6749999999993</v>
      </c>
      <c r="C18" s="187"/>
      <c r="D18" s="186">
        <f>VALUE(50/100*(D6-D9)+D9)</f>
        <v>11370.099999999999</v>
      </c>
      <c r="E18" s="186"/>
      <c r="F18" s="186">
        <f>VALUE(50/100*(F6-F9)+F9)</f>
        <v>11382.174999999999</v>
      </c>
      <c r="G18" s="186"/>
      <c r="H18" s="186">
        <f>VALUE(50/100*(H6-H9)+H9)</f>
        <v>10940.475</v>
      </c>
      <c r="I18" s="187"/>
      <c r="J18" s="186">
        <f>VALUE(50/100*(J6-J9)+J9)</f>
        <v>11400.875</v>
      </c>
      <c r="K18" s="186"/>
      <c r="L18" s="186">
        <f>VALUE(50/100*(L6-L9)+L9)</f>
        <v>11391.875</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8485.8765000000003</v>
      </c>
      <c r="C19" s="187"/>
      <c r="D19" s="186">
        <f>VALUE(61.8/100*(D6-D9)+D9)</f>
        <v>11543.0762</v>
      </c>
      <c r="E19" s="186"/>
      <c r="F19" s="186">
        <f>VALUE(61.8/100*(F6-F9)+F9)</f>
        <v>11523.6747</v>
      </c>
      <c r="G19" s="186"/>
      <c r="H19" s="186">
        <f>VALUE(61.8/100*(H6-H9)+H9)</f>
        <v>10974.453100000001</v>
      </c>
      <c r="I19" s="187"/>
      <c r="J19" s="186">
        <f>VALUE(61.8/100*(J6-J9)+J9)</f>
        <v>11436.7765</v>
      </c>
      <c r="K19" s="186"/>
      <c r="L19" s="186">
        <f>VALUE(61.8/100*(L6-L9)+L9)</f>
        <v>11425.6525</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8099.1047499999995</v>
      </c>
      <c r="C20" s="167"/>
      <c r="D20" s="190">
        <f>VALUE(70.7/100*(D6-D9)+D9)</f>
        <v>11673.541299999999</v>
      </c>
      <c r="E20" s="191"/>
      <c r="F20" s="190">
        <f>VALUE(70.7/100*(F6-F9)+F9)</f>
        <v>11630.39905</v>
      </c>
      <c r="G20" s="190"/>
      <c r="H20" s="190">
        <f>VALUE(70.7/100*(H6-H9)+H9)</f>
        <v>11000.08065</v>
      </c>
      <c r="I20" s="167"/>
      <c r="J20" s="190">
        <f>VALUE(70.7/100*(J6-J9)+J9)</f>
        <v>11463.85475</v>
      </c>
      <c r="K20" s="191"/>
      <c r="L20" s="190">
        <f>VALUE(70.7/100*(L6-L9)+L9)</f>
        <v>11451.12875</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7755.790500000001</v>
      </c>
      <c r="C21" s="187"/>
      <c r="D21" s="186">
        <f>VALUE(78.6/100*(D6-D9)+D9)</f>
        <v>11789.347399999999</v>
      </c>
      <c r="E21" s="186"/>
      <c r="F21" s="186">
        <f>VALUE(78.6/100*(F6-F9)+F9)</f>
        <v>11725.1319</v>
      </c>
      <c r="G21" s="186"/>
      <c r="H21" s="186">
        <f>VALUE(78.6/100*(H6-H9)+H9)</f>
        <v>11022.8287</v>
      </c>
      <c r="I21" s="187"/>
      <c r="J21" s="186">
        <f>VALUE(78.6/100*(J6-J9)+J9)</f>
        <v>11487.8905</v>
      </c>
      <c r="K21" s="186"/>
      <c r="L21" s="186">
        <f>VALUE(78.6/100*(L6-L9)+L9)</f>
        <v>11473.7425</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11084.45</v>
      </c>
      <c r="I22" s="167"/>
      <c r="J22" s="190">
        <f>VALUE(100/100*(J6-J9)+J9)</f>
        <v>11553</v>
      </c>
      <c r="K22" s="191"/>
      <c r="L22" s="190">
        <f>VALUE(100/100*(L6-L9)+L9)</f>
        <v>11535</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5800.2030000000004</v>
      </c>
      <c r="C23" s="198"/>
      <c r="D23" s="198">
        <f t="shared" ref="D23:AJ23" si="0">VALUE(123.6/100*(D6-D9)+D9)</f>
        <v>12449.002399999999</v>
      </c>
      <c r="E23" s="198"/>
      <c r="F23" s="198">
        <f t="shared" si="0"/>
        <v>12264.749400000001</v>
      </c>
      <c r="G23" s="198"/>
      <c r="H23" s="198">
        <f t="shared" si="0"/>
        <v>11152.406200000001</v>
      </c>
      <c r="I23" s="198"/>
      <c r="J23" s="198">
        <f t="shared" si="0"/>
        <v>11624.803</v>
      </c>
      <c r="K23" s="198"/>
      <c r="L23" s="198">
        <f t="shared" si="0"/>
        <v>11602.555</v>
      </c>
      <c r="M23" s="198"/>
      <c r="N23" s="198">
        <f t="shared" si="0"/>
        <v>0</v>
      </c>
      <c r="O23" s="198"/>
      <c r="P23" s="198">
        <f t="shared" si="0"/>
        <v>0</v>
      </c>
      <c r="Q23" s="198"/>
      <c r="R23" s="198">
        <f t="shared" si="0"/>
        <v>0</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10723.3747</v>
      </c>
      <c r="G26" s="193"/>
      <c r="H26" s="193">
        <f>VALUE(H12-38.2/100*(H6-H9))</f>
        <v>10775.1531</v>
      </c>
      <c r="I26" s="194"/>
      <c r="J26" s="193">
        <f>VALUE(J12-38.2/100*(J6-J9))</f>
        <v>11270.7765</v>
      </c>
      <c r="K26" s="193"/>
      <c r="L26" s="195">
        <f>VALUE(L12-38.2/100*(L6-L9))</f>
        <v>-109.3475</v>
      </c>
      <c r="M26" s="193"/>
      <c r="N26" s="193">
        <f>VALUE(N12-38.2/100*(N6-N9))</f>
        <v>0</v>
      </c>
      <c r="O26" s="194"/>
      <c r="P26" s="193">
        <f>VALUE(P12-38.2/100*(P6-P9))</f>
        <v>0</v>
      </c>
      <c r="Q26" s="193"/>
      <c r="R26" s="193">
        <f>VALUE(R12-38.2/100*(R6-R9))</f>
        <v>0</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12177.424999999999</v>
      </c>
      <c r="C27" s="194"/>
      <c r="D27" s="193">
        <f>VALUE(D12-50/100*(D6-D9))</f>
        <v>-732.94999999999982</v>
      </c>
      <c r="E27" s="193"/>
      <c r="F27" s="193">
        <f>VALUE(F12-50/100*(F6-F9))</f>
        <v>10581.875</v>
      </c>
      <c r="G27" s="193"/>
      <c r="H27" s="193">
        <f>VALUE(H12-50/100*(H6-H9))</f>
        <v>10741.174999999999</v>
      </c>
      <c r="I27" s="194"/>
      <c r="J27" s="193">
        <f>VALUE(J12-50/100*(J6-J9))</f>
        <v>11234.875</v>
      </c>
      <c r="K27" s="193"/>
      <c r="L27" s="193">
        <f>VALUE(L12-50/100*(L6-L9))</f>
        <v>-143.125</v>
      </c>
      <c r="M27" s="193"/>
      <c r="N27" s="193">
        <f>VALUE(N12-50/100*(N6-N9))</f>
        <v>0</v>
      </c>
      <c r="O27" s="194"/>
      <c r="P27" s="193">
        <f>VALUE(P12-50/100*(P6-P9))</f>
        <v>0</v>
      </c>
      <c r="Q27" s="193"/>
      <c r="R27" s="193">
        <f>VALUE(R12-50/100*(R6-R9))</f>
        <v>0</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12690.223499999998</v>
      </c>
      <c r="C28" s="197"/>
      <c r="D28" s="196">
        <f>VALUE(D12-61.8/100*(D6-D9))</f>
        <v>-905.92619999999977</v>
      </c>
      <c r="E28" s="196"/>
      <c r="F28" s="196">
        <f>VALUE(F12-61.8/100*(F6-F9))</f>
        <v>10440.375300000002</v>
      </c>
      <c r="G28" s="196"/>
      <c r="H28" s="196">
        <f>VALUE(H12-61.8/100*(H6-H9))</f>
        <v>10707.196899999999</v>
      </c>
      <c r="I28" s="197"/>
      <c r="J28" s="196">
        <f>VALUE(J12-61.8/100*(J6-J9))</f>
        <v>11198.9735</v>
      </c>
      <c r="K28" s="196"/>
      <c r="L28" s="196">
        <f>VALUE(L12-61.8/100*(L6-L9))</f>
        <v>-176.9025</v>
      </c>
      <c r="M28" s="196"/>
      <c r="N28" s="196">
        <f>VALUE(N12-61.8/100*(N6-N9))</f>
        <v>0</v>
      </c>
      <c r="O28" s="197"/>
      <c r="P28" s="196">
        <f>VALUE(P12-61.8/100*(P6-P9))</f>
        <v>0</v>
      </c>
      <c r="Q28" s="196"/>
      <c r="R28" s="196">
        <f>VALUE(R12-61.8/100*(R6-R9))</f>
        <v>0</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13049.617024999998</v>
      </c>
      <c r="C29" s="167"/>
      <c r="D29" s="190">
        <f>VALUE(D12-70.07/100*(D6-D9))</f>
        <v>-1027.1561299999996</v>
      </c>
      <c r="E29" s="191"/>
      <c r="F29" s="190">
        <f>VALUE(F12-70.07/100*(F6-F9))</f>
        <v>10341.205595000001</v>
      </c>
      <c r="G29" s="190"/>
      <c r="H29" s="190">
        <f>VALUE(H12-70.07/100*(H6-H9))</f>
        <v>10683.383435</v>
      </c>
      <c r="I29" s="167"/>
      <c r="J29" s="190">
        <f>VALUE(J12-70.07/100*(J6-J9))</f>
        <v>11173.812024999999</v>
      </c>
      <c r="K29" s="191"/>
      <c r="L29" s="190">
        <f>VALUE(L12-70.07/100*(L6-L9))</f>
        <v>-200.57537499999995</v>
      </c>
      <c r="M29" s="190"/>
      <c r="N29" s="190">
        <f>VALUE(N12-70.07/100*(N6-N9))</f>
        <v>0</v>
      </c>
      <c r="O29" s="167"/>
      <c r="P29" s="190">
        <f>VALUE(P12-70.07/100*(P6-P9))</f>
        <v>0</v>
      </c>
      <c r="Q29" s="191"/>
      <c r="R29" s="190">
        <f>VALUE(R12-70.07/100*(R6-R9))</f>
        <v>0</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14350.3</v>
      </c>
      <c r="C30" s="194"/>
      <c r="D30" s="193">
        <f>VALUE(D12-100/100*(D6-D9))</f>
        <v>-1465.8999999999996</v>
      </c>
      <c r="E30" s="193"/>
      <c r="F30" s="193">
        <f>VALUE(F12-100/100*(F6-F9))</f>
        <v>9982.3000000000011</v>
      </c>
      <c r="G30" s="193"/>
      <c r="H30" s="193">
        <f>VALUE(H12-100/100*(H6-H9))</f>
        <v>10597.199999999999</v>
      </c>
      <c r="I30" s="194"/>
      <c r="J30" s="193">
        <f>VALUE(J12-100/100*(J6-J9))</f>
        <v>11082.75</v>
      </c>
      <c r="K30" s="193"/>
      <c r="L30" s="193">
        <f>VALUE(L12-100/100*(L6-L9))</f>
        <v>-286.25</v>
      </c>
      <c r="M30" s="193"/>
      <c r="N30" s="193">
        <f>VALUE(N12-100/100*(N6-N9))</f>
        <v>0</v>
      </c>
      <c r="O30" s="194"/>
      <c r="P30" s="193">
        <f>VALUE(P12-100/100*(P6-P9))</f>
        <v>0</v>
      </c>
      <c r="Q30" s="193"/>
      <c r="R30" s="193">
        <f>VALUE(R12-100/100*(R6-R9))</f>
        <v>0</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15375.896999999997</v>
      </c>
      <c r="C31" s="199"/>
      <c r="D31" s="198">
        <f>VALUE(D12-123.6/100*(D6-D9))</f>
        <v>-1811.8523999999995</v>
      </c>
      <c r="E31" s="198"/>
      <c r="F31" s="198">
        <f>VALUE(F12-123.6/100*(F6-F9))</f>
        <v>9699.3006000000005</v>
      </c>
      <c r="G31" s="198"/>
      <c r="H31" s="198">
        <f>VALUE(H12-123.6/100*(H6-H9))</f>
        <v>10529.243799999998</v>
      </c>
      <c r="I31" s="199"/>
      <c r="J31" s="198">
        <f>VALUE(J12-123.6/100*(J6-J9))</f>
        <v>11010.947</v>
      </c>
      <c r="K31" s="198"/>
      <c r="L31" s="198">
        <f>VALUE(L12-123.6/100*(L6-L9))</f>
        <v>-353.80500000000001</v>
      </c>
      <c r="M31" s="198"/>
      <c r="N31" s="198">
        <f>VALUE(N12-123.6/100*(N6-N9))</f>
        <v>0</v>
      </c>
      <c r="O31" s="199"/>
      <c r="P31" s="198">
        <f>VALUE(P12-123.6/100*(P6-P9))</f>
        <v>0</v>
      </c>
      <c r="Q31" s="198"/>
      <c r="R31" s="198">
        <f>VALUE(R12-123.6/100*(R6-R9))</f>
        <v>0</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16010.376499999998</v>
      </c>
      <c r="C32" s="167"/>
      <c r="D32" s="190">
        <f>VALUE(D12-138.2/100*(D6-D9))</f>
        <v>-2025.8737999999994</v>
      </c>
      <c r="E32" s="191"/>
      <c r="F32" s="190">
        <f>VALUE(F12-138.2/100*(F6-F9))</f>
        <v>9524.2247000000007</v>
      </c>
      <c r="G32" s="190"/>
      <c r="H32" s="190">
        <f>VALUE(H12-138.2/100*(H6-H9))</f>
        <v>10487.203099999999</v>
      </c>
      <c r="I32" s="167"/>
      <c r="J32" s="190">
        <f>VALUE(J12-138.2/100*(J6-J9))</f>
        <v>10966.5265</v>
      </c>
      <c r="K32" s="191"/>
      <c r="L32" s="190">
        <f>VALUE(L12-138.2/100*(L6-L9))</f>
        <v>-395.59749999999997</v>
      </c>
      <c r="M32" s="190"/>
      <c r="N32" s="190">
        <f>VALUE(N12-138.2/100*(N6-N9))</f>
        <v>0</v>
      </c>
      <c r="O32" s="167"/>
      <c r="P32" s="190">
        <f>VALUE(P12-138.2/100*(P6-P9))</f>
        <v>0</v>
      </c>
      <c r="Q32" s="191"/>
      <c r="R32" s="190">
        <f>VALUE(R12-138.2/100*(R6-R9))</f>
        <v>0</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16523.174999999996</v>
      </c>
      <c r="C33" s="167"/>
      <c r="D33" s="190">
        <f>VALUE(D12-150/100*(D6-D9))</f>
        <v>-2198.8499999999995</v>
      </c>
      <c r="E33" s="191"/>
      <c r="F33" s="190">
        <f>VALUE(F12-150/100*(F6-F9))</f>
        <v>9382.7250000000022</v>
      </c>
      <c r="G33" s="190"/>
      <c r="H33" s="190">
        <f>VALUE(H12-150/100*(H6-H9))</f>
        <v>10453.224999999999</v>
      </c>
      <c r="I33" s="167"/>
      <c r="J33" s="190">
        <f>VALUE(J12-150/100*(J6-J9))</f>
        <v>10930.625</v>
      </c>
      <c r="K33" s="191"/>
      <c r="L33" s="190">
        <f>VALUE(L12-150/100*(L6-L9))</f>
        <v>-429.375</v>
      </c>
      <c r="M33" s="190"/>
      <c r="N33" s="190">
        <f>VALUE(N12-150/100*(N6-N9))</f>
        <v>0</v>
      </c>
      <c r="O33" s="167"/>
      <c r="P33" s="190">
        <f>VALUE(P12-150/100*(P6-P9))</f>
        <v>0</v>
      </c>
      <c r="Q33" s="191"/>
      <c r="R33" s="190">
        <f>VALUE(R12-150/100*(R6-R9))</f>
        <v>0</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9241.2253000000019</v>
      </c>
      <c r="G34" s="225"/>
      <c r="H34" s="225">
        <f>VALUE(H12-161.8/100*(H6-H9))</f>
        <v>10419.246899999998</v>
      </c>
      <c r="I34" s="226"/>
      <c r="J34" s="225">
        <f>VALUE(J12-161.8/100*(J6-J9))</f>
        <v>10894.7235</v>
      </c>
      <c r="K34" s="225"/>
      <c r="L34" s="225">
        <f>VALUE(L12-161.8/100*(L6-L9))</f>
        <v>-463.15250000000003</v>
      </c>
      <c r="M34" s="225"/>
      <c r="N34" s="225">
        <f>VALUE(N12-161.8/100*(N6-N9))</f>
        <v>0</v>
      </c>
      <c r="O34" s="226"/>
      <c r="P34" s="225">
        <f>VALUE(P12-161.8/100*(P6-P9))</f>
        <v>0</v>
      </c>
      <c r="Q34" s="225"/>
      <c r="R34" s="225">
        <f>VALUE(R12-161.8/100*(R6-R9))</f>
        <v>0</v>
      </c>
      <c r="S34" s="225"/>
      <c r="T34" s="225">
        <f>VALUE(T12-161.8/100*(T6-T9))</f>
        <v>0</v>
      </c>
      <c r="U34" s="226"/>
      <c r="V34" s="225">
        <f>VALUE(V12-161.8/100*(V6-V9))</f>
        <v>0</v>
      </c>
      <c r="W34" s="225"/>
      <c r="X34" s="225">
        <f>VALUE(X12-161.8/100*(X6-X9))</f>
        <v>0</v>
      </c>
      <c r="Y34" s="225"/>
      <c r="Z34" s="225">
        <f>VALUE(Z12-161.8/100*(Z6-Z9))</f>
        <v>0</v>
      </c>
      <c r="AA34" s="226"/>
      <c r="AB34" s="225">
        <f>VALUE(AB12-161.8/100*(AB6-AB9))</f>
        <v>0</v>
      </c>
      <c r="AC34" s="225"/>
      <c r="AD34" s="225">
        <f>VALUE(AD12-161.8/100*(AD6-AD9))</f>
        <v>0</v>
      </c>
      <c r="AE34" s="225"/>
      <c r="AF34" s="225">
        <f>VALUE(AF12-161.8/100*(AF6-AF9))</f>
        <v>0</v>
      </c>
      <c r="AG34" s="226"/>
      <c r="AH34" s="225">
        <f>VALUE(AH12-161.8/100*(AH6-AH9))</f>
        <v>0</v>
      </c>
      <c r="AI34" s="225"/>
      <c r="AJ34" s="225">
        <f>VALUE(AJ12-161.8/100*(AJ6-AJ9))</f>
        <v>0</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9142.0555950000016</v>
      </c>
      <c r="G35" s="190"/>
      <c r="H35" s="190">
        <f>VALUE(H12-170.07/100*(H6-H9))</f>
        <v>10395.433434999999</v>
      </c>
      <c r="I35" s="167"/>
      <c r="J35" s="190">
        <f>VALUE(J12-170.07/100*(J6-J9))</f>
        <v>10869.562024999999</v>
      </c>
      <c r="K35" s="191"/>
      <c r="L35" s="190">
        <f>VALUE(L12-170.07/100*(L6-L9))</f>
        <v>-486.82537499999995</v>
      </c>
      <c r="M35" s="190"/>
      <c r="N35" s="190">
        <f>VALUE(N12-170.07/100*(N6-N9))</f>
        <v>0</v>
      </c>
      <c r="O35" s="167"/>
      <c r="P35" s="190">
        <f>VALUE(P12-170.07/100*(P6-P9))</f>
        <v>0</v>
      </c>
      <c r="Q35" s="191"/>
      <c r="R35" s="190">
        <f>VALUE(R12-170.07/100*(R6-R9))</f>
        <v>0</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18696.049999999996</v>
      </c>
      <c r="C36" s="194"/>
      <c r="D36" s="193">
        <f>VALUE(D12-200/100*(D6-D9))</f>
        <v>-2931.7999999999993</v>
      </c>
      <c r="E36" s="193"/>
      <c r="F36" s="193">
        <f>VALUE(F12-200/100*(F6-F9))</f>
        <v>8783.1500000000015</v>
      </c>
      <c r="G36" s="193"/>
      <c r="H36" s="193">
        <f>VALUE(H12-200/100*(H6-H9))</f>
        <v>10309.249999999998</v>
      </c>
      <c r="I36" s="194"/>
      <c r="J36" s="193">
        <f>VALUE(J12-200/100*(J6-J9))</f>
        <v>10778.5</v>
      </c>
      <c r="K36" s="193"/>
      <c r="L36" s="193">
        <f>VALUE(L12-200/100*(L6-L9))</f>
        <v>-572.5</v>
      </c>
      <c r="M36" s="193"/>
      <c r="N36" s="193">
        <f>VALUE(N12-200/100*(N6-N9))</f>
        <v>0</v>
      </c>
      <c r="O36" s="194"/>
      <c r="P36" s="193">
        <f>VALUE(P12-200/100*(P6-P9))</f>
        <v>0</v>
      </c>
      <c r="Q36" s="193"/>
      <c r="R36" s="193">
        <f>VALUE(R12-200/100*(R6-R9))</f>
        <v>0</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19721.646999999997</v>
      </c>
      <c r="C37" s="167"/>
      <c r="D37" s="190">
        <f>VALUE(D12-223.6/100*(D6-D9))</f>
        <v>-3277.7523999999989</v>
      </c>
      <c r="E37" s="191"/>
      <c r="F37" s="190">
        <f>VALUE(F12-223.6/100*(F6-F9))</f>
        <v>8500.1506000000008</v>
      </c>
      <c r="G37" s="190"/>
      <c r="H37" s="190">
        <f>VALUE(H12-223.6/100*(H6-H9))</f>
        <v>10241.293799999998</v>
      </c>
      <c r="I37" s="167"/>
      <c r="J37" s="190">
        <f>VALUE(J12-223.6/100*(J6-J9))</f>
        <v>10706.697</v>
      </c>
      <c r="K37" s="191"/>
      <c r="L37" s="190">
        <f>VALUE(L12-223.6/100*(L6-L9))</f>
        <v>-640.05499999999995</v>
      </c>
      <c r="M37" s="190"/>
      <c r="N37" s="190">
        <f>VALUE(N12-223.6/100*(N6-N9))</f>
        <v>0</v>
      </c>
      <c r="O37" s="167"/>
      <c r="P37" s="190">
        <f>VALUE(P12-223.6/100*(P6-P9))</f>
        <v>0</v>
      </c>
      <c r="Q37" s="191"/>
      <c r="R37" s="190">
        <f>VALUE(R12-223.6/100*(R6-R9))</f>
        <v>0</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20356.126499999995</v>
      </c>
      <c r="C38" s="194"/>
      <c r="D38" s="193">
        <f>VALUE(D12-238.2/100*(D6-D9))</f>
        <v>-3491.7737999999986</v>
      </c>
      <c r="E38" s="193"/>
      <c r="F38" s="193">
        <f>VALUE(F12-238.2/100*(F6-F9))</f>
        <v>8325.074700000001</v>
      </c>
      <c r="G38" s="193"/>
      <c r="H38" s="193">
        <f>VALUE(H12-238.2/100*(H6-H9))</f>
        <v>10199.253099999998</v>
      </c>
      <c r="I38" s="194"/>
      <c r="J38" s="193">
        <f>VALUE(J12-238.2/100*(J6-J9))</f>
        <v>10662.2765</v>
      </c>
      <c r="K38" s="193"/>
      <c r="L38" s="193">
        <f>VALUE(L12-238.2/100*(L6-L9))</f>
        <v>-681.84749999999985</v>
      </c>
      <c r="M38" s="193"/>
      <c r="N38" s="193">
        <f>VALUE(N12-238.2/100*(N6-N9))</f>
        <v>0</v>
      </c>
      <c r="O38" s="194"/>
      <c r="P38" s="193">
        <f>VALUE(P12-238.2/100*(P6-P9))</f>
        <v>0</v>
      </c>
      <c r="Q38" s="193"/>
      <c r="R38" s="193">
        <f>VALUE(R12-238.2/100*(R6-R9))</f>
        <v>0</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21381.7235</v>
      </c>
      <c r="C39" s="194"/>
      <c r="D39" s="193">
        <f>VALUE(D12-261.8/100*(D6-D9))</f>
        <v>-3837.7261999999996</v>
      </c>
      <c r="E39" s="193"/>
      <c r="F39" s="193">
        <f>VALUE(F12-261.8/100*(F6-F9))</f>
        <v>8042.0753000000013</v>
      </c>
      <c r="G39" s="193"/>
      <c r="H39" s="193">
        <f>VALUE(H12-261.8/100*(H6-H9))</f>
        <v>10131.296899999998</v>
      </c>
      <c r="I39" s="194"/>
      <c r="J39" s="193">
        <f>VALUE(J12-261.8/100*(J6-J9))</f>
        <v>10590.4735</v>
      </c>
      <c r="K39" s="193"/>
      <c r="L39" s="193">
        <f>VALUE(L12-261.8/100*(L6-L9))</f>
        <v>-749.40250000000015</v>
      </c>
      <c r="M39" s="193"/>
      <c r="N39" s="193">
        <f>VALUE(N12-261.8/100*(N6-N9))</f>
        <v>0</v>
      </c>
      <c r="O39" s="194"/>
      <c r="P39" s="193">
        <f>VALUE(P12-261.8/100*(P6-P9))</f>
        <v>0</v>
      </c>
      <c r="Q39" s="193"/>
      <c r="R39" s="193">
        <f>VALUE(R12-261.8/100*(R6-R9))</f>
        <v>0</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23041.799999999996</v>
      </c>
      <c r="C40" s="194"/>
      <c r="D40" s="193">
        <f>VALUE(D12-300/100*(D6-D9))</f>
        <v>-4397.6999999999989</v>
      </c>
      <c r="E40" s="193"/>
      <c r="F40" s="193">
        <f>VALUE(F12-300/100*(F6-F9))</f>
        <v>7584.0000000000018</v>
      </c>
      <c r="G40" s="193"/>
      <c r="H40" s="193">
        <f>VALUE(H12-300/100*(H6-H9))</f>
        <v>10021.299999999997</v>
      </c>
      <c r="I40" s="194"/>
      <c r="J40" s="193">
        <f>VALUE(J12-300/100*(J6-J9))</f>
        <v>10474.25</v>
      </c>
      <c r="K40" s="193"/>
      <c r="L40" s="193">
        <f>VALUE(L12-300/100*(L6-L9))</f>
        <v>-858.75</v>
      </c>
      <c r="M40" s="193"/>
      <c r="N40" s="193">
        <f>VALUE(N12-300/100*(N6-N9))</f>
        <v>0</v>
      </c>
      <c r="O40" s="194"/>
      <c r="P40" s="193">
        <f>VALUE(P12-300/100*(P6-P9))</f>
        <v>0</v>
      </c>
      <c r="Q40" s="193"/>
      <c r="R40" s="193">
        <f>VALUE(R12-300/100*(R6-R9))</f>
        <v>0</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24067.396999999997</v>
      </c>
      <c r="C41" s="167"/>
      <c r="D41" s="190">
        <f>VALUE(D12-323.6/100*(D6-D9))</f>
        <v>-4743.652399999999</v>
      </c>
      <c r="E41" s="191"/>
      <c r="F41" s="190">
        <f>VALUE(F12-323.6/100*(F6-F9))</f>
        <v>7301.0006000000012</v>
      </c>
      <c r="G41" s="190"/>
      <c r="H41" s="190">
        <f>VALUE(H12-323.6/100*(H6-H9))</f>
        <v>9953.3437999999969</v>
      </c>
      <c r="I41" s="167"/>
      <c r="J41" s="190">
        <f>VALUE(J12-323.6/100*(J6-J9))</f>
        <v>10402.447</v>
      </c>
      <c r="K41" s="191"/>
      <c r="L41" s="190">
        <f>VALUE(L12-323.6/100*(L6-L9))</f>
        <v>-926.30500000000006</v>
      </c>
      <c r="M41" s="190"/>
      <c r="N41" s="190">
        <f>VALUE(N12-323.6/100*(N6-N9))</f>
        <v>0</v>
      </c>
      <c r="O41" s="167"/>
      <c r="P41" s="190">
        <f>VALUE(P12-323.6/100*(P6-P9))</f>
        <v>0</v>
      </c>
      <c r="Q41" s="191"/>
      <c r="R41" s="190">
        <f>VALUE(R12-323.6/100*(R6-R9))</f>
        <v>0</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24701.876499999995</v>
      </c>
      <c r="C42" s="194"/>
      <c r="D42" s="193">
        <f>VALUE(D12-338.2/100*(D6-D9))</f>
        <v>-4957.6737999999987</v>
      </c>
      <c r="E42" s="193"/>
      <c r="F42" s="193">
        <f>VALUE(F12-338.2/100*(F6-F9))</f>
        <v>7125.9247000000023</v>
      </c>
      <c r="G42" s="193"/>
      <c r="H42" s="193">
        <f>VALUE(H12-338.2/100*(H6-H9))</f>
        <v>9911.3030999999974</v>
      </c>
      <c r="I42" s="194"/>
      <c r="J42" s="193">
        <f>VALUE(J12-338.2/100*(J6-J9))</f>
        <v>10358.0265</v>
      </c>
      <c r="K42" s="193"/>
      <c r="L42" s="193">
        <f>VALUE(L12-338.2/100*(L6-L9))</f>
        <v>-968.09749999999985</v>
      </c>
      <c r="M42" s="193"/>
      <c r="N42" s="193">
        <f>VALUE(N12-338.2/100*(N6-N9))</f>
        <v>0</v>
      </c>
      <c r="O42" s="194"/>
      <c r="P42" s="193">
        <f>VALUE(P12-338.2/100*(P6-P9))</f>
        <v>0</v>
      </c>
      <c r="Q42" s="193"/>
      <c r="R42" s="193">
        <f>VALUE(R12-338.2/100*(R6-R9))</f>
        <v>0</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25727.4735</v>
      </c>
      <c r="C43" s="194"/>
      <c r="D43" s="193">
        <f>VALUE(D12-361.8/100*(D6-D9))</f>
        <v>-5303.6261999999988</v>
      </c>
      <c r="E43" s="193"/>
      <c r="F43" s="193">
        <f>VALUE(F12-361.8/100*(F6-F9))</f>
        <v>6842.9253000000017</v>
      </c>
      <c r="G43" s="193"/>
      <c r="H43" s="193">
        <f>VALUE(H12-361.8/100*(H6-H9))</f>
        <v>9843.3468999999968</v>
      </c>
      <c r="I43" s="194"/>
      <c r="J43" s="193">
        <f>VALUE(J12-361.8/100*(J6-J9))</f>
        <v>10286.2235</v>
      </c>
      <c r="K43" s="193"/>
      <c r="L43" s="193">
        <f>VALUE(L12-361.8/100*(L6-L9))</f>
        <v>-1035.6525000000001</v>
      </c>
      <c r="M43" s="193"/>
      <c r="N43" s="193">
        <f>VALUE(N12-361.8/100*(N6-N9))</f>
        <v>0</v>
      </c>
      <c r="O43" s="194"/>
      <c r="P43" s="193">
        <f>VALUE(P12-361.8/100*(P6-P9))</f>
        <v>0</v>
      </c>
      <c r="Q43" s="193"/>
      <c r="R43" s="193">
        <f>VALUE(R12-361.8/100*(R6-R9))</f>
        <v>0</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27387.549999999996</v>
      </c>
      <c r="C44" s="194"/>
      <c r="D44" s="193">
        <f>VALUE(D12-400/100*(D6-D9))</f>
        <v>-5863.5999999999985</v>
      </c>
      <c r="E44" s="193"/>
      <c r="F44" s="193">
        <f>VALUE(F12-400/100*(F6-F9))</f>
        <v>6384.8500000000022</v>
      </c>
      <c r="G44" s="193"/>
      <c r="H44" s="193">
        <f>VALUE(H12-400/100*(H6-H9))</f>
        <v>9733.3499999999967</v>
      </c>
      <c r="I44" s="194"/>
      <c r="J44" s="193">
        <f>VALUE(J12-400/100*(J6-J9))</f>
        <v>10170</v>
      </c>
      <c r="K44" s="193"/>
      <c r="L44" s="193">
        <f>VALUE(L12-400/100*(L6-L9))</f>
        <v>-1145</v>
      </c>
      <c r="M44" s="193"/>
      <c r="N44" s="193">
        <f>VALUE(N12-400/100*(N6-N9))</f>
        <v>0</v>
      </c>
      <c r="O44" s="194"/>
      <c r="P44" s="193">
        <f>VALUE(P12-400/100*(P6-P9))</f>
        <v>0</v>
      </c>
      <c r="Q44" s="193"/>
      <c r="R44" s="193">
        <f>VALUE(R12-400/100*(R6-R9))</f>
        <v>0</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28413.146999999997</v>
      </c>
      <c r="C45" s="167"/>
      <c r="D45" s="190">
        <f>VALUE(D12-423.6/100*(D6-D9))</f>
        <v>-6209.5523999999996</v>
      </c>
      <c r="E45" s="191"/>
      <c r="F45" s="190">
        <f>VALUE(F12-423.6/100*(F6-F9))</f>
        <v>6101.8506000000016</v>
      </c>
      <c r="G45" s="190"/>
      <c r="H45" s="190">
        <f>VALUE(H12-423.6/100*(H6-H9))</f>
        <v>9665.3937999999962</v>
      </c>
      <c r="I45" s="167"/>
      <c r="J45" s="190">
        <f>VALUE(J12-423.6/100*(J6-J9))</f>
        <v>10098.197</v>
      </c>
      <c r="K45" s="191"/>
      <c r="L45" s="190">
        <f>VALUE(L12-423.6/100*(L6-L9))</f>
        <v>-1212.5550000000003</v>
      </c>
      <c r="M45" s="190"/>
      <c r="N45" s="190">
        <f>VALUE(N12-423.6/100*(N6-N9))</f>
        <v>0</v>
      </c>
      <c r="O45" s="167"/>
      <c r="P45" s="190">
        <f>VALUE(P12-423.6/100*(P6-P9))</f>
        <v>0</v>
      </c>
      <c r="Q45" s="191"/>
      <c r="R45" s="190">
        <f>VALUE(R12-423.6/100*(R6-R9))</f>
        <v>0</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29047.626499999995</v>
      </c>
      <c r="C46" s="167"/>
      <c r="D46" s="190">
        <f>VALUE(D12-438.2/100*(D6-D9))</f>
        <v>-6423.5737999999983</v>
      </c>
      <c r="E46" s="191"/>
      <c r="F46" s="190">
        <f>VALUE(F12-438.2/100*(F6-F9))</f>
        <v>5926.7747000000027</v>
      </c>
      <c r="G46" s="190"/>
      <c r="H46" s="190">
        <f>VALUE(H12-438.2/100*(H6-H9))</f>
        <v>9623.3530999999966</v>
      </c>
      <c r="I46" s="167"/>
      <c r="J46" s="190">
        <f>VALUE(J12-438.2/100*(J6-J9))</f>
        <v>10053.7765</v>
      </c>
      <c r="K46" s="191"/>
      <c r="L46" s="190">
        <f>VALUE(L12-438.2/100*(L6-L9))</f>
        <v>-1254.3474999999999</v>
      </c>
      <c r="M46" s="190"/>
      <c r="N46" s="190">
        <f>VALUE(N12-438.2/100*(N6-N9))</f>
        <v>0</v>
      </c>
      <c r="O46" s="167"/>
      <c r="P46" s="190">
        <f>VALUE(P12-438.2/100*(P6-P9))</f>
        <v>0</v>
      </c>
      <c r="Q46" s="191"/>
      <c r="R46" s="190">
        <f>VALUE(R12-438.2/100*(R6-R9))</f>
        <v>0</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30073.223499999996</v>
      </c>
      <c r="C47" s="167"/>
      <c r="D47" s="190">
        <f>VALUE(D12-461.8/100*(D6-D9))</f>
        <v>-6769.5261999999984</v>
      </c>
      <c r="E47" s="191"/>
      <c r="F47" s="190">
        <f>VALUE(F12-461.8/100*(F6-F9))</f>
        <v>5643.7753000000021</v>
      </c>
      <c r="G47" s="190"/>
      <c r="H47" s="190">
        <f>VALUE(H12-461.8/100*(H6-H9))</f>
        <v>9555.3968999999961</v>
      </c>
      <c r="I47" s="167"/>
      <c r="J47" s="190">
        <f>VALUE(J12-461.8/100*(J6-J9))</f>
        <v>9981.9735000000001</v>
      </c>
      <c r="K47" s="191"/>
      <c r="L47" s="190">
        <f>VALUE(L12-461.8/100*(L6-L9))</f>
        <v>-1321.9025000000001</v>
      </c>
      <c r="M47" s="190"/>
      <c r="N47" s="190">
        <f>VALUE(N12-461.8/100*(N6-N9))</f>
        <v>0</v>
      </c>
      <c r="O47" s="167"/>
      <c r="P47" s="190">
        <f>VALUE(P12-461.8/100*(P6-P9))</f>
        <v>0</v>
      </c>
      <c r="Q47" s="191"/>
      <c r="R47" s="190">
        <f>VALUE(R12-461.8/100*(R6-R9))</f>
        <v>0</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31733.299999999996</v>
      </c>
      <c r="C48" s="167"/>
      <c r="D48" s="190">
        <f>VALUE(D12-500/100*(D6-D9))</f>
        <v>-7329.4999999999982</v>
      </c>
      <c r="E48" s="191"/>
      <c r="F48" s="190">
        <f>VALUE(F12-500/100*(F6-F9))</f>
        <v>5185.7000000000025</v>
      </c>
      <c r="G48" s="190"/>
      <c r="H48" s="190">
        <f>VALUE(H12-500/100*(H6-H9))</f>
        <v>9445.399999999996</v>
      </c>
      <c r="I48" s="167"/>
      <c r="J48" s="190">
        <f>VALUE(J12-500/100*(J6-J9))</f>
        <v>9865.75</v>
      </c>
      <c r="K48" s="191"/>
      <c r="L48" s="190">
        <f>VALUE(L12-500/100*(L6-L9))</f>
        <v>-1431.25</v>
      </c>
      <c r="M48" s="190"/>
      <c r="N48" s="190">
        <f>VALUE(N12-500/100*(N6-N9))</f>
        <v>0</v>
      </c>
      <c r="O48" s="167"/>
      <c r="P48" s="190">
        <f>VALUE(P12-500/100*(P6-P9))</f>
        <v>0</v>
      </c>
      <c r="Q48" s="191"/>
      <c r="R48" s="190">
        <f>VALUE(R12-500/100*(R6-R9))</f>
        <v>0</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32758.896999999997</v>
      </c>
      <c r="C49" s="167"/>
      <c r="D49" s="190">
        <f>VALUE(D12-523.6/100*(D6-D9))</f>
        <v>-7675.4523999999992</v>
      </c>
      <c r="E49" s="191"/>
      <c r="F49" s="190">
        <f>VALUE(F12-523.6/100*(F6-F9))</f>
        <v>4902.7006000000019</v>
      </c>
      <c r="G49" s="190"/>
      <c r="H49" s="190">
        <f>VALUE(H12-523.6/100*(H6-H9))</f>
        <v>9377.4437999999955</v>
      </c>
      <c r="I49" s="167"/>
      <c r="J49" s="190">
        <f>VALUE(J12-523.6/100*(J6-J9))</f>
        <v>9793.9470000000001</v>
      </c>
      <c r="K49" s="191"/>
      <c r="L49" s="190">
        <f>VALUE(L12-523.6/100*(L6-L9))</f>
        <v>-1498.8050000000003</v>
      </c>
      <c r="M49" s="190"/>
      <c r="N49" s="190">
        <f>VALUE(N12-523.6/100*(N6-N9))</f>
        <v>0</v>
      </c>
      <c r="O49" s="167"/>
      <c r="P49" s="190">
        <f>VALUE(P12-523.6/100*(P6-P9))</f>
        <v>0</v>
      </c>
      <c r="Q49" s="191"/>
      <c r="R49" s="190">
        <f>VALUE(R12-523.6/100*(R6-R9))</f>
        <v>0</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33393.376499999998</v>
      </c>
      <c r="C50" s="167"/>
      <c r="D50" s="190">
        <f>VALUE(D12-538.2/100*(D6-D9))</f>
        <v>-7889.4737999999988</v>
      </c>
      <c r="E50" s="191"/>
      <c r="F50" s="190">
        <f>VALUE(F12-538.2/100*(F6-F9))</f>
        <v>4727.6247000000021</v>
      </c>
      <c r="G50" s="190"/>
      <c r="H50" s="190">
        <f>VALUE(H12-538.2/100*(H6-H9))</f>
        <v>9335.4030999999959</v>
      </c>
      <c r="I50" s="167"/>
      <c r="J50" s="190">
        <f>VALUE(J12-538.2/100*(J6-J9))</f>
        <v>9749.5264999999999</v>
      </c>
      <c r="K50" s="191"/>
      <c r="L50" s="190">
        <f>VALUE(L12-538.2/100*(L6-L9))</f>
        <v>-1540.5975000000001</v>
      </c>
      <c r="M50" s="190"/>
      <c r="N50" s="190">
        <f>VALUE(N12-538.2/100*(N6-N9))</f>
        <v>0</v>
      </c>
      <c r="O50" s="167"/>
      <c r="P50" s="190">
        <f>VALUE(P12-538.2/100*(P6-P9))</f>
        <v>0</v>
      </c>
      <c r="Q50" s="191"/>
      <c r="R50" s="190">
        <f>VALUE(R12-538.2/100*(R6-R9))</f>
        <v>0</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34418.973499999993</v>
      </c>
      <c r="C51" s="167"/>
      <c r="D51" s="190">
        <f>VALUE(D12-561.8/100*(D6-D9))</f>
        <v>-8235.4261999999962</v>
      </c>
      <c r="E51" s="191"/>
      <c r="F51" s="190">
        <f>VALUE(F12-561.8/100*(F6-F9))</f>
        <v>4444.6253000000033</v>
      </c>
      <c r="G51" s="190"/>
      <c r="H51" s="190">
        <f>VALUE(H12-561.8/100*(H6-H9))</f>
        <v>9267.4468999999954</v>
      </c>
      <c r="I51" s="167"/>
      <c r="J51" s="190">
        <f>VALUE(J12-561.8/100*(J6-J9))</f>
        <v>9677.7235000000001</v>
      </c>
      <c r="K51" s="191"/>
      <c r="L51" s="190">
        <f>VALUE(L12-561.8/100*(L6-L9))</f>
        <v>-1608.1524999999999</v>
      </c>
      <c r="M51" s="190"/>
      <c r="N51" s="190">
        <f>VALUE(N12-561.8/100*(N6-N9))</f>
        <v>0</v>
      </c>
      <c r="O51" s="167"/>
      <c r="P51" s="190">
        <f>VALUE(P12-561.8/100*(P6-P9))</f>
        <v>0</v>
      </c>
      <c r="Q51" s="191"/>
      <c r="R51" s="190">
        <f>VALUE(R12-561.8/100*(R6-R9))</f>
        <v>0</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32" customFormat="1" ht="14.7" customHeight="1" x14ac:dyDescent="0.3">
      <c r="A17" s="229">
        <v>0.38200000000000001</v>
      </c>
      <c r="B17" s="207">
        <f>38.2/100*(B6-B9)+B9</f>
        <v>11197.123799999999</v>
      </c>
      <c r="C17" s="230"/>
      <c r="D17" s="207">
        <f>VALUE(38.2/100*(D6-D9)+D9)</f>
        <v>11157.892400000001</v>
      </c>
      <c r="E17" s="207"/>
      <c r="F17" s="207">
        <f>VALUE(38.2/100*(F6-F9)+F9)</f>
        <v>11045.679899999999</v>
      </c>
      <c r="G17" s="207"/>
      <c r="H17" s="207">
        <f>38.2/100*(H6-H9)+H9</f>
        <v>10845.0726</v>
      </c>
      <c r="I17" s="230"/>
      <c r="J17" s="207">
        <f>VALUE(38.2/100*(J6-J9)+J9)</f>
        <v>10831.8745</v>
      </c>
      <c r="K17" s="207"/>
      <c r="L17" s="207">
        <f>VALUE(38.2/100*(L6-L9)+L9)</f>
        <v>10798.2012</v>
      </c>
      <c r="M17" s="207"/>
      <c r="N17" s="207">
        <f>38.2/100*(N6-N9)+N9</f>
        <v>10940.549800000001</v>
      </c>
      <c r="O17" s="230"/>
      <c r="P17" s="207">
        <f>VALUE(38.2/100*(P6-P9)+P9)</f>
        <v>10906.8765</v>
      </c>
      <c r="Q17" s="207"/>
      <c r="R17" s="207">
        <f>VALUE(38.2/100*(R6-R9)+R9)</f>
        <v>0</v>
      </c>
      <c r="S17" s="207"/>
      <c r="T17" s="207">
        <f>38.2/100*(T6-T9)+T9</f>
        <v>0</v>
      </c>
      <c r="U17" s="230"/>
      <c r="V17" s="207">
        <f>VALUE(38.2/100*(V6-V9)+V9)</f>
        <v>0</v>
      </c>
      <c r="W17" s="207"/>
      <c r="X17" s="207">
        <f>VALUE(38.2/100*(X6-X9)+X9)</f>
        <v>0</v>
      </c>
      <c r="Y17" s="207"/>
      <c r="Z17" s="207">
        <f>38.2/100*(Z6-Z9)+Z9</f>
        <v>0</v>
      </c>
      <c r="AA17" s="230"/>
      <c r="AB17" s="207">
        <f>VALUE(38.2/100*(AB6-AB9)+AB9)</f>
        <v>0</v>
      </c>
      <c r="AC17" s="207"/>
      <c r="AD17" s="207">
        <f>VALUE(38.2/100*(AD6-AD9)+AD9)</f>
        <v>0</v>
      </c>
      <c r="AE17" s="207"/>
      <c r="AF17" s="207">
        <f>38.2/100*(AF6-AF9)+AF9</f>
        <v>11211.457199999999</v>
      </c>
      <c r="AG17" s="230"/>
      <c r="AH17" s="207">
        <f>VALUE(38.2/100*(AH6-AH9)+AH9)</f>
        <v>11223.500900000001</v>
      </c>
      <c r="AI17" s="207"/>
      <c r="AJ17" s="207">
        <f>VALUE(38.2/100*(AJ6-AJ9)+AJ9)</f>
        <v>0</v>
      </c>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c r="EL17" s="231"/>
      <c r="EM17" s="231"/>
      <c r="EN17" s="231"/>
      <c r="EO17" s="231"/>
      <c r="EP17" s="231"/>
      <c r="EQ17" s="231"/>
      <c r="ER17" s="231"/>
      <c r="ES17" s="231"/>
      <c r="ET17" s="231"/>
      <c r="EU17" s="231"/>
      <c r="EV17" s="231"/>
      <c r="EW17" s="231"/>
      <c r="EX17" s="231"/>
      <c r="EY17" s="231"/>
      <c r="EZ17" s="231"/>
      <c r="FA17" s="231"/>
      <c r="FB17" s="231"/>
      <c r="FC17" s="231"/>
      <c r="FD17" s="231"/>
      <c r="FE17" s="231"/>
      <c r="FF17" s="231"/>
      <c r="FG17" s="231"/>
      <c r="FH17" s="231"/>
      <c r="FI17" s="231"/>
      <c r="FJ17" s="231"/>
      <c r="FK17" s="231"/>
      <c r="FL17" s="231"/>
      <c r="FM17" s="231"/>
      <c r="FN17" s="231"/>
      <c r="FO17" s="231"/>
      <c r="FP17" s="231"/>
      <c r="FQ17" s="231"/>
      <c r="FR17" s="231"/>
      <c r="FS17" s="231"/>
      <c r="FT17" s="231"/>
      <c r="FU17" s="231"/>
      <c r="FV17" s="231"/>
      <c r="FW17" s="231"/>
      <c r="FX17" s="231"/>
      <c r="FY17" s="231"/>
      <c r="FZ17" s="231"/>
      <c r="GA17" s="231"/>
      <c r="GB17" s="231"/>
      <c r="GC17" s="231"/>
      <c r="GD17" s="231"/>
      <c r="GE17" s="231"/>
      <c r="GF17" s="231"/>
      <c r="GG17" s="231"/>
      <c r="GH17" s="231"/>
      <c r="GI17" s="231"/>
      <c r="GJ17" s="231"/>
      <c r="GK17" s="231"/>
      <c r="GL17" s="231"/>
      <c r="GM17" s="231"/>
      <c r="GN17" s="231"/>
      <c r="GO17" s="231"/>
      <c r="GP17" s="231"/>
      <c r="GQ17" s="231"/>
      <c r="GR17" s="231"/>
      <c r="GS17" s="231"/>
      <c r="GT17" s="231"/>
      <c r="GU17" s="231"/>
      <c r="GV17" s="231"/>
      <c r="GW17" s="231"/>
      <c r="GX17" s="231"/>
      <c r="GY17" s="231"/>
      <c r="GZ17" s="231"/>
      <c r="HA17" s="231"/>
      <c r="HB17" s="231"/>
      <c r="HC17" s="231"/>
      <c r="HD17" s="231"/>
      <c r="HE17" s="231"/>
      <c r="HF17" s="231"/>
      <c r="HG17" s="231"/>
      <c r="HH17" s="231"/>
      <c r="HI17" s="231"/>
      <c r="HJ17" s="231"/>
      <c r="HK17" s="231"/>
      <c r="HL17" s="231"/>
      <c r="HM17" s="231"/>
      <c r="HN17" s="231"/>
      <c r="HO17" s="231"/>
      <c r="HP17" s="231"/>
      <c r="HQ17" s="231"/>
      <c r="HR17" s="231"/>
      <c r="HS17" s="231"/>
      <c r="HT17" s="231"/>
      <c r="HU17" s="231"/>
      <c r="HV17" s="231"/>
      <c r="HW17" s="231"/>
      <c r="HX17" s="231"/>
      <c r="HY17" s="231"/>
      <c r="HZ17" s="231"/>
      <c r="IA17" s="231"/>
      <c r="IB17" s="231"/>
      <c r="IC17" s="231"/>
      <c r="ID17" s="231"/>
      <c r="IE17" s="231"/>
      <c r="IF17" s="231"/>
      <c r="IG17" s="231"/>
      <c r="IH17" s="231"/>
      <c r="II17" s="231"/>
      <c r="IJ17" s="231"/>
      <c r="IK17" s="231"/>
      <c r="IL17" s="231"/>
      <c r="IM17" s="231"/>
      <c r="IN17" s="231"/>
      <c r="IO17" s="231"/>
      <c r="IP17" s="231"/>
      <c r="IQ17" s="231"/>
      <c r="IR17" s="231"/>
      <c r="IS17" s="231"/>
      <c r="IT17" s="231"/>
      <c r="IU17" s="231"/>
      <c r="IV17" s="231"/>
      <c r="IW17" s="231"/>
      <c r="IX17" s="231"/>
      <c r="IY17" s="231"/>
      <c r="IZ17" s="231"/>
      <c r="JA17" s="231"/>
      <c r="JB17" s="231"/>
      <c r="JC17" s="231"/>
      <c r="JD17" s="231"/>
      <c r="JE17" s="231"/>
      <c r="JF17" s="231"/>
      <c r="JG17" s="231"/>
      <c r="JH17" s="231"/>
      <c r="JI17" s="231"/>
      <c r="JJ17" s="231"/>
      <c r="JK17" s="231"/>
      <c r="JL17" s="231"/>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09">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08">
        <f>VALUE(H12-61.8/100*(H6-H9))</f>
        <v>-336.37740000000065</v>
      </c>
      <c r="I27" s="197"/>
      <c r="J27" s="208">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09">
        <f>VALUE(H12-100/100*(H6-H9))</f>
        <v>-544.30000000000109</v>
      </c>
      <c r="I29" s="194"/>
      <c r="J29" s="209">
        <f>VALUE(J12-100/100*(J6-J9))</f>
        <v>-509.75</v>
      </c>
      <c r="K29" s="193"/>
      <c r="L29" s="193">
        <f>VALUE(L12-100/100*(L6-L9))</f>
        <v>-421.60000000000036</v>
      </c>
      <c r="M29" s="193"/>
      <c r="N29" s="193">
        <f>VALUE(N12-100/100*(N6-N9))</f>
        <v>-333.89999999999964</v>
      </c>
      <c r="O29" s="194"/>
      <c r="P29" s="193">
        <f>VALUE(P12-100/100*(P6-P9))</f>
        <v>-245.75</v>
      </c>
      <c r="Q29" s="193"/>
      <c r="R29" s="209">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10">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08">
        <f>VALUE(F12-161.8/100*(F6-F9))</f>
        <v>-1730.3701000000012</v>
      </c>
      <c r="G33" s="196"/>
      <c r="H33" s="196">
        <f>VALUE(H12-161.8/100*(H6-H9))</f>
        <v>-880.67740000000185</v>
      </c>
      <c r="I33" s="197"/>
      <c r="J33" s="196">
        <f>VALUE(J12-161.8/100*(J6-J9))</f>
        <v>-824.77550000000008</v>
      </c>
      <c r="K33" s="196"/>
      <c r="L33" s="208">
        <f>VALUE(L12-161.8/100*(L6-L9))</f>
        <v>-682.14880000000062</v>
      </c>
      <c r="M33" s="196"/>
      <c r="N33" s="196">
        <f>VALUE(N12-161.8/100*(N6-N9))</f>
        <v>-540.2501999999995</v>
      </c>
      <c r="O33" s="197"/>
      <c r="P33" s="196">
        <f>VALUE(P12-161.8/100*(P6-P9))</f>
        <v>-397.62350000000004</v>
      </c>
      <c r="Q33" s="196"/>
      <c r="R33" s="208">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B75"/>
  <sheetViews>
    <sheetView showGridLines="0" topLeftCell="GO1" zoomScaleNormal="100" workbookViewId="0">
      <selection activeCell="GV4" sqref="GV4"/>
    </sheetView>
  </sheetViews>
  <sheetFormatPr defaultColWidth="8.77734375" defaultRowHeight="14.7" customHeight="1" x14ac:dyDescent="0.3"/>
  <cols>
    <col min="1" max="4" width="8.77734375" style="33" customWidth="1"/>
    <col min="5" max="49" width="10.77734375" style="33" customWidth="1"/>
    <col min="50" max="190" width="10.77734375" style="91" customWidth="1"/>
    <col min="191" max="191" width="9.21875" style="99" bestFit="1" customWidth="1"/>
    <col min="192" max="211" width="10.77734375" style="91" customWidth="1"/>
    <col min="212" max="418" width="8.77734375" style="33" customWidth="1"/>
  </cols>
  <sheetData>
    <row r="1" spans="1:211" ht="14.7" customHeight="1" x14ac:dyDescent="0.3">
      <c r="A1" s="235"/>
      <c r="B1" s="236"/>
      <c r="C1" s="236"/>
      <c r="D1" s="2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c r="GE1" s="3">
        <v>43703</v>
      </c>
      <c r="GF1" s="3">
        <v>43704</v>
      </c>
      <c r="GG1" s="3">
        <v>43705</v>
      </c>
      <c r="GH1" s="3">
        <v>43706</v>
      </c>
      <c r="GI1" s="3">
        <v>43707</v>
      </c>
      <c r="GJ1" s="3">
        <v>43711</v>
      </c>
      <c r="GK1" s="3">
        <v>43712</v>
      </c>
      <c r="GL1" s="3">
        <v>43713</v>
      </c>
      <c r="GM1" s="3">
        <v>43714</v>
      </c>
      <c r="GN1" s="3">
        <v>43717</v>
      </c>
      <c r="GO1" s="3">
        <v>43719</v>
      </c>
      <c r="GP1" s="3">
        <v>43720</v>
      </c>
      <c r="GQ1" s="3">
        <v>43721</v>
      </c>
      <c r="GR1" s="3">
        <v>43724</v>
      </c>
      <c r="GS1" s="3">
        <v>43725</v>
      </c>
      <c r="GT1" s="3">
        <v>43726</v>
      </c>
      <c r="GU1" s="3">
        <v>43727</v>
      </c>
      <c r="GV1" s="3">
        <v>43728</v>
      </c>
      <c r="GW1" s="3">
        <v>43731</v>
      </c>
      <c r="GX1" s="3">
        <v>43732</v>
      </c>
      <c r="GY1" s="3">
        <v>43733</v>
      </c>
      <c r="GZ1" s="3">
        <v>43734</v>
      </c>
      <c r="HA1" s="3">
        <v>43735</v>
      </c>
      <c r="HB1" s="3">
        <v>43738</v>
      </c>
      <c r="HC1" s="3">
        <v>43739</v>
      </c>
    </row>
    <row r="2" spans="1:211"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c r="GE2" s="7">
        <v>11070.3</v>
      </c>
      <c r="GF2" s="7">
        <v>11141.75</v>
      </c>
      <c r="GG2" s="7">
        <v>11129.65</v>
      </c>
      <c r="GH2" s="7">
        <v>11021.1</v>
      </c>
      <c r="GI2" s="7">
        <v>11042.6</v>
      </c>
      <c r="GJ2" s="7">
        <v>10967.5</v>
      </c>
      <c r="GK2" s="7">
        <v>10858.75</v>
      </c>
      <c r="GL2" s="7">
        <v>10920.1</v>
      </c>
      <c r="GM2" s="7">
        <v>10957.05</v>
      </c>
      <c r="GN2" s="7">
        <v>11028.85</v>
      </c>
      <c r="GO2" s="7">
        <v>11054.8</v>
      </c>
      <c r="GP2" s="7">
        <v>11081.75</v>
      </c>
      <c r="GQ2" s="7">
        <v>11084.45</v>
      </c>
      <c r="GR2" s="7">
        <v>11052.7</v>
      </c>
      <c r="GS2" s="7">
        <v>11000.1</v>
      </c>
      <c r="GT2" s="7">
        <v>10885.15</v>
      </c>
      <c r="GU2" s="7">
        <v>10845.2</v>
      </c>
      <c r="GV2" s="7">
        <v>11381.9</v>
      </c>
      <c r="GW2" s="7">
        <v>11694.85</v>
      </c>
      <c r="GX2" s="7">
        <v>11655.05</v>
      </c>
      <c r="GY2" s="7">
        <v>11564.95</v>
      </c>
      <c r="GZ2" s="7">
        <v>11610.85</v>
      </c>
      <c r="HA2" s="7">
        <v>11593.6</v>
      </c>
      <c r="HB2" s="7">
        <v>11508.25</v>
      </c>
      <c r="HC2" s="7">
        <v>11554.2</v>
      </c>
    </row>
    <row r="3" spans="1:211"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c r="GE3" s="10">
        <v>10756.55</v>
      </c>
      <c r="GF3" s="10">
        <v>11049.5</v>
      </c>
      <c r="GG3" s="10">
        <v>10987.65</v>
      </c>
      <c r="GH3" s="10">
        <v>10922.4</v>
      </c>
      <c r="GI3" s="10">
        <v>10874.8</v>
      </c>
      <c r="GJ3" s="10">
        <v>10772.7</v>
      </c>
      <c r="GK3" s="10">
        <v>10746.35</v>
      </c>
      <c r="GL3" s="10">
        <v>10816</v>
      </c>
      <c r="GM3" s="10">
        <v>10867.45</v>
      </c>
      <c r="GN3" s="10">
        <v>10889.8</v>
      </c>
      <c r="GO3" s="10">
        <v>11011.65</v>
      </c>
      <c r="GP3" s="10">
        <v>10964.95</v>
      </c>
      <c r="GQ3" s="10">
        <v>10945.75</v>
      </c>
      <c r="GR3" s="10">
        <v>10968.2</v>
      </c>
      <c r="GS3" s="10">
        <v>10796.5</v>
      </c>
      <c r="GT3" s="10">
        <v>10804.85</v>
      </c>
      <c r="GU3" s="10">
        <v>10670.25</v>
      </c>
      <c r="GV3" s="10">
        <v>10691</v>
      </c>
      <c r="GW3" s="10">
        <v>11471.35</v>
      </c>
      <c r="GX3" s="10">
        <v>11539.2</v>
      </c>
      <c r="GY3" s="10">
        <v>11416.1</v>
      </c>
      <c r="GZ3" s="10">
        <v>11466.35</v>
      </c>
      <c r="HA3" s="10">
        <v>11499.75</v>
      </c>
      <c r="HB3" s="10">
        <v>11390.8</v>
      </c>
      <c r="HC3" s="10">
        <v>11247.9</v>
      </c>
    </row>
    <row r="4" spans="1:211"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c r="GE4" s="11">
        <v>11057.85</v>
      </c>
      <c r="GF4" s="11">
        <v>11105.35</v>
      </c>
      <c r="GG4" s="11">
        <v>11046.1</v>
      </c>
      <c r="GH4" s="11">
        <v>10948.3</v>
      </c>
      <c r="GI4" s="11">
        <v>11023.25</v>
      </c>
      <c r="GJ4" s="11">
        <v>10797.9</v>
      </c>
      <c r="GK4" s="11">
        <v>10844.65</v>
      </c>
      <c r="GL4" s="11">
        <v>10847.9</v>
      </c>
      <c r="GM4" s="11">
        <v>10946.2</v>
      </c>
      <c r="GN4" s="11">
        <v>11003.05</v>
      </c>
      <c r="GO4" s="11">
        <v>11035.7</v>
      </c>
      <c r="GP4" s="11">
        <v>10982.8</v>
      </c>
      <c r="GQ4" s="11">
        <v>11075.9</v>
      </c>
      <c r="GR4" s="11">
        <v>11003.5</v>
      </c>
      <c r="GS4" s="11">
        <v>10817.6</v>
      </c>
      <c r="GT4" s="11">
        <v>10840.65</v>
      </c>
      <c r="GU4" s="11">
        <v>10704.8</v>
      </c>
      <c r="GV4" s="11">
        <v>11274.2</v>
      </c>
      <c r="GW4" s="11">
        <v>11600.2</v>
      </c>
      <c r="GX4" s="11">
        <v>11588.2</v>
      </c>
      <c r="GY4" s="11">
        <v>11440.2</v>
      </c>
      <c r="GZ4" s="11">
        <v>11571.2</v>
      </c>
      <c r="HA4" s="11">
        <v>11512.4</v>
      </c>
      <c r="HB4" s="11">
        <v>11474.45</v>
      </c>
      <c r="HC4" s="11">
        <v>11359.9</v>
      </c>
    </row>
    <row r="5" spans="1:211" ht="14.7" customHeight="1" x14ac:dyDescent="0.3">
      <c r="A5" s="233" t="s">
        <v>5</v>
      </c>
      <c r="B5" s="234"/>
      <c r="C5" s="234"/>
      <c r="D5" s="23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212"/>
      <c r="GJ5" s="5"/>
      <c r="GK5" s="5"/>
      <c r="GL5" s="5"/>
      <c r="GM5" s="5"/>
      <c r="GN5" s="5"/>
      <c r="GO5" s="5"/>
      <c r="GP5" s="5"/>
      <c r="GQ5" s="5"/>
      <c r="GR5" s="5"/>
      <c r="GS5" s="5"/>
      <c r="GT5" s="5"/>
      <c r="GU5" s="5"/>
      <c r="GV5" s="5"/>
      <c r="GW5" s="5"/>
      <c r="GX5" s="5"/>
      <c r="GY5" s="5"/>
      <c r="GZ5" s="5"/>
      <c r="HA5" s="5"/>
      <c r="HB5" s="5"/>
      <c r="HC5" s="5"/>
    </row>
    <row r="6" spans="1:211"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HC6" si="10">FZ10+FZ56</f>
        <v>11230.300000000001</v>
      </c>
      <c r="GA6" s="15">
        <f t="shared" si="10"/>
        <v>11158.099999999999</v>
      </c>
      <c r="GB6" s="15">
        <f t="shared" si="10"/>
        <v>11127.26666666667</v>
      </c>
      <c r="GC6" s="15">
        <f t="shared" si="10"/>
        <v>11050.250000000004</v>
      </c>
      <c r="GD6" s="15">
        <f t="shared" si="10"/>
        <v>11140.949999999997</v>
      </c>
      <c r="GE6" s="15">
        <f t="shared" si="10"/>
        <v>11480.333333333332</v>
      </c>
      <c r="GF6" s="15">
        <f t="shared" si="10"/>
        <v>11240.483333333334</v>
      </c>
      <c r="GG6" s="15">
        <f t="shared" si="10"/>
        <v>11263.283333333335</v>
      </c>
      <c r="GH6" s="15">
        <f t="shared" si="10"/>
        <v>11104.16666666667</v>
      </c>
      <c r="GI6" s="15">
        <f t="shared" si="10"/>
        <v>11085.633333333335</v>
      </c>
      <c r="GJ6" s="15">
        <f t="shared" si="10"/>
        <v>11114.166666666664</v>
      </c>
      <c r="GK6" s="15">
        <f t="shared" si="10"/>
        <v>10999.216666666667</v>
      </c>
      <c r="GL6" s="15">
        <f t="shared" si="10"/>
        <v>11010.766666666668</v>
      </c>
      <c r="GM6" s="15">
        <f t="shared" si="10"/>
        <v>11069.283333333329</v>
      </c>
      <c r="GN6" s="15">
        <f t="shared" si="10"/>
        <v>11197.050000000001</v>
      </c>
      <c r="GO6" s="15">
        <f t="shared" si="10"/>
        <v>11099.599999999995</v>
      </c>
      <c r="GP6" s="15">
        <f t="shared" si="10"/>
        <v>11171.516666666666</v>
      </c>
      <c r="GQ6" s="15">
        <f t="shared" si="10"/>
        <v>11263.683333333334</v>
      </c>
      <c r="GR6" s="15">
        <f t="shared" si="10"/>
        <v>11132.566666666666</v>
      </c>
      <c r="GS6" s="15">
        <f t="shared" si="10"/>
        <v>11149.9</v>
      </c>
      <c r="GT6" s="15">
        <f t="shared" si="10"/>
        <v>10962.550000000001</v>
      </c>
      <c r="GU6" s="15">
        <f t="shared" si="10"/>
        <v>10984.866666666669</v>
      </c>
      <c r="GV6" s="15">
        <f t="shared" si="10"/>
        <v>12231.300000000005</v>
      </c>
      <c r="GW6" s="15">
        <f t="shared" si="10"/>
        <v>11929.750000000002</v>
      </c>
      <c r="GX6" s="15">
        <f t="shared" si="10"/>
        <v>11764.949999999997</v>
      </c>
      <c r="GY6" s="15">
        <f t="shared" si="10"/>
        <v>11680.25</v>
      </c>
      <c r="GZ6" s="15">
        <f t="shared" si="10"/>
        <v>11777.083333333334</v>
      </c>
      <c r="HA6" s="15">
        <f t="shared" si="10"/>
        <v>11664.6</v>
      </c>
      <c r="HB6" s="15">
        <f t="shared" si="10"/>
        <v>11642.316666666669</v>
      </c>
      <c r="HC6" s="15">
        <f t="shared" si="10"/>
        <v>11833.066666666669</v>
      </c>
    </row>
    <row r="7" spans="1:211"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HC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c r="GE7" s="16">
        <f t="shared" si="18"/>
        <v>11377.824999999999</v>
      </c>
      <c r="GF7" s="16">
        <f t="shared" si="18"/>
        <v>11215.8</v>
      </c>
      <c r="GG7" s="16">
        <f t="shared" si="18"/>
        <v>11229.875</v>
      </c>
      <c r="GH7" s="16">
        <f t="shared" si="18"/>
        <v>11083.400000000001</v>
      </c>
      <c r="GI7" s="16">
        <f t="shared" si="18"/>
        <v>11032.925000000001</v>
      </c>
      <c r="GJ7" s="16">
        <f t="shared" si="18"/>
        <v>11077.499999999998</v>
      </c>
      <c r="GK7" s="16">
        <f t="shared" si="18"/>
        <v>10964.1</v>
      </c>
      <c r="GL7" s="16">
        <f t="shared" si="18"/>
        <v>10988.100000000002</v>
      </c>
      <c r="GM7" s="16">
        <f t="shared" si="18"/>
        <v>11041.224999999997</v>
      </c>
      <c r="GN7" s="16">
        <f t="shared" si="18"/>
        <v>11155</v>
      </c>
      <c r="GO7" s="16">
        <f t="shared" si="18"/>
        <v>11088.399999999996</v>
      </c>
      <c r="GP7" s="16">
        <f t="shared" si="18"/>
        <v>11149.075000000001</v>
      </c>
      <c r="GQ7" s="16">
        <f t="shared" si="18"/>
        <v>11218.875</v>
      </c>
      <c r="GR7" s="16">
        <f t="shared" si="18"/>
        <v>11112.599999999999</v>
      </c>
      <c r="GS7" s="16">
        <f t="shared" si="18"/>
        <v>11112.45</v>
      </c>
      <c r="GT7" s="16">
        <f t="shared" si="18"/>
        <v>10943.2</v>
      </c>
      <c r="GU7" s="16">
        <f t="shared" si="18"/>
        <v>10949.95</v>
      </c>
      <c r="GV7" s="16">
        <f t="shared" si="18"/>
        <v>12018.950000000004</v>
      </c>
      <c r="GW7" s="16">
        <f t="shared" si="18"/>
        <v>11871.025000000001</v>
      </c>
      <c r="GX7" s="16">
        <f t="shared" si="18"/>
        <v>11737.474999999999</v>
      </c>
      <c r="GY7" s="16">
        <f t="shared" si="18"/>
        <v>11651.424999999999</v>
      </c>
      <c r="GZ7" s="16">
        <f t="shared" si="18"/>
        <v>11735.525000000001</v>
      </c>
      <c r="HA7" s="16">
        <f t="shared" si="18"/>
        <v>11646.85</v>
      </c>
      <c r="HB7" s="16">
        <f t="shared" si="18"/>
        <v>11608.800000000003</v>
      </c>
      <c r="HC7" s="16">
        <f t="shared" si="18"/>
        <v>11763.350000000002</v>
      </c>
    </row>
    <row r="8" spans="1:211"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HC8" si="29">FZ14+FZ56</f>
        <v>11188.6</v>
      </c>
      <c r="GA8" s="17">
        <f t="shared" si="29"/>
        <v>11117.199999999999</v>
      </c>
      <c r="GB8" s="17">
        <f t="shared" si="29"/>
        <v>11080.733333333335</v>
      </c>
      <c r="GC8" s="17">
        <f t="shared" si="29"/>
        <v>10979.250000000002</v>
      </c>
      <c r="GD8" s="17">
        <f t="shared" si="29"/>
        <v>11001.749999999998</v>
      </c>
      <c r="GE8" s="17">
        <f t="shared" si="29"/>
        <v>11275.316666666666</v>
      </c>
      <c r="GF8" s="17">
        <f t="shared" si="29"/>
        <v>11191.116666666667</v>
      </c>
      <c r="GG8" s="17">
        <f t="shared" si="29"/>
        <v>11196.466666666667</v>
      </c>
      <c r="GH8" s="17">
        <f t="shared" si="29"/>
        <v>11062.633333333335</v>
      </c>
      <c r="GI8" s="17">
        <f t="shared" si="29"/>
        <v>10980.216666666667</v>
      </c>
      <c r="GJ8" s="17">
        <f t="shared" si="29"/>
        <v>11040.833333333332</v>
      </c>
      <c r="GK8" s="17">
        <f t="shared" si="29"/>
        <v>10928.983333333334</v>
      </c>
      <c r="GL8" s="17">
        <f t="shared" si="29"/>
        <v>10965.433333333334</v>
      </c>
      <c r="GM8" s="17">
        <f t="shared" si="29"/>
        <v>11013.166666666664</v>
      </c>
      <c r="GN8" s="17">
        <f t="shared" si="29"/>
        <v>11112.95</v>
      </c>
      <c r="GO8" s="17">
        <f t="shared" si="29"/>
        <v>11077.199999999997</v>
      </c>
      <c r="GP8" s="17">
        <f t="shared" si="29"/>
        <v>11126.633333333333</v>
      </c>
      <c r="GQ8" s="17">
        <f t="shared" si="29"/>
        <v>11174.066666666668</v>
      </c>
      <c r="GR8" s="17">
        <f t="shared" si="29"/>
        <v>11092.633333333333</v>
      </c>
      <c r="GS8" s="17">
        <f t="shared" si="29"/>
        <v>11075</v>
      </c>
      <c r="GT8" s="17">
        <f t="shared" si="29"/>
        <v>10923.85</v>
      </c>
      <c r="GU8" s="17">
        <f t="shared" si="29"/>
        <v>10915.033333333335</v>
      </c>
      <c r="GV8" s="17">
        <f t="shared" si="29"/>
        <v>11806.600000000002</v>
      </c>
      <c r="GW8" s="17">
        <f t="shared" si="29"/>
        <v>11812.300000000001</v>
      </c>
      <c r="GX8" s="17">
        <f t="shared" si="29"/>
        <v>11709.999999999998</v>
      </c>
      <c r="GY8" s="17">
        <f t="shared" si="29"/>
        <v>11622.6</v>
      </c>
      <c r="GZ8" s="17">
        <f t="shared" si="29"/>
        <v>11693.966666666667</v>
      </c>
      <c r="HA8" s="17">
        <f t="shared" si="29"/>
        <v>11629.1</v>
      </c>
      <c r="HB8" s="17">
        <f t="shared" si="29"/>
        <v>11575.283333333335</v>
      </c>
      <c r="HC8" s="17">
        <f t="shared" si="29"/>
        <v>11693.633333333335</v>
      </c>
    </row>
    <row r="9" spans="1:211"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HC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c r="GE9" s="16">
        <f t="shared" si="37"/>
        <v>11220.949999999999</v>
      </c>
      <c r="GF9" s="16">
        <f t="shared" si="37"/>
        <v>11169.674999999999</v>
      </c>
      <c r="GG9" s="16">
        <f t="shared" si="37"/>
        <v>11158.875</v>
      </c>
      <c r="GH9" s="16">
        <f t="shared" si="37"/>
        <v>11034.050000000003</v>
      </c>
      <c r="GI9" s="16">
        <f t="shared" si="37"/>
        <v>11032.925000000001</v>
      </c>
      <c r="GJ9" s="16">
        <f t="shared" si="37"/>
        <v>10980.099999999999</v>
      </c>
      <c r="GK9" s="16">
        <f t="shared" si="37"/>
        <v>10907.900000000001</v>
      </c>
      <c r="GL9" s="16">
        <f t="shared" si="37"/>
        <v>10936.050000000001</v>
      </c>
      <c r="GM9" s="16">
        <f t="shared" si="37"/>
        <v>10996.424999999997</v>
      </c>
      <c r="GN9" s="16">
        <f t="shared" si="37"/>
        <v>11085.475</v>
      </c>
      <c r="GO9" s="16">
        <f t="shared" si="37"/>
        <v>11066.824999999997</v>
      </c>
      <c r="GP9" s="16">
        <f t="shared" si="37"/>
        <v>11090.674999999999</v>
      </c>
      <c r="GQ9" s="16">
        <f t="shared" si="37"/>
        <v>11149.525000000001</v>
      </c>
      <c r="GR9" s="16">
        <f t="shared" si="37"/>
        <v>11070.349999999999</v>
      </c>
      <c r="GS9" s="16">
        <f t="shared" si="37"/>
        <v>11010.65</v>
      </c>
      <c r="GT9" s="16">
        <f t="shared" si="37"/>
        <v>10903.050000000001</v>
      </c>
      <c r="GU9" s="16">
        <f t="shared" si="37"/>
        <v>10862.475000000002</v>
      </c>
      <c r="GV9" s="16">
        <f t="shared" si="37"/>
        <v>11673.500000000004</v>
      </c>
      <c r="GW9" s="16">
        <f t="shared" si="37"/>
        <v>11759.275000000001</v>
      </c>
      <c r="GX9" s="16">
        <f t="shared" si="37"/>
        <v>11679.55</v>
      </c>
      <c r="GY9" s="16">
        <f t="shared" si="37"/>
        <v>11577</v>
      </c>
      <c r="GZ9" s="16">
        <f t="shared" si="37"/>
        <v>11663.275000000001</v>
      </c>
      <c r="HA9" s="16">
        <f t="shared" si="37"/>
        <v>11599.924999999999</v>
      </c>
      <c r="HB9" s="16">
        <f t="shared" si="37"/>
        <v>11550.075000000001</v>
      </c>
      <c r="HC9" s="16">
        <f t="shared" si="37"/>
        <v>11610.2</v>
      </c>
    </row>
    <row r="10" spans="1:211"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HC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c r="GE10" s="18">
        <f t="shared" si="45"/>
        <v>11166.583333333332</v>
      </c>
      <c r="GF10" s="18">
        <f t="shared" si="45"/>
        <v>11148.233333333334</v>
      </c>
      <c r="GG10" s="18">
        <f t="shared" si="45"/>
        <v>11121.283333333335</v>
      </c>
      <c r="GH10" s="18">
        <f t="shared" si="45"/>
        <v>11005.466666666669</v>
      </c>
      <c r="GI10" s="18">
        <f t="shared" si="45"/>
        <v>11085.633333333335</v>
      </c>
      <c r="GJ10" s="18">
        <f t="shared" si="45"/>
        <v>10919.366666666665</v>
      </c>
      <c r="GK10" s="18">
        <f t="shared" si="45"/>
        <v>10886.816666666668</v>
      </c>
      <c r="GL10" s="18">
        <f t="shared" si="45"/>
        <v>10906.666666666668</v>
      </c>
      <c r="GM10" s="18">
        <f t="shared" si="45"/>
        <v>10979.683333333331</v>
      </c>
      <c r="GN10" s="18">
        <f t="shared" si="45"/>
        <v>11058</v>
      </c>
      <c r="GO10" s="18">
        <f t="shared" si="45"/>
        <v>11056.449999999995</v>
      </c>
      <c r="GP10" s="18">
        <f t="shared" si="45"/>
        <v>11054.716666666667</v>
      </c>
      <c r="GQ10" s="18">
        <f t="shared" si="45"/>
        <v>11124.983333333334</v>
      </c>
      <c r="GR10" s="18">
        <f t="shared" si="45"/>
        <v>11048.066666666666</v>
      </c>
      <c r="GS10" s="18">
        <f t="shared" si="45"/>
        <v>10946.3</v>
      </c>
      <c r="GT10" s="18">
        <f t="shared" si="45"/>
        <v>10882.250000000002</v>
      </c>
      <c r="GU10" s="18">
        <f t="shared" si="45"/>
        <v>10809.916666666668</v>
      </c>
      <c r="GV10" s="18">
        <f t="shared" si="45"/>
        <v>11540.400000000005</v>
      </c>
      <c r="GW10" s="18">
        <f t="shared" si="45"/>
        <v>11706.250000000002</v>
      </c>
      <c r="GX10" s="18">
        <f t="shared" si="45"/>
        <v>11649.099999999999</v>
      </c>
      <c r="GY10" s="18">
        <f t="shared" si="45"/>
        <v>11531.4</v>
      </c>
      <c r="GZ10" s="18">
        <f t="shared" si="45"/>
        <v>11632.583333333334</v>
      </c>
      <c r="HA10" s="18">
        <f t="shared" si="45"/>
        <v>11570.75</v>
      </c>
      <c r="HB10" s="18">
        <f t="shared" si="45"/>
        <v>11524.866666666669</v>
      </c>
      <c r="HC10" s="18">
        <f t="shared" si="45"/>
        <v>11526.766666666668</v>
      </c>
    </row>
    <row r="11" spans="1:211"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HC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c r="GE11" s="16">
        <f t="shared" si="53"/>
        <v>11064.074999999999</v>
      </c>
      <c r="GF11" s="16">
        <f t="shared" si="53"/>
        <v>11123.55</v>
      </c>
      <c r="GG11" s="16">
        <f t="shared" si="53"/>
        <v>11087.875</v>
      </c>
      <c r="GH11" s="16">
        <f t="shared" si="53"/>
        <v>10984.7</v>
      </c>
      <c r="GI11" s="16">
        <f t="shared" si="53"/>
        <v>11032.925000000001</v>
      </c>
      <c r="GJ11" s="16">
        <f t="shared" si="53"/>
        <v>10882.699999999999</v>
      </c>
      <c r="GK11" s="16">
        <f t="shared" si="53"/>
        <v>10851.7</v>
      </c>
      <c r="GL11" s="16">
        <f t="shared" si="53"/>
        <v>10884</v>
      </c>
      <c r="GM11" s="16">
        <f t="shared" si="53"/>
        <v>10951.624999999998</v>
      </c>
      <c r="GN11" s="16">
        <f t="shared" si="53"/>
        <v>11015.95</v>
      </c>
      <c r="GO11" s="16">
        <f t="shared" si="53"/>
        <v>11045.249999999996</v>
      </c>
      <c r="GP11" s="16">
        <f t="shared" si="53"/>
        <v>11032.275000000001</v>
      </c>
      <c r="GQ11" s="16">
        <f t="shared" si="53"/>
        <v>11080.174999999999</v>
      </c>
      <c r="GR11" s="16">
        <f t="shared" si="53"/>
        <v>11028.099999999999</v>
      </c>
      <c r="GS11" s="16">
        <f t="shared" si="53"/>
        <v>10908.849999999999</v>
      </c>
      <c r="GT11" s="16">
        <f t="shared" si="53"/>
        <v>10862.900000000001</v>
      </c>
      <c r="GU11" s="16">
        <f t="shared" si="53"/>
        <v>10775</v>
      </c>
      <c r="GV11" s="16">
        <f t="shared" si="53"/>
        <v>11328.050000000003</v>
      </c>
      <c r="GW11" s="16">
        <f t="shared" si="53"/>
        <v>11647.525000000001</v>
      </c>
      <c r="GX11" s="16">
        <f t="shared" si="53"/>
        <v>11621.625</v>
      </c>
      <c r="GY11" s="16">
        <f t="shared" si="53"/>
        <v>11502.575000000001</v>
      </c>
      <c r="GZ11" s="16">
        <f t="shared" si="53"/>
        <v>11591.025000000001</v>
      </c>
      <c r="HA11" s="16">
        <f t="shared" si="53"/>
        <v>11553</v>
      </c>
      <c r="HB11" s="16">
        <f t="shared" si="53"/>
        <v>11491.350000000002</v>
      </c>
      <c r="HC11" s="16">
        <f t="shared" si="53"/>
        <v>11457.050000000001</v>
      </c>
    </row>
    <row r="12" spans="1:21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row>
    <row r="13" spans="1:211"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HC13" si="64">FZ14+FZ63/2</f>
        <v>11092.375</v>
      </c>
      <c r="GA13" s="20">
        <f t="shared" si="64"/>
        <v>11030.8</v>
      </c>
      <c r="GB13" s="20">
        <f t="shared" si="64"/>
        <v>10970.424999999999</v>
      </c>
      <c r="GC13" s="20">
        <f t="shared" si="64"/>
        <v>10813.275</v>
      </c>
      <c r="GD13" s="20">
        <f t="shared" si="64"/>
        <v>10802.849999999999</v>
      </c>
      <c r="GE13" s="20">
        <f t="shared" si="64"/>
        <v>11009.708333333332</v>
      </c>
      <c r="GF13" s="20">
        <f t="shared" si="64"/>
        <v>11102.108333333334</v>
      </c>
      <c r="GG13" s="20">
        <f t="shared" si="64"/>
        <v>11058.65</v>
      </c>
      <c r="GH13" s="20">
        <f t="shared" si="64"/>
        <v>10971.75</v>
      </c>
      <c r="GI13" s="20">
        <f t="shared" si="64"/>
        <v>10980.216666666667</v>
      </c>
      <c r="GJ13" s="20">
        <f t="shared" si="64"/>
        <v>10870.1</v>
      </c>
      <c r="GK13" s="20">
        <f t="shared" si="64"/>
        <v>10830.616666666669</v>
      </c>
      <c r="GL13" s="20">
        <f t="shared" si="64"/>
        <v>10868.05</v>
      </c>
      <c r="GM13" s="20">
        <f t="shared" si="64"/>
        <v>10934.883333333331</v>
      </c>
      <c r="GN13" s="20">
        <f t="shared" si="64"/>
        <v>10988.474999999999</v>
      </c>
      <c r="GO13" s="20">
        <f t="shared" si="64"/>
        <v>11034.874999999996</v>
      </c>
      <c r="GP13" s="20">
        <f t="shared" si="64"/>
        <v>11023.35</v>
      </c>
      <c r="GQ13" s="20">
        <f t="shared" si="64"/>
        <v>11055.633333333333</v>
      </c>
      <c r="GR13" s="20">
        <f t="shared" si="64"/>
        <v>11010.45</v>
      </c>
      <c r="GS13" s="20">
        <f t="shared" si="64"/>
        <v>10898.3</v>
      </c>
      <c r="GT13" s="20">
        <f t="shared" si="64"/>
        <v>10845</v>
      </c>
      <c r="GU13" s="20">
        <f t="shared" si="64"/>
        <v>10757.725</v>
      </c>
      <c r="GV13" s="20">
        <f t="shared" si="64"/>
        <v>11194.950000000004</v>
      </c>
      <c r="GW13" s="20">
        <f t="shared" si="64"/>
        <v>11594.500000000002</v>
      </c>
      <c r="GX13" s="20">
        <f t="shared" si="64"/>
        <v>11597.125</v>
      </c>
      <c r="GY13" s="20">
        <f t="shared" si="64"/>
        <v>11490.525000000001</v>
      </c>
      <c r="GZ13" s="20">
        <f t="shared" si="64"/>
        <v>11560.333333333334</v>
      </c>
      <c r="HA13" s="20">
        <f t="shared" si="64"/>
        <v>11546.674999999999</v>
      </c>
      <c r="HB13" s="20">
        <f t="shared" si="64"/>
        <v>11466.141666666668</v>
      </c>
      <c r="HC13" s="20">
        <f t="shared" si="64"/>
        <v>11401.05</v>
      </c>
    </row>
    <row r="14" spans="1:211"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HC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c r="GE14" s="11">
        <f t="shared" si="72"/>
        <v>10961.566666666666</v>
      </c>
      <c r="GF14" s="11">
        <f t="shared" si="72"/>
        <v>11098.866666666667</v>
      </c>
      <c r="GG14" s="11">
        <f t="shared" si="72"/>
        <v>11054.466666666667</v>
      </c>
      <c r="GH14" s="11">
        <f t="shared" si="72"/>
        <v>10963.933333333334</v>
      </c>
      <c r="GI14" s="11">
        <f t="shared" si="72"/>
        <v>10980.216666666667</v>
      </c>
      <c r="GJ14" s="11">
        <f t="shared" si="72"/>
        <v>10846.033333333333</v>
      </c>
      <c r="GK14" s="11">
        <f t="shared" si="72"/>
        <v>10816.583333333334</v>
      </c>
      <c r="GL14" s="11">
        <f t="shared" si="72"/>
        <v>10861.333333333334</v>
      </c>
      <c r="GM14" s="11">
        <f t="shared" si="72"/>
        <v>10923.566666666666</v>
      </c>
      <c r="GN14" s="11">
        <f t="shared" si="72"/>
        <v>10973.9</v>
      </c>
      <c r="GO14" s="11">
        <f t="shared" si="72"/>
        <v>11034.049999999997</v>
      </c>
      <c r="GP14" s="11">
        <f t="shared" si="72"/>
        <v>11009.833333333334</v>
      </c>
      <c r="GQ14" s="11">
        <f t="shared" si="72"/>
        <v>11035.366666666667</v>
      </c>
      <c r="GR14" s="11">
        <f t="shared" si="72"/>
        <v>11008.133333333333</v>
      </c>
      <c r="GS14" s="11">
        <f t="shared" si="72"/>
        <v>10871.4</v>
      </c>
      <c r="GT14" s="11">
        <f t="shared" si="72"/>
        <v>10843.550000000001</v>
      </c>
      <c r="GU14" s="11">
        <f t="shared" si="72"/>
        <v>10740.083333333334</v>
      </c>
      <c r="GV14" s="11">
        <f t="shared" si="72"/>
        <v>11115.700000000003</v>
      </c>
      <c r="GW14" s="11">
        <f t="shared" si="72"/>
        <v>11588.800000000001</v>
      </c>
      <c r="GX14" s="11">
        <f t="shared" si="72"/>
        <v>11594.15</v>
      </c>
      <c r="GY14" s="11">
        <f t="shared" si="72"/>
        <v>11473.75</v>
      </c>
      <c r="GZ14" s="11">
        <f t="shared" si="72"/>
        <v>11549.466666666667</v>
      </c>
      <c r="HA14" s="11">
        <f t="shared" si="72"/>
        <v>11535.25</v>
      </c>
      <c r="HB14" s="11">
        <f t="shared" si="72"/>
        <v>11457.833333333334</v>
      </c>
      <c r="HC14" s="11">
        <f t="shared" si="72"/>
        <v>11387.333333333334</v>
      </c>
    </row>
    <row r="15" spans="1:211"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HC15" si="83">FZ14-FZ63/2</f>
        <v>11066.725000000002</v>
      </c>
      <c r="GA15" s="21">
        <f t="shared" si="83"/>
        <v>11021.599999999999</v>
      </c>
      <c r="GB15" s="21">
        <f t="shared" si="83"/>
        <v>10935.941666666669</v>
      </c>
      <c r="GC15" s="21">
        <f t="shared" si="83"/>
        <v>10765.325000000003</v>
      </c>
      <c r="GD15" s="21">
        <f t="shared" si="83"/>
        <v>10749.849999999999</v>
      </c>
      <c r="GE15" s="21">
        <f t="shared" si="83"/>
        <v>10913.424999999999</v>
      </c>
      <c r="GF15" s="21">
        <f t="shared" si="83"/>
        <v>11095.625</v>
      </c>
      <c r="GG15" s="21">
        <f t="shared" si="83"/>
        <v>11050.283333333335</v>
      </c>
      <c r="GH15" s="21">
        <f t="shared" si="83"/>
        <v>10956.116666666669</v>
      </c>
      <c r="GI15" s="21">
        <f t="shared" si="83"/>
        <v>10980.216666666667</v>
      </c>
      <c r="GJ15" s="21">
        <f t="shared" si="83"/>
        <v>10821.966666666665</v>
      </c>
      <c r="GK15" s="21">
        <f t="shared" si="83"/>
        <v>10802.55</v>
      </c>
      <c r="GL15" s="21">
        <f t="shared" si="83"/>
        <v>10854.616666666669</v>
      </c>
      <c r="GM15" s="21">
        <f t="shared" si="83"/>
        <v>10912.25</v>
      </c>
      <c r="GN15" s="21">
        <f t="shared" si="83"/>
        <v>10959.325000000001</v>
      </c>
      <c r="GO15" s="21">
        <f t="shared" si="83"/>
        <v>11033.224999999999</v>
      </c>
      <c r="GP15" s="21">
        <f t="shared" si="83"/>
        <v>10996.316666666668</v>
      </c>
      <c r="GQ15" s="21">
        <f t="shared" si="83"/>
        <v>11015.1</v>
      </c>
      <c r="GR15" s="21">
        <f t="shared" si="83"/>
        <v>11005.816666666666</v>
      </c>
      <c r="GS15" s="21">
        <f t="shared" si="83"/>
        <v>10844.5</v>
      </c>
      <c r="GT15" s="21">
        <f t="shared" si="83"/>
        <v>10842.100000000002</v>
      </c>
      <c r="GU15" s="21">
        <f t="shared" si="83"/>
        <v>10722.441666666668</v>
      </c>
      <c r="GV15" s="21">
        <f t="shared" si="83"/>
        <v>11036.45</v>
      </c>
      <c r="GW15" s="21">
        <f t="shared" si="83"/>
        <v>11583.1</v>
      </c>
      <c r="GX15" s="21">
        <f t="shared" si="83"/>
        <v>11591.174999999999</v>
      </c>
      <c r="GY15" s="21">
        <f t="shared" si="83"/>
        <v>11456.974999999999</v>
      </c>
      <c r="GZ15" s="21">
        <f t="shared" si="83"/>
        <v>11538.6</v>
      </c>
      <c r="HA15" s="21">
        <f t="shared" si="83"/>
        <v>11523.825000000001</v>
      </c>
      <c r="HB15" s="21">
        <f t="shared" si="83"/>
        <v>11449.525</v>
      </c>
      <c r="HC15" s="21">
        <f t="shared" si="83"/>
        <v>11373.616666666669</v>
      </c>
    </row>
    <row r="16" spans="1:21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row>
    <row r="17" spans="1:211"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HC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c r="GE17" s="16">
        <f t="shared" si="91"/>
        <v>10907.199999999999</v>
      </c>
      <c r="GF17" s="16">
        <f t="shared" si="91"/>
        <v>11077.424999999999</v>
      </c>
      <c r="GG17" s="16">
        <f t="shared" si="91"/>
        <v>11016.875</v>
      </c>
      <c r="GH17" s="16">
        <f t="shared" si="91"/>
        <v>10935.350000000002</v>
      </c>
      <c r="GI17" s="16">
        <f t="shared" si="91"/>
        <v>10949.025000000001</v>
      </c>
      <c r="GJ17" s="16">
        <f t="shared" si="91"/>
        <v>10785.3</v>
      </c>
      <c r="GK17" s="16">
        <f t="shared" si="91"/>
        <v>10795.5</v>
      </c>
      <c r="GL17" s="16">
        <f t="shared" si="91"/>
        <v>10831.95</v>
      </c>
      <c r="GM17" s="16">
        <f t="shared" si="91"/>
        <v>10906.824999999999</v>
      </c>
      <c r="GN17" s="16">
        <f t="shared" si="91"/>
        <v>10946.424999999999</v>
      </c>
      <c r="GO17" s="16">
        <f t="shared" si="91"/>
        <v>11023.674999999996</v>
      </c>
      <c r="GP17" s="16">
        <f t="shared" si="91"/>
        <v>10973.875</v>
      </c>
      <c r="GQ17" s="16">
        <f t="shared" si="91"/>
        <v>11010.825000000001</v>
      </c>
      <c r="GR17" s="16">
        <f t="shared" si="91"/>
        <v>10985.849999999999</v>
      </c>
      <c r="GS17" s="16">
        <f t="shared" si="91"/>
        <v>10807.05</v>
      </c>
      <c r="GT17" s="16">
        <f t="shared" si="91"/>
        <v>10822.750000000002</v>
      </c>
      <c r="GU17" s="16">
        <f t="shared" si="91"/>
        <v>10687.525000000001</v>
      </c>
      <c r="GV17" s="16">
        <f t="shared" si="91"/>
        <v>10982.600000000004</v>
      </c>
      <c r="GW17" s="16">
        <f t="shared" si="91"/>
        <v>11535.775000000001</v>
      </c>
      <c r="GX17" s="16">
        <f t="shared" si="91"/>
        <v>11563.7</v>
      </c>
      <c r="GY17" s="16">
        <f t="shared" si="91"/>
        <v>11428.15</v>
      </c>
      <c r="GZ17" s="16">
        <f t="shared" si="91"/>
        <v>11518.775000000001</v>
      </c>
      <c r="HA17" s="16">
        <f t="shared" si="91"/>
        <v>11506.075000000001</v>
      </c>
      <c r="HB17" s="16">
        <f t="shared" si="91"/>
        <v>11432.625</v>
      </c>
      <c r="HC17" s="16">
        <f t="shared" si="91"/>
        <v>11303.900000000001</v>
      </c>
    </row>
    <row r="18" spans="1:211"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HC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c r="GE18" s="22">
        <f t="shared" si="99"/>
        <v>10852.833333333332</v>
      </c>
      <c r="GF18" s="22">
        <f t="shared" si="99"/>
        <v>11055.983333333334</v>
      </c>
      <c r="GG18" s="22">
        <f t="shared" si="99"/>
        <v>10979.283333333335</v>
      </c>
      <c r="GH18" s="22">
        <f t="shared" si="99"/>
        <v>10906.766666666668</v>
      </c>
      <c r="GI18" s="22">
        <f t="shared" si="99"/>
        <v>10917.833333333334</v>
      </c>
      <c r="GJ18" s="22">
        <f t="shared" si="99"/>
        <v>10724.566666666666</v>
      </c>
      <c r="GK18" s="22">
        <f t="shared" si="99"/>
        <v>10774.416666666668</v>
      </c>
      <c r="GL18" s="22">
        <f t="shared" si="99"/>
        <v>10802.566666666668</v>
      </c>
      <c r="GM18" s="22">
        <f t="shared" si="99"/>
        <v>10890.083333333332</v>
      </c>
      <c r="GN18" s="22">
        <f t="shared" si="99"/>
        <v>10918.949999999999</v>
      </c>
      <c r="GO18" s="22">
        <f t="shared" si="99"/>
        <v>11013.299999999996</v>
      </c>
      <c r="GP18" s="22">
        <f t="shared" si="99"/>
        <v>10937.916666666668</v>
      </c>
      <c r="GQ18" s="22">
        <f t="shared" si="99"/>
        <v>10986.283333333333</v>
      </c>
      <c r="GR18" s="22">
        <f t="shared" si="99"/>
        <v>10963.566666666666</v>
      </c>
      <c r="GS18" s="22">
        <f t="shared" si="99"/>
        <v>10742.699999999999</v>
      </c>
      <c r="GT18" s="22">
        <f t="shared" si="99"/>
        <v>10801.950000000003</v>
      </c>
      <c r="GU18" s="22">
        <f t="shared" si="99"/>
        <v>10634.966666666667</v>
      </c>
      <c r="GV18" s="22">
        <f t="shared" si="99"/>
        <v>10849.500000000005</v>
      </c>
      <c r="GW18" s="22">
        <f t="shared" si="99"/>
        <v>11482.750000000002</v>
      </c>
      <c r="GX18" s="22">
        <f t="shared" si="99"/>
        <v>11533.25</v>
      </c>
      <c r="GY18" s="22">
        <f t="shared" si="99"/>
        <v>11382.55</v>
      </c>
      <c r="GZ18" s="22">
        <f t="shared" si="99"/>
        <v>11488.083333333334</v>
      </c>
      <c r="HA18" s="22">
        <f t="shared" si="99"/>
        <v>11476.9</v>
      </c>
      <c r="HB18" s="22">
        <f t="shared" si="99"/>
        <v>11407.416666666668</v>
      </c>
      <c r="HC18" s="22">
        <f t="shared" si="99"/>
        <v>11220.466666666667</v>
      </c>
    </row>
    <row r="19" spans="1:211"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HC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c r="GE19" s="16">
        <f t="shared" si="107"/>
        <v>10750.324999999999</v>
      </c>
      <c r="GF19" s="16">
        <f t="shared" si="107"/>
        <v>11031.3</v>
      </c>
      <c r="GG19" s="16">
        <f t="shared" si="107"/>
        <v>10945.875</v>
      </c>
      <c r="GH19" s="16">
        <f t="shared" si="107"/>
        <v>10886</v>
      </c>
      <c r="GI19" s="16">
        <f t="shared" si="107"/>
        <v>10949.025000000001</v>
      </c>
      <c r="GJ19" s="16">
        <f t="shared" si="107"/>
        <v>10687.9</v>
      </c>
      <c r="GK19" s="16">
        <f t="shared" si="107"/>
        <v>10739.300000000001</v>
      </c>
      <c r="GL19" s="16">
        <f t="shared" si="107"/>
        <v>10779.900000000001</v>
      </c>
      <c r="GM19" s="16">
        <f t="shared" si="107"/>
        <v>10862.025</v>
      </c>
      <c r="GN19" s="16">
        <f t="shared" si="107"/>
        <v>10876.899999999998</v>
      </c>
      <c r="GO19" s="16">
        <f t="shared" si="107"/>
        <v>11002.099999999997</v>
      </c>
      <c r="GP19" s="16">
        <f t="shared" si="107"/>
        <v>10915.475000000002</v>
      </c>
      <c r="GQ19" s="16">
        <f t="shared" si="107"/>
        <v>10941.474999999999</v>
      </c>
      <c r="GR19" s="16">
        <f t="shared" si="107"/>
        <v>10943.599999999999</v>
      </c>
      <c r="GS19" s="16">
        <f t="shared" si="107"/>
        <v>10705.25</v>
      </c>
      <c r="GT19" s="16">
        <f t="shared" si="107"/>
        <v>10782.600000000002</v>
      </c>
      <c r="GU19" s="16">
        <f t="shared" si="107"/>
        <v>10600.05</v>
      </c>
      <c r="GV19" s="16">
        <f t="shared" si="107"/>
        <v>10637.150000000005</v>
      </c>
      <c r="GW19" s="16">
        <f t="shared" si="107"/>
        <v>11424.025000000001</v>
      </c>
      <c r="GX19" s="16">
        <f t="shared" si="107"/>
        <v>11505.775000000001</v>
      </c>
      <c r="GY19" s="16">
        <f t="shared" si="107"/>
        <v>11353.724999999999</v>
      </c>
      <c r="GZ19" s="16">
        <f t="shared" si="107"/>
        <v>11446.525000000001</v>
      </c>
      <c r="HA19" s="16">
        <f t="shared" si="107"/>
        <v>11459.15</v>
      </c>
      <c r="HB19" s="16">
        <f t="shared" si="107"/>
        <v>11373.900000000001</v>
      </c>
      <c r="HC19" s="16">
        <f t="shared" si="107"/>
        <v>11150.75</v>
      </c>
    </row>
    <row r="20" spans="1:211"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HC20" si="118">FZ14-FZ56</f>
        <v>10970.500000000002</v>
      </c>
      <c r="GA20" s="23">
        <f t="shared" si="118"/>
        <v>10935.199999999999</v>
      </c>
      <c r="GB20" s="23">
        <f t="shared" si="118"/>
        <v>10825.633333333333</v>
      </c>
      <c r="GC20" s="23">
        <f t="shared" si="118"/>
        <v>10599.35</v>
      </c>
      <c r="GD20" s="23">
        <f t="shared" si="118"/>
        <v>10550.949999999999</v>
      </c>
      <c r="GE20" s="23">
        <f t="shared" si="118"/>
        <v>10647.816666666666</v>
      </c>
      <c r="GF20" s="23">
        <f t="shared" si="118"/>
        <v>11006.616666666667</v>
      </c>
      <c r="GG20" s="23">
        <f t="shared" si="118"/>
        <v>10912.466666666667</v>
      </c>
      <c r="GH20" s="23">
        <f t="shared" si="118"/>
        <v>10865.233333333334</v>
      </c>
      <c r="GI20" s="23">
        <f t="shared" si="118"/>
        <v>10980.216666666667</v>
      </c>
      <c r="GJ20" s="23">
        <f t="shared" si="118"/>
        <v>10651.233333333334</v>
      </c>
      <c r="GK20" s="23">
        <f t="shared" si="118"/>
        <v>10704.183333333334</v>
      </c>
      <c r="GL20" s="23">
        <f t="shared" si="118"/>
        <v>10757.233333333334</v>
      </c>
      <c r="GM20" s="23">
        <f t="shared" si="118"/>
        <v>10833.966666666667</v>
      </c>
      <c r="GN20" s="23">
        <f t="shared" si="118"/>
        <v>10834.849999999999</v>
      </c>
      <c r="GO20" s="23">
        <f t="shared" si="118"/>
        <v>10990.899999999998</v>
      </c>
      <c r="GP20" s="23">
        <f t="shared" si="118"/>
        <v>10893.033333333335</v>
      </c>
      <c r="GQ20" s="23">
        <f t="shared" si="118"/>
        <v>10896.666666666666</v>
      </c>
      <c r="GR20" s="23">
        <f t="shared" si="118"/>
        <v>10923.633333333333</v>
      </c>
      <c r="GS20" s="23">
        <f t="shared" si="118"/>
        <v>10667.8</v>
      </c>
      <c r="GT20" s="23">
        <f t="shared" si="118"/>
        <v>10763.250000000002</v>
      </c>
      <c r="GU20" s="23">
        <f t="shared" si="118"/>
        <v>10565.133333333333</v>
      </c>
      <c r="GV20" s="23">
        <f t="shared" si="118"/>
        <v>10424.800000000003</v>
      </c>
      <c r="GW20" s="23">
        <f t="shared" si="118"/>
        <v>11365.300000000001</v>
      </c>
      <c r="GX20" s="23">
        <f t="shared" si="118"/>
        <v>11478.300000000001</v>
      </c>
      <c r="GY20" s="23">
        <f t="shared" si="118"/>
        <v>11324.9</v>
      </c>
      <c r="GZ20" s="23">
        <f t="shared" si="118"/>
        <v>11404.966666666667</v>
      </c>
      <c r="HA20" s="23">
        <f t="shared" si="118"/>
        <v>11441.4</v>
      </c>
      <c r="HB20" s="23">
        <f t="shared" si="118"/>
        <v>11340.383333333333</v>
      </c>
      <c r="HC20" s="23">
        <f t="shared" si="118"/>
        <v>11081.033333333333</v>
      </c>
    </row>
    <row r="21" spans="1:211"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HC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c r="GE21" s="16">
        <f t="shared" si="126"/>
        <v>10593.449999999999</v>
      </c>
      <c r="GF21" s="16">
        <f t="shared" si="126"/>
        <v>10985.174999999999</v>
      </c>
      <c r="GG21" s="16">
        <f t="shared" si="126"/>
        <v>10874.875</v>
      </c>
      <c r="GH21" s="16">
        <f t="shared" si="126"/>
        <v>10836.650000000001</v>
      </c>
      <c r="GI21" s="16">
        <f t="shared" si="126"/>
        <v>10949.025000000001</v>
      </c>
      <c r="GJ21" s="16">
        <f t="shared" si="126"/>
        <v>10590.5</v>
      </c>
      <c r="GK21" s="16">
        <f t="shared" si="126"/>
        <v>10683.100000000002</v>
      </c>
      <c r="GL21" s="16">
        <f t="shared" si="126"/>
        <v>10727.85</v>
      </c>
      <c r="GM21" s="16">
        <f t="shared" si="126"/>
        <v>10817.225</v>
      </c>
      <c r="GN21" s="16">
        <f t="shared" si="126"/>
        <v>10807.374999999998</v>
      </c>
      <c r="GO21" s="16">
        <f t="shared" si="126"/>
        <v>10980.524999999998</v>
      </c>
      <c r="GP21" s="16">
        <f t="shared" si="126"/>
        <v>10857.075000000001</v>
      </c>
      <c r="GQ21" s="16">
        <f t="shared" si="126"/>
        <v>10872.125</v>
      </c>
      <c r="GR21" s="16">
        <f t="shared" si="126"/>
        <v>10901.349999999999</v>
      </c>
      <c r="GS21" s="16">
        <f t="shared" si="126"/>
        <v>10603.449999999999</v>
      </c>
      <c r="GT21" s="16">
        <f t="shared" si="126"/>
        <v>10742.450000000003</v>
      </c>
      <c r="GU21" s="16">
        <f t="shared" si="126"/>
        <v>10512.575000000001</v>
      </c>
      <c r="GV21" s="16">
        <f t="shared" si="126"/>
        <v>10291.700000000004</v>
      </c>
      <c r="GW21" s="16">
        <f t="shared" si="126"/>
        <v>11312.275000000001</v>
      </c>
      <c r="GX21" s="16">
        <f t="shared" si="126"/>
        <v>11447.850000000002</v>
      </c>
      <c r="GY21" s="16">
        <f t="shared" si="126"/>
        <v>11279.3</v>
      </c>
      <c r="GZ21" s="16">
        <f t="shared" si="126"/>
        <v>11374.275000000001</v>
      </c>
      <c r="HA21" s="16">
        <f t="shared" si="126"/>
        <v>11412.224999999999</v>
      </c>
      <c r="HB21" s="16">
        <f t="shared" si="126"/>
        <v>11315.174999999999</v>
      </c>
      <c r="HC21" s="16">
        <f t="shared" si="126"/>
        <v>10997.599999999999</v>
      </c>
    </row>
    <row r="22" spans="1:211"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HC22" si="137">FZ18-FZ56</f>
        <v>10903.150000000003</v>
      </c>
      <c r="GA22" s="24">
        <f t="shared" si="137"/>
        <v>10885.099999999999</v>
      </c>
      <c r="GB22" s="24">
        <f t="shared" si="137"/>
        <v>10744.616666666667</v>
      </c>
      <c r="GC22" s="24">
        <f t="shared" si="137"/>
        <v>10480.400000000001</v>
      </c>
      <c r="GD22" s="24">
        <f t="shared" si="137"/>
        <v>10464.749999999998</v>
      </c>
      <c r="GE22" s="24">
        <f t="shared" si="137"/>
        <v>10539.083333333332</v>
      </c>
      <c r="GF22" s="24">
        <f t="shared" si="137"/>
        <v>10963.733333333334</v>
      </c>
      <c r="GG22" s="24">
        <f t="shared" si="137"/>
        <v>10837.283333333335</v>
      </c>
      <c r="GH22" s="24">
        <f t="shared" si="137"/>
        <v>10808.066666666668</v>
      </c>
      <c r="GI22" s="24">
        <f t="shared" si="137"/>
        <v>10917.833333333334</v>
      </c>
      <c r="GJ22" s="24">
        <f t="shared" si="137"/>
        <v>10529.766666666666</v>
      </c>
      <c r="GK22" s="24">
        <f t="shared" si="137"/>
        <v>10662.016666666668</v>
      </c>
      <c r="GL22" s="24">
        <f t="shared" si="137"/>
        <v>10698.466666666667</v>
      </c>
      <c r="GM22" s="24">
        <f t="shared" si="137"/>
        <v>10800.483333333334</v>
      </c>
      <c r="GN22" s="24">
        <f t="shared" si="137"/>
        <v>10779.899999999998</v>
      </c>
      <c r="GO22" s="24">
        <f t="shared" si="137"/>
        <v>10970.149999999996</v>
      </c>
      <c r="GP22" s="24">
        <f t="shared" si="137"/>
        <v>10821.116666666669</v>
      </c>
      <c r="GQ22" s="24">
        <f t="shared" si="137"/>
        <v>10847.583333333332</v>
      </c>
      <c r="GR22" s="24">
        <f t="shared" si="137"/>
        <v>10879.066666666666</v>
      </c>
      <c r="GS22" s="24">
        <f t="shared" si="137"/>
        <v>10539.099999999999</v>
      </c>
      <c r="GT22" s="24">
        <f t="shared" si="137"/>
        <v>10721.650000000003</v>
      </c>
      <c r="GU22" s="24">
        <f t="shared" si="137"/>
        <v>10460.016666666666</v>
      </c>
      <c r="GV22" s="24">
        <f t="shared" si="137"/>
        <v>10158.600000000006</v>
      </c>
      <c r="GW22" s="24">
        <f t="shared" si="137"/>
        <v>11259.250000000002</v>
      </c>
      <c r="GX22" s="24">
        <f t="shared" si="137"/>
        <v>11417.400000000001</v>
      </c>
      <c r="GY22" s="24">
        <f t="shared" si="137"/>
        <v>11233.699999999999</v>
      </c>
      <c r="GZ22" s="24">
        <f t="shared" si="137"/>
        <v>11343.583333333334</v>
      </c>
      <c r="HA22" s="24">
        <f t="shared" si="137"/>
        <v>11383.05</v>
      </c>
      <c r="HB22" s="24">
        <f t="shared" si="137"/>
        <v>11289.966666666667</v>
      </c>
      <c r="HC22" s="24">
        <f t="shared" si="137"/>
        <v>10914.166666666666</v>
      </c>
    </row>
    <row r="23" spans="1:211" ht="14.7" customHeight="1" x14ac:dyDescent="0.3">
      <c r="A23" s="233" t="s">
        <v>21</v>
      </c>
      <c r="B23" s="234"/>
      <c r="C23" s="234"/>
      <c r="D23" s="23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11"/>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c r="GR23" s="25"/>
      <c r="GS23" s="25"/>
      <c r="GT23" s="25"/>
      <c r="GU23" s="25"/>
      <c r="GV23" s="25"/>
      <c r="GW23" s="25"/>
      <c r="GX23" s="25"/>
      <c r="GY23" s="25"/>
      <c r="GZ23" s="25"/>
      <c r="HA23" s="25"/>
      <c r="HB23" s="25"/>
      <c r="HC23" s="25"/>
    </row>
    <row r="24" spans="1:211"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HC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c r="GE24" s="17">
        <f t="shared" si="146"/>
        <v>11380.388401020775</v>
      </c>
      <c r="GF24" s="17">
        <f t="shared" si="146"/>
        <v>11198.066280148423</v>
      </c>
      <c r="GG24" s="17">
        <f t="shared" si="146"/>
        <v>11188.855384454364</v>
      </c>
      <c r="GH24" s="17">
        <f t="shared" si="146"/>
        <v>11047.234044715447</v>
      </c>
      <c r="GI24" s="17">
        <f t="shared" si="146"/>
        <v>11193.340608562918</v>
      </c>
      <c r="GJ24" s="17">
        <f t="shared" si="146"/>
        <v>10993.155685204265</v>
      </c>
      <c r="GK24" s="17">
        <f t="shared" si="146"/>
        <v>10958.078155606321</v>
      </c>
      <c r="GL24" s="17">
        <f t="shared" si="146"/>
        <v>10952.307025702663</v>
      </c>
      <c r="GM24" s="17">
        <f t="shared" si="146"/>
        <v>11036.449278349564</v>
      </c>
      <c r="GN24" s="17">
        <f t="shared" si="146"/>
        <v>11143.546069946187</v>
      </c>
      <c r="GO24" s="17">
        <f t="shared" si="146"/>
        <v>11078.944241780297</v>
      </c>
      <c r="GP24" s="17">
        <f t="shared" si="146"/>
        <v>11099.790140401916</v>
      </c>
      <c r="GQ24" s="17">
        <f t="shared" si="146"/>
        <v>11216.249206769749</v>
      </c>
      <c r="GR24" s="17">
        <f t="shared" si="146"/>
        <v>11088.271954377198</v>
      </c>
      <c r="GS24" s="17">
        <f t="shared" si="146"/>
        <v>11021.597903024129</v>
      </c>
      <c r="GT24" s="17">
        <f t="shared" si="146"/>
        <v>10921.216060148912</v>
      </c>
      <c r="GU24" s="17">
        <f t="shared" si="146"/>
        <v>10880.316483681265</v>
      </c>
      <c r="GV24" s="17">
        <f t="shared" si="146"/>
        <v>12002.788979515481</v>
      </c>
      <c r="GW24" s="17">
        <f t="shared" si="146"/>
        <v>11826.210425974275</v>
      </c>
      <c r="GX24" s="17">
        <f t="shared" si="146"/>
        <v>11704.541944848861</v>
      </c>
      <c r="GY24" s="17">
        <f t="shared" si="146"/>
        <v>11589.36423034136</v>
      </c>
      <c r="GZ24" s="17">
        <f t="shared" si="146"/>
        <v>11717.021329368108</v>
      </c>
      <c r="HA24" s="17">
        <f t="shared" si="146"/>
        <v>11606.353237244288</v>
      </c>
      <c r="HB24" s="17">
        <f t="shared" si="146"/>
        <v>11592.762511193245</v>
      </c>
      <c r="HC24" s="17">
        <f t="shared" si="146"/>
        <v>11669.249955991785</v>
      </c>
    </row>
    <row r="25" spans="1:211"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HC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c r="GE25" s="16">
        <f t="shared" si="154"/>
        <v>11331.189</v>
      </c>
      <c r="GF25" s="16">
        <f t="shared" si="154"/>
        <v>11185.718199999999</v>
      </c>
      <c r="GG25" s="16">
        <f t="shared" si="154"/>
        <v>11169.810400000002</v>
      </c>
      <c r="GH25" s="16">
        <f t="shared" si="154"/>
        <v>11034.287439999998</v>
      </c>
      <c r="GI25" s="16">
        <f t="shared" si="154"/>
        <v>11023.25</v>
      </c>
      <c r="GJ25" s="16">
        <f t="shared" si="154"/>
        <v>10967.609759999999</v>
      </c>
      <c r="GK25" s="16">
        <f t="shared" si="154"/>
        <v>10942.57288</v>
      </c>
      <c r="GL25" s="16">
        <f t="shared" si="154"/>
        <v>10938.591920000001</v>
      </c>
      <c r="GM25" s="16">
        <f t="shared" si="154"/>
        <v>11024.25952</v>
      </c>
      <c r="GN25" s="16">
        <f t="shared" si="154"/>
        <v>11124.190360000001</v>
      </c>
      <c r="GO25" s="16">
        <f t="shared" si="154"/>
        <v>11073.292280000001</v>
      </c>
      <c r="GP25" s="16">
        <f t="shared" si="154"/>
        <v>11084.55616</v>
      </c>
      <c r="GQ25" s="16">
        <f t="shared" si="154"/>
        <v>11196.735439999999</v>
      </c>
      <c r="GR25" s="16">
        <f t="shared" si="154"/>
        <v>11077.116400000001</v>
      </c>
      <c r="GS25" s="16">
        <f t="shared" si="154"/>
        <v>10994.97632</v>
      </c>
      <c r="GT25" s="16">
        <f t="shared" si="154"/>
        <v>10910.607359999996</v>
      </c>
      <c r="GU25" s="16">
        <f t="shared" si="154"/>
        <v>10857.216439999998</v>
      </c>
      <c r="GV25" s="16">
        <f t="shared" si="154"/>
        <v>11876.112079999999</v>
      </c>
      <c r="GW25" s="16">
        <f t="shared" si="154"/>
        <v>11794.913199999999</v>
      </c>
      <c r="GX25" s="16">
        <f t="shared" si="154"/>
        <v>11689.128519999998</v>
      </c>
      <c r="GY25" s="16">
        <f t="shared" si="154"/>
        <v>11569.878120000001</v>
      </c>
      <c r="GZ25" s="16">
        <f t="shared" si="154"/>
        <v>11697.088400000002</v>
      </c>
      <c r="HA25" s="16">
        <f t="shared" si="154"/>
        <v>11594.162120000001</v>
      </c>
      <c r="HB25" s="16">
        <f t="shared" si="154"/>
        <v>11576.772440000001</v>
      </c>
      <c r="HC25" s="16">
        <f t="shared" si="154"/>
        <v>11626.74856</v>
      </c>
    </row>
    <row r="26" spans="1:211"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HC26" si="165">FZ4+FZ57/2</f>
        <v>11113.877499999999</v>
      </c>
      <c r="GA26" s="18">
        <f t="shared" si="165"/>
        <v>11067.05</v>
      </c>
      <c r="GB26" s="18">
        <f t="shared" si="165"/>
        <v>10988.852500000001</v>
      </c>
      <c r="GC26" s="18">
        <f t="shared" si="165"/>
        <v>10845.8225</v>
      </c>
      <c r="GD26" s="18">
        <f t="shared" si="165"/>
        <v>10953.32</v>
      </c>
      <c r="GE26" s="18">
        <f t="shared" si="165"/>
        <v>11230.4125</v>
      </c>
      <c r="GF26" s="18">
        <f t="shared" si="165"/>
        <v>11156.0875</v>
      </c>
      <c r="GG26" s="18">
        <f t="shared" si="165"/>
        <v>11124.2</v>
      </c>
      <c r="GH26" s="18">
        <f t="shared" si="165"/>
        <v>11002.584999999999</v>
      </c>
      <c r="GI26" s="18">
        <f t="shared" si="165"/>
        <v>11023.25</v>
      </c>
      <c r="GJ26" s="18">
        <f t="shared" si="165"/>
        <v>10905.039999999999</v>
      </c>
      <c r="GK26" s="18">
        <f t="shared" si="165"/>
        <v>10906.47</v>
      </c>
      <c r="GL26" s="18">
        <f t="shared" si="165"/>
        <v>10905.155000000001</v>
      </c>
      <c r="GM26" s="18">
        <f t="shared" si="165"/>
        <v>10995.48</v>
      </c>
      <c r="GN26" s="18">
        <f t="shared" si="165"/>
        <v>11079.5275</v>
      </c>
      <c r="GO26" s="18">
        <f t="shared" si="165"/>
        <v>11059.432500000001</v>
      </c>
      <c r="GP26" s="18">
        <f t="shared" si="165"/>
        <v>11047.039999999999</v>
      </c>
      <c r="GQ26" s="18">
        <f t="shared" si="165"/>
        <v>11152.184999999999</v>
      </c>
      <c r="GR26" s="18">
        <f t="shared" si="165"/>
        <v>11049.975</v>
      </c>
      <c r="GS26" s="18">
        <f t="shared" si="165"/>
        <v>10929.58</v>
      </c>
      <c r="GT26" s="18">
        <f t="shared" si="165"/>
        <v>10884.814999999999</v>
      </c>
      <c r="GU26" s="18">
        <f t="shared" si="165"/>
        <v>10801.022499999999</v>
      </c>
      <c r="GV26" s="18">
        <f t="shared" si="165"/>
        <v>11654.195</v>
      </c>
      <c r="GW26" s="18">
        <f t="shared" si="165"/>
        <v>11723.125</v>
      </c>
      <c r="GX26" s="18">
        <f t="shared" si="165"/>
        <v>11651.9175</v>
      </c>
      <c r="GY26" s="18">
        <f t="shared" si="165"/>
        <v>11522.067500000001</v>
      </c>
      <c r="GZ26" s="18">
        <f t="shared" si="165"/>
        <v>11650.675000000001</v>
      </c>
      <c r="HA26" s="18">
        <f t="shared" si="165"/>
        <v>11564.0175</v>
      </c>
      <c r="HB26" s="18">
        <f t="shared" si="165"/>
        <v>11539.047500000001</v>
      </c>
      <c r="HC26" s="18">
        <f t="shared" si="165"/>
        <v>11528.365</v>
      </c>
    </row>
    <row r="27" spans="1:211"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HC27" si="176">FZ4+FZ57/4</f>
        <v>11083.88875</v>
      </c>
      <c r="GA27" s="7">
        <f t="shared" si="176"/>
        <v>11042.025</v>
      </c>
      <c r="GB27" s="7">
        <f t="shared" si="176"/>
        <v>10953.776250000001</v>
      </c>
      <c r="GC27" s="7">
        <f t="shared" si="176"/>
        <v>10793.58625</v>
      </c>
      <c r="GD27" s="7">
        <f t="shared" si="176"/>
        <v>10891.335000000001</v>
      </c>
      <c r="GE27" s="7">
        <f t="shared" si="176"/>
        <v>11144.13125</v>
      </c>
      <c r="GF27" s="7">
        <f t="shared" si="176"/>
        <v>11130.71875</v>
      </c>
      <c r="GG27" s="7">
        <f t="shared" si="176"/>
        <v>11085.15</v>
      </c>
      <c r="GH27" s="7">
        <f t="shared" si="176"/>
        <v>10975.442499999999</v>
      </c>
      <c r="GI27" s="7">
        <f t="shared" si="176"/>
        <v>11023.25</v>
      </c>
      <c r="GJ27" s="7">
        <f t="shared" si="176"/>
        <v>10851.47</v>
      </c>
      <c r="GK27" s="7">
        <f t="shared" si="176"/>
        <v>10875.56</v>
      </c>
      <c r="GL27" s="7">
        <f t="shared" si="176"/>
        <v>10876.5275</v>
      </c>
      <c r="GM27" s="7">
        <f t="shared" si="176"/>
        <v>10970.84</v>
      </c>
      <c r="GN27" s="7">
        <f t="shared" si="176"/>
        <v>11041.28875</v>
      </c>
      <c r="GO27" s="7">
        <f t="shared" si="176"/>
        <v>11047.56625</v>
      </c>
      <c r="GP27" s="7">
        <f t="shared" si="176"/>
        <v>11014.919999999998</v>
      </c>
      <c r="GQ27" s="7">
        <f t="shared" si="176"/>
        <v>11114.0425</v>
      </c>
      <c r="GR27" s="7">
        <f t="shared" si="176"/>
        <v>11026.737499999999</v>
      </c>
      <c r="GS27" s="7">
        <f t="shared" si="176"/>
        <v>10873.59</v>
      </c>
      <c r="GT27" s="7">
        <f t="shared" si="176"/>
        <v>10862.7325</v>
      </c>
      <c r="GU27" s="7">
        <f t="shared" si="176"/>
        <v>10752.911249999999</v>
      </c>
      <c r="GV27" s="7">
        <f t="shared" si="176"/>
        <v>11464.1975</v>
      </c>
      <c r="GW27" s="7">
        <f t="shared" si="176"/>
        <v>11661.6625</v>
      </c>
      <c r="GX27" s="7">
        <f t="shared" si="176"/>
        <v>11620.05875</v>
      </c>
      <c r="GY27" s="7">
        <f t="shared" si="176"/>
        <v>11481.133750000001</v>
      </c>
      <c r="GZ27" s="7">
        <f t="shared" si="176"/>
        <v>11610.9375</v>
      </c>
      <c r="HA27" s="7">
        <f t="shared" si="176"/>
        <v>11538.20875</v>
      </c>
      <c r="HB27" s="7">
        <f t="shared" si="176"/>
        <v>11506.748750000001</v>
      </c>
      <c r="HC27" s="7">
        <f t="shared" si="176"/>
        <v>11444.1325</v>
      </c>
    </row>
    <row r="28" spans="1:211"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HC28" si="187">FZ4+FZ57/6</f>
        <v>11073.8925</v>
      </c>
      <c r="GA28" s="16">
        <f t="shared" si="187"/>
        <v>11033.683333333332</v>
      </c>
      <c r="GB28" s="16">
        <f t="shared" si="187"/>
        <v>10942.084166666667</v>
      </c>
      <c r="GC28" s="16">
        <f t="shared" si="187"/>
        <v>10776.174166666668</v>
      </c>
      <c r="GD28" s="16">
        <f t="shared" si="187"/>
        <v>10870.673333333334</v>
      </c>
      <c r="GE28" s="16">
        <f t="shared" si="187"/>
        <v>11115.370833333334</v>
      </c>
      <c r="GF28" s="16">
        <f t="shared" si="187"/>
        <v>11122.262500000001</v>
      </c>
      <c r="GG28" s="16">
        <f t="shared" si="187"/>
        <v>11072.133333333333</v>
      </c>
      <c r="GH28" s="16">
        <f t="shared" si="187"/>
        <v>10966.394999999999</v>
      </c>
      <c r="GI28" s="16">
        <f t="shared" si="187"/>
        <v>11023.25</v>
      </c>
      <c r="GJ28" s="16">
        <f t="shared" si="187"/>
        <v>10833.613333333333</v>
      </c>
      <c r="GK28" s="16">
        <f t="shared" si="187"/>
        <v>10865.256666666666</v>
      </c>
      <c r="GL28" s="16">
        <f t="shared" si="187"/>
        <v>10866.985000000001</v>
      </c>
      <c r="GM28" s="16">
        <f t="shared" si="187"/>
        <v>10962.626666666667</v>
      </c>
      <c r="GN28" s="16">
        <f t="shared" si="187"/>
        <v>11028.5425</v>
      </c>
      <c r="GO28" s="16">
        <f t="shared" si="187"/>
        <v>11043.610833333334</v>
      </c>
      <c r="GP28" s="16">
        <f t="shared" si="187"/>
        <v>11004.213333333333</v>
      </c>
      <c r="GQ28" s="16">
        <f t="shared" si="187"/>
        <v>11101.328333333333</v>
      </c>
      <c r="GR28" s="16">
        <f t="shared" si="187"/>
        <v>11018.991666666667</v>
      </c>
      <c r="GS28" s="16">
        <f t="shared" si="187"/>
        <v>10854.926666666666</v>
      </c>
      <c r="GT28" s="16">
        <f t="shared" si="187"/>
        <v>10855.371666666666</v>
      </c>
      <c r="GU28" s="16">
        <f t="shared" si="187"/>
        <v>10736.874166666666</v>
      </c>
      <c r="GV28" s="16">
        <f t="shared" si="187"/>
        <v>11400.865</v>
      </c>
      <c r="GW28" s="16">
        <f t="shared" si="187"/>
        <v>11641.175000000001</v>
      </c>
      <c r="GX28" s="16">
        <f t="shared" si="187"/>
        <v>11609.439166666667</v>
      </c>
      <c r="GY28" s="16">
        <f t="shared" si="187"/>
        <v>11467.489166666668</v>
      </c>
      <c r="GZ28" s="16">
        <f t="shared" si="187"/>
        <v>11597.691666666668</v>
      </c>
      <c r="HA28" s="16">
        <f t="shared" si="187"/>
        <v>11529.605833333333</v>
      </c>
      <c r="HB28" s="16">
        <f t="shared" si="187"/>
        <v>11495.9825</v>
      </c>
      <c r="HC28" s="16">
        <f t="shared" si="187"/>
        <v>11416.055</v>
      </c>
    </row>
    <row r="29" spans="1:211"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HC29" si="198">FZ4+FZ57/12</f>
        <v>11063.89625</v>
      </c>
      <c r="GA29" s="16">
        <f t="shared" si="198"/>
        <v>11025.341666666667</v>
      </c>
      <c r="GB29" s="16">
        <f t="shared" si="198"/>
        <v>10930.392083333334</v>
      </c>
      <c r="GC29" s="16">
        <f t="shared" si="198"/>
        <v>10758.762083333333</v>
      </c>
      <c r="GD29" s="16">
        <f t="shared" si="198"/>
        <v>10850.011666666667</v>
      </c>
      <c r="GE29" s="16">
        <f t="shared" si="198"/>
        <v>11086.610416666666</v>
      </c>
      <c r="GF29" s="16">
        <f t="shared" si="198"/>
        <v>11113.80625</v>
      </c>
      <c r="GG29" s="16">
        <f t="shared" si="198"/>
        <v>11059.116666666667</v>
      </c>
      <c r="GH29" s="16">
        <f t="shared" si="198"/>
        <v>10957.3475</v>
      </c>
      <c r="GI29" s="16">
        <f t="shared" si="198"/>
        <v>11023.25</v>
      </c>
      <c r="GJ29" s="16">
        <f t="shared" si="198"/>
        <v>10815.756666666666</v>
      </c>
      <c r="GK29" s="16">
        <f t="shared" si="198"/>
        <v>10854.953333333333</v>
      </c>
      <c r="GL29" s="16">
        <f t="shared" si="198"/>
        <v>10857.442499999999</v>
      </c>
      <c r="GM29" s="16">
        <f t="shared" si="198"/>
        <v>10954.413333333334</v>
      </c>
      <c r="GN29" s="16">
        <f t="shared" si="198"/>
        <v>11015.796249999999</v>
      </c>
      <c r="GO29" s="16">
        <f t="shared" si="198"/>
        <v>11039.655416666666</v>
      </c>
      <c r="GP29" s="16">
        <f t="shared" si="198"/>
        <v>10993.506666666666</v>
      </c>
      <c r="GQ29" s="16">
        <f t="shared" si="198"/>
        <v>11088.614166666666</v>
      </c>
      <c r="GR29" s="16">
        <f t="shared" si="198"/>
        <v>11011.245833333332</v>
      </c>
      <c r="GS29" s="16">
        <f t="shared" si="198"/>
        <v>10836.263333333334</v>
      </c>
      <c r="GT29" s="16">
        <f t="shared" si="198"/>
        <v>10848.010833333334</v>
      </c>
      <c r="GU29" s="16">
        <f t="shared" si="198"/>
        <v>10720.837083333332</v>
      </c>
      <c r="GV29" s="16">
        <f t="shared" si="198"/>
        <v>11337.532500000001</v>
      </c>
      <c r="GW29" s="16">
        <f t="shared" si="198"/>
        <v>11620.6875</v>
      </c>
      <c r="GX29" s="16">
        <f t="shared" si="198"/>
        <v>11598.819583333334</v>
      </c>
      <c r="GY29" s="16">
        <f t="shared" si="198"/>
        <v>11453.844583333334</v>
      </c>
      <c r="GZ29" s="16">
        <f t="shared" si="198"/>
        <v>11584.445833333333</v>
      </c>
      <c r="HA29" s="16">
        <f t="shared" si="198"/>
        <v>11521.002916666666</v>
      </c>
      <c r="HB29" s="16">
        <f t="shared" si="198"/>
        <v>11485.216250000001</v>
      </c>
      <c r="HC29" s="16">
        <f t="shared" si="198"/>
        <v>11387.977499999999</v>
      </c>
    </row>
    <row r="30" spans="1:211"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HC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c r="GE30" s="11">
        <f t="shared" si="207"/>
        <v>11057.85</v>
      </c>
      <c r="GF30" s="11">
        <f t="shared" si="207"/>
        <v>11105.35</v>
      </c>
      <c r="GG30" s="11">
        <f t="shared" si="207"/>
        <v>11046.1</v>
      </c>
      <c r="GH30" s="11">
        <f t="shared" si="207"/>
        <v>10948.3</v>
      </c>
      <c r="GI30" s="11">
        <f t="shared" si="207"/>
        <v>11023.25</v>
      </c>
      <c r="GJ30" s="11">
        <f t="shared" si="207"/>
        <v>10797.9</v>
      </c>
      <c r="GK30" s="11">
        <f t="shared" si="207"/>
        <v>10844.65</v>
      </c>
      <c r="GL30" s="11">
        <f t="shared" si="207"/>
        <v>10847.9</v>
      </c>
      <c r="GM30" s="11">
        <f t="shared" si="207"/>
        <v>10946.2</v>
      </c>
      <c r="GN30" s="11">
        <f t="shared" si="207"/>
        <v>11003.05</v>
      </c>
      <c r="GO30" s="11">
        <f t="shared" si="207"/>
        <v>11035.7</v>
      </c>
      <c r="GP30" s="11">
        <f t="shared" si="207"/>
        <v>10982.8</v>
      </c>
      <c r="GQ30" s="11">
        <f t="shared" si="207"/>
        <v>11075.9</v>
      </c>
      <c r="GR30" s="11">
        <f t="shared" si="207"/>
        <v>11003.5</v>
      </c>
      <c r="GS30" s="11">
        <f t="shared" si="207"/>
        <v>10817.6</v>
      </c>
      <c r="GT30" s="11">
        <f t="shared" si="207"/>
        <v>10840.65</v>
      </c>
      <c r="GU30" s="11">
        <f t="shared" si="207"/>
        <v>10704.8</v>
      </c>
      <c r="GV30" s="11">
        <f t="shared" si="207"/>
        <v>11274.2</v>
      </c>
      <c r="GW30" s="11">
        <f t="shared" si="207"/>
        <v>11600.2</v>
      </c>
      <c r="GX30" s="11">
        <f t="shared" si="207"/>
        <v>11588.2</v>
      </c>
      <c r="GY30" s="11">
        <f t="shared" si="207"/>
        <v>11440.2</v>
      </c>
      <c r="GZ30" s="11">
        <f t="shared" si="207"/>
        <v>11571.2</v>
      </c>
      <c r="HA30" s="11">
        <f t="shared" si="207"/>
        <v>11512.4</v>
      </c>
      <c r="HB30" s="11">
        <f t="shared" si="207"/>
        <v>11474.45</v>
      </c>
      <c r="HC30" s="11">
        <f t="shared" si="207"/>
        <v>11359.9</v>
      </c>
    </row>
    <row r="31" spans="1:211"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HC31" si="218">FZ4-FZ57/12</f>
        <v>11043.903749999999</v>
      </c>
      <c r="GA31" s="16">
        <f t="shared" si="218"/>
        <v>11008.658333333333</v>
      </c>
      <c r="GB31" s="16">
        <f t="shared" si="218"/>
        <v>10907.007916666667</v>
      </c>
      <c r="GC31" s="16">
        <f t="shared" si="218"/>
        <v>10723.937916666668</v>
      </c>
      <c r="GD31" s="16">
        <f t="shared" si="218"/>
        <v>10808.688333333334</v>
      </c>
      <c r="GE31" s="16">
        <f t="shared" si="218"/>
        <v>11029.089583333334</v>
      </c>
      <c r="GF31" s="16">
        <f t="shared" si="218"/>
        <v>11096.893750000001</v>
      </c>
      <c r="GG31" s="16">
        <f t="shared" si="218"/>
        <v>11033.083333333334</v>
      </c>
      <c r="GH31" s="16">
        <f t="shared" si="218"/>
        <v>10939.252499999999</v>
      </c>
      <c r="GI31" s="16">
        <f t="shared" si="218"/>
        <v>11023.25</v>
      </c>
      <c r="GJ31" s="16">
        <f t="shared" si="218"/>
        <v>10780.043333333333</v>
      </c>
      <c r="GK31" s="16">
        <f t="shared" si="218"/>
        <v>10834.346666666666</v>
      </c>
      <c r="GL31" s="16">
        <f t="shared" si="218"/>
        <v>10838.3575</v>
      </c>
      <c r="GM31" s="16">
        <f t="shared" si="218"/>
        <v>10937.986666666668</v>
      </c>
      <c r="GN31" s="16">
        <f t="shared" si="218"/>
        <v>10990.303749999999</v>
      </c>
      <c r="GO31" s="16">
        <f t="shared" si="218"/>
        <v>11031.744583333335</v>
      </c>
      <c r="GP31" s="16">
        <f t="shared" si="218"/>
        <v>10972.093333333332</v>
      </c>
      <c r="GQ31" s="16">
        <f t="shared" si="218"/>
        <v>11063.185833333333</v>
      </c>
      <c r="GR31" s="16">
        <f t="shared" si="218"/>
        <v>10995.754166666668</v>
      </c>
      <c r="GS31" s="16">
        <f t="shared" si="218"/>
        <v>10798.936666666666</v>
      </c>
      <c r="GT31" s="16">
        <f t="shared" si="218"/>
        <v>10833.289166666666</v>
      </c>
      <c r="GU31" s="16">
        <f t="shared" si="218"/>
        <v>10688.762916666667</v>
      </c>
      <c r="GV31" s="16">
        <f t="shared" si="218"/>
        <v>11210.8675</v>
      </c>
      <c r="GW31" s="16">
        <f t="shared" si="218"/>
        <v>11579.712500000001</v>
      </c>
      <c r="GX31" s="16">
        <f t="shared" si="218"/>
        <v>11577.580416666668</v>
      </c>
      <c r="GY31" s="16">
        <f t="shared" si="218"/>
        <v>11426.555416666668</v>
      </c>
      <c r="GZ31" s="16">
        <f t="shared" si="218"/>
        <v>11557.954166666668</v>
      </c>
      <c r="HA31" s="16">
        <f t="shared" si="218"/>
        <v>11503.797083333333</v>
      </c>
      <c r="HB31" s="16">
        <f t="shared" si="218"/>
        <v>11463.68375</v>
      </c>
      <c r="HC31" s="16">
        <f t="shared" si="218"/>
        <v>11331.8225</v>
      </c>
    </row>
    <row r="32" spans="1:211"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HC32" si="229">FZ4-FZ57/6</f>
        <v>11033.907499999999</v>
      </c>
      <c r="GA32" s="16">
        <f t="shared" si="229"/>
        <v>11000.316666666668</v>
      </c>
      <c r="GB32" s="16">
        <f t="shared" si="229"/>
        <v>10895.315833333334</v>
      </c>
      <c r="GC32" s="16">
        <f t="shared" si="229"/>
        <v>10706.525833333333</v>
      </c>
      <c r="GD32" s="16">
        <f t="shared" si="229"/>
        <v>10788.026666666667</v>
      </c>
      <c r="GE32" s="16">
        <f t="shared" si="229"/>
        <v>11000.329166666666</v>
      </c>
      <c r="GF32" s="16">
        <f t="shared" si="229"/>
        <v>11088.4375</v>
      </c>
      <c r="GG32" s="16">
        <f t="shared" si="229"/>
        <v>11020.066666666668</v>
      </c>
      <c r="GH32" s="16">
        <f t="shared" si="229"/>
        <v>10930.205</v>
      </c>
      <c r="GI32" s="16">
        <f t="shared" si="229"/>
        <v>11023.25</v>
      </c>
      <c r="GJ32" s="16">
        <f t="shared" si="229"/>
        <v>10762.186666666666</v>
      </c>
      <c r="GK32" s="16">
        <f t="shared" si="229"/>
        <v>10824.043333333333</v>
      </c>
      <c r="GL32" s="16">
        <f t="shared" si="229"/>
        <v>10828.814999999999</v>
      </c>
      <c r="GM32" s="16">
        <f t="shared" si="229"/>
        <v>10929.773333333334</v>
      </c>
      <c r="GN32" s="16">
        <f t="shared" si="229"/>
        <v>10977.557499999999</v>
      </c>
      <c r="GO32" s="16">
        <f t="shared" si="229"/>
        <v>11027.789166666667</v>
      </c>
      <c r="GP32" s="16">
        <f t="shared" si="229"/>
        <v>10961.386666666665</v>
      </c>
      <c r="GQ32" s="16">
        <f t="shared" si="229"/>
        <v>11050.471666666666</v>
      </c>
      <c r="GR32" s="16">
        <f t="shared" si="229"/>
        <v>10988.008333333333</v>
      </c>
      <c r="GS32" s="16">
        <f t="shared" si="229"/>
        <v>10780.273333333334</v>
      </c>
      <c r="GT32" s="16">
        <f t="shared" si="229"/>
        <v>10825.928333333333</v>
      </c>
      <c r="GU32" s="16">
        <f t="shared" si="229"/>
        <v>10672.725833333332</v>
      </c>
      <c r="GV32" s="16">
        <f t="shared" si="229"/>
        <v>11147.535000000002</v>
      </c>
      <c r="GW32" s="16">
        <f t="shared" si="229"/>
        <v>11559.225</v>
      </c>
      <c r="GX32" s="16">
        <f t="shared" si="229"/>
        <v>11566.960833333334</v>
      </c>
      <c r="GY32" s="16">
        <f t="shared" si="229"/>
        <v>11412.910833333333</v>
      </c>
      <c r="GZ32" s="16">
        <f t="shared" si="229"/>
        <v>11544.708333333334</v>
      </c>
      <c r="HA32" s="16">
        <f t="shared" si="229"/>
        <v>11495.194166666666</v>
      </c>
      <c r="HB32" s="16">
        <f t="shared" si="229"/>
        <v>11452.917500000001</v>
      </c>
      <c r="HC32" s="16">
        <f t="shared" si="229"/>
        <v>11303.744999999999</v>
      </c>
    </row>
    <row r="33" spans="1:211"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HC33" si="240">FZ4-FZ57/4</f>
        <v>11023.911249999999</v>
      </c>
      <c r="GA33" s="10">
        <f t="shared" si="240"/>
        <v>10991.975</v>
      </c>
      <c r="GB33" s="10">
        <f t="shared" si="240"/>
        <v>10883.623750000001</v>
      </c>
      <c r="GC33" s="10">
        <f t="shared" si="240"/>
        <v>10689.11375</v>
      </c>
      <c r="GD33" s="10">
        <f t="shared" si="240"/>
        <v>10767.365</v>
      </c>
      <c r="GE33" s="10">
        <f t="shared" si="240"/>
        <v>10971.56875</v>
      </c>
      <c r="GF33" s="10">
        <f t="shared" si="240"/>
        <v>11079.981250000001</v>
      </c>
      <c r="GG33" s="10">
        <f t="shared" si="240"/>
        <v>11007.050000000001</v>
      </c>
      <c r="GH33" s="10">
        <f t="shared" si="240"/>
        <v>10921.157499999999</v>
      </c>
      <c r="GI33" s="10">
        <f t="shared" si="240"/>
        <v>11023.25</v>
      </c>
      <c r="GJ33" s="10">
        <f t="shared" si="240"/>
        <v>10744.33</v>
      </c>
      <c r="GK33" s="10">
        <f t="shared" si="240"/>
        <v>10813.74</v>
      </c>
      <c r="GL33" s="10">
        <f t="shared" si="240"/>
        <v>10819.272499999999</v>
      </c>
      <c r="GM33" s="10">
        <f t="shared" si="240"/>
        <v>10921.560000000001</v>
      </c>
      <c r="GN33" s="10">
        <f t="shared" si="240"/>
        <v>10964.811249999999</v>
      </c>
      <c r="GO33" s="10">
        <f t="shared" si="240"/>
        <v>11023.833750000002</v>
      </c>
      <c r="GP33" s="10">
        <f t="shared" si="240"/>
        <v>10950.68</v>
      </c>
      <c r="GQ33" s="10">
        <f t="shared" si="240"/>
        <v>11037.7575</v>
      </c>
      <c r="GR33" s="10">
        <f t="shared" si="240"/>
        <v>10980.262500000001</v>
      </c>
      <c r="GS33" s="10">
        <f t="shared" si="240"/>
        <v>10761.61</v>
      </c>
      <c r="GT33" s="10">
        <f t="shared" si="240"/>
        <v>10818.567499999999</v>
      </c>
      <c r="GU33" s="10">
        <f t="shared" si="240"/>
        <v>10656.688749999999</v>
      </c>
      <c r="GV33" s="10">
        <f t="shared" si="240"/>
        <v>11084.202500000001</v>
      </c>
      <c r="GW33" s="10">
        <f t="shared" si="240"/>
        <v>11538.737500000001</v>
      </c>
      <c r="GX33" s="10">
        <f t="shared" si="240"/>
        <v>11556.341250000001</v>
      </c>
      <c r="GY33" s="10">
        <f t="shared" si="240"/>
        <v>11399.266250000001</v>
      </c>
      <c r="GZ33" s="10">
        <f t="shared" si="240"/>
        <v>11531.462500000001</v>
      </c>
      <c r="HA33" s="10">
        <f t="shared" si="240"/>
        <v>11486.591249999999</v>
      </c>
      <c r="HB33" s="10">
        <f t="shared" si="240"/>
        <v>11442.151250000001</v>
      </c>
      <c r="HC33" s="10">
        <f t="shared" si="240"/>
        <v>11275.6675</v>
      </c>
    </row>
    <row r="34" spans="1:211"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HC34" si="251">FZ4-FZ57/2</f>
        <v>10993.922500000001</v>
      </c>
      <c r="GA34" s="22">
        <f t="shared" si="251"/>
        <v>10966.95</v>
      </c>
      <c r="GB34" s="22">
        <f t="shared" si="251"/>
        <v>10848.547500000001</v>
      </c>
      <c r="GC34" s="22">
        <f t="shared" si="251"/>
        <v>10636.877500000001</v>
      </c>
      <c r="GD34" s="22">
        <f t="shared" si="251"/>
        <v>10705.380000000001</v>
      </c>
      <c r="GE34" s="22">
        <f t="shared" si="251"/>
        <v>10885.2875</v>
      </c>
      <c r="GF34" s="22">
        <f t="shared" si="251"/>
        <v>11054.612500000001</v>
      </c>
      <c r="GG34" s="22">
        <f t="shared" si="251"/>
        <v>10968</v>
      </c>
      <c r="GH34" s="22">
        <f t="shared" si="251"/>
        <v>10894.014999999999</v>
      </c>
      <c r="GI34" s="22">
        <f t="shared" si="251"/>
        <v>11023.25</v>
      </c>
      <c r="GJ34" s="22">
        <f t="shared" si="251"/>
        <v>10690.76</v>
      </c>
      <c r="GK34" s="22">
        <f t="shared" si="251"/>
        <v>10782.83</v>
      </c>
      <c r="GL34" s="22">
        <f t="shared" si="251"/>
        <v>10790.644999999999</v>
      </c>
      <c r="GM34" s="22">
        <f t="shared" si="251"/>
        <v>10896.920000000002</v>
      </c>
      <c r="GN34" s="22">
        <f t="shared" si="251"/>
        <v>10926.572499999998</v>
      </c>
      <c r="GO34" s="22">
        <f t="shared" si="251"/>
        <v>11011.967500000001</v>
      </c>
      <c r="GP34" s="22">
        <f t="shared" si="251"/>
        <v>10918.56</v>
      </c>
      <c r="GQ34" s="22">
        <f t="shared" si="251"/>
        <v>10999.615</v>
      </c>
      <c r="GR34" s="22">
        <f t="shared" si="251"/>
        <v>10957.025</v>
      </c>
      <c r="GS34" s="22">
        <f t="shared" si="251"/>
        <v>10705.62</v>
      </c>
      <c r="GT34" s="22">
        <f t="shared" si="251"/>
        <v>10796.485000000001</v>
      </c>
      <c r="GU34" s="22">
        <f t="shared" si="251"/>
        <v>10608.577499999999</v>
      </c>
      <c r="GV34" s="22">
        <f t="shared" si="251"/>
        <v>10894.205000000002</v>
      </c>
      <c r="GW34" s="22">
        <f t="shared" si="251"/>
        <v>11477.275000000001</v>
      </c>
      <c r="GX34" s="22">
        <f t="shared" si="251"/>
        <v>11524.482500000002</v>
      </c>
      <c r="GY34" s="22">
        <f t="shared" si="251"/>
        <v>11358.3325</v>
      </c>
      <c r="GZ34" s="22">
        <f t="shared" si="251"/>
        <v>11491.725</v>
      </c>
      <c r="HA34" s="22">
        <f t="shared" si="251"/>
        <v>11460.782499999999</v>
      </c>
      <c r="HB34" s="22">
        <f t="shared" si="251"/>
        <v>11409.852500000001</v>
      </c>
      <c r="HC34" s="22">
        <f t="shared" si="251"/>
        <v>11191.434999999999</v>
      </c>
    </row>
    <row r="35" spans="1:211"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HC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c r="GE35" s="16">
        <f t="shared" si="259"/>
        <v>10784.511</v>
      </c>
      <c r="GF35" s="16">
        <f t="shared" si="259"/>
        <v>11024.981800000001</v>
      </c>
      <c r="GG35" s="16">
        <f t="shared" si="259"/>
        <v>10922.389599999999</v>
      </c>
      <c r="GH35" s="16">
        <f t="shared" si="259"/>
        <v>10862.31256</v>
      </c>
      <c r="GI35" s="16">
        <f t="shared" si="259"/>
        <v>11023.25</v>
      </c>
      <c r="GJ35" s="16">
        <f t="shared" si="259"/>
        <v>10628.19024</v>
      </c>
      <c r="GK35" s="16">
        <f t="shared" si="259"/>
        <v>10746.72712</v>
      </c>
      <c r="GL35" s="16">
        <f t="shared" si="259"/>
        <v>10757.208079999999</v>
      </c>
      <c r="GM35" s="16">
        <f t="shared" si="259"/>
        <v>10868.140480000002</v>
      </c>
      <c r="GN35" s="16">
        <f t="shared" si="259"/>
        <v>10881.909639999998</v>
      </c>
      <c r="GO35" s="16">
        <f t="shared" si="259"/>
        <v>10998.10772</v>
      </c>
      <c r="GP35" s="16">
        <f t="shared" si="259"/>
        <v>10881.043839999998</v>
      </c>
      <c r="GQ35" s="16">
        <f t="shared" si="259"/>
        <v>10955.064560000001</v>
      </c>
      <c r="GR35" s="16">
        <f t="shared" si="259"/>
        <v>10929.883599999999</v>
      </c>
      <c r="GS35" s="16">
        <f t="shared" si="259"/>
        <v>10640.223680000001</v>
      </c>
      <c r="GT35" s="16">
        <f t="shared" si="259"/>
        <v>10770.692640000003</v>
      </c>
      <c r="GU35" s="16">
        <f t="shared" si="259"/>
        <v>10552.38356</v>
      </c>
      <c r="GV35" s="16">
        <f t="shared" si="259"/>
        <v>10672.287920000002</v>
      </c>
      <c r="GW35" s="16">
        <f t="shared" si="259"/>
        <v>11405.486800000002</v>
      </c>
      <c r="GX35" s="16">
        <f t="shared" si="259"/>
        <v>11487.271480000003</v>
      </c>
      <c r="GY35" s="16">
        <f t="shared" si="259"/>
        <v>11310.52188</v>
      </c>
      <c r="GZ35" s="16">
        <f t="shared" si="259"/>
        <v>11445.311599999999</v>
      </c>
      <c r="HA35" s="16">
        <f t="shared" si="259"/>
        <v>11430.637879999998</v>
      </c>
      <c r="HB35" s="16">
        <f t="shared" si="259"/>
        <v>11372.127560000001</v>
      </c>
      <c r="HC35" s="16">
        <f t="shared" si="259"/>
        <v>11093.051439999999</v>
      </c>
    </row>
    <row r="36" spans="1:211"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HC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c r="GE36" s="23">
        <f t="shared" si="268"/>
        <v>10735.311598979226</v>
      </c>
      <c r="GF36" s="23">
        <f t="shared" si="268"/>
        <v>11012.633719851578</v>
      </c>
      <c r="GG36" s="23">
        <f t="shared" si="268"/>
        <v>10903.344615545637</v>
      </c>
      <c r="GH36" s="23">
        <f t="shared" si="268"/>
        <v>10849.365955284551</v>
      </c>
      <c r="GI36" s="23">
        <f t="shared" si="268"/>
        <v>10853.159391437082</v>
      </c>
      <c r="GJ36" s="23">
        <f t="shared" si="268"/>
        <v>10602.644314795734</v>
      </c>
      <c r="GK36" s="23">
        <f t="shared" si="268"/>
        <v>10731.221844393678</v>
      </c>
      <c r="GL36" s="23">
        <f t="shared" si="268"/>
        <v>10743.492974297336</v>
      </c>
      <c r="GM36" s="23">
        <f t="shared" si="268"/>
        <v>10855.950721650437</v>
      </c>
      <c r="GN36" s="23">
        <f t="shared" si="268"/>
        <v>10862.553930053811</v>
      </c>
      <c r="GO36" s="23">
        <f t="shared" si="268"/>
        <v>10992.455758219705</v>
      </c>
      <c r="GP36" s="23">
        <f t="shared" si="268"/>
        <v>10865.809859598083</v>
      </c>
      <c r="GQ36" s="23">
        <f t="shared" si="268"/>
        <v>10935.55079323025</v>
      </c>
      <c r="GR36" s="23">
        <f t="shared" si="268"/>
        <v>10918.728045622802</v>
      </c>
      <c r="GS36" s="23">
        <f t="shared" si="268"/>
        <v>10613.602096975872</v>
      </c>
      <c r="GT36" s="23">
        <f t="shared" si="268"/>
        <v>10760.083939851087</v>
      </c>
      <c r="GU36" s="23">
        <f t="shared" si="268"/>
        <v>10529.283516318734</v>
      </c>
      <c r="GV36" s="23">
        <f t="shared" si="268"/>
        <v>10545.611020484521</v>
      </c>
      <c r="GW36" s="23">
        <f t="shared" si="268"/>
        <v>11374.189574025726</v>
      </c>
      <c r="GX36" s="23">
        <f t="shared" si="268"/>
        <v>11471.85805515114</v>
      </c>
      <c r="GY36" s="23">
        <f t="shared" si="268"/>
        <v>11291.035769658642</v>
      </c>
      <c r="GZ36" s="23">
        <f t="shared" si="268"/>
        <v>11425.378670631893</v>
      </c>
      <c r="HA36" s="23">
        <f t="shared" si="268"/>
        <v>11418.446762755711</v>
      </c>
      <c r="HB36" s="23">
        <f t="shared" si="268"/>
        <v>11356.137488806757</v>
      </c>
      <c r="HC36" s="23">
        <f t="shared" si="268"/>
        <v>11050.550044008214</v>
      </c>
    </row>
    <row r="37" spans="1:211" ht="14.7" customHeight="1" x14ac:dyDescent="0.3">
      <c r="A37" s="233" t="s">
        <v>34</v>
      </c>
      <c r="B37" s="234"/>
      <c r="C37" s="234"/>
      <c r="D37" s="23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row>
    <row r="38" spans="1:211"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row>
    <row r="39" spans="1:211"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row>
    <row r="40" spans="1:211"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row>
    <row r="41" spans="1:211"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c r="GE41" s="15"/>
      <c r="GF41" s="15"/>
      <c r="GG41" s="15"/>
      <c r="GH41" s="15"/>
      <c r="GI41" s="220"/>
      <c r="GJ41" s="15"/>
      <c r="GK41" s="15"/>
      <c r="GL41" s="15"/>
      <c r="GM41" s="15"/>
      <c r="GN41" s="15"/>
      <c r="GO41" s="15"/>
      <c r="GP41" s="15"/>
      <c r="GQ41" s="15"/>
      <c r="GR41" s="15"/>
      <c r="GS41" s="15"/>
      <c r="GT41" s="15"/>
      <c r="GU41" s="15"/>
      <c r="GV41" s="15"/>
      <c r="GW41" s="15"/>
      <c r="GX41" s="15"/>
      <c r="GY41" s="15"/>
      <c r="GZ41" s="15"/>
      <c r="HA41" s="15"/>
      <c r="HB41" s="15"/>
      <c r="HC41" s="15"/>
    </row>
    <row r="42" spans="1:211"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c r="GE42" s="17"/>
      <c r="GF42" s="17"/>
      <c r="GG42" s="17"/>
      <c r="GH42" s="17"/>
      <c r="GI42" s="215"/>
      <c r="GJ42" s="17"/>
      <c r="GK42" s="17"/>
      <c r="GL42" s="17"/>
      <c r="GM42" s="17"/>
      <c r="GN42" s="17"/>
      <c r="GO42" s="17"/>
      <c r="GP42" s="17"/>
      <c r="GQ42" s="17"/>
      <c r="GR42" s="17"/>
      <c r="GS42" s="17"/>
      <c r="GT42" s="17"/>
      <c r="GU42" s="17"/>
      <c r="GV42" s="17"/>
      <c r="GW42" s="17"/>
      <c r="GX42" s="17"/>
      <c r="GY42" s="17"/>
      <c r="GZ42" s="17"/>
      <c r="HA42" s="17"/>
      <c r="HB42" s="17"/>
      <c r="HC42" s="17"/>
    </row>
    <row r="43" spans="1:211"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c r="GE43" s="18"/>
      <c r="GF43" s="18"/>
      <c r="GG43" s="18"/>
      <c r="GH43" s="18"/>
      <c r="GI43" s="214"/>
      <c r="GJ43" s="18"/>
      <c r="GK43" s="18"/>
      <c r="GL43" s="18"/>
      <c r="GM43" s="18"/>
      <c r="GN43" s="18"/>
      <c r="GO43" s="18"/>
      <c r="GP43" s="18"/>
      <c r="GQ43" s="18"/>
      <c r="GR43" s="18"/>
      <c r="GS43" s="18"/>
      <c r="GT43" s="18"/>
      <c r="GU43" s="18"/>
      <c r="GV43" s="18"/>
      <c r="GW43" s="18"/>
      <c r="GX43" s="18"/>
      <c r="GY43" s="18"/>
      <c r="GZ43" s="18"/>
      <c r="HA43" s="18"/>
      <c r="HB43" s="18"/>
      <c r="HC43" s="18"/>
    </row>
    <row r="44" spans="1:211"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c r="GE44" s="7"/>
      <c r="GF44" s="7"/>
      <c r="GG44" s="7"/>
      <c r="GH44" s="7"/>
      <c r="GI44" s="213"/>
      <c r="GJ44" s="7"/>
      <c r="GK44" s="7"/>
      <c r="GL44" s="7"/>
      <c r="GM44" s="7"/>
      <c r="GN44" s="7"/>
      <c r="GO44" s="7"/>
      <c r="GP44" s="7"/>
      <c r="GQ44" s="7">
        <v>11181</v>
      </c>
      <c r="GR44" s="7"/>
      <c r="GS44" s="7"/>
      <c r="GT44" s="7"/>
      <c r="GU44" s="7"/>
      <c r="GV44" s="7"/>
      <c r="GW44" s="7"/>
      <c r="GX44" s="7"/>
      <c r="GY44" s="7"/>
      <c r="GZ44" s="7"/>
      <c r="HA44" s="7"/>
      <c r="HB44" s="7"/>
      <c r="HC44" s="7"/>
    </row>
    <row r="45" spans="1:211"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c r="GE45" s="20"/>
      <c r="GF45" s="20"/>
      <c r="GG45" s="20"/>
      <c r="GH45" s="20"/>
      <c r="GI45" s="219"/>
      <c r="GJ45" s="20"/>
      <c r="GK45" s="20"/>
      <c r="GL45" s="20"/>
      <c r="GM45" s="20"/>
      <c r="GN45" s="20"/>
      <c r="GO45" s="20"/>
      <c r="GP45" s="20"/>
      <c r="GQ45" s="20" t="s">
        <v>75</v>
      </c>
      <c r="GR45" s="20"/>
      <c r="GS45" s="20"/>
      <c r="GT45" s="20"/>
      <c r="GU45" s="20"/>
      <c r="GV45" s="20"/>
      <c r="GW45" s="20"/>
      <c r="GX45" s="20"/>
      <c r="GY45" s="20"/>
      <c r="GZ45" s="20"/>
      <c r="HA45" s="20"/>
      <c r="HB45" s="20"/>
      <c r="HC45" s="20"/>
    </row>
    <row r="46" spans="1:211"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H46" si="279">FZ4</f>
        <v>11053.9</v>
      </c>
      <c r="GA46" s="11">
        <f t="shared" si="279"/>
        <v>11017</v>
      </c>
      <c r="GB46" s="11">
        <f t="shared" si="279"/>
        <v>10918.7</v>
      </c>
      <c r="GC46" s="11">
        <f t="shared" si="279"/>
        <v>10741.35</v>
      </c>
      <c r="GD46" s="11">
        <f t="shared" si="279"/>
        <v>10829.35</v>
      </c>
      <c r="GE46" s="11">
        <f t="shared" si="279"/>
        <v>11057.85</v>
      </c>
      <c r="GF46" s="11">
        <f t="shared" si="279"/>
        <v>11105.35</v>
      </c>
      <c r="GG46" s="11">
        <f t="shared" si="279"/>
        <v>11046.1</v>
      </c>
      <c r="GH46" s="11">
        <f t="shared" si="279"/>
        <v>10948.3</v>
      </c>
      <c r="GI46" s="11"/>
      <c r="GJ46" s="11">
        <f t="shared" ref="GJ46:HC46" si="280">GJ4</f>
        <v>10797.9</v>
      </c>
      <c r="GK46" s="11">
        <f t="shared" si="280"/>
        <v>10844.65</v>
      </c>
      <c r="GL46" s="11">
        <f t="shared" si="280"/>
        <v>10847.9</v>
      </c>
      <c r="GM46" s="11">
        <f t="shared" si="280"/>
        <v>10946.2</v>
      </c>
      <c r="GN46" s="11">
        <f t="shared" si="280"/>
        <v>11003.05</v>
      </c>
      <c r="GO46" s="11">
        <f t="shared" si="280"/>
        <v>11035.7</v>
      </c>
      <c r="GP46" s="11">
        <f t="shared" si="280"/>
        <v>10982.8</v>
      </c>
      <c r="GQ46" s="11">
        <f t="shared" si="280"/>
        <v>11075.9</v>
      </c>
      <c r="GR46" s="11">
        <f t="shared" si="280"/>
        <v>11003.5</v>
      </c>
      <c r="GS46" s="11">
        <f t="shared" si="280"/>
        <v>10817.6</v>
      </c>
      <c r="GT46" s="11">
        <f t="shared" si="280"/>
        <v>10840.65</v>
      </c>
      <c r="GU46" s="11">
        <f t="shared" si="280"/>
        <v>10704.8</v>
      </c>
      <c r="GV46" s="11">
        <f t="shared" si="280"/>
        <v>11274.2</v>
      </c>
      <c r="GW46" s="11">
        <f t="shared" si="280"/>
        <v>11600.2</v>
      </c>
      <c r="GX46" s="11">
        <f t="shared" si="280"/>
        <v>11588.2</v>
      </c>
      <c r="GY46" s="11">
        <f t="shared" si="280"/>
        <v>11440.2</v>
      </c>
      <c r="GZ46" s="11">
        <f t="shared" si="280"/>
        <v>11571.2</v>
      </c>
      <c r="HA46" s="11">
        <f t="shared" si="280"/>
        <v>11512.4</v>
      </c>
      <c r="HB46" s="11">
        <f t="shared" si="280"/>
        <v>11474.45</v>
      </c>
      <c r="HC46" s="11">
        <f t="shared" si="280"/>
        <v>11359.9</v>
      </c>
    </row>
    <row r="47" spans="1:211"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1">
        <v>11484.9007</v>
      </c>
      <c r="DT47" s="201"/>
      <c r="DU47" s="201"/>
      <c r="DV47" s="201"/>
      <c r="DW47" s="201"/>
      <c r="DX47" s="201"/>
      <c r="DY47" s="201"/>
      <c r="DZ47" s="201"/>
      <c r="EA47" s="201"/>
      <c r="EB47" s="201"/>
      <c r="EC47" s="201"/>
      <c r="ED47" s="201"/>
      <c r="EE47" s="201"/>
      <c r="EF47" s="201"/>
      <c r="EG47" s="201"/>
      <c r="EH47" s="201"/>
      <c r="EI47" s="201"/>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1">FW4</f>
        <v>10925.85</v>
      </c>
      <c r="FX47" s="11">
        <f t="shared" si="281"/>
        <v>11029.4</v>
      </c>
      <c r="FY47" s="11">
        <f t="shared" si="281"/>
        <v>11047.8</v>
      </c>
      <c r="FZ47" s="85"/>
      <c r="GA47" s="85"/>
      <c r="GB47" s="21"/>
      <c r="GC47" s="21" t="s">
        <v>69</v>
      </c>
      <c r="GD47" s="21">
        <v>10794.4</v>
      </c>
      <c r="GE47" s="21"/>
      <c r="GF47" s="21"/>
      <c r="GG47" s="21"/>
      <c r="GH47" s="21"/>
      <c r="GI47" s="216"/>
      <c r="GJ47" s="21"/>
      <c r="GK47" s="21"/>
      <c r="GL47" s="21"/>
      <c r="GM47" s="21"/>
      <c r="GN47" s="21"/>
      <c r="GO47" s="21"/>
      <c r="GP47" s="21"/>
      <c r="GQ47" s="21">
        <v>11000</v>
      </c>
      <c r="GR47" s="21"/>
      <c r="GS47" s="21"/>
      <c r="GT47" s="21"/>
      <c r="GU47" s="21"/>
      <c r="GV47" s="21"/>
      <c r="GW47" s="21"/>
      <c r="GX47" s="21"/>
      <c r="GY47" s="21"/>
      <c r="GZ47" s="21"/>
      <c r="HA47" s="21"/>
      <c r="HB47" s="21"/>
      <c r="HC47" s="21"/>
    </row>
    <row r="48" spans="1:211"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68</v>
      </c>
      <c r="FZ48" s="10"/>
      <c r="GA48" s="10"/>
      <c r="GB48" s="10"/>
      <c r="GC48" s="10">
        <v>10667.2397</v>
      </c>
      <c r="GD48" s="10"/>
      <c r="GE48" s="10"/>
      <c r="GF48" s="10"/>
      <c r="GG48" s="10"/>
      <c r="GH48" s="10"/>
      <c r="GI48" s="221"/>
      <c r="GJ48" s="10"/>
      <c r="GK48" s="10"/>
      <c r="GL48" s="10"/>
      <c r="GM48" s="10"/>
      <c r="GN48" s="10"/>
      <c r="GO48" s="10"/>
      <c r="GP48" s="10"/>
      <c r="GQ48" s="10">
        <v>10946</v>
      </c>
      <c r="GR48" s="10"/>
      <c r="GS48" s="10"/>
      <c r="GT48" s="10"/>
      <c r="GU48" s="10"/>
      <c r="GV48" s="10"/>
      <c r="GW48" s="10"/>
      <c r="GX48" s="10"/>
      <c r="GY48" s="10"/>
      <c r="GZ48" s="10"/>
      <c r="HA48" s="10"/>
      <c r="HB48" s="10"/>
      <c r="HC48" s="10"/>
    </row>
    <row r="49" spans="1:211" ht="14.7" customHeight="1" x14ac:dyDescent="0.3">
      <c r="A49" s="233" t="s">
        <v>45</v>
      </c>
      <c r="B49" s="234"/>
      <c r="C49" s="234"/>
      <c r="D49" s="23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c r="GE49" s="22"/>
      <c r="GF49" s="22"/>
      <c r="GG49" s="22"/>
      <c r="GH49" s="22"/>
      <c r="GI49" s="222"/>
      <c r="GJ49" s="22"/>
      <c r="GK49" s="22"/>
      <c r="GL49" s="22"/>
      <c r="GM49" s="22"/>
      <c r="GN49" s="22"/>
      <c r="GO49" s="22"/>
      <c r="GP49" s="22"/>
      <c r="GQ49" s="22">
        <v>10920.1</v>
      </c>
      <c r="GR49" s="22"/>
      <c r="GS49" s="22"/>
      <c r="GT49" s="22"/>
      <c r="GU49" s="22"/>
      <c r="GV49" s="22"/>
      <c r="GW49" s="22"/>
      <c r="GX49" s="22"/>
      <c r="GY49" s="22"/>
      <c r="GZ49" s="22"/>
      <c r="HA49" s="22"/>
      <c r="HB49" s="22"/>
      <c r="HC49" s="22"/>
    </row>
    <row r="50" spans="1:211" ht="14.7" customHeight="1" x14ac:dyDescent="0.3">
      <c r="A50" s="12"/>
      <c r="B50" s="13"/>
      <c r="C50" s="13"/>
      <c r="D50" s="14" t="s">
        <v>46</v>
      </c>
      <c r="E50" s="49">
        <f t="shared" ref="E50:BB50" si="282">ABS(E2-E3)</f>
        <v>95.850000000000364</v>
      </c>
      <c r="F50" s="49">
        <f t="shared" si="282"/>
        <v>57.600000000000364</v>
      </c>
      <c r="G50" s="49">
        <f t="shared" si="282"/>
        <v>73.099999999998545</v>
      </c>
      <c r="H50" s="49">
        <f t="shared" si="282"/>
        <v>134.39999999999964</v>
      </c>
      <c r="I50" s="49">
        <f t="shared" si="282"/>
        <v>105.19999999999891</v>
      </c>
      <c r="J50" s="49">
        <f t="shared" si="282"/>
        <v>83.899999999999636</v>
      </c>
      <c r="K50" s="49">
        <f t="shared" si="282"/>
        <v>233.29999999999927</v>
      </c>
      <c r="L50" s="49">
        <f t="shared" si="282"/>
        <v>191.40000000000146</v>
      </c>
      <c r="M50" s="49">
        <f t="shared" si="282"/>
        <v>89.100000000000364</v>
      </c>
      <c r="N50" s="49">
        <f t="shared" si="282"/>
        <v>63.649999999999636</v>
      </c>
      <c r="O50" s="49">
        <f t="shared" si="282"/>
        <v>55.5</v>
      </c>
      <c r="P50" s="49">
        <f t="shared" si="282"/>
        <v>96.299999999999272</v>
      </c>
      <c r="Q50" s="49">
        <f t="shared" si="282"/>
        <v>57.149999999999636</v>
      </c>
      <c r="R50" s="49">
        <f t="shared" si="282"/>
        <v>82.5</v>
      </c>
      <c r="S50" s="49">
        <f t="shared" si="282"/>
        <v>225</v>
      </c>
      <c r="T50" s="49">
        <f t="shared" si="282"/>
        <v>133.04999999999927</v>
      </c>
      <c r="U50" s="49">
        <f t="shared" si="282"/>
        <v>212.95000000000073</v>
      </c>
      <c r="V50" s="49">
        <f t="shared" si="282"/>
        <v>69.75</v>
      </c>
      <c r="W50" s="49">
        <f t="shared" si="282"/>
        <v>76.450000000000728</v>
      </c>
      <c r="X50" s="49">
        <f t="shared" si="282"/>
        <v>70.349999999998545</v>
      </c>
      <c r="Y50" s="49">
        <f t="shared" si="282"/>
        <v>116.5</v>
      </c>
      <c r="Z50" s="49">
        <f t="shared" si="282"/>
        <v>160.30000000000109</v>
      </c>
      <c r="AA50" s="49">
        <f t="shared" si="282"/>
        <v>152.79999999999927</v>
      </c>
      <c r="AB50" s="49">
        <f t="shared" si="282"/>
        <v>112.39999999999964</v>
      </c>
      <c r="AC50" s="16">
        <f t="shared" si="282"/>
        <v>85.800000000001091</v>
      </c>
      <c r="AD50" s="16">
        <f t="shared" si="282"/>
        <v>85.200000000000728</v>
      </c>
      <c r="AE50" s="16">
        <f t="shared" si="282"/>
        <v>121</v>
      </c>
      <c r="AF50" s="16">
        <f t="shared" si="282"/>
        <v>57.550000000001091</v>
      </c>
      <c r="AG50" s="16">
        <f t="shared" si="282"/>
        <v>110.75</v>
      </c>
      <c r="AH50" s="16">
        <f t="shared" si="282"/>
        <v>115.64999999999964</v>
      </c>
      <c r="AI50" s="16">
        <f t="shared" si="282"/>
        <v>119.40000000000146</v>
      </c>
      <c r="AJ50" s="16">
        <f t="shared" si="282"/>
        <v>51.25</v>
      </c>
      <c r="AK50" s="16">
        <f t="shared" si="282"/>
        <v>86</v>
      </c>
      <c r="AL50" s="16">
        <f t="shared" si="282"/>
        <v>76</v>
      </c>
      <c r="AM50" s="16">
        <f t="shared" si="282"/>
        <v>101.70000000000073</v>
      </c>
      <c r="AN50" s="16">
        <f t="shared" si="282"/>
        <v>85.649999999999636</v>
      </c>
      <c r="AO50" s="16">
        <f t="shared" si="282"/>
        <v>132.84999999999854</v>
      </c>
      <c r="AP50" s="16">
        <f t="shared" si="282"/>
        <v>67.950000000000728</v>
      </c>
      <c r="AQ50" s="16">
        <f t="shared" si="282"/>
        <v>175.25</v>
      </c>
      <c r="AR50" s="16">
        <f t="shared" si="282"/>
        <v>651.29999999999927</v>
      </c>
      <c r="AS50" s="16">
        <f t="shared" si="282"/>
        <v>173.5</v>
      </c>
      <c r="AT50" s="16">
        <f t="shared" si="282"/>
        <v>106.70000000000073</v>
      </c>
      <c r="AU50" s="16">
        <f t="shared" si="282"/>
        <v>97.350000000000364</v>
      </c>
      <c r="AV50" s="16">
        <f t="shared" si="282"/>
        <v>159.5</v>
      </c>
      <c r="AW50" s="50">
        <f t="shared" si="282"/>
        <v>170</v>
      </c>
      <c r="AX50" s="16">
        <f t="shared" si="282"/>
        <v>113.75</v>
      </c>
      <c r="AY50" s="16">
        <f t="shared" si="282"/>
        <v>70</v>
      </c>
      <c r="AZ50" s="16">
        <f t="shared" si="282"/>
        <v>109.89999999999964</v>
      </c>
      <c r="BA50" s="16">
        <f t="shared" si="282"/>
        <v>74.5</v>
      </c>
      <c r="BB50" s="16">
        <f t="shared" si="282"/>
        <v>115.75</v>
      </c>
      <c r="BC50" s="16">
        <f t="shared" ref="BC50:BL50" si="283">ABS(BC2-BC3)</f>
        <v>73.799999999999272</v>
      </c>
      <c r="BD50" s="16">
        <f t="shared" si="283"/>
        <v>87.100000000000364</v>
      </c>
      <c r="BE50" s="16">
        <f t="shared" si="283"/>
        <v>119.54999999999927</v>
      </c>
      <c r="BF50" s="16">
        <f t="shared" si="283"/>
        <v>73.950000000000728</v>
      </c>
      <c r="BG50" s="16">
        <f t="shared" si="283"/>
        <v>165.35000000000036</v>
      </c>
      <c r="BH50" s="16">
        <f t="shared" si="283"/>
        <v>131.5</v>
      </c>
      <c r="BI50" s="16">
        <f t="shared" si="283"/>
        <v>137.20000000000073</v>
      </c>
      <c r="BJ50" s="16">
        <f t="shared" si="283"/>
        <v>106.30000000000109</v>
      </c>
      <c r="BK50" s="16">
        <f t="shared" si="283"/>
        <v>87.350000000000364</v>
      </c>
      <c r="BL50" s="16">
        <f t="shared" si="283"/>
        <v>43.149999999999636</v>
      </c>
      <c r="BM50" s="16">
        <f t="shared" ref="BM50:CT50" si="284">ABS(BM2-BM3)</f>
        <v>99.050000000001091</v>
      </c>
      <c r="BN50" s="16">
        <f t="shared" si="284"/>
        <v>159.45000000000073</v>
      </c>
      <c r="BO50" s="16">
        <f t="shared" si="284"/>
        <v>188.5</v>
      </c>
      <c r="BP50" s="16">
        <f t="shared" si="284"/>
        <v>80.850000000000364</v>
      </c>
      <c r="BQ50" s="16">
        <f t="shared" si="284"/>
        <v>54.799999999999272</v>
      </c>
      <c r="BR50" s="16">
        <f t="shared" si="284"/>
        <v>403.80000000000109</v>
      </c>
      <c r="BS50" s="16">
        <f t="shared" si="284"/>
        <v>177.89999999999964</v>
      </c>
      <c r="BT50" s="16">
        <f t="shared" si="284"/>
        <v>63.449999999998909</v>
      </c>
      <c r="BU50" s="16">
        <f t="shared" si="284"/>
        <v>61.949999999998909</v>
      </c>
      <c r="BV50" s="16">
        <f t="shared" si="284"/>
        <v>40.049999999999272</v>
      </c>
      <c r="BW50" s="16">
        <f t="shared" si="284"/>
        <v>121.04999999999927</v>
      </c>
      <c r="BX50" s="16">
        <f t="shared" si="284"/>
        <v>93.399999999999636</v>
      </c>
      <c r="BY50" s="16">
        <f t="shared" si="284"/>
        <v>75.699999999998909</v>
      </c>
      <c r="BZ50" s="16">
        <f t="shared" si="284"/>
        <v>69.700000000000728</v>
      </c>
      <c r="CA50" s="16">
        <f t="shared" si="284"/>
        <v>116.20000000000073</v>
      </c>
      <c r="CB50" s="16">
        <f t="shared" si="284"/>
        <v>117.64999999999964</v>
      </c>
      <c r="CC50" s="16">
        <f t="shared" si="284"/>
        <v>92.600000000000364</v>
      </c>
      <c r="CD50" s="16">
        <f t="shared" si="284"/>
        <v>53</v>
      </c>
      <c r="CE50" s="16">
        <f t="shared" si="284"/>
        <v>138.25</v>
      </c>
      <c r="CF50" s="16">
        <f t="shared" si="284"/>
        <v>84.049999999999272</v>
      </c>
      <c r="CG50" s="16">
        <f t="shared" si="284"/>
        <v>144.29999999999927</v>
      </c>
      <c r="CH50" s="16">
        <f t="shared" si="284"/>
        <v>133.20000000000073</v>
      </c>
      <c r="CI50" s="16">
        <f t="shared" si="284"/>
        <v>136.04999999999927</v>
      </c>
      <c r="CJ50" s="16">
        <f t="shared" si="284"/>
        <v>60.200000000000728</v>
      </c>
      <c r="CK50" s="16">
        <f t="shared" si="284"/>
        <v>93.350000000000364</v>
      </c>
      <c r="CL50" s="16">
        <f t="shared" si="284"/>
        <v>73.5</v>
      </c>
      <c r="CM50" s="16">
        <f t="shared" si="284"/>
        <v>131.85000000000036</v>
      </c>
      <c r="CN50" s="16">
        <f t="shared" si="284"/>
        <v>103.34999999999854</v>
      </c>
      <c r="CO50" s="16">
        <f t="shared" si="284"/>
        <v>80.149999999999636</v>
      </c>
      <c r="CP50" s="16">
        <f t="shared" si="284"/>
        <v>161.19999999999891</v>
      </c>
      <c r="CQ50" s="16">
        <f t="shared" si="284"/>
        <v>114.19999999999891</v>
      </c>
      <c r="CR50" s="16">
        <f t="shared" si="284"/>
        <v>108.29999999999927</v>
      </c>
      <c r="CS50" s="16">
        <f t="shared" si="284"/>
        <v>56.150000000001455</v>
      </c>
      <c r="CT50" s="16">
        <f t="shared" si="284"/>
        <v>78.550000000001091</v>
      </c>
      <c r="CU50" s="16">
        <f>ABS(CU2-CU3)</f>
        <v>56.350000000000364</v>
      </c>
      <c r="CV50" s="16">
        <f>ABS(CV2-CV3)</f>
        <v>79.400000000001455</v>
      </c>
      <c r="CW50" s="16">
        <f>ABS(CW2-CW3)</f>
        <v>117.64999999999964</v>
      </c>
      <c r="CX50" s="16">
        <f t="shared" ref="CX50:DB50" si="285">ABS(CX2-CX3)</f>
        <v>143.09999999999854</v>
      </c>
      <c r="CY50" s="16">
        <f t="shared" si="285"/>
        <v>81.150000000001455</v>
      </c>
      <c r="CZ50" s="16">
        <f t="shared" si="285"/>
        <v>162</v>
      </c>
      <c r="DA50" s="16">
        <f t="shared" si="285"/>
        <v>172.45000000000073</v>
      </c>
      <c r="DB50" s="16">
        <f t="shared" si="285"/>
        <v>101.14999999999964</v>
      </c>
      <c r="DC50" s="16">
        <f t="shared" ref="DC50:DH50" si="286">ABS(DC2-DC3)</f>
        <v>100.35000000000036</v>
      </c>
      <c r="DD50" s="16">
        <f t="shared" si="286"/>
        <v>89.75</v>
      </c>
      <c r="DE50" s="16">
        <f t="shared" si="286"/>
        <v>71.549999999999272</v>
      </c>
      <c r="DF50" s="16">
        <f t="shared" si="286"/>
        <v>61.199999999998909</v>
      </c>
      <c r="DG50" s="16">
        <f t="shared" si="286"/>
        <v>172.59999999999854</v>
      </c>
      <c r="DH50" s="16">
        <f t="shared" si="286"/>
        <v>132.14999999999964</v>
      </c>
      <c r="DI50" s="16">
        <f t="shared" ref="DI50:EC50" si="287">ABS(DI2-DI3)</f>
        <v>102.55000000000109</v>
      </c>
      <c r="DJ50" s="16">
        <f t="shared" si="287"/>
        <v>94.75</v>
      </c>
      <c r="DK50" s="16">
        <f t="shared" si="287"/>
        <v>174.60000000000036</v>
      </c>
      <c r="DL50" s="16">
        <f t="shared" si="287"/>
        <v>186.45000000000073</v>
      </c>
      <c r="DM50" s="16">
        <f t="shared" si="287"/>
        <v>149.84999999999854</v>
      </c>
      <c r="DN50" s="16">
        <f t="shared" si="287"/>
        <v>138.19999999999891</v>
      </c>
      <c r="DO50" s="16">
        <f t="shared" si="287"/>
        <v>166.29999999999927</v>
      </c>
      <c r="DP50" s="16">
        <f t="shared" si="287"/>
        <v>253.5</v>
      </c>
      <c r="DQ50" s="16">
        <f t="shared" si="287"/>
        <v>200.75</v>
      </c>
      <c r="DR50" s="16">
        <f t="shared" si="287"/>
        <v>102.39999999999964</v>
      </c>
      <c r="DS50" s="16">
        <f t="shared" si="287"/>
        <v>426.64999999999964</v>
      </c>
      <c r="DT50" s="16">
        <f t="shared" si="287"/>
        <v>200.89999999999964</v>
      </c>
      <c r="DU50" s="16">
        <f t="shared" si="287"/>
        <v>144.75</v>
      </c>
      <c r="DV50" s="16">
        <f t="shared" si="287"/>
        <v>93.649999999999636</v>
      </c>
      <c r="DW50" s="16">
        <f t="shared" si="287"/>
        <v>95.100000000000364</v>
      </c>
      <c r="DX50" s="16">
        <f t="shared" si="287"/>
        <v>109.14999999999964</v>
      </c>
      <c r="DY50" s="16">
        <f t="shared" si="287"/>
        <v>209.79999999999927</v>
      </c>
      <c r="DZ50" s="16">
        <f t="shared" si="287"/>
        <v>182.94999999999891</v>
      </c>
      <c r="EA50" s="16">
        <f t="shared" si="287"/>
        <v>89.350000000000364</v>
      </c>
      <c r="EB50" s="16">
        <f t="shared" si="287"/>
        <v>209.54999999999927</v>
      </c>
      <c r="EC50" s="16">
        <f t="shared" si="287"/>
        <v>128</v>
      </c>
      <c r="ED50" s="16">
        <f t="shared" ref="ED50:EW50" si="288">ABS(ED2-ED3)</f>
        <v>103.29999999999927</v>
      </c>
      <c r="EE50" s="16">
        <f t="shared" si="288"/>
        <v>96</v>
      </c>
      <c r="EF50" s="16">
        <f t="shared" si="288"/>
        <v>96.100000000000364</v>
      </c>
      <c r="EG50" s="16">
        <f t="shared" si="288"/>
        <v>114.30000000000109</v>
      </c>
      <c r="EH50" s="16">
        <f t="shared" si="288"/>
        <v>114.14999999999964</v>
      </c>
      <c r="EI50" s="16">
        <f t="shared" si="288"/>
        <v>186.29999999999927</v>
      </c>
      <c r="EJ50" s="16">
        <f t="shared" si="288"/>
        <v>86.050000000001091</v>
      </c>
      <c r="EK50" s="16">
        <f t="shared" si="288"/>
        <v>177.39999999999964</v>
      </c>
      <c r="EL50" s="16">
        <f t="shared" si="288"/>
        <v>208.45000000000073</v>
      </c>
      <c r="EM50" s="16">
        <f t="shared" si="288"/>
        <v>122.85000000000036</v>
      </c>
      <c r="EN50" s="16">
        <f t="shared" si="288"/>
        <v>83.799999999999272</v>
      </c>
      <c r="EO50" s="16">
        <f t="shared" si="288"/>
        <v>163.39999999999964</v>
      </c>
      <c r="EP50" s="16">
        <f t="shared" si="288"/>
        <v>114.30000000000109</v>
      </c>
      <c r="EQ50" s="16">
        <f t="shared" si="288"/>
        <v>90.100000000000364</v>
      </c>
      <c r="ER50" s="16">
        <f t="shared" si="288"/>
        <v>96.200000000000728</v>
      </c>
      <c r="ES50" s="16">
        <f t="shared" si="288"/>
        <v>53.850000000000364</v>
      </c>
      <c r="ET50" s="16">
        <f t="shared" si="288"/>
        <v>102.75</v>
      </c>
      <c r="EU50" s="16">
        <f t="shared" si="288"/>
        <v>58.150000000001455</v>
      </c>
      <c r="EV50" s="16">
        <f t="shared" si="288"/>
        <v>45.600000000000364</v>
      </c>
      <c r="EW50" s="16">
        <f t="shared" si="288"/>
        <v>183.85000000000036</v>
      </c>
      <c r="EX50" s="16">
        <f>ABS(EX2-EX3)</f>
        <v>248.60000000000036</v>
      </c>
      <c r="EY50" s="16">
        <f>ABS(EY2-EY3)</f>
        <v>121.54999999999927</v>
      </c>
      <c r="EZ50" s="16">
        <f>ABS(EZ2-EZ3)</f>
        <v>118.05000000000109</v>
      </c>
      <c r="FA50" s="16">
        <f>ABS(FA2-FA3)</f>
        <v>79.5</v>
      </c>
      <c r="FB50" s="16">
        <f>ABS(FB2-FB3)</f>
        <v>100.94999999999891</v>
      </c>
      <c r="FC50" s="16">
        <f t="shared" ref="FC50:FL50" si="289">ABS(FC2-FC3)</f>
        <v>86.100000000000364</v>
      </c>
      <c r="FD50" s="16">
        <f t="shared" si="289"/>
        <v>96.099999999998545</v>
      </c>
      <c r="FE50" s="16">
        <f t="shared" si="289"/>
        <v>55.5</v>
      </c>
      <c r="FF50" s="16">
        <f t="shared" si="289"/>
        <v>94.75</v>
      </c>
      <c r="FG50" s="16">
        <f t="shared" si="289"/>
        <v>241.05000000000109</v>
      </c>
      <c r="FH50" s="16">
        <f t="shared" si="289"/>
        <v>96.899999999999636</v>
      </c>
      <c r="FI50" s="16">
        <f t="shared" si="289"/>
        <v>95.350000000000364</v>
      </c>
      <c r="FJ50" s="16">
        <f t="shared" si="289"/>
        <v>129.95000000000073</v>
      </c>
      <c r="FK50" s="16">
        <f t="shared" si="289"/>
        <v>122.04999999999927</v>
      </c>
      <c r="FL50" s="16">
        <f t="shared" si="289"/>
        <v>97.550000000001091</v>
      </c>
      <c r="FM50" s="16">
        <f>ABS(FM2-FM3)</f>
        <v>158.55000000000109</v>
      </c>
      <c r="FN50" s="16">
        <f t="shared" ref="FN50:FV50" si="290">ABS(FN2-FN3)</f>
        <v>194.80000000000109</v>
      </c>
      <c r="FO50" s="16">
        <f t="shared" si="290"/>
        <v>145.89999999999964</v>
      </c>
      <c r="FP50" s="16">
        <f t="shared" si="290"/>
        <v>195.75</v>
      </c>
      <c r="FQ50" s="16">
        <f t="shared" si="290"/>
        <v>231.19999999999891</v>
      </c>
      <c r="FR50" s="16">
        <f t="shared" si="290"/>
        <v>113.19999999999891</v>
      </c>
      <c r="FS50" s="16">
        <f t="shared" si="290"/>
        <v>204.75</v>
      </c>
      <c r="FT50" s="16">
        <f t="shared" si="290"/>
        <v>139.75</v>
      </c>
      <c r="FU50" s="16">
        <f t="shared" si="290"/>
        <v>215.09999999999854</v>
      </c>
      <c r="FV50" s="16">
        <f t="shared" si="290"/>
        <v>118.65000000000146</v>
      </c>
      <c r="FW50" s="22"/>
      <c r="FX50" s="22"/>
      <c r="FY50" s="22">
        <v>10835.9</v>
      </c>
      <c r="FZ50" s="23"/>
      <c r="GA50" s="23"/>
      <c r="GB50" s="23"/>
      <c r="GC50" s="23"/>
      <c r="GD50" s="23"/>
      <c r="GE50" s="23"/>
      <c r="GF50" s="23"/>
      <c r="GG50" s="23"/>
      <c r="GH50" s="23"/>
      <c r="GI50" s="223"/>
      <c r="GJ50" s="23"/>
      <c r="GK50" s="23"/>
      <c r="GL50" s="23"/>
      <c r="GM50" s="23"/>
      <c r="GN50" s="23"/>
      <c r="GO50" s="23"/>
      <c r="GP50" s="23"/>
      <c r="GQ50" s="23">
        <v>10816</v>
      </c>
      <c r="GR50" s="23"/>
      <c r="GS50" s="23"/>
      <c r="GT50" s="23"/>
      <c r="GU50" s="23"/>
      <c r="GV50" s="23"/>
      <c r="GW50" s="23"/>
      <c r="GX50" s="23"/>
      <c r="GY50" s="23"/>
      <c r="GZ50" s="23"/>
      <c r="HA50" s="23"/>
      <c r="HB50" s="23"/>
      <c r="HC50" s="23"/>
    </row>
    <row r="51" spans="1:211" ht="14.7" customHeight="1" x14ac:dyDescent="0.3">
      <c r="A51" s="12"/>
      <c r="B51" s="13"/>
      <c r="C51" s="13"/>
      <c r="D51" s="14" t="s">
        <v>47</v>
      </c>
      <c r="E51" s="49">
        <f t="shared" ref="E51:BB51" si="291">E50*1.1</f>
        <v>105.43500000000041</v>
      </c>
      <c r="F51" s="49">
        <f t="shared" si="291"/>
        <v>63.360000000000404</v>
      </c>
      <c r="G51" s="49">
        <f t="shared" si="291"/>
        <v>80.409999999998405</v>
      </c>
      <c r="H51" s="49">
        <f t="shared" si="291"/>
        <v>147.83999999999961</v>
      </c>
      <c r="I51" s="49">
        <f t="shared" si="291"/>
        <v>115.71999999999881</v>
      </c>
      <c r="J51" s="49">
        <f t="shared" si="291"/>
        <v>92.289999999999608</v>
      </c>
      <c r="K51" s="49">
        <f t="shared" si="291"/>
        <v>256.6299999999992</v>
      </c>
      <c r="L51" s="49">
        <f t="shared" si="291"/>
        <v>210.54000000000161</v>
      </c>
      <c r="M51" s="49">
        <f t="shared" si="291"/>
        <v>98.010000000000403</v>
      </c>
      <c r="N51" s="49">
        <f t="shared" si="291"/>
        <v>70.014999999999603</v>
      </c>
      <c r="O51" s="49">
        <f t="shared" si="291"/>
        <v>61.050000000000004</v>
      </c>
      <c r="P51" s="49">
        <f t="shared" si="291"/>
        <v>105.92999999999921</v>
      </c>
      <c r="Q51" s="49">
        <f t="shared" si="291"/>
        <v>62.864999999999604</v>
      </c>
      <c r="R51" s="49">
        <f t="shared" si="291"/>
        <v>90.750000000000014</v>
      </c>
      <c r="S51" s="49">
        <f t="shared" si="291"/>
        <v>247.50000000000003</v>
      </c>
      <c r="T51" s="49">
        <f t="shared" si="291"/>
        <v>146.35499999999922</v>
      </c>
      <c r="U51" s="49">
        <f t="shared" si="291"/>
        <v>234.24500000000083</v>
      </c>
      <c r="V51" s="49">
        <f t="shared" si="291"/>
        <v>76.725000000000009</v>
      </c>
      <c r="W51" s="49">
        <f t="shared" si="291"/>
        <v>84.095000000000809</v>
      </c>
      <c r="X51" s="49">
        <f t="shared" si="291"/>
        <v>77.384999999998399</v>
      </c>
      <c r="Y51" s="49">
        <f t="shared" si="291"/>
        <v>128.15</v>
      </c>
      <c r="Z51" s="49">
        <f t="shared" si="291"/>
        <v>176.33000000000121</v>
      </c>
      <c r="AA51" s="49">
        <f t="shared" si="291"/>
        <v>168.07999999999922</v>
      </c>
      <c r="AB51" s="49">
        <f t="shared" si="291"/>
        <v>123.63999999999962</v>
      </c>
      <c r="AC51" s="16">
        <f t="shared" si="291"/>
        <v>94.380000000001203</v>
      </c>
      <c r="AD51" s="16">
        <f t="shared" si="291"/>
        <v>93.720000000000809</v>
      </c>
      <c r="AE51" s="16">
        <f t="shared" si="291"/>
        <v>133.10000000000002</v>
      </c>
      <c r="AF51" s="16">
        <f t="shared" si="291"/>
        <v>63.305000000001208</v>
      </c>
      <c r="AG51" s="16">
        <f t="shared" si="291"/>
        <v>121.825</v>
      </c>
      <c r="AH51" s="16">
        <f t="shared" si="291"/>
        <v>127.21499999999961</v>
      </c>
      <c r="AI51" s="16">
        <f t="shared" si="291"/>
        <v>131.34000000000162</v>
      </c>
      <c r="AJ51" s="16">
        <f t="shared" si="291"/>
        <v>56.375000000000007</v>
      </c>
      <c r="AK51" s="16">
        <f t="shared" si="291"/>
        <v>94.600000000000009</v>
      </c>
      <c r="AL51" s="16">
        <f t="shared" si="291"/>
        <v>83.600000000000009</v>
      </c>
      <c r="AM51" s="16">
        <f t="shared" si="291"/>
        <v>111.87000000000081</v>
      </c>
      <c r="AN51" s="16">
        <f t="shared" si="291"/>
        <v>94.214999999999606</v>
      </c>
      <c r="AO51" s="16">
        <f t="shared" si="291"/>
        <v>146.1349999999984</v>
      </c>
      <c r="AP51" s="16">
        <f t="shared" si="291"/>
        <v>74.7450000000008</v>
      </c>
      <c r="AQ51" s="16">
        <f t="shared" si="291"/>
        <v>192.77500000000001</v>
      </c>
      <c r="AR51" s="16">
        <f t="shared" si="291"/>
        <v>716.42999999999927</v>
      </c>
      <c r="AS51" s="16">
        <f t="shared" si="291"/>
        <v>190.85000000000002</v>
      </c>
      <c r="AT51" s="16">
        <f t="shared" si="291"/>
        <v>117.37000000000081</v>
      </c>
      <c r="AU51" s="16">
        <f t="shared" si="291"/>
        <v>107.08500000000041</v>
      </c>
      <c r="AV51" s="16">
        <f t="shared" si="291"/>
        <v>175.45000000000002</v>
      </c>
      <c r="AW51" s="50">
        <f t="shared" si="291"/>
        <v>187.00000000000003</v>
      </c>
      <c r="AX51" s="16">
        <f t="shared" si="291"/>
        <v>125.12500000000001</v>
      </c>
      <c r="AY51" s="16">
        <f t="shared" si="291"/>
        <v>77</v>
      </c>
      <c r="AZ51" s="16">
        <f t="shared" si="291"/>
        <v>120.8899999999996</v>
      </c>
      <c r="BA51" s="16">
        <f t="shared" si="291"/>
        <v>81.95</v>
      </c>
      <c r="BB51" s="16">
        <f t="shared" si="291"/>
        <v>127.32500000000002</v>
      </c>
      <c r="BC51" s="16">
        <f t="shared" ref="BC51:BL51" si="292">BC50*1.1</f>
        <v>81.179999999999211</v>
      </c>
      <c r="BD51" s="16">
        <f t="shared" si="292"/>
        <v>95.810000000000414</v>
      </c>
      <c r="BE51" s="16">
        <f t="shared" si="292"/>
        <v>131.5049999999992</v>
      </c>
      <c r="BF51" s="16">
        <f t="shared" si="292"/>
        <v>81.345000000000809</v>
      </c>
      <c r="BG51" s="16">
        <f t="shared" si="292"/>
        <v>181.88500000000042</v>
      </c>
      <c r="BH51" s="16">
        <f t="shared" si="292"/>
        <v>144.65</v>
      </c>
      <c r="BI51" s="16">
        <f t="shared" si="292"/>
        <v>150.92000000000081</v>
      </c>
      <c r="BJ51" s="16">
        <f t="shared" si="292"/>
        <v>116.93000000000121</v>
      </c>
      <c r="BK51" s="16">
        <f t="shared" si="292"/>
        <v>96.085000000000406</v>
      </c>
      <c r="BL51" s="16">
        <f t="shared" si="292"/>
        <v>47.464999999999606</v>
      </c>
      <c r="BM51" s="16">
        <f t="shared" ref="BM51:CT51" si="293">BM50*1.1</f>
        <v>108.95500000000121</v>
      </c>
      <c r="BN51" s="16">
        <f t="shared" si="293"/>
        <v>175.39500000000081</v>
      </c>
      <c r="BO51" s="16">
        <f t="shared" si="293"/>
        <v>207.35000000000002</v>
      </c>
      <c r="BP51" s="16">
        <f t="shared" si="293"/>
        <v>88.935000000000414</v>
      </c>
      <c r="BQ51" s="16">
        <f t="shared" si="293"/>
        <v>60.279999999999205</v>
      </c>
      <c r="BR51" s="16">
        <f t="shared" si="293"/>
        <v>444.18000000000126</v>
      </c>
      <c r="BS51" s="16">
        <f t="shared" si="293"/>
        <v>195.68999999999963</v>
      </c>
      <c r="BT51" s="16">
        <f t="shared" si="293"/>
        <v>69.794999999998808</v>
      </c>
      <c r="BU51" s="16">
        <f t="shared" si="293"/>
        <v>68.144999999998802</v>
      </c>
      <c r="BV51" s="16">
        <f t="shared" si="293"/>
        <v>44.054999999999204</v>
      </c>
      <c r="BW51" s="16">
        <f t="shared" si="293"/>
        <v>133.15499999999921</v>
      </c>
      <c r="BX51" s="16">
        <f t="shared" si="293"/>
        <v>102.73999999999961</v>
      </c>
      <c r="BY51" s="16">
        <f t="shared" si="293"/>
        <v>83.269999999998802</v>
      </c>
      <c r="BZ51" s="16">
        <f t="shared" si="293"/>
        <v>76.670000000000812</v>
      </c>
      <c r="CA51" s="16">
        <f t="shared" si="293"/>
        <v>127.82000000000082</v>
      </c>
      <c r="CB51" s="16">
        <f t="shared" si="293"/>
        <v>129.41499999999962</v>
      </c>
      <c r="CC51" s="16">
        <f t="shared" si="293"/>
        <v>101.86000000000041</v>
      </c>
      <c r="CD51" s="16">
        <f t="shared" si="293"/>
        <v>58.300000000000004</v>
      </c>
      <c r="CE51" s="16">
        <f t="shared" si="293"/>
        <v>152.07500000000002</v>
      </c>
      <c r="CF51" s="16">
        <f t="shared" si="293"/>
        <v>92.454999999999202</v>
      </c>
      <c r="CG51" s="16">
        <f t="shared" si="293"/>
        <v>158.72999999999922</v>
      </c>
      <c r="CH51" s="16">
        <f t="shared" si="293"/>
        <v>146.52000000000081</v>
      </c>
      <c r="CI51" s="16">
        <f t="shared" si="293"/>
        <v>149.65499999999921</v>
      </c>
      <c r="CJ51" s="16">
        <f t="shared" si="293"/>
        <v>66.220000000000809</v>
      </c>
      <c r="CK51" s="16">
        <f t="shared" si="293"/>
        <v>102.68500000000041</v>
      </c>
      <c r="CL51" s="16">
        <f t="shared" si="293"/>
        <v>80.850000000000009</v>
      </c>
      <c r="CM51" s="16">
        <f t="shared" si="293"/>
        <v>145.03500000000042</v>
      </c>
      <c r="CN51" s="16">
        <f t="shared" si="293"/>
        <v>113.68499999999841</v>
      </c>
      <c r="CO51" s="16">
        <f t="shared" si="293"/>
        <v>88.164999999999608</v>
      </c>
      <c r="CP51" s="16">
        <f t="shared" si="293"/>
        <v>177.31999999999883</v>
      </c>
      <c r="CQ51" s="16">
        <f t="shared" si="293"/>
        <v>125.61999999999881</v>
      </c>
      <c r="CR51" s="16">
        <f t="shared" si="293"/>
        <v>119.12999999999921</v>
      </c>
      <c r="CS51" s="16">
        <f t="shared" si="293"/>
        <v>61.765000000001606</v>
      </c>
      <c r="CT51" s="16">
        <f t="shared" si="293"/>
        <v>86.405000000001209</v>
      </c>
      <c r="CU51" s="16">
        <f>CU50*1.1</f>
        <v>61.985000000000404</v>
      </c>
      <c r="CV51" s="16">
        <f>CV50*1.1</f>
        <v>87.340000000001609</v>
      </c>
      <c r="CW51" s="16">
        <f>CW50*1.1</f>
        <v>129.41499999999962</v>
      </c>
      <c r="CX51" s="16">
        <f t="shared" ref="CX51:DB51" si="294">CX50*1.1</f>
        <v>157.4099999999984</v>
      </c>
      <c r="CY51" s="16">
        <f t="shared" si="294"/>
        <v>89.265000000001606</v>
      </c>
      <c r="CZ51" s="16">
        <f t="shared" si="294"/>
        <v>178.20000000000002</v>
      </c>
      <c r="DA51" s="16">
        <f t="shared" si="294"/>
        <v>189.69500000000082</v>
      </c>
      <c r="DB51" s="16">
        <f t="shared" si="294"/>
        <v>111.2649999999996</v>
      </c>
      <c r="DC51" s="16">
        <f t="shared" ref="DC51:DH51" si="295">DC50*1.1</f>
        <v>110.3850000000004</v>
      </c>
      <c r="DD51" s="16">
        <f t="shared" si="295"/>
        <v>98.725000000000009</v>
      </c>
      <c r="DE51" s="16">
        <f t="shared" si="295"/>
        <v>78.704999999999202</v>
      </c>
      <c r="DF51" s="16">
        <f t="shared" si="295"/>
        <v>67.319999999998799</v>
      </c>
      <c r="DG51" s="16">
        <f t="shared" si="295"/>
        <v>189.85999999999842</v>
      </c>
      <c r="DH51" s="16">
        <f t="shared" si="295"/>
        <v>145.36499999999961</v>
      </c>
      <c r="DI51" s="16">
        <f t="shared" ref="DI51:EC51" si="296">DI50*1.1</f>
        <v>112.80500000000121</v>
      </c>
      <c r="DJ51" s="16">
        <f t="shared" si="296"/>
        <v>104.22500000000001</v>
      </c>
      <c r="DK51" s="16">
        <f t="shared" si="296"/>
        <v>192.06000000000043</v>
      </c>
      <c r="DL51" s="16">
        <f t="shared" si="296"/>
        <v>205.09500000000082</v>
      </c>
      <c r="DM51" s="16">
        <f t="shared" si="296"/>
        <v>164.83499999999842</v>
      </c>
      <c r="DN51" s="16">
        <f t="shared" si="296"/>
        <v>152.01999999999882</v>
      </c>
      <c r="DO51" s="16">
        <f t="shared" si="296"/>
        <v>182.92999999999921</v>
      </c>
      <c r="DP51" s="16">
        <f t="shared" si="296"/>
        <v>278.85000000000002</v>
      </c>
      <c r="DQ51" s="16">
        <f t="shared" si="296"/>
        <v>220.82500000000002</v>
      </c>
      <c r="DR51" s="16">
        <f t="shared" si="296"/>
        <v>112.6399999999996</v>
      </c>
      <c r="DS51" s="16">
        <f t="shared" si="296"/>
        <v>469.31499999999966</v>
      </c>
      <c r="DT51" s="16">
        <f t="shared" si="296"/>
        <v>220.98999999999961</v>
      </c>
      <c r="DU51" s="16">
        <f t="shared" si="296"/>
        <v>159.22500000000002</v>
      </c>
      <c r="DV51" s="16">
        <f t="shared" si="296"/>
        <v>103.0149999999996</v>
      </c>
      <c r="DW51" s="16">
        <f t="shared" si="296"/>
        <v>104.61000000000041</v>
      </c>
      <c r="DX51" s="16">
        <f t="shared" si="296"/>
        <v>120.06499999999961</v>
      </c>
      <c r="DY51" s="16">
        <f t="shared" si="296"/>
        <v>230.77999999999921</v>
      </c>
      <c r="DZ51" s="16">
        <f t="shared" si="296"/>
        <v>201.24499999999881</v>
      </c>
      <c r="EA51" s="16">
        <f t="shared" si="296"/>
        <v>98.285000000000409</v>
      </c>
      <c r="EB51" s="16">
        <f t="shared" si="296"/>
        <v>230.50499999999923</v>
      </c>
      <c r="EC51" s="16">
        <f t="shared" si="296"/>
        <v>140.80000000000001</v>
      </c>
      <c r="ED51" s="16">
        <f t="shared" ref="ED51:EW51" si="297">ED50*1.1</f>
        <v>113.62999999999921</v>
      </c>
      <c r="EE51" s="16">
        <f t="shared" si="297"/>
        <v>105.60000000000001</v>
      </c>
      <c r="EF51" s="16">
        <f t="shared" si="297"/>
        <v>105.71000000000041</v>
      </c>
      <c r="EG51" s="16">
        <f t="shared" si="297"/>
        <v>125.73000000000121</v>
      </c>
      <c r="EH51" s="16">
        <f t="shared" si="297"/>
        <v>125.56499999999961</v>
      </c>
      <c r="EI51" s="16">
        <f t="shared" si="297"/>
        <v>204.92999999999921</v>
      </c>
      <c r="EJ51" s="16">
        <f t="shared" si="297"/>
        <v>94.655000000001209</v>
      </c>
      <c r="EK51" s="16">
        <f t="shared" si="297"/>
        <v>195.13999999999962</v>
      </c>
      <c r="EL51" s="16">
        <f t="shared" si="297"/>
        <v>229.29500000000081</v>
      </c>
      <c r="EM51" s="16">
        <f t="shared" si="297"/>
        <v>135.13500000000042</v>
      </c>
      <c r="EN51" s="16">
        <f t="shared" si="297"/>
        <v>92.179999999999211</v>
      </c>
      <c r="EO51" s="16">
        <f t="shared" si="297"/>
        <v>179.73999999999961</v>
      </c>
      <c r="EP51" s="16">
        <f t="shared" si="297"/>
        <v>125.73000000000121</v>
      </c>
      <c r="EQ51" s="16">
        <f t="shared" si="297"/>
        <v>99.110000000000412</v>
      </c>
      <c r="ER51" s="16">
        <f t="shared" si="297"/>
        <v>105.8200000000008</v>
      </c>
      <c r="ES51" s="16">
        <f t="shared" si="297"/>
        <v>59.235000000000404</v>
      </c>
      <c r="ET51" s="16">
        <f t="shared" si="297"/>
        <v>113.02500000000001</v>
      </c>
      <c r="EU51" s="16">
        <f t="shared" si="297"/>
        <v>63.965000000001609</v>
      </c>
      <c r="EV51" s="16">
        <f t="shared" si="297"/>
        <v>50.160000000000402</v>
      </c>
      <c r="EW51" s="16">
        <f t="shared" si="297"/>
        <v>202.23500000000041</v>
      </c>
      <c r="EX51" s="16">
        <f>EX50*1.1</f>
        <v>273.46000000000043</v>
      </c>
      <c r="EY51" s="16">
        <f>EY50*1.1</f>
        <v>133.70499999999922</v>
      </c>
      <c r="EZ51" s="16">
        <f>EZ50*1.1</f>
        <v>129.85500000000121</v>
      </c>
      <c r="FA51" s="16">
        <f>FA50*1.1</f>
        <v>87.45</v>
      </c>
      <c r="FB51" s="16">
        <f>FB50*1.1</f>
        <v>111.04499999999881</v>
      </c>
      <c r="FC51" s="16">
        <f t="shared" ref="FC51:FV51" si="298">FC50*1.1</f>
        <v>94.710000000000406</v>
      </c>
      <c r="FD51" s="16">
        <f t="shared" si="298"/>
        <v>105.7099999999984</v>
      </c>
      <c r="FE51" s="16">
        <f t="shared" si="298"/>
        <v>61.050000000000004</v>
      </c>
      <c r="FF51" s="16">
        <f t="shared" si="298"/>
        <v>104.22500000000001</v>
      </c>
      <c r="FG51" s="16">
        <f t="shared" si="298"/>
        <v>265.15500000000122</v>
      </c>
      <c r="FH51" s="16">
        <f t="shared" si="298"/>
        <v>106.58999999999961</v>
      </c>
      <c r="FI51" s="16">
        <f t="shared" si="298"/>
        <v>104.8850000000004</v>
      </c>
      <c r="FJ51" s="16">
        <f t="shared" si="298"/>
        <v>142.94500000000082</v>
      </c>
      <c r="FK51" s="16">
        <f t="shared" si="298"/>
        <v>134.2549999999992</v>
      </c>
      <c r="FL51" s="16">
        <f t="shared" si="298"/>
        <v>107.30500000000121</v>
      </c>
      <c r="FM51" s="16">
        <f t="shared" si="298"/>
        <v>174.40500000000122</v>
      </c>
      <c r="FN51" s="16">
        <f t="shared" si="298"/>
        <v>214.28000000000122</v>
      </c>
      <c r="FO51" s="16">
        <f t="shared" si="298"/>
        <v>160.48999999999961</v>
      </c>
      <c r="FP51" s="16">
        <f t="shared" si="298"/>
        <v>215.32500000000002</v>
      </c>
      <c r="FQ51" s="16">
        <f t="shared" si="298"/>
        <v>254.31999999999883</v>
      </c>
      <c r="FR51" s="16">
        <f t="shared" si="298"/>
        <v>124.51999999999882</v>
      </c>
      <c r="FS51" s="16">
        <f t="shared" si="298"/>
        <v>225.22500000000002</v>
      </c>
      <c r="FT51" s="16">
        <f t="shared" si="298"/>
        <v>153.72500000000002</v>
      </c>
      <c r="FU51" s="16">
        <f t="shared" si="298"/>
        <v>236.60999999999842</v>
      </c>
      <c r="FV51" s="16">
        <f t="shared" si="298"/>
        <v>130.51500000000161</v>
      </c>
      <c r="FW51" s="23"/>
      <c r="FX51" s="23"/>
      <c r="FY51" s="23">
        <v>10798.3</v>
      </c>
      <c r="FZ51" s="24"/>
      <c r="GA51" s="24"/>
      <c r="GB51" s="24"/>
      <c r="GC51" s="24">
        <v>10723.3747</v>
      </c>
      <c r="GD51" s="24"/>
      <c r="GE51" s="24"/>
      <c r="GF51" s="24"/>
      <c r="GG51" s="24"/>
      <c r="GH51" s="24"/>
      <c r="GI51" s="24"/>
      <c r="GJ51" s="24"/>
      <c r="GK51" s="24"/>
      <c r="GL51" s="24"/>
      <c r="GM51" s="24"/>
      <c r="GN51" s="24"/>
      <c r="GO51" s="24"/>
      <c r="GP51" s="24"/>
      <c r="GQ51" s="24" t="s">
        <v>74</v>
      </c>
      <c r="GR51" s="24"/>
      <c r="GS51" s="24"/>
      <c r="GT51" s="24"/>
      <c r="GU51" s="24"/>
      <c r="GV51" s="24"/>
      <c r="GW51" s="24"/>
      <c r="GX51" s="24"/>
      <c r="GY51" s="24"/>
      <c r="GZ51" s="24"/>
      <c r="HA51" s="24"/>
      <c r="HB51" s="24"/>
      <c r="HC51" s="24"/>
    </row>
    <row r="52" spans="1:211" ht="14.7" customHeight="1" x14ac:dyDescent="0.3">
      <c r="A52" s="12"/>
      <c r="B52" s="13"/>
      <c r="C52" s="13"/>
      <c r="D52" s="14" t="s">
        <v>48</v>
      </c>
      <c r="E52" s="49">
        <f t="shared" ref="E52:BB52" si="299">(E2+E3)</f>
        <v>21786.550000000003</v>
      </c>
      <c r="F52" s="49">
        <f t="shared" si="299"/>
        <v>21724.300000000003</v>
      </c>
      <c r="G52" s="49">
        <f t="shared" si="299"/>
        <v>21569</v>
      </c>
      <c r="H52" s="49">
        <f t="shared" si="299"/>
        <v>21310.9</v>
      </c>
      <c r="I52" s="49">
        <f t="shared" si="299"/>
        <v>21303.9</v>
      </c>
      <c r="J52" s="49">
        <f t="shared" si="299"/>
        <v>21033.800000000003</v>
      </c>
      <c r="K52" s="49">
        <f t="shared" si="299"/>
        <v>20901</v>
      </c>
      <c r="L52" s="49">
        <f t="shared" si="299"/>
        <v>21313</v>
      </c>
      <c r="M52" s="49">
        <f t="shared" si="299"/>
        <v>21588.1</v>
      </c>
      <c r="N52" s="49">
        <f t="shared" si="299"/>
        <v>21567.85</v>
      </c>
      <c r="O52" s="49">
        <f t="shared" si="299"/>
        <v>21745.200000000001</v>
      </c>
      <c r="P52" s="49">
        <f t="shared" si="299"/>
        <v>21734.5</v>
      </c>
      <c r="Q52" s="49">
        <f t="shared" si="299"/>
        <v>21913.15</v>
      </c>
      <c r="R52" s="49">
        <f t="shared" si="299"/>
        <v>21842.6</v>
      </c>
      <c r="S52" s="49">
        <f t="shared" si="299"/>
        <v>21702.3</v>
      </c>
      <c r="T52" s="49">
        <f t="shared" si="299"/>
        <v>21431.55</v>
      </c>
      <c r="U52" s="49">
        <f t="shared" si="299"/>
        <v>21282.05</v>
      </c>
      <c r="V52" s="49">
        <f t="shared" si="299"/>
        <v>21598.65</v>
      </c>
      <c r="W52" s="49">
        <f t="shared" si="299"/>
        <v>21710.75</v>
      </c>
      <c r="X52" s="49">
        <f t="shared" si="299"/>
        <v>21776.75</v>
      </c>
      <c r="Y52" s="49">
        <f t="shared" si="299"/>
        <v>21730.7</v>
      </c>
      <c r="Z52" s="49">
        <f t="shared" si="299"/>
        <v>21630.400000000001</v>
      </c>
      <c r="AA52" s="49">
        <f t="shared" si="299"/>
        <v>21475.3</v>
      </c>
      <c r="AB52" s="49">
        <f t="shared" si="299"/>
        <v>21369.699999999997</v>
      </c>
      <c r="AC52" s="16">
        <f t="shared" si="299"/>
        <v>21586.1</v>
      </c>
      <c r="AD52" s="16">
        <f t="shared" si="299"/>
        <v>21551.7</v>
      </c>
      <c r="AE52" s="16">
        <f t="shared" si="299"/>
        <v>21619.8</v>
      </c>
      <c r="AF52" s="16">
        <f t="shared" si="299"/>
        <v>21661.15</v>
      </c>
      <c r="AG52" s="16">
        <f t="shared" si="299"/>
        <v>21589.55</v>
      </c>
      <c r="AH52" s="16">
        <f t="shared" si="299"/>
        <v>21500.35</v>
      </c>
      <c r="AI52" s="16">
        <f t="shared" si="299"/>
        <v>21674.5</v>
      </c>
      <c r="AJ52" s="16">
        <f t="shared" si="299"/>
        <v>21805.05</v>
      </c>
      <c r="AK52" s="16">
        <f t="shared" si="299"/>
        <v>21775.3</v>
      </c>
      <c r="AL52" s="16">
        <f t="shared" si="299"/>
        <v>21780.400000000001</v>
      </c>
      <c r="AM52" s="16">
        <f t="shared" si="299"/>
        <v>21873.200000000001</v>
      </c>
      <c r="AN52" s="16">
        <f t="shared" si="299"/>
        <v>21813.949999999997</v>
      </c>
      <c r="AO52" s="16">
        <f t="shared" si="299"/>
        <v>21756.75</v>
      </c>
      <c r="AP52" s="16">
        <f t="shared" si="299"/>
        <v>21665.25</v>
      </c>
      <c r="AQ52" s="16">
        <f t="shared" si="299"/>
        <v>21688.15</v>
      </c>
      <c r="AR52" s="16">
        <f t="shared" si="299"/>
        <v>21319</v>
      </c>
      <c r="AS52" s="16">
        <f t="shared" si="299"/>
        <v>21435.4</v>
      </c>
      <c r="AT52" s="16">
        <f t="shared" si="299"/>
        <v>21274</v>
      </c>
      <c r="AU52" s="16">
        <f t="shared" si="299"/>
        <v>21323.050000000003</v>
      </c>
      <c r="AV52" s="16">
        <f t="shared" si="299"/>
        <v>21516.6</v>
      </c>
      <c r="AW52" s="50">
        <f t="shared" si="299"/>
        <v>21796.9</v>
      </c>
      <c r="AX52" s="16">
        <f t="shared" si="299"/>
        <v>21742.05</v>
      </c>
      <c r="AY52" s="16">
        <f t="shared" si="299"/>
        <v>21843.4</v>
      </c>
      <c r="AZ52" s="16">
        <f t="shared" si="299"/>
        <v>22035.300000000003</v>
      </c>
      <c r="BA52" s="16">
        <f t="shared" si="299"/>
        <v>22161.7</v>
      </c>
      <c r="BB52" s="16">
        <f t="shared" si="299"/>
        <v>21966.65</v>
      </c>
      <c r="BC52" s="16">
        <f t="shared" ref="BC52:BL52" si="300">(BC2+BC3)</f>
        <v>21788</v>
      </c>
      <c r="BD52" s="16">
        <f t="shared" si="300"/>
        <v>21734.699999999997</v>
      </c>
      <c r="BE52" s="16">
        <f t="shared" si="300"/>
        <v>21663.75</v>
      </c>
      <c r="BF52" s="16">
        <f t="shared" si="300"/>
        <v>21511.45</v>
      </c>
      <c r="BG52" s="16">
        <f t="shared" si="300"/>
        <v>21406.15</v>
      </c>
      <c r="BH52" s="16">
        <f t="shared" si="300"/>
        <v>21388.3</v>
      </c>
      <c r="BI52" s="16">
        <f t="shared" si="300"/>
        <v>21308.5</v>
      </c>
      <c r="BJ52" s="16">
        <f t="shared" si="300"/>
        <v>21399.1</v>
      </c>
      <c r="BK52" s="16">
        <f t="shared" si="300"/>
        <v>21530.35</v>
      </c>
      <c r="BL52" s="16">
        <f t="shared" si="300"/>
        <v>21559.949999999997</v>
      </c>
      <c r="BM52" s="16">
        <f t="shared" ref="BM52:CT52" si="301">(BM2+BM3)</f>
        <v>21675.15</v>
      </c>
      <c r="BN52" s="16">
        <f t="shared" si="301"/>
        <v>21618.05</v>
      </c>
      <c r="BO52" s="16">
        <f t="shared" si="301"/>
        <v>21690.9</v>
      </c>
      <c r="BP52" s="16">
        <f t="shared" si="301"/>
        <v>21650.550000000003</v>
      </c>
      <c r="BQ52" s="16">
        <f t="shared" si="301"/>
        <v>21701</v>
      </c>
      <c r="BR52" s="16">
        <f t="shared" si="301"/>
        <v>21571.1</v>
      </c>
      <c r="BS52" s="16">
        <f t="shared" si="301"/>
        <v>21811.9</v>
      </c>
      <c r="BT52" s="16">
        <f t="shared" si="301"/>
        <v>22061.15</v>
      </c>
      <c r="BU52" s="16">
        <f t="shared" si="301"/>
        <v>22116.15</v>
      </c>
      <c r="BV52" s="16">
        <f t="shared" si="301"/>
        <v>22057.95</v>
      </c>
      <c r="BW52" s="16">
        <f t="shared" si="301"/>
        <v>22240.75</v>
      </c>
      <c r="BX52" s="16">
        <f t="shared" si="301"/>
        <v>22547.4</v>
      </c>
      <c r="BY52" s="16">
        <f t="shared" si="301"/>
        <v>22628.9</v>
      </c>
      <c r="BZ52" s="16">
        <f t="shared" si="301"/>
        <v>22697.200000000001</v>
      </c>
      <c r="CA52" s="16">
        <f t="shared" si="301"/>
        <v>22857.8</v>
      </c>
      <c r="CB52" s="16">
        <f t="shared" si="301"/>
        <v>22942.65</v>
      </c>
      <c r="CC52" s="16">
        <f t="shared" si="301"/>
        <v>22995.1</v>
      </c>
      <c r="CD52" s="16">
        <f t="shared" si="301"/>
        <v>23059.200000000001</v>
      </c>
      <c r="CE52" s="16">
        <f t="shared" si="301"/>
        <v>23007.35</v>
      </c>
      <c r="CF52" s="16">
        <f t="shared" si="301"/>
        <v>22707.25</v>
      </c>
      <c r="CG52" s="16">
        <f t="shared" si="301"/>
        <v>22849.200000000001</v>
      </c>
      <c r="CH52" s="16">
        <f t="shared" si="301"/>
        <v>22959.200000000001</v>
      </c>
      <c r="CI52" s="16">
        <f t="shared" si="301"/>
        <v>23040.95</v>
      </c>
      <c r="CJ52" s="16">
        <f t="shared" si="301"/>
        <v>23200.5</v>
      </c>
      <c r="CK52" s="16">
        <f t="shared" si="301"/>
        <v>23382.85</v>
      </c>
      <c r="CL52" s="16">
        <f t="shared" si="301"/>
        <v>23385.200000000001</v>
      </c>
      <c r="CM52" s="16">
        <f t="shared" si="301"/>
        <v>23390.15</v>
      </c>
      <c r="CN52" s="16">
        <f t="shared" si="301"/>
        <v>23221.75</v>
      </c>
      <c r="CO52" s="16">
        <f t="shared" si="301"/>
        <v>23299.15</v>
      </c>
      <c r="CP52" s="16">
        <f t="shared" si="301"/>
        <v>23259.4</v>
      </c>
      <c r="CQ52" s="16">
        <f t="shared" si="301"/>
        <v>23253.599999999999</v>
      </c>
      <c r="CR52" s="16">
        <f t="shared" si="301"/>
        <v>23251.8</v>
      </c>
      <c r="CS52" s="16">
        <f t="shared" si="301"/>
        <v>23157.25</v>
      </c>
      <c r="CT52" s="16">
        <f t="shared" si="301"/>
        <v>23236.15</v>
      </c>
      <c r="CU52" s="16">
        <f>(CU2+CU3)</f>
        <v>23352.85</v>
      </c>
      <c r="CV52" s="16">
        <f>(CV2+CV3)</f>
        <v>23542.5</v>
      </c>
      <c r="CW52" s="16">
        <f>(CW2+CW3)</f>
        <v>23594.65</v>
      </c>
      <c r="CX52" s="16">
        <f t="shared" ref="CX52:DB52" si="302">(CX2+CX3)</f>
        <v>23311</v>
      </c>
      <c r="CY52" s="16">
        <f t="shared" si="302"/>
        <v>23210.75</v>
      </c>
      <c r="CZ52" s="16">
        <f t="shared" si="302"/>
        <v>23319.7</v>
      </c>
      <c r="DA52" s="16">
        <f t="shared" si="302"/>
        <v>23421.05</v>
      </c>
      <c r="DB52" s="16">
        <f t="shared" si="302"/>
        <v>23424.65</v>
      </c>
      <c r="DC52" s="16">
        <f t="shared" ref="DC52:DH52" si="303">(DC2+DC3)</f>
        <v>23412.15</v>
      </c>
      <c r="DD52" s="16">
        <f t="shared" si="303"/>
        <v>23488.85</v>
      </c>
      <c r="DE52" s="16">
        <f t="shared" si="303"/>
        <v>23470.25</v>
      </c>
      <c r="DF52" s="16">
        <f t="shared" si="303"/>
        <v>23203.9</v>
      </c>
      <c r="DG52" s="16">
        <f t="shared" si="303"/>
        <v>23141.5</v>
      </c>
      <c r="DH52" s="16">
        <f t="shared" si="303"/>
        <v>22826.050000000003</v>
      </c>
      <c r="DI52" s="16">
        <f t="shared" ref="DI52:EC52" si="304">(DI2+DI3)</f>
        <v>22612.65</v>
      </c>
      <c r="DJ52" s="16">
        <f t="shared" si="304"/>
        <v>22596.85</v>
      </c>
      <c r="DK52" s="16">
        <f t="shared" si="304"/>
        <v>22425.800000000003</v>
      </c>
      <c r="DL52" s="16">
        <f t="shared" si="304"/>
        <v>22403.05</v>
      </c>
      <c r="DM52" s="16">
        <f t="shared" si="304"/>
        <v>22423.75</v>
      </c>
      <c r="DN52" s="16">
        <f t="shared" si="304"/>
        <v>22424.9</v>
      </c>
      <c r="DO52" s="16">
        <f t="shared" si="304"/>
        <v>22686</v>
      </c>
      <c r="DP52" s="16">
        <f t="shared" si="304"/>
        <v>23436.9</v>
      </c>
      <c r="DQ52" s="16">
        <f t="shared" si="304"/>
        <v>23566.35</v>
      </c>
      <c r="DR52" s="16">
        <f t="shared" si="304"/>
        <v>23467.199999999997</v>
      </c>
      <c r="DS52" s="16">
        <f t="shared" si="304"/>
        <v>23655.65</v>
      </c>
      <c r="DT52" s="16">
        <f t="shared" si="304"/>
        <v>23517.1</v>
      </c>
      <c r="DU52" s="16">
        <f t="shared" si="304"/>
        <v>23769.55</v>
      </c>
      <c r="DV52" s="16">
        <f t="shared" si="304"/>
        <v>23823.449999999997</v>
      </c>
      <c r="DW52" s="16">
        <f t="shared" si="304"/>
        <v>23768.699999999997</v>
      </c>
      <c r="DX52" s="16">
        <f t="shared" si="304"/>
        <v>23827.949999999997</v>
      </c>
      <c r="DY52" s="16">
        <f t="shared" si="304"/>
        <v>23868.7</v>
      </c>
      <c r="DZ52" s="16">
        <f t="shared" si="304"/>
        <v>24023.15</v>
      </c>
      <c r="EA52" s="16">
        <f t="shared" si="304"/>
        <v>24101.050000000003</v>
      </c>
      <c r="EB52" s="16">
        <f t="shared" si="304"/>
        <v>23870.05</v>
      </c>
      <c r="EC52" s="16">
        <f t="shared" si="304"/>
        <v>23667</v>
      </c>
      <c r="ED52" s="16">
        <f t="shared" ref="ED52:EW52" si="305">(ED2+ED3)</f>
        <v>23846.799999999999</v>
      </c>
      <c r="EE52" s="16">
        <f t="shared" si="305"/>
        <v>23904.7</v>
      </c>
      <c r="EF52" s="16">
        <f t="shared" si="305"/>
        <v>23828.800000000003</v>
      </c>
      <c r="EG52" s="16">
        <f t="shared" si="305"/>
        <v>23748.400000000001</v>
      </c>
      <c r="EH52" s="16">
        <f t="shared" si="305"/>
        <v>23709.550000000003</v>
      </c>
      <c r="EI52" s="16">
        <f t="shared" si="305"/>
        <v>23501.8</v>
      </c>
      <c r="EJ52" s="16">
        <f t="shared" si="305"/>
        <v>23368.35</v>
      </c>
      <c r="EK52" s="16">
        <f t="shared" si="305"/>
        <v>23427.599999999999</v>
      </c>
      <c r="EL52" s="16">
        <f t="shared" si="305"/>
        <v>23478.55</v>
      </c>
      <c r="EM52" s="16">
        <f t="shared" si="305"/>
        <v>23533.050000000003</v>
      </c>
      <c r="EN52" s="16">
        <f t="shared" si="305"/>
        <v>23424.2</v>
      </c>
      <c r="EO52" s="16">
        <f t="shared" si="305"/>
        <v>23465.4</v>
      </c>
      <c r="EP52" s="16">
        <f t="shared" si="305"/>
        <v>23629.4</v>
      </c>
      <c r="EQ52" s="16">
        <f t="shared" si="305"/>
        <v>23732.199999999997</v>
      </c>
      <c r="ER52" s="16">
        <f t="shared" si="305"/>
        <v>23647.200000000001</v>
      </c>
      <c r="ES52" s="16">
        <f t="shared" si="305"/>
        <v>23715.449999999997</v>
      </c>
      <c r="ET52" s="16">
        <f t="shared" si="305"/>
        <v>23732.15</v>
      </c>
      <c r="EU52" s="16">
        <f t="shared" si="305"/>
        <v>23832.25</v>
      </c>
      <c r="EV52" s="16">
        <f t="shared" si="305"/>
        <v>23892.9</v>
      </c>
      <c r="EW52" s="16">
        <f t="shared" si="305"/>
        <v>23779.65</v>
      </c>
      <c r="EX52" s="16">
        <f>(EX2+EX3)</f>
        <v>23295.199999999997</v>
      </c>
      <c r="EY52" s="16">
        <f>(EY2+EY3)</f>
        <v>23043.55</v>
      </c>
      <c r="EZ52" s="16">
        <f>(EZ2+EZ3)</f>
        <v>23069.35</v>
      </c>
      <c r="FA52" s="16">
        <f>(FA2+FA3)</f>
        <v>23118.5</v>
      </c>
      <c r="FB52" s="16">
        <f>(FB2+FB3)</f>
        <v>23178.15</v>
      </c>
      <c r="FC52" s="16">
        <f t="shared" ref="FC52:FL52" si="306">(FC2+FC3)</f>
        <v>23150.699999999997</v>
      </c>
      <c r="FD52" s="16">
        <f t="shared" si="306"/>
        <v>23244</v>
      </c>
      <c r="FE52" s="16">
        <f t="shared" si="306"/>
        <v>23357.8</v>
      </c>
      <c r="FF52" s="16">
        <f t="shared" si="306"/>
        <v>23259.55</v>
      </c>
      <c r="FG52" s="16">
        <f t="shared" si="306"/>
        <v>23039.65</v>
      </c>
      <c r="FH52" s="16">
        <f t="shared" si="306"/>
        <v>22699.4</v>
      </c>
      <c r="FI52" s="16">
        <f t="shared" si="306"/>
        <v>22700.949999999997</v>
      </c>
      <c r="FJ52" s="16">
        <f t="shared" si="306"/>
        <v>22589.55</v>
      </c>
      <c r="FK52" s="16">
        <f t="shared" si="306"/>
        <v>22600.75</v>
      </c>
      <c r="FL52" s="16">
        <f t="shared" si="306"/>
        <v>22517.65</v>
      </c>
      <c r="FM52" s="16">
        <f>(FM2+FM3)</f>
        <v>22463.35</v>
      </c>
      <c r="FN52" s="16">
        <f t="shared" ref="FN52:FV52" si="307">(FN2+FN3)</f>
        <v>22340.1</v>
      </c>
      <c r="FO52" s="16">
        <f t="shared" si="307"/>
        <v>22144.699999999997</v>
      </c>
      <c r="FP52" s="16">
        <f t="shared" si="307"/>
        <v>21957.75</v>
      </c>
      <c r="FQ52" s="16">
        <f t="shared" si="307"/>
        <v>21929.1</v>
      </c>
      <c r="FR52" s="16">
        <f t="shared" si="307"/>
        <v>21678.400000000001</v>
      </c>
      <c r="FS52" s="16">
        <f t="shared" si="307"/>
        <v>21832.35</v>
      </c>
      <c r="FT52" s="16">
        <f t="shared" si="307"/>
        <v>21811.55</v>
      </c>
      <c r="FU52" s="16">
        <f t="shared" si="307"/>
        <v>21901</v>
      </c>
      <c r="FV52" s="16">
        <f t="shared" si="307"/>
        <v>22244.25</v>
      </c>
      <c r="FW52" s="24"/>
      <c r="FX52" s="24"/>
      <c r="FY52" s="24">
        <v>10732.2554</v>
      </c>
      <c r="FZ52" s="24"/>
      <c r="GA52" s="24"/>
      <c r="GB52" s="24"/>
      <c r="GC52" s="24">
        <v>10581.875</v>
      </c>
      <c r="GD52" s="24"/>
      <c r="GE52" s="24"/>
      <c r="GF52" s="24"/>
      <c r="GG52" s="24"/>
      <c r="GH52" s="24"/>
      <c r="GI52" s="24"/>
      <c r="GJ52" s="24"/>
      <c r="GK52" s="24"/>
      <c r="GL52" s="24"/>
      <c r="GM52" s="24"/>
      <c r="GN52" s="24"/>
      <c r="GO52" s="24"/>
      <c r="GP52" s="24"/>
      <c r="GQ52" s="24">
        <v>10637</v>
      </c>
      <c r="GR52" s="24"/>
      <c r="GS52" s="24"/>
      <c r="GT52" s="24"/>
      <c r="GU52" s="24"/>
      <c r="GV52" s="24"/>
      <c r="GW52" s="24"/>
      <c r="GX52" s="24"/>
      <c r="GY52" s="24"/>
      <c r="GZ52" s="24"/>
      <c r="HA52" s="24"/>
      <c r="HB52" s="24"/>
      <c r="HC52" s="24"/>
    </row>
    <row r="53" spans="1:211" ht="14.7" customHeight="1" x14ac:dyDescent="0.3">
      <c r="A53" s="12"/>
      <c r="B53" s="13"/>
      <c r="C53" s="13"/>
      <c r="D53" s="14" t="s">
        <v>49</v>
      </c>
      <c r="E53" s="49">
        <f t="shared" ref="E53:BB53" si="308">(E2+E3)/2</f>
        <v>10893.275000000001</v>
      </c>
      <c r="F53" s="49">
        <f t="shared" si="308"/>
        <v>10862.150000000001</v>
      </c>
      <c r="G53" s="49">
        <f t="shared" si="308"/>
        <v>10784.5</v>
      </c>
      <c r="H53" s="49">
        <f t="shared" si="308"/>
        <v>10655.45</v>
      </c>
      <c r="I53" s="49">
        <f t="shared" si="308"/>
        <v>10651.95</v>
      </c>
      <c r="J53" s="49">
        <f t="shared" si="308"/>
        <v>10516.900000000001</v>
      </c>
      <c r="K53" s="49">
        <f t="shared" si="308"/>
        <v>10450.5</v>
      </c>
      <c r="L53" s="49">
        <f t="shared" si="308"/>
        <v>10656.5</v>
      </c>
      <c r="M53" s="49">
        <f t="shared" si="308"/>
        <v>10794.05</v>
      </c>
      <c r="N53" s="49">
        <f t="shared" si="308"/>
        <v>10783.924999999999</v>
      </c>
      <c r="O53" s="49">
        <f t="shared" si="308"/>
        <v>10872.6</v>
      </c>
      <c r="P53" s="49">
        <f t="shared" si="308"/>
        <v>10867.25</v>
      </c>
      <c r="Q53" s="49">
        <f t="shared" si="308"/>
        <v>10956.575000000001</v>
      </c>
      <c r="R53" s="49">
        <f t="shared" si="308"/>
        <v>10921.3</v>
      </c>
      <c r="S53" s="49">
        <f t="shared" si="308"/>
        <v>10851.15</v>
      </c>
      <c r="T53" s="49">
        <f t="shared" si="308"/>
        <v>10715.775</v>
      </c>
      <c r="U53" s="49">
        <f t="shared" si="308"/>
        <v>10641.025</v>
      </c>
      <c r="V53" s="49">
        <f t="shared" si="308"/>
        <v>10799.325000000001</v>
      </c>
      <c r="W53" s="49">
        <f t="shared" si="308"/>
        <v>10855.375</v>
      </c>
      <c r="X53" s="49">
        <f t="shared" si="308"/>
        <v>10888.375</v>
      </c>
      <c r="Y53" s="49">
        <f t="shared" si="308"/>
        <v>10865.35</v>
      </c>
      <c r="Z53" s="49">
        <f t="shared" si="308"/>
        <v>10815.2</v>
      </c>
      <c r="AA53" s="49">
        <f t="shared" si="308"/>
        <v>10737.65</v>
      </c>
      <c r="AB53" s="49">
        <f t="shared" si="308"/>
        <v>10684.849999999999</v>
      </c>
      <c r="AC53" s="16">
        <f t="shared" si="308"/>
        <v>10793.05</v>
      </c>
      <c r="AD53" s="16">
        <f t="shared" si="308"/>
        <v>10775.85</v>
      </c>
      <c r="AE53" s="16">
        <f t="shared" si="308"/>
        <v>10809.9</v>
      </c>
      <c r="AF53" s="16">
        <f t="shared" si="308"/>
        <v>10830.575000000001</v>
      </c>
      <c r="AG53" s="16">
        <f t="shared" si="308"/>
        <v>10794.775</v>
      </c>
      <c r="AH53" s="16">
        <f t="shared" si="308"/>
        <v>10750.174999999999</v>
      </c>
      <c r="AI53" s="16">
        <f t="shared" si="308"/>
        <v>10837.25</v>
      </c>
      <c r="AJ53" s="16">
        <f t="shared" si="308"/>
        <v>10902.525</v>
      </c>
      <c r="AK53" s="16">
        <f t="shared" si="308"/>
        <v>10887.65</v>
      </c>
      <c r="AL53" s="16">
        <f t="shared" si="308"/>
        <v>10890.2</v>
      </c>
      <c r="AM53" s="16">
        <f t="shared" si="308"/>
        <v>10936.6</v>
      </c>
      <c r="AN53" s="16">
        <f t="shared" si="308"/>
        <v>10906.974999999999</v>
      </c>
      <c r="AO53" s="16">
        <f t="shared" si="308"/>
        <v>10878.375</v>
      </c>
      <c r="AP53" s="16">
        <f t="shared" si="308"/>
        <v>10832.625</v>
      </c>
      <c r="AQ53" s="16">
        <f t="shared" si="308"/>
        <v>10844.075000000001</v>
      </c>
      <c r="AR53" s="16">
        <f t="shared" si="308"/>
        <v>10659.5</v>
      </c>
      <c r="AS53" s="16">
        <f t="shared" si="308"/>
        <v>10717.7</v>
      </c>
      <c r="AT53" s="16">
        <f t="shared" si="308"/>
        <v>10637</v>
      </c>
      <c r="AU53" s="16">
        <f t="shared" si="308"/>
        <v>10661.525000000001</v>
      </c>
      <c r="AV53" s="16">
        <f t="shared" si="308"/>
        <v>10758.3</v>
      </c>
      <c r="AW53" s="50">
        <f t="shared" si="308"/>
        <v>10898.45</v>
      </c>
      <c r="AX53" s="16">
        <f t="shared" si="308"/>
        <v>10871.025</v>
      </c>
      <c r="AY53" s="16">
        <f t="shared" si="308"/>
        <v>10921.7</v>
      </c>
      <c r="AZ53" s="16">
        <f t="shared" si="308"/>
        <v>11017.650000000001</v>
      </c>
      <c r="BA53" s="16">
        <f t="shared" si="308"/>
        <v>11080.85</v>
      </c>
      <c r="BB53" s="16">
        <f t="shared" si="308"/>
        <v>10983.325000000001</v>
      </c>
      <c r="BC53" s="16">
        <f t="shared" ref="BC53:BL53" si="309">(BC2+BC3)/2</f>
        <v>10894</v>
      </c>
      <c r="BD53" s="16">
        <f t="shared" si="309"/>
        <v>10867.349999999999</v>
      </c>
      <c r="BE53" s="16">
        <f t="shared" si="309"/>
        <v>10831.875</v>
      </c>
      <c r="BF53" s="16">
        <f t="shared" si="309"/>
        <v>10755.725</v>
      </c>
      <c r="BG53" s="16">
        <f t="shared" si="309"/>
        <v>10703.075000000001</v>
      </c>
      <c r="BH53" s="16">
        <f t="shared" si="309"/>
        <v>10694.15</v>
      </c>
      <c r="BI53" s="16">
        <f t="shared" si="309"/>
        <v>10654.25</v>
      </c>
      <c r="BJ53" s="16">
        <f t="shared" si="309"/>
        <v>10699.55</v>
      </c>
      <c r="BK53" s="16">
        <f t="shared" si="309"/>
        <v>10765.174999999999</v>
      </c>
      <c r="BL53" s="16">
        <f t="shared" si="309"/>
        <v>10779.974999999999</v>
      </c>
      <c r="BM53" s="16">
        <f t="shared" ref="BM53:CT53" si="310">(BM2+BM3)/2</f>
        <v>10837.575000000001</v>
      </c>
      <c r="BN53" s="16">
        <f t="shared" si="310"/>
        <v>10809.025</v>
      </c>
      <c r="BO53" s="16">
        <f t="shared" si="310"/>
        <v>10845.45</v>
      </c>
      <c r="BP53" s="16">
        <f t="shared" si="310"/>
        <v>10825.275000000001</v>
      </c>
      <c r="BQ53" s="16">
        <f t="shared" si="310"/>
        <v>10850.5</v>
      </c>
      <c r="BR53" s="16">
        <f t="shared" si="310"/>
        <v>10785.55</v>
      </c>
      <c r="BS53" s="16">
        <f t="shared" si="310"/>
        <v>10905.95</v>
      </c>
      <c r="BT53" s="16">
        <f t="shared" si="310"/>
        <v>11030.575000000001</v>
      </c>
      <c r="BU53" s="16">
        <f t="shared" si="310"/>
        <v>11058.075000000001</v>
      </c>
      <c r="BV53" s="16">
        <f t="shared" si="310"/>
        <v>11028.975</v>
      </c>
      <c r="BW53" s="16">
        <f t="shared" si="310"/>
        <v>11120.375</v>
      </c>
      <c r="BX53" s="16">
        <f t="shared" si="310"/>
        <v>11273.7</v>
      </c>
      <c r="BY53" s="16">
        <f t="shared" si="310"/>
        <v>11314.45</v>
      </c>
      <c r="BZ53" s="16">
        <f t="shared" si="310"/>
        <v>11348.6</v>
      </c>
      <c r="CA53" s="16">
        <f t="shared" si="310"/>
        <v>11428.9</v>
      </c>
      <c r="CB53" s="16">
        <f t="shared" si="310"/>
        <v>11471.325000000001</v>
      </c>
      <c r="CC53" s="16">
        <f t="shared" si="310"/>
        <v>11497.55</v>
      </c>
      <c r="CD53" s="16">
        <f t="shared" si="310"/>
        <v>11529.6</v>
      </c>
      <c r="CE53" s="16">
        <f t="shared" si="310"/>
        <v>11503.674999999999</v>
      </c>
      <c r="CF53" s="16">
        <f t="shared" si="310"/>
        <v>11353.625</v>
      </c>
      <c r="CG53" s="16">
        <f t="shared" si="310"/>
        <v>11424.6</v>
      </c>
      <c r="CH53" s="16">
        <f t="shared" si="310"/>
        <v>11479.6</v>
      </c>
      <c r="CI53" s="16">
        <f t="shared" si="310"/>
        <v>11520.475</v>
      </c>
      <c r="CJ53" s="16">
        <f t="shared" si="310"/>
        <v>11600.25</v>
      </c>
      <c r="CK53" s="16">
        <f t="shared" si="310"/>
        <v>11691.424999999999</v>
      </c>
      <c r="CL53" s="16">
        <f t="shared" si="310"/>
        <v>11692.6</v>
      </c>
      <c r="CM53" s="16">
        <f t="shared" si="310"/>
        <v>11695.075000000001</v>
      </c>
      <c r="CN53" s="16">
        <f t="shared" si="310"/>
        <v>11610.875</v>
      </c>
      <c r="CO53" s="16">
        <f t="shared" si="310"/>
        <v>11649.575000000001</v>
      </c>
      <c r="CP53" s="16">
        <f t="shared" si="310"/>
        <v>11629.7</v>
      </c>
      <c r="CQ53" s="16">
        <f t="shared" si="310"/>
        <v>11626.8</v>
      </c>
      <c r="CR53" s="16">
        <f t="shared" si="310"/>
        <v>11625.9</v>
      </c>
      <c r="CS53" s="16">
        <f t="shared" si="310"/>
        <v>11578.625</v>
      </c>
      <c r="CT53" s="16">
        <f t="shared" si="310"/>
        <v>11618.075000000001</v>
      </c>
      <c r="CU53" s="16">
        <f>(CU2+CU3)/2</f>
        <v>11676.424999999999</v>
      </c>
      <c r="CV53" s="16">
        <f>(CV2+CV3)/2</f>
        <v>11771.25</v>
      </c>
      <c r="CW53" s="16">
        <f>(CW2+CW3)/2</f>
        <v>11797.325000000001</v>
      </c>
      <c r="CX53" s="16">
        <f t="shared" ref="CX53:DB53" si="311">(CX2+CX3)/2</f>
        <v>11655.5</v>
      </c>
      <c r="CY53" s="16">
        <f t="shared" si="311"/>
        <v>11605.375</v>
      </c>
      <c r="CZ53" s="16">
        <f t="shared" si="311"/>
        <v>11659.85</v>
      </c>
      <c r="DA53" s="16">
        <f t="shared" si="311"/>
        <v>11710.525</v>
      </c>
      <c r="DB53" s="16">
        <f t="shared" si="311"/>
        <v>11712.325000000001</v>
      </c>
      <c r="DC53" s="16">
        <f t="shared" ref="DC53:DH53" si="312">(DC2+DC3)/2</f>
        <v>11706.075000000001</v>
      </c>
      <c r="DD53" s="16">
        <f t="shared" si="312"/>
        <v>11744.424999999999</v>
      </c>
      <c r="DE53" s="16">
        <f t="shared" si="312"/>
        <v>11735.125</v>
      </c>
      <c r="DF53" s="16">
        <f t="shared" si="312"/>
        <v>11601.95</v>
      </c>
      <c r="DG53" s="16">
        <f t="shared" si="312"/>
        <v>11570.75</v>
      </c>
      <c r="DH53" s="16">
        <f t="shared" si="312"/>
        <v>11413.025000000001</v>
      </c>
      <c r="DI53" s="16">
        <f t="shared" ref="DI53:EC53" si="313">(DI2+DI3)/2</f>
        <v>11306.325000000001</v>
      </c>
      <c r="DJ53" s="16">
        <f t="shared" si="313"/>
        <v>11298.424999999999</v>
      </c>
      <c r="DK53" s="16">
        <f t="shared" si="313"/>
        <v>11212.900000000001</v>
      </c>
      <c r="DL53" s="16">
        <f t="shared" si="313"/>
        <v>11201.525</v>
      </c>
      <c r="DM53" s="16">
        <f t="shared" si="313"/>
        <v>11211.875</v>
      </c>
      <c r="DN53" s="16">
        <f t="shared" si="313"/>
        <v>11212.45</v>
      </c>
      <c r="DO53" s="16">
        <f t="shared" si="313"/>
        <v>11343</v>
      </c>
      <c r="DP53" s="16">
        <f t="shared" si="313"/>
        <v>11718.45</v>
      </c>
      <c r="DQ53" s="16">
        <f t="shared" si="313"/>
        <v>11783.174999999999</v>
      </c>
      <c r="DR53" s="16">
        <f t="shared" si="313"/>
        <v>11733.599999999999</v>
      </c>
      <c r="DS53" s="16">
        <f t="shared" si="313"/>
        <v>11827.825000000001</v>
      </c>
      <c r="DT53" s="16">
        <f t="shared" si="313"/>
        <v>11758.55</v>
      </c>
      <c r="DU53" s="16">
        <f t="shared" si="313"/>
        <v>11884.775</v>
      </c>
      <c r="DV53" s="16">
        <f t="shared" si="313"/>
        <v>11911.724999999999</v>
      </c>
      <c r="DW53" s="16">
        <f t="shared" si="313"/>
        <v>11884.349999999999</v>
      </c>
      <c r="DX53" s="16">
        <f t="shared" si="313"/>
        <v>11913.974999999999</v>
      </c>
      <c r="DY53" s="16">
        <f t="shared" si="313"/>
        <v>11934.35</v>
      </c>
      <c r="DZ53" s="16">
        <f t="shared" si="313"/>
        <v>12011.575000000001</v>
      </c>
      <c r="EA53" s="16">
        <f t="shared" si="313"/>
        <v>12050.525000000001</v>
      </c>
      <c r="EB53" s="16">
        <f t="shared" si="313"/>
        <v>11935.025</v>
      </c>
      <c r="EC53" s="16">
        <f t="shared" si="313"/>
        <v>11833.5</v>
      </c>
      <c r="ED53" s="16">
        <f t="shared" ref="ED53:EW53" si="314">(ED2+ED3)/2</f>
        <v>11923.4</v>
      </c>
      <c r="EE53" s="16">
        <f t="shared" si="314"/>
        <v>11952.35</v>
      </c>
      <c r="EF53" s="16">
        <f t="shared" si="314"/>
        <v>11914.400000000001</v>
      </c>
      <c r="EG53" s="16">
        <f t="shared" si="314"/>
        <v>11874.2</v>
      </c>
      <c r="EH53" s="16">
        <f t="shared" si="314"/>
        <v>11854.775000000001</v>
      </c>
      <c r="EI53" s="16">
        <f t="shared" si="314"/>
        <v>11750.9</v>
      </c>
      <c r="EJ53" s="16">
        <f t="shared" si="314"/>
        <v>11684.174999999999</v>
      </c>
      <c r="EK53" s="16">
        <f t="shared" si="314"/>
        <v>11713.8</v>
      </c>
      <c r="EL53" s="16">
        <f t="shared" si="314"/>
        <v>11739.275</v>
      </c>
      <c r="EM53" s="16">
        <f t="shared" si="314"/>
        <v>11766.525000000001</v>
      </c>
      <c r="EN53" s="16">
        <f t="shared" si="314"/>
        <v>11712.1</v>
      </c>
      <c r="EO53" s="16">
        <f t="shared" si="314"/>
        <v>11732.7</v>
      </c>
      <c r="EP53" s="16">
        <f t="shared" si="314"/>
        <v>11814.7</v>
      </c>
      <c r="EQ53" s="16">
        <f t="shared" si="314"/>
        <v>11866.099999999999</v>
      </c>
      <c r="ER53" s="16">
        <f t="shared" si="314"/>
        <v>11823.6</v>
      </c>
      <c r="ES53" s="16">
        <f t="shared" si="314"/>
        <v>11857.724999999999</v>
      </c>
      <c r="ET53" s="16">
        <f t="shared" si="314"/>
        <v>11866.075000000001</v>
      </c>
      <c r="EU53" s="16">
        <f t="shared" si="314"/>
        <v>11916.125</v>
      </c>
      <c r="EV53" s="16">
        <f t="shared" si="314"/>
        <v>11946.45</v>
      </c>
      <c r="EW53" s="16">
        <f t="shared" si="314"/>
        <v>11889.825000000001</v>
      </c>
      <c r="EX53" s="16">
        <f>(EX2+EX3)/2</f>
        <v>11647.599999999999</v>
      </c>
      <c r="EY53" s="16">
        <f>(EY2+EY3)/2</f>
        <v>11521.775</v>
      </c>
      <c r="EZ53" s="16">
        <f>(EZ2+EZ3)/2</f>
        <v>11534.674999999999</v>
      </c>
      <c r="FA53" s="16">
        <f>(FA2+FA3)/2</f>
        <v>11559.25</v>
      </c>
      <c r="FB53" s="16">
        <f>(FB2+FB3)/2</f>
        <v>11589.075000000001</v>
      </c>
      <c r="FC53" s="16">
        <f t="shared" ref="FC53:FL53" si="315">(FC2+FC3)/2</f>
        <v>11575.349999999999</v>
      </c>
      <c r="FD53" s="16">
        <f t="shared" si="315"/>
        <v>11622</v>
      </c>
      <c r="FE53" s="16">
        <f t="shared" si="315"/>
        <v>11678.9</v>
      </c>
      <c r="FF53" s="16">
        <f t="shared" si="315"/>
        <v>11629.775</v>
      </c>
      <c r="FG53" s="16">
        <f t="shared" si="315"/>
        <v>11519.825000000001</v>
      </c>
      <c r="FH53" s="16">
        <f t="shared" si="315"/>
        <v>11349.7</v>
      </c>
      <c r="FI53" s="16">
        <f t="shared" si="315"/>
        <v>11350.474999999999</v>
      </c>
      <c r="FJ53" s="16">
        <f t="shared" si="315"/>
        <v>11294.775</v>
      </c>
      <c r="FK53" s="16">
        <f t="shared" si="315"/>
        <v>11300.375</v>
      </c>
      <c r="FL53" s="16">
        <f t="shared" si="315"/>
        <v>11258.825000000001</v>
      </c>
      <c r="FM53" s="16">
        <f>(FM2+FM3)/2</f>
        <v>11231.674999999999</v>
      </c>
      <c r="FN53" s="16">
        <f t="shared" ref="FN53:FV53" si="316">(FN2+FN3)/2</f>
        <v>11170.05</v>
      </c>
      <c r="FO53" s="16">
        <f t="shared" si="316"/>
        <v>11072.349999999999</v>
      </c>
      <c r="FP53" s="16">
        <f t="shared" si="316"/>
        <v>10978.875</v>
      </c>
      <c r="FQ53" s="16">
        <f t="shared" si="316"/>
        <v>10964.55</v>
      </c>
      <c r="FR53" s="16">
        <f t="shared" si="316"/>
        <v>10839.2</v>
      </c>
      <c r="FS53" s="16">
        <f t="shared" si="316"/>
        <v>10916.174999999999</v>
      </c>
      <c r="FT53" s="16">
        <f t="shared" si="316"/>
        <v>10905.775</v>
      </c>
      <c r="FU53" s="16">
        <f t="shared" si="316"/>
        <v>10950.5</v>
      </c>
      <c r="FV53" s="16">
        <f t="shared" si="316"/>
        <v>11122.125</v>
      </c>
      <c r="FZ53" s="24"/>
      <c r="GA53" s="24"/>
      <c r="GB53" s="24"/>
      <c r="GC53" s="24">
        <v>10440.375300000002</v>
      </c>
      <c r="GD53" s="24"/>
      <c r="GE53" s="24"/>
      <c r="GF53" s="24"/>
      <c r="GG53" s="24"/>
      <c r="GH53" s="24"/>
      <c r="GI53" s="24"/>
      <c r="GJ53" s="24"/>
      <c r="GK53" s="24"/>
      <c r="GL53" s="24"/>
      <c r="GM53" s="24"/>
      <c r="GN53" s="24"/>
      <c r="GO53" s="24"/>
      <c r="GP53" s="24"/>
      <c r="GQ53" s="24"/>
      <c r="GR53" s="24"/>
      <c r="GS53" s="24"/>
      <c r="GT53" s="24"/>
      <c r="GU53" s="24"/>
      <c r="GV53" s="24"/>
      <c r="GW53" s="24"/>
      <c r="GX53" s="24"/>
      <c r="GY53" s="24"/>
      <c r="GZ53" s="24"/>
      <c r="HA53" s="24"/>
      <c r="HB53" s="24"/>
      <c r="HC53" s="24"/>
    </row>
    <row r="54" spans="1:211" ht="14.7" customHeight="1" x14ac:dyDescent="0.3">
      <c r="A54" s="12"/>
      <c r="B54" s="13"/>
      <c r="C54" s="13"/>
      <c r="D54" s="14" t="s">
        <v>12</v>
      </c>
      <c r="E54" s="49">
        <f t="shared" ref="E54:BB54" si="317">E55-E56+E55</f>
        <v>10886.924999999999</v>
      </c>
      <c r="F54" s="49">
        <f t="shared" si="317"/>
        <v>10867.05</v>
      </c>
      <c r="G54" s="49">
        <f t="shared" si="317"/>
        <v>10783.433333333334</v>
      </c>
      <c r="H54" s="49">
        <f t="shared" si="317"/>
        <v>10619.25</v>
      </c>
      <c r="I54" s="49">
        <f t="shared" si="317"/>
        <v>10679.783333333333</v>
      </c>
      <c r="J54" s="49">
        <f t="shared" si="317"/>
        <v>10497.933333333334</v>
      </c>
      <c r="K54" s="49">
        <f t="shared" si="317"/>
        <v>10516.266666666666</v>
      </c>
      <c r="L54" s="49">
        <f t="shared" si="317"/>
        <v>10710.566666666666</v>
      </c>
      <c r="M54" s="49">
        <f t="shared" si="317"/>
        <v>10792.383333333331</v>
      </c>
      <c r="N54" s="49">
        <f t="shared" si="317"/>
        <v>10798.275000000001</v>
      </c>
      <c r="O54" s="49">
        <f t="shared" si="317"/>
        <v>10883.1</v>
      </c>
      <c r="P54" s="49">
        <f t="shared" si="317"/>
        <v>10894.883333333335</v>
      </c>
      <c r="Q54" s="49">
        <f t="shared" si="317"/>
        <v>10963.724999999999</v>
      </c>
      <c r="R54" s="49">
        <f t="shared" si="317"/>
        <v>10941.566666666669</v>
      </c>
      <c r="S54" s="49">
        <f t="shared" si="317"/>
        <v>10786.383333333333</v>
      </c>
      <c r="T54" s="49">
        <f t="shared" si="317"/>
        <v>10680.925000000001</v>
      </c>
      <c r="U54" s="49">
        <f t="shared" si="317"/>
        <v>10700.241666666667</v>
      </c>
      <c r="V54" s="49">
        <f t="shared" si="317"/>
        <v>10786.308333333334</v>
      </c>
      <c r="W54" s="49">
        <f t="shared" si="317"/>
        <v>10858.391666666666</v>
      </c>
      <c r="X54" s="49">
        <f t="shared" si="317"/>
        <v>10871.158333333333</v>
      </c>
      <c r="Y54" s="49">
        <f t="shared" si="317"/>
        <v>10895.183333333336</v>
      </c>
      <c r="Z54" s="49">
        <f t="shared" si="317"/>
        <v>10800.066666666666</v>
      </c>
      <c r="AA54" s="49">
        <f t="shared" si="317"/>
        <v>10694.050000000001</v>
      </c>
      <c r="AB54" s="49">
        <f t="shared" si="317"/>
        <v>10713.183333333331</v>
      </c>
      <c r="AC54" s="16">
        <f t="shared" si="317"/>
        <v>10778.883333333331</v>
      </c>
      <c r="AD54" s="16">
        <f t="shared" si="317"/>
        <v>10793.383333333333</v>
      </c>
      <c r="AE54" s="16">
        <f t="shared" si="317"/>
        <v>10840.066666666664</v>
      </c>
      <c r="AF54" s="16">
        <f t="shared" si="317"/>
        <v>10824.591666666667</v>
      </c>
      <c r="AG54" s="16">
        <f t="shared" si="317"/>
        <v>10794.891666666668</v>
      </c>
      <c r="AH54" s="16">
        <f t="shared" si="317"/>
        <v>10741.791666666664</v>
      </c>
      <c r="AI54" s="16">
        <f t="shared" si="317"/>
        <v>10870.283333333333</v>
      </c>
      <c r="AJ54" s="16">
        <f t="shared" si="317"/>
        <v>10894.374999999998</v>
      </c>
      <c r="AK54" s="16">
        <f t="shared" si="317"/>
        <v>10899.35</v>
      </c>
      <c r="AL54" s="16">
        <f t="shared" si="317"/>
        <v>10901.366666666669</v>
      </c>
      <c r="AM54" s="16">
        <f t="shared" si="317"/>
        <v>10953.433333333336</v>
      </c>
      <c r="AN54" s="16">
        <f t="shared" si="317"/>
        <v>10917.491666666665</v>
      </c>
      <c r="AO54" s="16">
        <f t="shared" si="317"/>
        <v>10847.125</v>
      </c>
      <c r="AP54" s="16">
        <f t="shared" si="317"/>
        <v>10844.075000000001</v>
      </c>
      <c r="AQ54" s="16">
        <f t="shared" si="317"/>
        <v>10801.724999999999</v>
      </c>
      <c r="AR54" s="16">
        <f t="shared" si="317"/>
        <v>10794.866666666665</v>
      </c>
      <c r="AS54" s="16">
        <f t="shared" si="317"/>
        <v>10680.266666666666</v>
      </c>
      <c r="AT54" s="16">
        <f t="shared" si="317"/>
        <v>10647.133333333335</v>
      </c>
      <c r="AU54" s="16">
        <f t="shared" si="317"/>
        <v>10655.041666666668</v>
      </c>
      <c r="AV54" s="16">
        <f t="shared" si="317"/>
        <v>10806.733333333334</v>
      </c>
      <c r="AW54" s="50">
        <f t="shared" si="317"/>
        <v>10895.25</v>
      </c>
      <c r="AX54" s="16">
        <f t="shared" si="317"/>
        <v>10898.508333333333</v>
      </c>
      <c r="AY54" s="16">
        <f t="shared" si="317"/>
        <v>10930.133333333331</v>
      </c>
      <c r="AZ54" s="16">
        <f t="shared" si="317"/>
        <v>11047.516666666666</v>
      </c>
      <c r="BA54" s="16">
        <f t="shared" si="317"/>
        <v>11073.216666666665</v>
      </c>
      <c r="BB54" s="16">
        <f t="shared" si="317"/>
        <v>10956.841666666667</v>
      </c>
      <c r="BC54" s="16">
        <f t="shared" ref="BC54:BL54" si="318">BC55-BC56+BC55</f>
        <v>10890.533333333333</v>
      </c>
      <c r="BD54" s="16">
        <f t="shared" si="318"/>
        <v>10843.383333333335</v>
      </c>
      <c r="BE54" s="16">
        <f t="shared" si="318"/>
        <v>10806.391666666666</v>
      </c>
      <c r="BF54" s="16">
        <f t="shared" si="318"/>
        <v>10749.275</v>
      </c>
      <c r="BG54" s="16">
        <f t="shared" si="318"/>
        <v>10717.291666666668</v>
      </c>
      <c r="BH54" s="16">
        <f t="shared" si="318"/>
        <v>10658.683333333332</v>
      </c>
      <c r="BI54" s="16">
        <f t="shared" si="318"/>
        <v>10620.983333333334</v>
      </c>
      <c r="BJ54" s="16">
        <f t="shared" si="318"/>
        <v>10723.483333333334</v>
      </c>
      <c r="BK54" s="16">
        <f t="shared" si="318"/>
        <v>10781.625</v>
      </c>
      <c r="BL54" s="16">
        <f t="shared" si="318"/>
        <v>10787.758333333335</v>
      </c>
      <c r="BM54" s="16">
        <f t="shared" ref="BM54:CT54" si="319">BM55-BM56+BM55</f>
        <v>10865.924999999999</v>
      </c>
      <c r="BN54" s="16">
        <f t="shared" si="319"/>
        <v>10826.541666666666</v>
      </c>
      <c r="BO54" s="16">
        <f t="shared" si="319"/>
        <v>10819.583333333336</v>
      </c>
      <c r="BP54" s="16">
        <f t="shared" si="319"/>
        <v>10803.424999999999</v>
      </c>
      <c r="BQ54" s="16">
        <f t="shared" si="319"/>
        <v>10859.166666666668</v>
      </c>
      <c r="BR54" s="16">
        <f t="shared" si="319"/>
        <v>10815.816666666666</v>
      </c>
      <c r="BS54" s="16">
        <f t="shared" si="319"/>
        <v>10960.283333333336</v>
      </c>
      <c r="BT54" s="16">
        <f t="shared" si="319"/>
        <v>11045.525000000001</v>
      </c>
      <c r="BU54" s="16">
        <f t="shared" si="319"/>
        <v>11058.158333333336</v>
      </c>
      <c r="BV54" s="16">
        <f t="shared" si="319"/>
        <v>11033.258333333333</v>
      </c>
      <c r="BW54" s="16">
        <f t="shared" si="319"/>
        <v>11152.158333333336</v>
      </c>
      <c r="BX54" s="16">
        <f t="shared" si="319"/>
        <v>11292.033333333336</v>
      </c>
      <c r="BY54" s="16">
        <f t="shared" si="319"/>
        <v>11332.616666666669</v>
      </c>
      <c r="BZ54" s="16">
        <f t="shared" si="319"/>
        <v>11345.033333333331</v>
      </c>
      <c r="CA54" s="16">
        <f t="shared" si="319"/>
        <v>11427.533333333335</v>
      </c>
      <c r="CB54" s="16">
        <f t="shared" si="319"/>
        <v>11465.241666666669</v>
      </c>
      <c r="CC54" s="16">
        <f t="shared" si="319"/>
        <v>11520.783333333333</v>
      </c>
      <c r="CD54" s="16">
        <f t="shared" si="319"/>
        <v>11523.9</v>
      </c>
      <c r="CE54" s="16">
        <f t="shared" si="319"/>
        <v>11472.491666666669</v>
      </c>
      <c r="CF54" s="16">
        <f t="shared" si="319"/>
        <v>11354.041666666668</v>
      </c>
      <c r="CG54" s="16">
        <f t="shared" si="319"/>
        <v>11463.699999999999</v>
      </c>
      <c r="CH54" s="16">
        <f t="shared" si="319"/>
        <v>11456.566666666668</v>
      </c>
      <c r="CI54" s="16">
        <f t="shared" si="319"/>
        <v>11553.491666666663</v>
      </c>
      <c r="CJ54" s="16">
        <f t="shared" si="319"/>
        <v>11616.016666666666</v>
      </c>
      <c r="CK54" s="16">
        <f t="shared" si="319"/>
        <v>11676.575000000001</v>
      </c>
      <c r="CL54" s="16">
        <f t="shared" si="319"/>
        <v>11706.333333333334</v>
      </c>
      <c r="CM54" s="16">
        <f t="shared" si="319"/>
        <v>11660.991666666669</v>
      </c>
      <c r="CN54" s="16">
        <f t="shared" si="319"/>
        <v>11602.291666666668</v>
      </c>
      <c r="CO54" s="16">
        <f t="shared" si="319"/>
        <v>11660.491666666669</v>
      </c>
      <c r="CP54" s="16">
        <f t="shared" si="319"/>
        <v>11612.900000000001</v>
      </c>
      <c r="CQ54" s="16">
        <f t="shared" si="319"/>
        <v>11656.900000000001</v>
      </c>
      <c r="CR54" s="16">
        <f t="shared" si="319"/>
        <v>11598.166666666666</v>
      </c>
      <c r="CS54" s="16">
        <f t="shared" si="319"/>
        <v>11590.674999999999</v>
      </c>
      <c r="CT54" s="16">
        <f t="shared" si="319"/>
        <v>11634.991666666669</v>
      </c>
      <c r="CU54" s="16">
        <f>CU55-CU56+CU55</f>
        <v>11685.708333333332</v>
      </c>
      <c r="CV54" s="16">
        <f>CV55-CV56+CV55</f>
        <v>11781.850000000002</v>
      </c>
      <c r="CW54" s="16">
        <f>CW55-CW56+CW55</f>
        <v>11767.641666666663</v>
      </c>
      <c r="CX54" s="16">
        <f t="shared" ref="CX54:DB54" si="320">CX55-CX56+CX55</f>
        <v>11614.8</v>
      </c>
      <c r="CY54" s="16">
        <f t="shared" si="320"/>
        <v>11585.758333333331</v>
      </c>
      <c r="CZ54" s="16">
        <f t="shared" si="320"/>
        <v>11704.049999999997</v>
      </c>
      <c r="DA54" s="16">
        <f t="shared" si="320"/>
        <v>11664.708333333334</v>
      </c>
      <c r="DB54" s="16">
        <f t="shared" si="320"/>
        <v>11740.541666666668</v>
      </c>
      <c r="DC54" s="16">
        <f t="shared" ref="DC54:DH54" si="321">DC55-DC56+DC55</f>
        <v>11734.125</v>
      </c>
      <c r="DD54" s="16">
        <f t="shared" si="321"/>
        <v>11731.308333333334</v>
      </c>
      <c r="DE54" s="16">
        <f t="shared" si="321"/>
        <v>11719.875</v>
      </c>
      <c r="DF54" s="16">
        <f t="shared" si="321"/>
        <v>11599.483333333334</v>
      </c>
      <c r="DG54" s="16">
        <f t="shared" si="321"/>
        <v>11522.183333333334</v>
      </c>
      <c r="DH54" s="16">
        <f t="shared" si="321"/>
        <v>11377.308333333331</v>
      </c>
      <c r="DI54" s="16">
        <f t="shared" ref="DI54:EC54" si="322">DI55-DI56+DI55</f>
        <v>11303.308333333331</v>
      </c>
      <c r="DJ54" s="16">
        <f t="shared" si="322"/>
        <v>11285.408333333333</v>
      </c>
      <c r="DK54" s="16">
        <f t="shared" si="322"/>
        <v>11169.766666666666</v>
      </c>
      <c r="DL54" s="16">
        <f t="shared" si="322"/>
        <v>11215.208333333334</v>
      </c>
      <c r="DM54" s="16">
        <f t="shared" si="322"/>
        <v>11175.291666666668</v>
      </c>
      <c r="DN54" s="16">
        <f t="shared" si="322"/>
        <v>11242.216666666667</v>
      </c>
      <c r="DO54" s="16">
        <f t="shared" si="322"/>
        <v>11385.766666666666</v>
      </c>
      <c r="DP54" s="16">
        <f t="shared" si="322"/>
        <v>11791.650000000001</v>
      </c>
      <c r="DQ54" s="16">
        <f t="shared" si="322"/>
        <v>11733.791666666664</v>
      </c>
      <c r="DR54" s="16">
        <f t="shared" si="322"/>
        <v>11736.466666666667</v>
      </c>
      <c r="DS54" s="16">
        <f t="shared" si="322"/>
        <v>11713.974999999999</v>
      </c>
      <c r="DT54" s="16">
        <f t="shared" si="322"/>
        <v>11815.583333333332</v>
      </c>
      <c r="DU54" s="16">
        <f t="shared" si="322"/>
        <v>11911.425000000001</v>
      </c>
      <c r="DV54" s="16">
        <f t="shared" si="322"/>
        <v>11923.075000000001</v>
      </c>
      <c r="DW54" s="16">
        <f t="shared" si="322"/>
        <v>11868.849999999999</v>
      </c>
      <c r="DX54" s="16">
        <f t="shared" si="322"/>
        <v>11935.258333333335</v>
      </c>
      <c r="DY54" s="16">
        <f t="shared" si="322"/>
        <v>11926.65</v>
      </c>
      <c r="DZ54" s="16">
        <f t="shared" si="322"/>
        <v>12062.891666666663</v>
      </c>
      <c r="EA54" s="16">
        <f t="shared" si="322"/>
        <v>12031.275000000001</v>
      </c>
      <c r="EB54" s="16">
        <f t="shared" si="322"/>
        <v>11874.175000000001</v>
      </c>
      <c r="EC54" s="16">
        <f t="shared" si="322"/>
        <v>11858.266666666666</v>
      </c>
      <c r="ED54" s="16">
        <f t="shared" ref="ED54:EW54" si="323">ED55-ED56+ED55</f>
        <v>11922.933333333332</v>
      </c>
      <c r="EE54" s="16">
        <f t="shared" si="323"/>
        <v>11961.183333333336</v>
      </c>
      <c r="EF54" s="16">
        <f t="shared" si="323"/>
        <v>11908.933333333331</v>
      </c>
      <c r="EG54" s="16">
        <f t="shared" si="323"/>
        <v>11900.766666666663</v>
      </c>
      <c r="EH54" s="16">
        <f t="shared" si="323"/>
        <v>11833.791666666668</v>
      </c>
      <c r="EI54" s="16">
        <f t="shared" si="323"/>
        <v>11698.4</v>
      </c>
      <c r="EJ54" s="16">
        <f t="shared" si="323"/>
        <v>11689.058333333334</v>
      </c>
      <c r="EK54" s="16">
        <f t="shared" si="323"/>
        <v>11698.900000000001</v>
      </c>
      <c r="EL54" s="16">
        <f t="shared" si="323"/>
        <v>11800.925000000001</v>
      </c>
      <c r="EM54" s="16">
        <f t="shared" si="323"/>
        <v>11738.241666666665</v>
      </c>
      <c r="EN54" s="16">
        <f t="shared" si="323"/>
        <v>11703.799999999997</v>
      </c>
      <c r="EO54" s="16">
        <f t="shared" si="323"/>
        <v>11775.200000000004</v>
      </c>
      <c r="EP54" s="16">
        <f t="shared" si="323"/>
        <v>11836.599999999999</v>
      </c>
      <c r="EQ54" s="16">
        <f t="shared" si="323"/>
        <v>11849.733333333334</v>
      </c>
      <c r="ER54" s="16">
        <f t="shared" si="323"/>
        <v>11800.433333333336</v>
      </c>
      <c r="ES54" s="16">
        <f t="shared" si="323"/>
        <v>11862.974999999999</v>
      </c>
      <c r="ET54" s="16">
        <f t="shared" si="323"/>
        <v>11895.558333333331</v>
      </c>
      <c r="EU54" s="16">
        <f t="shared" si="323"/>
        <v>11916.541666666668</v>
      </c>
      <c r="EV54" s="16">
        <f t="shared" si="323"/>
        <v>11946.650000000001</v>
      </c>
      <c r="EW54" s="16">
        <f t="shared" si="323"/>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4">FC55-FC56+FC55</f>
        <v>11584.016666666666</v>
      </c>
      <c r="FD54" s="16">
        <f t="shared" si="324"/>
        <v>11649.066666666666</v>
      </c>
      <c r="FE54" s="16">
        <f t="shared" si="324"/>
        <v>11684.633333333337</v>
      </c>
      <c r="FF54" s="16">
        <f t="shared" si="324"/>
        <v>11607.858333333332</v>
      </c>
      <c r="FG54" s="16">
        <f t="shared" si="324"/>
        <v>11452.775000000001</v>
      </c>
      <c r="FH54" s="16">
        <f t="shared" si="324"/>
        <v>11347.366666666669</v>
      </c>
      <c r="FI54" s="16">
        <f t="shared" si="324"/>
        <v>11337.525000000001</v>
      </c>
      <c r="FJ54" s="16">
        <f t="shared" si="324"/>
        <v>11279.124999999998</v>
      </c>
      <c r="FK54" s="16">
        <f t="shared" si="324"/>
        <v>11268.225000000002</v>
      </c>
      <c r="FL54" s="16">
        <f t="shared" si="324"/>
        <v>11275.808333333331</v>
      </c>
      <c r="FM54" s="16">
        <f t="shared" si="324"/>
        <v>11203.358333333337</v>
      </c>
      <c r="FN54" s="16">
        <f t="shared" si="324"/>
        <v>11113.616666666669</v>
      </c>
      <c r="FO54" s="16">
        <f t="shared" si="324"/>
        <v>11102.783333333333</v>
      </c>
      <c r="FP54" s="16">
        <f t="shared" si="324"/>
        <v>10979.625</v>
      </c>
      <c r="FQ54" s="16">
        <f t="shared" si="324"/>
        <v>10986.416666666664</v>
      </c>
      <c r="FR54" s="16">
        <f t="shared" si="324"/>
        <v>10854.8</v>
      </c>
      <c r="FS54" s="16">
        <f t="shared" si="324"/>
        <v>10937.558333333334</v>
      </c>
      <c r="FT54" s="16">
        <f t="shared" si="324"/>
        <v>10872.258333333333</v>
      </c>
      <c r="FU54" s="16">
        <f t="shared" si="324"/>
        <v>11005.133333333331</v>
      </c>
      <c r="FV54" s="16">
        <f t="shared" si="324"/>
        <v>11113.808333333334</v>
      </c>
      <c r="FZ54" s="24"/>
      <c r="GA54" s="24"/>
      <c r="GB54" s="24"/>
      <c r="GC54" s="24"/>
      <c r="GD54" s="24"/>
      <c r="GE54" s="24"/>
      <c r="GF54" s="24"/>
      <c r="GG54" s="24"/>
      <c r="GH54" s="24"/>
      <c r="GI54" s="24"/>
      <c r="GJ54" s="24"/>
      <c r="GK54" s="24"/>
      <c r="GL54" s="24"/>
      <c r="GM54" s="24"/>
      <c r="GN54" s="24"/>
      <c r="GO54" s="24"/>
      <c r="GP54" s="24"/>
      <c r="GQ54" s="24"/>
      <c r="GR54" s="24"/>
      <c r="GS54" s="24"/>
      <c r="GT54" s="24"/>
      <c r="GU54" s="24"/>
      <c r="GV54" s="24"/>
      <c r="GW54" s="24"/>
      <c r="GX54" s="24"/>
      <c r="GY54" s="24"/>
      <c r="GZ54" s="24"/>
      <c r="HA54" s="24"/>
      <c r="HB54" s="24"/>
      <c r="HC54" s="24"/>
    </row>
    <row r="55" spans="1:211" ht="14.7" customHeight="1" x14ac:dyDescent="0.3">
      <c r="A55" s="12"/>
      <c r="B55" s="13"/>
      <c r="C55" s="13"/>
      <c r="D55" s="14" t="s">
        <v>50</v>
      </c>
      <c r="E55" s="49">
        <f t="shared" ref="E55:BB55" si="325">(E2+E3+E4)/3</f>
        <v>10890.1</v>
      </c>
      <c r="F55" s="49">
        <f t="shared" si="325"/>
        <v>10864.6</v>
      </c>
      <c r="G55" s="49">
        <f t="shared" si="325"/>
        <v>10783.966666666667</v>
      </c>
      <c r="H55" s="49">
        <f t="shared" si="325"/>
        <v>10637.35</v>
      </c>
      <c r="I55" s="49">
        <f t="shared" si="325"/>
        <v>10665.866666666667</v>
      </c>
      <c r="J55" s="49">
        <f t="shared" si="325"/>
        <v>10507.416666666668</v>
      </c>
      <c r="K55" s="49">
        <f t="shared" si="325"/>
        <v>10483.383333333333</v>
      </c>
      <c r="L55" s="49">
        <f t="shared" si="325"/>
        <v>10683.533333333333</v>
      </c>
      <c r="M55" s="49">
        <f t="shared" si="325"/>
        <v>10793.216666666665</v>
      </c>
      <c r="N55" s="49">
        <f t="shared" si="325"/>
        <v>10791.1</v>
      </c>
      <c r="O55" s="49">
        <f t="shared" si="325"/>
        <v>10877.85</v>
      </c>
      <c r="P55" s="49">
        <f t="shared" si="325"/>
        <v>10881.066666666668</v>
      </c>
      <c r="Q55" s="49">
        <f t="shared" si="325"/>
        <v>10960.15</v>
      </c>
      <c r="R55" s="49">
        <f t="shared" si="325"/>
        <v>10931.433333333334</v>
      </c>
      <c r="S55" s="49">
        <f t="shared" si="325"/>
        <v>10818.766666666666</v>
      </c>
      <c r="T55" s="49">
        <f t="shared" si="325"/>
        <v>10698.35</v>
      </c>
      <c r="U55" s="49">
        <f t="shared" si="325"/>
        <v>10670.633333333333</v>
      </c>
      <c r="V55" s="49">
        <f t="shared" si="325"/>
        <v>10792.816666666668</v>
      </c>
      <c r="W55" s="49">
        <f t="shared" si="325"/>
        <v>10856.883333333333</v>
      </c>
      <c r="X55" s="49">
        <f t="shared" si="325"/>
        <v>10879.766666666666</v>
      </c>
      <c r="Y55" s="49">
        <f t="shared" si="325"/>
        <v>10880.266666666668</v>
      </c>
      <c r="Z55" s="49">
        <f t="shared" si="325"/>
        <v>10807.633333333333</v>
      </c>
      <c r="AA55" s="49">
        <f t="shared" si="325"/>
        <v>10715.85</v>
      </c>
      <c r="AB55" s="49">
        <f t="shared" si="325"/>
        <v>10699.016666666665</v>
      </c>
      <c r="AC55" s="16">
        <f t="shared" si="325"/>
        <v>10785.966666666665</v>
      </c>
      <c r="AD55" s="16">
        <f t="shared" si="325"/>
        <v>10784.616666666667</v>
      </c>
      <c r="AE55" s="16">
        <f t="shared" si="325"/>
        <v>10824.983333333332</v>
      </c>
      <c r="AF55" s="16">
        <f t="shared" si="325"/>
        <v>10827.583333333334</v>
      </c>
      <c r="AG55" s="16">
        <f t="shared" si="325"/>
        <v>10794.833333333334</v>
      </c>
      <c r="AH55" s="16">
        <f t="shared" si="325"/>
        <v>10745.983333333332</v>
      </c>
      <c r="AI55" s="16">
        <f t="shared" si="325"/>
        <v>10853.766666666666</v>
      </c>
      <c r="AJ55" s="16">
        <f t="shared" si="325"/>
        <v>10898.449999999999</v>
      </c>
      <c r="AK55" s="16">
        <f t="shared" si="325"/>
        <v>10893.5</v>
      </c>
      <c r="AL55" s="16">
        <f t="shared" si="325"/>
        <v>10895.783333333335</v>
      </c>
      <c r="AM55" s="16">
        <f t="shared" si="325"/>
        <v>10945.016666666668</v>
      </c>
      <c r="AN55" s="16">
        <f t="shared" si="325"/>
        <v>10912.233333333332</v>
      </c>
      <c r="AO55" s="16">
        <f t="shared" si="325"/>
        <v>10862.75</v>
      </c>
      <c r="AP55" s="16">
        <f t="shared" si="325"/>
        <v>10838.35</v>
      </c>
      <c r="AQ55" s="16">
        <f t="shared" si="325"/>
        <v>10822.9</v>
      </c>
      <c r="AR55" s="16">
        <f t="shared" si="325"/>
        <v>10727.183333333332</v>
      </c>
      <c r="AS55" s="16">
        <f t="shared" si="325"/>
        <v>10698.983333333334</v>
      </c>
      <c r="AT55" s="16">
        <f t="shared" si="325"/>
        <v>10642.066666666668</v>
      </c>
      <c r="AU55" s="16">
        <f t="shared" si="325"/>
        <v>10658.283333333335</v>
      </c>
      <c r="AV55" s="16">
        <f t="shared" si="325"/>
        <v>10782.516666666666</v>
      </c>
      <c r="AW55" s="50">
        <f t="shared" si="325"/>
        <v>10896.85</v>
      </c>
      <c r="AX55" s="16">
        <f t="shared" si="325"/>
        <v>10884.766666666666</v>
      </c>
      <c r="AY55" s="16">
        <f t="shared" si="325"/>
        <v>10925.916666666666</v>
      </c>
      <c r="AZ55" s="16">
        <f t="shared" si="325"/>
        <v>11032.583333333334</v>
      </c>
      <c r="BA55" s="16">
        <f t="shared" si="325"/>
        <v>11077.033333333333</v>
      </c>
      <c r="BB55" s="16">
        <f t="shared" si="325"/>
        <v>10970.083333333334</v>
      </c>
      <c r="BC55" s="16">
        <f t="shared" ref="BC55:BL55" si="326">(BC2+BC3+BC4)/3</f>
        <v>10892.266666666666</v>
      </c>
      <c r="BD55" s="16">
        <f t="shared" si="326"/>
        <v>10855.366666666667</v>
      </c>
      <c r="BE55" s="16">
        <f t="shared" si="326"/>
        <v>10819.133333333333</v>
      </c>
      <c r="BF55" s="16">
        <f t="shared" si="326"/>
        <v>10752.5</v>
      </c>
      <c r="BG55" s="16">
        <f t="shared" si="326"/>
        <v>10710.183333333334</v>
      </c>
      <c r="BH55" s="16">
        <f t="shared" si="326"/>
        <v>10676.416666666666</v>
      </c>
      <c r="BI55" s="16">
        <f t="shared" si="326"/>
        <v>10637.616666666667</v>
      </c>
      <c r="BJ55" s="16">
        <f t="shared" si="326"/>
        <v>10711.516666666666</v>
      </c>
      <c r="BK55" s="16">
        <f t="shared" si="326"/>
        <v>10773.4</v>
      </c>
      <c r="BL55" s="16">
        <f t="shared" si="326"/>
        <v>10783.866666666667</v>
      </c>
      <c r="BM55" s="16">
        <f t="shared" ref="BM55:CT55" si="327">(BM2+BM3+BM4)/3</f>
        <v>10851.75</v>
      </c>
      <c r="BN55" s="16">
        <f t="shared" si="327"/>
        <v>10817.783333333333</v>
      </c>
      <c r="BO55" s="16">
        <f t="shared" si="327"/>
        <v>10832.516666666668</v>
      </c>
      <c r="BP55" s="16">
        <f t="shared" si="327"/>
        <v>10814.35</v>
      </c>
      <c r="BQ55" s="16">
        <f t="shared" si="327"/>
        <v>10854.833333333334</v>
      </c>
      <c r="BR55" s="16">
        <f t="shared" si="327"/>
        <v>10800.683333333332</v>
      </c>
      <c r="BS55" s="16">
        <f t="shared" si="327"/>
        <v>10933.116666666669</v>
      </c>
      <c r="BT55" s="16">
        <f t="shared" si="327"/>
        <v>11038.050000000001</v>
      </c>
      <c r="BU55" s="16">
        <f t="shared" si="327"/>
        <v>11058.116666666669</v>
      </c>
      <c r="BV55" s="16">
        <f t="shared" si="327"/>
        <v>11031.116666666667</v>
      </c>
      <c r="BW55" s="16">
        <f t="shared" si="327"/>
        <v>11136.266666666668</v>
      </c>
      <c r="BX55" s="16">
        <f t="shared" si="327"/>
        <v>11282.866666666669</v>
      </c>
      <c r="BY55" s="16">
        <f t="shared" si="327"/>
        <v>11323.533333333335</v>
      </c>
      <c r="BZ55" s="16">
        <f t="shared" si="327"/>
        <v>11346.816666666666</v>
      </c>
      <c r="CA55" s="16">
        <f t="shared" si="327"/>
        <v>11428.216666666667</v>
      </c>
      <c r="CB55" s="16">
        <f t="shared" si="327"/>
        <v>11468.283333333335</v>
      </c>
      <c r="CC55" s="16">
        <f t="shared" si="327"/>
        <v>11509.166666666666</v>
      </c>
      <c r="CD55" s="16">
        <f t="shared" si="327"/>
        <v>11526.75</v>
      </c>
      <c r="CE55" s="16">
        <f t="shared" si="327"/>
        <v>11488.083333333334</v>
      </c>
      <c r="CF55" s="16">
        <f t="shared" si="327"/>
        <v>11353.833333333334</v>
      </c>
      <c r="CG55" s="16">
        <f t="shared" si="327"/>
        <v>11444.15</v>
      </c>
      <c r="CH55" s="16">
        <f t="shared" si="327"/>
        <v>11468.083333333334</v>
      </c>
      <c r="CI55" s="16">
        <f t="shared" si="327"/>
        <v>11536.983333333332</v>
      </c>
      <c r="CJ55" s="16">
        <f t="shared" si="327"/>
        <v>11608.133333333333</v>
      </c>
      <c r="CK55" s="16">
        <f t="shared" si="327"/>
        <v>11684</v>
      </c>
      <c r="CL55" s="16">
        <f t="shared" si="327"/>
        <v>11699.466666666667</v>
      </c>
      <c r="CM55" s="16">
        <f t="shared" si="327"/>
        <v>11678.033333333335</v>
      </c>
      <c r="CN55" s="16">
        <f t="shared" si="327"/>
        <v>11606.583333333334</v>
      </c>
      <c r="CO55" s="16">
        <f t="shared" si="327"/>
        <v>11655.033333333335</v>
      </c>
      <c r="CP55" s="16">
        <f t="shared" si="327"/>
        <v>11621.300000000001</v>
      </c>
      <c r="CQ55" s="16">
        <f t="shared" si="327"/>
        <v>11641.85</v>
      </c>
      <c r="CR55" s="16">
        <f t="shared" si="327"/>
        <v>11612.033333333333</v>
      </c>
      <c r="CS55" s="16">
        <f t="shared" si="327"/>
        <v>11584.65</v>
      </c>
      <c r="CT55" s="16">
        <f t="shared" si="327"/>
        <v>11626.533333333335</v>
      </c>
      <c r="CU55" s="16">
        <f>(CU2+CU3+CU4)/3</f>
        <v>11681.066666666666</v>
      </c>
      <c r="CV55" s="16">
        <f>(CV2+CV3+CV4)/3</f>
        <v>11776.550000000001</v>
      </c>
      <c r="CW55" s="16">
        <f>(CW2+CW3+CW4)/3</f>
        <v>11782.483333333332</v>
      </c>
      <c r="CX55" s="16">
        <f t="shared" ref="CX55:DB55" si="328">(CX2+CX3+CX4)/3</f>
        <v>11635.15</v>
      </c>
      <c r="CY55" s="16">
        <f t="shared" si="328"/>
        <v>11595.566666666666</v>
      </c>
      <c r="CZ55" s="16">
        <f t="shared" si="328"/>
        <v>11681.949999999999</v>
      </c>
      <c r="DA55" s="16">
        <f t="shared" si="328"/>
        <v>11687.616666666667</v>
      </c>
      <c r="DB55" s="16">
        <f t="shared" si="328"/>
        <v>11726.433333333334</v>
      </c>
      <c r="DC55" s="16">
        <f t="shared" ref="DC55:DH55" si="329">(DC2+DC3+DC4)/3</f>
        <v>11720.1</v>
      </c>
      <c r="DD55" s="16">
        <f t="shared" si="329"/>
        <v>11737.866666666667</v>
      </c>
      <c r="DE55" s="16">
        <f t="shared" si="329"/>
        <v>11727.5</v>
      </c>
      <c r="DF55" s="16">
        <f t="shared" si="329"/>
        <v>11600.716666666667</v>
      </c>
      <c r="DG55" s="16">
        <f t="shared" si="329"/>
        <v>11546.466666666667</v>
      </c>
      <c r="DH55" s="16">
        <f t="shared" si="329"/>
        <v>11395.166666666666</v>
      </c>
      <c r="DI55" s="16">
        <f t="shared" ref="DI55:EC55" si="330">(DI2+DI3+DI4)/3</f>
        <v>11304.816666666666</v>
      </c>
      <c r="DJ55" s="16">
        <f t="shared" si="330"/>
        <v>11291.916666666666</v>
      </c>
      <c r="DK55" s="16">
        <f t="shared" si="330"/>
        <v>11191.333333333334</v>
      </c>
      <c r="DL55" s="16">
        <f t="shared" si="330"/>
        <v>11208.366666666667</v>
      </c>
      <c r="DM55" s="16">
        <f t="shared" si="330"/>
        <v>11193.583333333334</v>
      </c>
      <c r="DN55" s="16">
        <f t="shared" si="330"/>
        <v>11227.333333333334</v>
      </c>
      <c r="DO55" s="16">
        <f t="shared" si="330"/>
        <v>11364.383333333333</v>
      </c>
      <c r="DP55" s="16">
        <f t="shared" si="330"/>
        <v>11755.050000000001</v>
      </c>
      <c r="DQ55" s="16">
        <f t="shared" si="330"/>
        <v>11758.483333333332</v>
      </c>
      <c r="DR55" s="16">
        <f t="shared" si="330"/>
        <v>11735.033333333333</v>
      </c>
      <c r="DS55" s="16">
        <f t="shared" si="330"/>
        <v>11770.9</v>
      </c>
      <c r="DT55" s="16">
        <f t="shared" si="330"/>
        <v>11787.066666666666</v>
      </c>
      <c r="DU55" s="16">
        <f t="shared" si="330"/>
        <v>11898.1</v>
      </c>
      <c r="DV55" s="16">
        <f t="shared" si="330"/>
        <v>11917.4</v>
      </c>
      <c r="DW55" s="16">
        <f t="shared" si="330"/>
        <v>11876.599999999999</v>
      </c>
      <c r="DX55" s="16">
        <f t="shared" si="330"/>
        <v>11924.616666666667</v>
      </c>
      <c r="DY55" s="16">
        <f t="shared" si="330"/>
        <v>11930.5</v>
      </c>
      <c r="DZ55" s="16">
        <f t="shared" si="330"/>
        <v>12037.233333333332</v>
      </c>
      <c r="EA55" s="16">
        <f t="shared" si="330"/>
        <v>12040.900000000001</v>
      </c>
      <c r="EB55" s="16">
        <f t="shared" si="330"/>
        <v>11904.6</v>
      </c>
      <c r="EC55" s="16">
        <f t="shared" si="330"/>
        <v>11845.883333333333</v>
      </c>
      <c r="ED55" s="16">
        <f t="shared" ref="ED55:EW55" si="331">(ED2+ED3+ED4)/3</f>
        <v>11923.166666666666</v>
      </c>
      <c r="EE55" s="16">
        <f t="shared" si="331"/>
        <v>11956.766666666668</v>
      </c>
      <c r="EF55" s="16">
        <f t="shared" si="331"/>
        <v>11911.666666666666</v>
      </c>
      <c r="EG55" s="16">
        <f t="shared" si="331"/>
        <v>11887.483333333332</v>
      </c>
      <c r="EH55" s="16">
        <f t="shared" si="331"/>
        <v>11844.283333333335</v>
      </c>
      <c r="EI55" s="16">
        <f t="shared" si="331"/>
        <v>11724.65</v>
      </c>
      <c r="EJ55" s="16">
        <f t="shared" si="331"/>
        <v>11686.616666666667</v>
      </c>
      <c r="EK55" s="16">
        <f t="shared" si="331"/>
        <v>11706.35</v>
      </c>
      <c r="EL55" s="16">
        <f t="shared" si="331"/>
        <v>11770.1</v>
      </c>
      <c r="EM55" s="16">
        <f t="shared" si="331"/>
        <v>11752.383333333333</v>
      </c>
      <c r="EN55" s="16">
        <f t="shared" si="331"/>
        <v>11707.949999999999</v>
      </c>
      <c r="EO55" s="16">
        <f t="shared" si="331"/>
        <v>11753.950000000003</v>
      </c>
      <c r="EP55" s="16">
        <f t="shared" si="331"/>
        <v>11825.65</v>
      </c>
      <c r="EQ55" s="16">
        <f t="shared" si="331"/>
        <v>11857.916666666666</v>
      </c>
      <c r="ER55" s="16">
        <f t="shared" si="331"/>
        <v>11812.016666666668</v>
      </c>
      <c r="ES55" s="16">
        <f t="shared" si="331"/>
        <v>11860.349999999999</v>
      </c>
      <c r="ET55" s="16">
        <f t="shared" si="331"/>
        <v>11880.816666666666</v>
      </c>
      <c r="EU55" s="16">
        <f t="shared" si="331"/>
        <v>11916.333333333334</v>
      </c>
      <c r="EV55" s="16">
        <f t="shared" si="331"/>
        <v>11946.550000000001</v>
      </c>
      <c r="EW55" s="16">
        <f t="shared" si="331"/>
        <v>11863.6</v>
      </c>
      <c r="EX55" s="16">
        <f>(EX2+EX3+EX4)/3</f>
        <v>11617.933333333332</v>
      </c>
      <c r="EY55" s="16">
        <f>(EY2+EY3+EY4)/3</f>
        <v>11533.15</v>
      </c>
      <c r="EZ55" s="16">
        <f>(EZ2+EZ3+EZ4)/3</f>
        <v>11522.75</v>
      </c>
      <c r="FA55" s="16">
        <f>(FA2+FA3+FA4)/3</f>
        <v>11567.133333333333</v>
      </c>
      <c r="FB55" s="16">
        <f>(FB2+FB3+FB4)/3</f>
        <v>11576.883333333333</v>
      </c>
      <c r="FC55" s="16">
        <f t="shared" ref="FC55:FL55" si="332">(FC2+FC3+FC4)/3</f>
        <v>11579.683333333332</v>
      </c>
      <c r="FD55" s="16">
        <f t="shared" si="332"/>
        <v>11635.533333333333</v>
      </c>
      <c r="FE55" s="16">
        <f t="shared" si="332"/>
        <v>11681.766666666668</v>
      </c>
      <c r="FF55" s="16">
        <f t="shared" si="332"/>
        <v>11618.816666666666</v>
      </c>
      <c r="FG55" s="16">
        <f t="shared" si="332"/>
        <v>11486.300000000001</v>
      </c>
      <c r="FH55" s="16">
        <f t="shared" si="332"/>
        <v>11348.533333333335</v>
      </c>
      <c r="FI55" s="16">
        <f t="shared" si="332"/>
        <v>11344</v>
      </c>
      <c r="FJ55" s="16">
        <f t="shared" si="332"/>
        <v>11286.949999999999</v>
      </c>
      <c r="FK55" s="16">
        <f t="shared" si="332"/>
        <v>11284.300000000001</v>
      </c>
      <c r="FL55" s="16">
        <f t="shared" si="332"/>
        <v>11267.316666666666</v>
      </c>
      <c r="FM55" s="16">
        <f>(FM2+FM3+FM4)/3</f>
        <v>11217.516666666668</v>
      </c>
      <c r="FN55" s="16">
        <f t="shared" ref="FN55:FV55" si="333">(FN2+FN3+FN4)/3</f>
        <v>11141.833333333334</v>
      </c>
      <c r="FO55" s="16">
        <f t="shared" si="333"/>
        <v>11087.566666666666</v>
      </c>
      <c r="FP55" s="16">
        <f t="shared" si="333"/>
        <v>10979.25</v>
      </c>
      <c r="FQ55" s="16">
        <f t="shared" si="333"/>
        <v>10975.483333333332</v>
      </c>
      <c r="FR55" s="16">
        <f t="shared" si="333"/>
        <v>10847</v>
      </c>
      <c r="FS55" s="16">
        <f t="shared" si="333"/>
        <v>10926.866666666667</v>
      </c>
      <c r="FT55" s="16">
        <f t="shared" si="333"/>
        <v>10889.016666666666</v>
      </c>
      <c r="FU55" s="16">
        <f t="shared" si="333"/>
        <v>10977.816666666666</v>
      </c>
      <c r="FV55" s="16">
        <f t="shared" si="333"/>
        <v>11117.966666666667</v>
      </c>
      <c r="FZ55" s="25"/>
      <c r="GA55" s="25"/>
      <c r="GB55" s="25"/>
      <c r="GC55" s="25"/>
      <c r="GD55" s="25"/>
      <c r="GE55" s="25"/>
      <c r="GF55" s="25"/>
      <c r="GG55" s="25"/>
      <c r="GH55" s="25"/>
      <c r="GI55" s="25"/>
      <c r="GJ55" s="25"/>
      <c r="GK55" s="25"/>
      <c r="GL55" s="25"/>
      <c r="GM55" s="25"/>
      <c r="GN55" s="25"/>
      <c r="GO55" s="25"/>
      <c r="GP55" s="25"/>
      <c r="GQ55" s="25"/>
      <c r="GR55" s="25"/>
      <c r="GS55" s="25"/>
      <c r="GT55" s="25"/>
      <c r="GU55" s="25"/>
      <c r="GV55" s="25"/>
      <c r="GW55" s="25"/>
      <c r="GX55" s="25"/>
      <c r="GY55" s="25"/>
      <c r="GZ55" s="25"/>
      <c r="HA55" s="25"/>
      <c r="HB55" s="25"/>
      <c r="HC55" s="25"/>
    </row>
    <row r="56" spans="1:211" ht="14.7" customHeight="1" x14ac:dyDescent="0.3">
      <c r="A56" s="12"/>
      <c r="B56" s="13"/>
      <c r="C56" s="13"/>
      <c r="D56" s="14" t="s">
        <v>14</v>
      </c>
      <c r="E56" s="49">
        <f t="shared" ref="E56:BB56" si="334">E53</f>
        <v>10893.275000000001</v>
      </c>
      <c r="F56" s="49">
        <f t="shared" si="334"/>
        <v>10862.150000000001</v>
      </c>
      <c r="G56" s="49">
        <f t="shared" si="334"/>
        <v>10784.5</v>
      </c>
      <c r="H56" s="49">
        <f t="shared" si="334"/>
        <v>10655.45</v>
      </c>
      <c r="I56" s="49">
        <f t="shared" si="334"/>
        <v>10651.95</v>
      </c>
      <c r="J56" s="49">
        <f t="shared" si="334"/>
        <v>10516.900000000001</v>
      </c>
      <c r="K56" s="49">
        <f t="shared" si="334"/>
        <v>10450.5</v>
      </c>
      <c r="L56" s="49">
        <f t="shared" si="334"/>
        <v>10656.5</v>
      </c>
      <c r="M56" s="49">
        <f t="shared" si="334"/>
        <v>10794.05</v>
      </c>
      <c r="N56" s="49">
        <f t="shared" si="334"/>
        <v>10783.924999999999</v>
      </c>
      <c r="O56" s="49">
        <f t="shared" si="334"/>
        <v>10872.6</v>
      </c>
      <c r="P56" s="49">
        <f t="shared" si="334"/>
        <v>10867.25</v>
      </c>
      <c r="Q56" s="49">
        <f t="shared" si="334"/>
        <v>10956.575000000001</v>
      </c>
      <c r="R56" s="49">
        <f t="shared" si="334"/>
        <v>10921.3</v>
      </c>
      <c r="S56" s="49">
        <f t="shared" si="334"/>
        <v>10851.15</v>
      </c>
      <c r="T56" s="49">
        <f t="shared" si="334"/>
        <v>10715.775</v>
      </c>
      <c r="U56" s="49">
        <f t="shared" si="334"/>
        <v>10641.025</v>
      </c>
      <c r="V56" s="49">
        <f t="shared" si="334"/>
        <v>10799.325000000001</v>
      </c>
      <c r="W56" s="49">
        <f t="shared" si="334"/>
        <v>10855.375</v>
      </c>
      <c r="X56" s="49">
        <f t="shared" si="334"/>
        <v>10888.375</v>
      </c>
      <c r="Y56" s="49">
        <f t="shared" si="334"/>
        <v>10865.35</v>
      </c>
      <c r="Z56" s="49">
        <f t="shared" si="334"/>
        <v>10815.2</v>
      </c>
      <c r="AA56" s="49">
        <f t="shared" si="334"/>
        <v>10737.65</v>
      </c>
      <c r="AB56" s="49">
        <f t="shared" si="334"/>
        <v>10684.849999999999</v>
      </c>
      <c r="AC56" s="16">
        <f t="shared" si="334"/>
        <v>10793.05</v>
      </c>
      <c r="AD56" s="16">
        <f t="shared" si="334"/>
        <v>10775.85</v>
      </c>
      <c r="AE56" s="16">
        <f t="shared" si="334"/>
        <v>10809.9</v>
      </c>
      <c r="AF56" s="16">
        <f t="shared" si="334"/>
        <v>10830.575000000001</v>
      </c>
      <c r="AG56" s="16">
        <f t="shared" si="334"/>
        <v>10794.775</v>
      </c>
      <c r="AH56" s="16">
        <f t="shared" si="334"/>
        <v>10750.174999999999</v>
      </c>
      <c r="AI56" s="16">
        <f t="shared" si="334"/>
        <v>10837.25</v>
      </c>
      <c r="AJ56" s="16">
        <f t="shared" si="334"/>
        <v>10902.525</v>
      </c>
      <c r="AK56" s="16">
        <f t="shared" si="334"/>
        <v>10887.65</v>
      </c>
      <c r="AL56" s="16">
        <f t="shared" si="334"/>
        <v>10890.2</v>
      </c>
      <c r="AM56" s="16">
        <f t="shared" si="334"/>
        <v>10936.6</v>
      </c>
      <c r="AN56" s="16">
        <f t="shared" si="334"/>
        <v>10906.974999999999</v>
      </c>
      <c r="AO56" s="16">
        <f t="shared" si="334"/>
        <v>10878.375</v>
      </c>
      <c r="AP56" s="16">
        <f t="shared" si="334"/>
        <v>10832.625</v>
      </c>
      <c r="AQ56" s="16">
        <f t="shared" si="334"/>
        <v>10844.075000000001</v>
      </c>
      <c r="AR56" s="16">
        <f t="shared" si="334"/>
        <v>10659.5</v>
      </c>
      <c r="AS56" s="16">
        <f t="shared" si="334"/>
        <v>10717.7</v>
      </c>
      <c r="AT56" s="16">
        <f t="shared" si="334"/>
        <v>10637</v>
      </c>
      <c r="AU56" s="16">
        <f t="shared" si="334"/>
        <v>10661.525000000001</v>
      </c>
      <c r="AV56" s="16">
        <f t="shared" si="334"/>
        <v>10758.3</v>
      </c>
      <c r="AW56" s="50">
        <f t="shared" si="334"/>
        <v>10898.45</v>
      </c>
      <c r="AX56" s="16">
        <f t="shared" si="334"/>
        <v>10871.025</v>
      </c>
      <c r="AY56" s="16">
        <f t="shared" si="334"/>
        <v>10921.7</v>
      </c>
      <c r="AZ56" s="16">
        <f t="shared" si="334"/>
        <v>11017.650000000001</v>
      </c>
      <c r="BA56" s="16">
        <f t="shared" si="334"/>
        <v>11080.85</v>
      </c>
      <c r="BB56" s="16">
        <f t="shared" si="334"/>
        <v>10983.325000000001</v>
      </c>
      <c r="BC56" s="16">
        <f t="shared" ref="BC56:BL56" si="335">BC53</f>
        <v>10894</v>
      </c>
      <c r="BD56" s="16">
        <f t="shared" si="335"/>
        <v>10867.349999999999</v>
      </c>
      <c r="BE56" s="16">
        <f t="shared" si="335"/>
        <v>10831.875</v>
      </c>
      <c r="BF56" s="16">
        <f t="shared" si="335"/>
        <v>10755.725</v>
      </c>
      <c r="BG56" s="16">
        <f t="shared" si="335"/>
        <v>10703.075000000001</v>
      </c>
      <c r="BH56" s="16">
        <f t="shared" si="335"/>
        <v>10694.15</v>
      </c>
      <c r="BI56" s="16">
        <f t="shared" si="335"/>
        <v>10654.25</v>
      </c>
      <c r="BJ56" s="16">
        <f t="shared" si="335"/>
        <v>10699.55</v>
      </c>
      <c r="BK56" s="16">
        <f t="shared" si="335"/>
        <v>10765.174999999999</v>
      </c>
      <c r="BL56" s="16">
        <f t="shared" si="335"/>
        <v>10779.974999999999</v>
      </c>
      <c r="BM56" s="16">
        <f t="shared" ref="BM56:CT56" si="336">BM53</f>
        <v>10837.575000000001</v>
      </c>
      <c r="BN56" s="16">
        <f t="shared" si="336"/>
        <v>10809.025</v>
      </c>
      <c r="BO56" s="16">
        <f t="shared" si="336"/>
        <v>10845.45</v>
      </c>
      <c r="BP56" s="16">
        <f t="shared" si="336"/>
        <v>10825.275000000001</v>
      </c>
      <c r="BQ56" s="16">
        <f t="shared" si="336"/>
        <v>10850.5</v>
      </c>
      <c r="BR56" s="16">
        <f t="shared" si="336"/>
        <v>10785.55</v>
      </c>
      <c r="BS56" s="16">
        <f t="shared" si="336"/>
        <v>10905.95</v>
      </c>
      <c r="BT56" s="16">
        <f t="shared" si="336"/>
        <v>11030.575000000001</v>
      </c>
      <c r="BU56" s="16">
        <f t="shared" si="336"/>
        <v>11058.075000000001</v>
      </c>
      <c r="BV56" s="16">
        <f t="shared" si="336"/>
        <v>11028.975</v>
      </c>
      <c r="BW56" s="16">
        <f t="shared" si="336"/>
        <v>11120.375</v>
      </c>
      <c r="BX56" s="16">
        <f t="shared" si="336"/>
        <v>11273.7</v>
      </c>
      <c r="BY56" s="16">
        <f t="shared" si="336"/>
        <v>11314.45</v>
      </c>
      <c r="BZ56" s="16">
        <f t="shared" si="336"/>
        <v>11348.6</v>
      </c>
      <c r="CA56" s="16">
        <f t="shared" si="336"/>
        <v>11428.9</v>
      </c>
      <c r="CB56" s="16">
        <f t="shared" si="336"/>
        <v>11471.325000000001</v>
      </c>
      <c r="CC56" s="16">
        <f t="shared" si="336"/>
        <v>11497.55</v>
      </c>
      <c r="CD56" s="16">
        <f t="shared" si="336"/>
        <v>11529.6</v>
      </c>
      <c r="CE56" s="16">
        <f t="shared" si="336"/>
        <v>11503.674999999999</v>
      </c>
      <c r="CF56" s="16">
        <f t="shared" si="336"/>
        <v>11353.625</v>
      </c>
      <c r="CG56" s="16">
        <f t="shared" si="336"/>
        <v>11424.6</v>
      </c>
      <c r="CH56" s="16">
        <f t="shared" si="336"/>
        <v>11479.6</v>
      </c>
      <c r="CI56" s="16">
        <f t="shared" si="336"/>
        <v>11520.475</v>
      </c>
      <c r="CJ56" s="16">
        <f t="shared" si="336"/>
        <v>11600.25</v>
      </c>
      <c r="CK56" s="16">
        <f t="shared" si="336"/>
        <v>11691.424999999999</v>
      </c>
      <c r="CL56" s="16">
        <f t="shared" si="336"/>
        <v>11692.6</v>
      </c>
      <c r="CM56" s="16">
        <f t="shared" si="336"/>
        <v>11695.075000000001</v>
      </c>
      <c r="CN56" s="16">
        <f t="shared" si="336"/>
        <v>11610.875</v>
      </c>
      <c r="CO56" s="16">
        <f t="shared" si="336"/>
        <v>11649.575000000001</v>
      </c>
      <c r="CP56" s="16">
        <f t="shared" si="336"/>
        <v>11629.7</v>
      </c>
      <c r="CQ56" s="16">
        <f t="shared" si="336"/>
        <v>11626.8</v>
      </c>
      <c r="CR56" s="16">
        <f t="shared" si="336"/>
        <v>11625.9</v>
      </c>
      <c r="CS56" s="16">
        <f t="shared" si="336"/>
        <v>11578.625</v>
      </c>
      <c r="CT56" s="16">
        <f t="shared" si="336"/>
        <v>11618.075000000001</v>
      </c>
      <c r="CU56" s="16">
        <f>CU53</f>
        <v>11676.424999999999</v>
      </c>
      <c r="CV56" s="16">
        <f>CV53</f>
        <v>11771.25</v>
      </c>
      <c r="CW56" s="16">
        <f>CW53</f>
        <v>11797.325000000001</v>
      </c>
      <c r="CX56" s="16">
        <f t="shared" ref="CX56:DB56" si="337">CX53</f>
        <v>11655.5</v>
      </c>
      <c r="CY56" s="16">
        <f t="shared" si="337"/>
        <v>11605.375</v>
      </c>
      <c r="CZ56" s="16">
        <f t="shared" si="337"/>
        <v>11659.85</v>
      </c>
      <c r="DA56" s="16">
        <f t="shared" si="337"/>
        <v>11710.525</v>
      </c>
      <c r="DB56" s="16">
        <f t="shared" si="337"/>
        <v>11712.325000000001</v>
      </c>
      <c r="DC56" s="16">
        <f t="shared" ref="DC56:DH56" si="338">DC53</f>
        <v>11706.075000000001</v>
      </c>
      <c r="DD56" s="16">
        <f t="shared" si="338"/>
        <v>11744.424999999999</v>
      </c>
      <c r="DE56" s="16">
        <f t="shared" si="338"/>
        <v>11735.125</v>
      </c>
      <c r="DF56" s="16">
        <f t="shared" si="338"/>
        <v>11601.95</v>
      </c>
      <c r="DG56" s="16">
        <f t="shared" si="338"/>
        <v>11570.75</v>
      </c>
      <c r="DH56" s="16">
        <f t="shared" si="338"/>
        <v>11413.025000000001</v>
      </c>
      <c r="DI56" s="16">
        <f t="shared" ref="DI56:EC56" si="339">DI53</f>
        <v>11306.325000000001</v>
      </c>
      <c r="DJ56" s="16">
        <f t="shared" si="339"/>
        <v>11298.424999999999</v>
      </c>
      <c r="DK56" s="16">
        <f t="shared" si="339"/>
        <v>11212.900000000001</v>
      </c>
      <c r="DL56" s="16">
        <f t="shared" si="339"/>
        <v>11201.525</v>
      </c>
      <c r="DM56" s="16">
        <f t="shared" si="339"/>
        <v>11211.875</v>
      </c>
      <c r="DN56" s="16">
        <f t="shared" si="339"/>
        <v>11212.45</v>
      </c>
      <c r="DO56" s="16">
        <f t="shared" si="339"/>
        <v>11343</v>
      </c>
      <c r="DP56" s="16">
        <f t="shared" si="339"/>
        <v>11718.45</v>
      </c>
      <c r="DQ56" s="16">
        <f t="shared" si="339"/>
        <v>11783.174999999999</v>
      </c>
      <c r="DR56" s="16">
        <f t="shared" si="339"/>
        <v>11733.599999999999</v>
      </c>
      <c r="DS56" s="16">
        <f t="shared" si="339"/>
        <v>11827.825000000001</v>
      </c>
      <c r="DT56" s="16">
        <f t="shared" si="339"/>
        <v>11758.55</v>
      </c>
      <c r="DU56" s="16">
        <f t="shared" si="339"/>
        <v>11884.775</v>
      </c>
      <c r="DV56" s="16">
        <f t="shared" si="339"/>
        <v>11911.724999999999</v>
      </c>
      <c r="DW56" s="16">
        <f t="shared" si="339"/>
        <v>11884.349999999999</v>
      </c>
      <c r="DX56" s="16">
        <f t="shared" si="339"/>
        <v>11913.974999999999</v>
      </c>
      <c r="DY56" s="16">
        <f t="shared" si="339"/>
        <v>11934.35</v>
      </c>
      <c r="DZ56" s="16">
        <f t="shared" si="339"/>
        <v>12011.575000000001</v>
      </c>
      <c r="EA56" s="16">
        <f t="shared" si="339"/>
        <v>12050.525000000001</v>
      </c>
      <c r="EB56" s="16">
        <f t="shared" si="339"/>
        <v>11935.025</v>
      </c>
      <c r="EC56" s="16">
        <f t="shared" si="339"/>
        <v>11833.5</v>
      </c>
      <c r="ED56" s="16">
        <f t="shared" ref="ED56:EW56" si="340">ED53</f>
        <v>11923.4</v>
      </c>
      <c r="EE56" s="16">
        <f t="shared" si="340"/>
        <v>11952.35</v>
      </c>
      <c r="EF56" s="16">
        <f t="shared" si="340"/>
        <v>11914.400000000001</v>
      </c>
      <c r="EG56" s="16">
        <f t="shared" si="340"/>
        <v>11874.2</v>
      </c>
      <c r="EH56" s="16">
        <f t="shared" si="340"/>
        <v>11854.775000000001</v>
      </c>
      <c r="EI56" s="16">
        <f t="shared" si="340"/>
        <v>11750.9</v>
      </c>
      <c r="EJ56" s="16">
        <f t="shared" si="340"/>
        <v>11684.174999999999</v>
      </c>
      <c r="EK56" s="16">
        <f t="shared" si="340"/>
        <v>11713.8</v>
      </c>
      <c r="EL56" s="16">
        <f t="shared" si="340"/>
        <v>11739.275</v>
      </c>
      <c r="EM56" s="16">
        <f t="shared" si="340"/>
        <v>11766.525000000001</v>
      </c>
      <c r="EN56" s="16">
        <f t="shared" si="340"/>
        <v>11712.1</v>
      </c>
      <c r="EO56" s="16">
        <f t="shared" si="340"/>
        <v>11732.7</v>
      </c>
      <c r="EP56" s="16">
        <f t="shared" si="340"/>
        <v>11814.7</v>
      </c>
      <c r="EQ56" s="16">
        <f t="shared" si="340"/>
        <v>11866.099999999999</v>
      </c>
      <c r="ER56" s="16">
        <f t="shared" si="340"/>
        <v>11823.6</v>
      </c>
      <c r="ES56" s="16">
        <f t="shared" si="340"/>
        <v>11857.724999999999</v>
      </c>
      <c r="ET56" s="16">
        <f t="shared" si="340"/>
        <v>11866.075000000001</v>
      </c>
      <c r="EU56" s="16">
        <f t="shared" si="340"/>
        <v>11916.125</v>
      </c>
      <c r="EV56" s="16">
        <f t="shared" si="340"/>
        <v>11946.45</v>
      </c>
      <c r="EW56" s="16">
        <f t="shared" si="340"/>
        <v>11889.825000000001</v>
      </c>
      <c r="EX56" s="16">
        <f>EX53</f>
        <v>11647.599999999999</v>
      </c>
      <c r="EY56" s="16">
        <f>EY53</f>
        <v>11521.775</v>
      </c>
      <c r="EZ56" s="16">
        <f>EZ53</f>
        <v>11534.674999999999</v>
      </c>
      <c r="FA56" s="16">
        <f>FA53</f>
        <v>11559.25</v>
      </c>
      <c r="FB56" s="16">
        <f>FB53</f>
        <v>11589.075000000001</v>
      </c>
      <c r="FC56" s="16">
        <f t="shared" ref="FC56:FV56" si="341">FC53</f>
        <v>11575.349999999999</v>
      </c>
      <c r="FD56" s="16">
        <f t="shared" si="341"/>
        <v>11622</v>
      </c>
      <c r="FE56" s="16">
        <f t="shared" si="341"/>
        <v>11678.9</v>
      </c>
      <c r="FF56" s="16">
        <f t="shared" si="341"/>
        <v>11629.775</v>
      </c>
      <c r="FG56" s="16">
        <f t="shared" si="341"/>
        <v>11519.825000000001</v>
      </c>
      <c r="FH56" s="16">
        <f t="shared" si="341"/>
        <v>11349.7</v>
      </c>
      <c r="FI56" s="16">
        <f t="shared" si="341"/>
        <v>11350.474999999999</v>
      </c>
      <c r="FJ56" s="16">
        <f t="shared" si="341"/>
        <v>11294.775</v>
      </c>
      <c r="FK56" s="16">
        <f t="shared" si="341"/>
        <v>11300.375</v>
      </c>
      <c r="FL56" s="16">
        <f t="shared" si="341"/>
        <v>11258.825000000001</v>
      </c>
      <c r="FM56" s="16">
        <f t="shared" si="341"/>
        <v>11231.674999999999</v>
      </c>
      <c r="FN56" s="16">
        <f t="shared" si="341"/>
        <v>11170.05</v>
      </c>
      <c r="FO56" s="16">
        <f t="shared" si="341"/>
        <v>11072.349999999999</v>
      </c>
      <c r="FP56" s="16">
        <f t="shared" si="341"/>
        <v>10978.875</v>
      </c>
      <c r="FQ56" s="16">
        <f t="shared" si="341"/>
        <v>10964.55</v>
      </c>
      <c r="FR56" s="16">
        <f t="shared" si="341"/>
        <v>10839.2</v>
      </c>
      <c r="FS56" s="16">
        <f t="shared" si="341"/>
        <v>10916.174999999999</v>
      </c>
      <c r="FT56" s="16">
        <f t="shared" si="341"/>
        <v>10905.775</v>
      </c>
      <c r="FU56" s="16">
        <f t="shared" si="341"/>
        <v>10950.5</v>
      </c>
      <c r="FV56" s="16">
        <f t="shared" si="341"/>
        <v>11122.125</v>
      </c>
      <c r="FZ56" s="16">
        <f t="shared" ref="FZ56:GH56" si="342">ABS(FZ2-FZ3)</f>
        <v>109.04999999999927</v>
      </c>
      <c r="GA56" s="16">
        <f t="shared" si="342"/>
        <v>91</v>
      </c>
      <c r="GB56" s="16">
        <f t="shared" si="342"/>
        <v>127.55000000000109</v>
      </c>
      <c r="GC56" s="16">
        <f t="shared" si="342"/>
        <v>189.95000000000073</v>
      </c>
      <c r="GD56" s="16">
        <f t="shared" si="342"/>
        <v>225.39999999999964</v>
      </c>
      <c r="GE56" s="16">
        <f t="shared" si="342"/>
        <v>313.75</v>
      </c>
      <c r="GF56" s="16">
        <f t="shared" si="342"/>
        <v>92.25</v>
      </c>
      <c r="GG56" s="16">
        <f t="shared" si="342"/>
        <v>142</v>
      </c>
      <c r="GH56" s="16">
        <f t="shared" si="342"/>
        <v>98.700000000000728</v>
      </c>
      <c r="GI56" s="16"/>
      <c r="GJ56" s="16">
        <f t="shared" ref="GJ56:HC56" si="343">ABS(GJ2-GJ3)</f>
        <v>194.79999999999927</v>
      </c>
      <c r="GK56" s="16">
        <f t="shared" si="343"/>
        <v>112.39999999999964</v>
      </c>
      <c r="GL56" s="16">
        <f t="shared" si="343"/>
        <v>104.10000000000036</v>
      </c>
      <c r="GM56" s="16">
        <f t="shared" si="343"/>
        <v>89.599999999998545</v>
      </c>
      <c r="GN56" s="16">
        <f t="shared" si="343"/>
        <v>139.05000000000109</v>
      </c>
      <c r="GO56" s="16">
        <f t="shared" si="343"/>
        <v>43.149999999999636</v>
      </c>
      <c r="GP56" s="16">
        <f t="shared" si="343"/>
        <v>116.79999999999927</v>
      </c>
      <c r="GQ56" s="16">
        <f t="shared" si="343"/>
        <v>138.70000000000073</v>
      </c>
      <c r="GR56" s="16">
        <f t="shared" si="343"/>
        <v>84.5</v>
      </c>
      <c r="GS56" s="16">
        <f t="shared" si="343"/>
        <v>203.60000000000036</v>
      </c>
      <c r="GT56" s="16">
        <f t="shared" si="343"/>
        <v>80.299999999999272</v>
      </c>
      <c r="GU56" s="16">
        <f t="shared" si="343"/>
        <v>174.95000000000073</v>
      </c>
      <c r="GV56" s="16">
        <f t="shared" si="343"/>
        <v>690.89999999999964</v>
      </c>
      <c r="GW56" s="16">
        <f t="shared" si="343"/>
        <v>223.5</v>
      </c>
      <c r="GX56" s="16">
        <f t="shared" si="343"/>
        <v>115.84999999999854</v>
      </c>
      <c r="GY56" s="16">
        <f t="shared" si="343"/>
        <v>148.85000000000036</v>
      </c>
      <c r="GZ56" s="16">
        <f t="shared" si="343"/>
        <v>144.5</v>
      </c>
      <c r="HA56" s="16">
        <f t="shared" si="343"/>
        <v>93.850000000000364</v>
      </c>
      <c r="HB56" s="16">
        <f t="shared" si="343"/>
        <v>117.45000000000073</v>
      </c>
      <c r="HC56" s="16">
        <f t="shared" si="343"/>
        <v>306.30000000000109</v>
      </c>
    </row>
    <row r="57" spans="1:211" ht="14.7" customHeight="1" x14ac:dyDescent="0.3">
      <c r="A57" s="12"/>
      <c r="B57" s="13"/>
      <c r="C57" s="13"/>
      <c r="D57" s="14" t="s">
        <v>51</v>
      </c>
      <c r="E57" s="89">
        <f t="shared" ref="E57:AQ57" si="344">ABS(E54-E56)</f>
        <v>6.3500000000021828</v>
      </c>
      <c r="F57" s="89">
        <f t="shared" si="344"/>
        <v>4.8999999999978172</v>
      </c>
      <c r="G57" s="89">
        <f t="shared" si="344"/>
        <v>1.0666666666656965</v>
      </c>
      <c r="H57" s="89">
        <f t="shared" si="344"/>
        <v>36.200000000000728</v>
      </c>
      <c r="I57" s="89">
        <f t="shared" si="344"/>
        <v>27.833333333332121</v>
      </c>
      <c r="J57" s="89">
        <f t="shared" si="344"/>
        <v>18.966666666667152</v>
      </c>
      <c r="K57" s="89">
        <f t="shared" si="344"/>
        <v>65.766666666666424</v>
      </c>
      <c r="L57" s="89">
        <f t="shared" si="344"/>
        <v>54.066666666665697</v>
      </c>
      <c r="M57" s="89">
        <f t="shared" si="344"/>
        <v>1.6666666666678793</v>
      </c>
      <c r="N57" s="89">
        <f t="shared" si="344"/>
        <v>14.350000000002183</v>
      </c>
      <c r="O57" s="89">
        <f t="shared" si="344"/>
        <v>10.5</v>
      </c>
      <c r="P57" s="89">
        <f t="shared" si="344"/>
        <v>27.633333333335031</v>
      </c>
      <c r="Q57" s="89">
        <f t="shared" si="344"/>
        <v>7.1499999999978172</v>
      </c>
      <c r="R57" s="89">
        <f t="shared" si="344"/>
        <v>20.266666666670062</v>
      </c>
      <c r="S57" s="89">
        <f t="shared" si="344"/>
        <v>64.766666666666424</v>
      </c>
      <c r="T57" s="89">
        <f t="shared" si="344"/>
        <v>34.849999999998545</v>
      </c>
      <c r="U57" s="89">
        <f t="shared" si="344"/>
        <v>59.216666666667152</v>
      </c>
      <c r="V57" s="89">
        <f t="shared" si="344"/>
        <v>13.016666666666424</v>
      </c>
      <c r="W57" s="89">
        <f t="shared" si="344"/>
        <v>3.0166666666664241</v>
      </c>
      <c r="X57" s="89">
        <f t="shared" si="344"/>
        <v>17.216666666667152</v>
      </c>
      <c r="Y57" s="89">
        <f t="shared" si="344"/>
        <v>29.833333333335759</v>
      </c>
      <c r="Z57" s="89">
        <f t="shared" si="344"/>
        <v>15.133333333335031</v>
      </c>
      <c r="AA57" s="89">
        <f t="shared" si="344"/>
        <v>43.599999999998545</v>
      </c>
      <c r="AB57" s="89">
        <f t="shared" si="344"/>
        <v>28.333333333332121</v>
      </c>
      <c r="AC57" s="31">
        <f t="shared" si="344"/>
        <v>14.166666666667879</v>
      </c>
      <c r="AD57" s="31">
        <f t="shared" si="344"/>
        <v>17.533333333332848</v>
      </c>
      <c r="AE57" s="31">
        <f t="shared" si="344"/>
        <v>30.166666666664241</v>
      </c>
      <c r="AF57" s="31">
        <f t="shared" si="344"/>
        <v>5.9833333333335759</v>
      </c>
      <c r="AG57" s="31">
        <f t="shared" si="344"/>
        <v>0.11666666666860692</v>
      </c>
      <c r="AH57" s="31">
        <f t="shared" si="344"/>
        <v>8.3833333333350311</v>
      </c>
      <c r="AI57" s="31">
        <f t="shared" si="344"/>
        <v>33.033333333332848</v>
      </c>
      <c r="AJ57" s="31">
        <f t="shared" si="344"/>
        <v>8.1500000000014552</v>
      </c>
      <c r="AK57" s="31">
        <f t="shared" si="344"/>
        <v>11.700000000000728</v>
      </c>
      <c r="AL57" s="31">
        <f t="shared" si="344"/>
        <v>11.166666666667879</v>
      </c>
      <c r="AM57" s="31">
        <f t="shared" si="344"/>
        <v>16.833333333335759</v>
      </c>
      <c r="AN57" s="31">
        <f t="shared" si="344"/>
        <v>10.516666666666424</v>
      </c>
      <c r="AO57" s="31">
        <f t="shared" si="344"/>
        <v>31.25</v>
      </c>
      <c r="AP57" s="31">
        <f t="shared" si="344"/>
        <v>11.450000000000728</v>
      </c>
      <c r="AQ57" s="31">
        <f t="shared" si="344"/>
        <v>42.350000000002183</v>
      </c>
      <c r="AR57" s="31">
        <f>(AR54-AR56)</f>
        <v>135.36666666666497</v>
      </c>
      <c r="AS57" s="31">
        <f t="shared" ref="AS57:BB57" si="345">ABS(AS54-AS56)</f>
        <v>37.433333333334303</v>
      </c>
      <c r="AT57" s="31">
        <f t="shared" si="345"/>
        <v>10.133333333335031</v>
      </c>
      <c r="AU57" s="31">
        <f t="shared" si="345"/>
        <v>6.4833333333335759</v>
      </c>
      <c r="AV57" s="31">
        <f t="shared" si="345"/>
        <v>48.433333333334303</v>
      </c>
      <c r="AW57" s="90">
        <f t="shared" si="345"/>
        <v>3.2000000000007276</v>
      </c>
      <c r="AX57" s="31">
        <f t="shared" si="345"/>
        <v>27.483333333333576</v>
      </c>
      <c r="AY57" s="31">
        <f t="shared" si="345"/>
        <v>8.4333333333306655</v>
      </c>
      <c r="AZ57" s="31">
        <f t="shared" si="345"/>
        <v>29.866666666664969</v>
      </c>
      <c r="BA57" s="31">
        <f t="shared" si="345"/>
        <v>7.6333333333350311</v>
      </c>
      <c r="BB57" s="31">
        <f t="shared" si="345"/>
        <v>26.483333333333576</v>
      </c>
      <c r="BC57" s="31">
        <f t="shared" ref="BC57:BL57" si="346">ABS(BC54-BC56)</f>
        <v>3.4666666666671517</v>
      </c>
      <c r="BD57" s="31">
        <f t="shared" si="346"/>
        <v>23.966666666663514</v>
      </c>
      <c r="BE57" s="31">
        <f t="shared" si="346"/>
        <v>25.483333333333576</v>
      </c>
      <c r="BF57" s="31">
        <f t="shared" si="346"/>
        <v>6.4500000000007276</v>
      </c>
      <c r="BG57" s="31">
        <f t="shared" si="346"/>
        <v>14.216666666667152</v>
      </c>
      <c r="BH57" s="31">
        <f t="shared" si="346"/>
        <v>35.466666666667152</v>
      </c>
      <c r="BI57" s="31">
        <f t="shared" si="346"/>
        <v>33.266666666666424</v>
      </c>
      <c r="BJ57" s="31">
        <f t="shared" si="346"/>
        <v>23.933333333334303</v>
      </c>
      <c r="BK57" s="31">
        <f t="shared" si="346"/>
        <v>16.450000000000728</v>
      </c>
      <c r="BL57" s="31">
        <f t="shared" si="346"/>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7">ABS(BW54-BW56)</f>
        <v>31.783333333336486</v>
      </c>
      <c r="BX57" s="31">
        <f t="shared" si="347"/>
        <v>18.333333333335759</v>
      </c>
      <c r="BY57" s="31">
        <f t="shared" si="347"/>
        <v>18.166666666667879</v>
      </c>
      <c r="BZ57" s="31">
        <f t="shared" si="347"/>
        <v>3.5666666666693345</v>
      </c>
      <c r="CA57" s="31">
        <f t="shared" si="347"/>
        <v>1.3666666666649689</v>
      </c>
      <c r="CB57" s="31">
        <f t="shared" si="347"/>
        <v>6.0833333333321207</v>
      </c>
      <c r="CC57" s="31">
        <f t="shared" si="347"/>
        <v>23.233333333333576</v>
      </c>
      <c r="CD57" s="31">
        <f t="shared" si="347"/>
        <v>5.7000000000007276</v>
      </c>
      <c r="CE57" s="31">
        <f t="shared" si="347"/>
        <v>31.183333333330665</v>
      </c>
      <c r="CF57" s="31">
        <f t="shared" si="347"/>
        <v>0.41666666666787933</v>
      </c>
      <c r="CG57" s="31">
        <f t="shared" si="347"/>
        <v>39.099999999998545</v>
      </c>
      <c r="CH57" s="31">
        <f t="shared" si="347"/>
        <v>23.033333333332848</v>
      </c>
      <c r="CI57" s="31">
        <f t="shared" si="347"/>
        <v>33.016666666662786</v>
      </c>
      <c r="CJ57" s="31">
        <f t="shared" si="347"/>
        <v>15.766666666666424</v>
      </c>
      <c r="CK57" s="31">
        <f t="shared" si="347"/>
        <v>14.849999999998545</v>
      </c>
      <c r="CL57" s="31">
        <f t="shared" si="347"/>
        <v>13.733333333333576</v>
      </c>
      <c r="CM57" s="31">
        <f t="shared" si="347"/>
        <v>34.083333333332121</v>
      </c>
      <c r="CN57" s="31">
        <f t="shared" si="347"/>
        <v>8.5833333333321207</v>
      </c>
      <c r="CO57" s="31">
        <f t="shared" si="347"/>
        <v>10.916666666667879</v>
      </c>
      <c r="CP57" s="31">
        <f t="shared" si="347"/>
        <v>16.799999999999272</v>
      </c>
      <c r="CQ57" s="31">
        <f t="shared" si="347"/>
        <v>30.100000000002183</v>
      </c>
      <c r="CR57" s="31">
        <f t="shared" si="347"/>
        <v>27.733333333333576</v>
      </c>
      <c r="CS57" s="31">
        <f t="shared" si="347"/>
        <v>12.049999999999272</v>
      </c>
      <c r="CT57" s="31">
        <f t="shared" si="347"/>
        <v>16.916666666667879</v>
      </c>
      <c r="CU57" s="31">
        <f t="shared" ref="CU57:DB57" si="348">ABS(CU54-CU56)</f>
        <v>9.2833333333328483</v>
      </c>
      <c r="CV57" s="31">
        <f t="shared" si="348"/>
        <v>10.600000000002183</v>
      </c>
      <c r="CW57" s="31">
        <f t="shared" si="348"/>
        <v>29.683333333337941</v>
      </c>
      <c r="CX57" s="31">
        <f t="shared" si="348"/>
        <v>40.700000000000728</v>
      </c>
      <c r="CY57" s="31">
        <f t="shared" si="348"/>
        <v>19.616666666668607</v>
      </c>
      <c r="CZ57" s="31">
        <f t="shared" si="348"/>
        <v>44.19999999999709</v>
      </c>
      <c r="DA57" s="31">
        <f t="shared" si="348"/>
        <v>45.816666666665697</v>
      </c>
      <c r="DB57" s="31">
        <f t="shared" si="348"/>
        <v>28.216666666667152</v>
      </c>
      <c r="DC57" s="31">
        <f t="shared" ref="DC57:DH57" si="349">ABS(DC54-DC56)</f>
        <v>28.049999999999272</v>
      </c>
      <c r="DD57" s="31">
        <f t="shared" si="349"/>
        <v>13.116666666664969</v>
      </c>
      <c r="DE57" s="31">
        <f t="shared" si="349"/>
        <v>15.25</v>
      </c>
      <c r="DF57" s="31">
        <f t="shared" si="349"/>
        <v>2.4666666666671517</v>
      </c>
      <c r="DG57" s="31">
        <f t="shared" si="349"/>
        <v>48.566666666665697</v>
      </c>
      <c r="DH57" s="31">
        <f t="shared" si="349"/>
        <v>35.71666666667079</v>
      </c>
      <c r="DI57" s="31">
        <f t="shared" ref="DI57:EC57" si="350">ABS(DI54-DI56)</f>
        <v>3.0166666666700621</v>
      </c>
      <c r="DJ57" s="31">
        <f t="shared" si="350"/>
        <v>13.016666666666424</v>
      </c>
      <c r="DK57" s="31">
        <f t="shared" si="350"/>
        <v>43.133333333335031</v>
      </c>
      <c r="DL57" s="31">
        <f t="shared" si="350"/>
        <v>13.683333333334303</v>
      </c>
      <c r="DM57" s="31">
        <f t="shared" si="350"/>
        <v>36.583333333332121</v>
      </c>
      <c r="DN57" s="31">
        <f t="shared" si="350"/>
        <v>29.766666666666424</v>
      </c>
      <c r="DO57" s="31">
        <f t="shared" si="350"/>
        <v>42.766666666666424</v>
      </c>
      <c r="DP57" s="31">
        <f t="shared" si="350"/>
        <v>73.200000000000728</v>
      </c>
      <c r="DQ57" s="31">
        <f t="shared" si="350"/>
        <v>49.383333333335031</v>
      </c>
      <c r="DR57" s="31">
        <f t="shared" si="350"/>
        <v>2.8666666666686069</v>
      </c>
      <c r="DS57" s="31">
        <f t="shared" si="350"/>
        <v>113.85000000000218</v>
      </c>
      <c r="DT57" s="31">
        <f t="shared" si="350"/>
        <v>57.033333333332848</v>
      </c>
      <c r="DU57" s="31">
        <f t="shared" si="350"/>
        <v>26.650000000001455</v>
      </c>
      <c r="DV57" s="31">
        <f t="shared" si="350"/>
        <v>11.350000000002183</v>
      </c>
      <c r="DW57" s="31">
        <f t="shared" si="350"/>
        <v>15.5</v>
      </c>
      <c r="DX57" s="31">
        <f t="shared" si="350"/>
        <v>21.283333333336486</v>
      </c>
      <c r="DY57" s="31">
        <f t="shared" si="350"/>
        <v>7.7000000000007276</v>
      </c>
      <c r="DZ57" s="31">
        <f t="shared" si="350"/>
        <v>51.316666666662059</v>
      </c>
      <c r="EA57" s="31">
        <f t="shared" si="350"/>
        <v>19.25</v>
      </c>
      <c r="EB57" s="31">
        <f t="shared" si="350"/>
        <v>60.849999999998545</v>
      </c>
      <c r="EC57" s="31">
        <f t="shared" si="350"/>
        <v>24.766666666666424</v>
      </c>
      <c r="ED57" s="31">
        <f t="shared" ref="ED57:EM57" si="351">ABS(ED54-ED56)</f>
        <v>0.46666666666715173</v>
      </c>
      <c r="EE57" s="31">
        <f t="shared" si="351"/>
        <v>8.8333333333357587</v>
      </c>
      <c r="EF57" s="31">
        <f t="shared" si="351"/>
        <v>5.4666666666707897</v>
      </c>
      <c r="EG57" s="31">
        <f t="shared" si="351"/>
        <v>26.566666666662059</v>
      </c>
      <c r="EH57" s="31">
        <f t="shared" si="351"/>
        <v>20.983333333333576</v>
      </c>
      <c r="EI57" s="31">
        <f t="shared" si="351"/>
        <v>52.5</v>
      </c>
      <c r="EJ57" s="31">
        <f t="shared" si="351"/>
        <v>4.8833333333350311</v>
      </c>
      <c r="EK57" s="31">
        <f t="shared" si="351"/>
        <v>14.899999999997817</v>
      </c>
      <c r="EL57" s="31">
        <f t="shared" si="351"/>
        <v>61.650000000001455</v>
      </c>
      <c r="EM57" s="31">
        <f t="shared" si="351"/>
        <v>28.283333333336486</v>
      </c>
      <c r="EN57" s="31">
        <f t="shared" ref="EN57:EW57" si="352">ABS(EN54-EN56)</f>
        <v>8.3000000000029104</v>
      </c>
      <c r="EO57" s="31">
        <f t="shared" si="352"/>
        <v>42.500000000003638</v>
      </c>
      <c r="EP57" s="31">
        <f t="shared" si="352"/>
        <v>21.899999999997817</v>
      </c>
      <c r="EQ57" s="31">
        <f t="shared" si="352"/>
        <v>16.366666666664969</v>
      </c>
      <c r="ER57" s="31">
        <f t="shared" si="352"/>
        <v>23.166666666664241</v>
      </c>
      <c r="ES57" s="31">
        <f t="shared" si="352"/>
        <v>5.25</v>
      </c>
      <c r="ET57" s="31">
        <f t="shared" si="352"/>
        <v>29.483333333329938</v>
      </c>
      <c r="EU57" s="31">
        <f t="shared" si="352"/>
        <v>0.41666666666787933</v>
      </c>
      <c r="EV57" s="31">
        <f t="shared" si="352"/>
        <v>0.2000000000007276</v>
      </c>
      <c r="EW57" s="31">
        <f t="shared" si="352"/>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3">ABS(FC54-FC56)</f>
        <v>8.6666666666678793</v>
      </c>
      <c r="FD57" s="31">
        <f t="shared" si="353"/>
        <v>27.066666666665697</v>
      </c>
      <c r="FE57" s="31">
        <f t="shared" si="353"/>
        <v>5.7333333333372138</v>
      </c>
      <c r="FF57" s="31">
        <f t="shared" si="353"/>
        <v>21.916666666667879</v>
      </c>
      <c r="FG57" s="31">
        <f t="shared" si="353"/>
        <v>67.049999999999272</v>
      </c>
      <c r="FH57" s="31">
        <f t="shared" si="353"/>
        <v>2.3333333333321207</v>
      </c>
      <c r="FI57" s="31">
        <f t="shared" si="353"/>
        <v>12.94999999999709</v>
      </c>
      <c r="FJ57" s="31">
        <f t="shared" si="353"/>
        <v>15.650000000001455</v>
      </c>
      <c r="FK57" s="31">
        <f t="shared" si="353"/>
        <v>32.149999999997817</v>
      </c>
      <c r="FL57" s="31">
        <f t="shared" si="353"/>
        <v>16.983333333329938</v>
      </c>
      <c r="FM57" s="31">
        <f t="shared" si="353"/>
        <v>28.316666666662059</v>
      </c>
      <c r="FN57" s="31">
        <f t="shared" si="353"/>
        <v>56.433333333330665</v>
      </c>
      <c r="FO57" s="31">
        <f t="shared" si="353"/>
        <v>30.433333333334303</v>
      </c>
      <c r="FP57" s="31">
        <f t="shared" si="353"/>
        <v>0.75</v>
      </c>
      <c r="FQ57" s="31">
        <f t="shared" si="353"/>
        <v>21.866666666664969</v>
      </c>
      <c r="FR57" s="31">
        <f t="shared" si="353"/>
        <v>15.599999999998545</v>
      </c>
      <c r="FS57" s="31">
        <f t="shared" si="353"/>
        <v>21.383333333335031</v>
      </c>
      <c r="FT57" s="31">
        <f t="shared" si="353"/>
        <v>33.516666666666424</v>
      </c>
      <c r="FU57" s="31">
        <f t="shared" si="353"/>
        <v>54.633333333331393</v>
      </c>
      <c r="FV57" s="31">
        <f t="shared" si="353"/>
        <v>8.3166666666656965</v>
      </c>
      <c r="FW57" s="25"/>
      <c r="FX57" s="25"/>
      <c r="FY57" s="25"/>
      <c r="FZ57" s="16">
        <f t="shared" ref="FZ57:GH57" si="354">FZ56*1.1</f>
        <v>119.9549999999992</v>
      </c>
      <c r="GA57" s="16">
        <f t="shared" si="354"/>
        <v>100.10000000000001</v>
      </c>
      <c r="GB57" s="16">
        <f t="shared" si="354"/>
        <v>140.3050000000012</v>
      </c>
      <c r="GC57" s="16">
        <f t="shared" si="354"/>
        <v>208.94500000000082</v>
      </c>
      <c r="GD57" s="16">
        <f t="shared" si="354"/>
        <v>247.93999999999963</v>
      </c>
      <c r="GE57" s="16">
        <f t="shared" si="354"/>
        <v>345.125</v>
      </c>
      <c r="GF57" s="16">
        <f t="shared" si="354"/>
        <v>101.47500000000001</v>
      </c>
      <c r="GG57" s="16">
        <f t="shared" si="354"/>
        <v>156.20000000000002</v>
      </c>
      <c r="GH57" s="16">
        <f t="shared" si="354"/>
        <v>108.5700000000008</v>
      </c>
      <c r="GI57" s="16"/>
      <c r="GJ57" s="16">
        <f t="shared" ref="GJ57:HC57" si="355">GJ56*1.1</f>
        <v>214.27999999999921</v>
      </c>
      <c r="GK57" s="16">
        <f t="shared" si="355"/>
        <v>123.63999999999962</v>
      </c>
      <c r="GL57" s="16">
        <f t="shared" si="355"/>
        <v>114.5100000000004</v>
      </c>
      <c r="GM57" s="16">
        <f t="shared" si="355"/>
        <v>98.559999999998411</v>
      </c>
      <c r="GN57" s="16">
        <f t="shared" si="355"/>
        <v>152.95500000000121</v>
      </c>
      <c r="GO57" s="16">
        <f t="shared" si="355"/>
        <v>47.464999999999606</v>
      </c>
      <c r="GP57" s="16">
        <f t="shared" si="355"/>
        <v>128.47999999999922</v>
      </c>
      <c r="GQ57" s="16">
        <f t="shared" si="355"/>
        <v>152.57000000000082</v>
      </c>
      <c r="GR57" s="16">
        <f t="shared" si="355"/>
        <v>92.95</v>
      </c>
      <c r="GS57" s="16">
        <f t="shared" si="355"/>
        <v>223.96000000000041</v>
      </c>
      <c r="GT57" s="16">
        <f t="shared" si="355"/>
        <v>88.329999999999202</v>
      </c>
      <c r="GU57" s="16">
        <f t="shared" si="355"/>
        <v>192.44500000000082</v>
      </c>
      <c r="GV57" s="16">
        <f t="shared" si="355"/>
        <v>759.98999999999967</v>
      </c>
      <c r="GW57" s="16">
        <f t="shared" si="355"/>
        <v>245.85000000000002</v>
      </c>
      <c r="GX57" s="16">
        <f t="shared" si="355"/>
        <v>127.43499999999841</v>
      </c>
      <c r="GY57" s="16">
        <f t="shared" si="355"/>
        <v>163.73500000000041</v>
      </c>
      <c r="GZ57" s="16">
        <f t="shared" si="355"/>
        <v>158.95000000000002</v>
      </c>
      <c r="HA57" s="16">
        <f t="shared" si="355"/>
        <v>103.23500000000041</v>
      </c>
      <c r="HB57" s="16">
        <f t="shared" si="355"/>
        <v>129.19500000000082</v>
      </c>
      <c r="HC57" s="16">
        <f t="shared" si="355"/>
        <v>336.9300000000012</v>
      </c>
    </row>
    <row r="58" spans="1:211"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6">ABS(FW2-FW3)</f>
        <v>244.29999999999927</v>
      </c>
      <c r="FX58" s="16">
        <f t="shared" si="356"/>
        <v>142.54999999999927</v>
      </c>
      <c r="FY58" s="16">
        <f t="shared" si="356"/>
        <v>144.35000000000036</v>
      </c>
      <c r="FZ58" s="16">
        <f t="shared" ref="FZ58:GH58" si="357">(FZ2+FZ3)</f>
        <v>22184.75</v>
      </c>
      <c r="GA58" s="16">
        <f t="shared" si="357"/>
        <v>22061.599999999999</v>
      </c>
      <c r="GB58" s="16">
        <f t="shared" si="357"/>
        <v>21940.85</v>
      </c>
      <c r="GC58" s="16">
        <f t="shared" si="357"/>
        <v>21626.55</v>
      </c>
      <c r="GD58" s="16">
        <f t="shared" si="357"/>
        <v>21499.699999999997</v>
      </c>
      <c r="GE58" s="16">
        <f t="shared" si="357"/>
        <v>21826.85</v>
      </c>
      <c r="GF58" s="16">
        <f t="shared" si="357"/>
        <v>22191.25</v>
      </c>
      <c r="GG58" s="16">
        <f t="shared" si="357"/>
        <v>22117.3</v>
      </c>
      <c r="GH58" s="16">
        <f t="shared" si="357"/>
        <v>21943.5</v>
      </c>
      <c r="GI58" s="16"/>
      <c r="GJ58" s="16">
        <f t="shared" ref="GJ58:HC58" si="358">(GJ2+GJ3)</f>
        <v>21740.2</v>
      </c>
      <c r="GK58" s="16">
        <f t="shared" si="358"/>
        <v>21605.1</v>
      </c>
      <c r="GL58" s="16">
        <f t="shared" si="358"/>
        <v>21736.1</v>
      </c>
      <c r="GM58" s="16">
        <f t="shared" si="358"/>
        <v>21824.5</v>
      </c>
      <c r="GN58" s="16">
        <f t="shared" si="358"/>
        <v>21918.65</v>
      </c>
      <c r="GO58" s="16">
        <f t="shared" si="358"/>
        <v>22066.449999999997</v>
      </c>
      <c r="GP58" s="16">
        <f t="shared" si="358"/>
        <v>22046.7</v>
      </c>
      <c r="GQ58" s="16">
        <f t="shared" si="358"/>
        <v>22030.2</v>
      </c>
      <c r="GR58" s="16">
        <f t="shared" si="358"/>
        <v>22020.9</v>
      </c>
      <c r="GS58" s="16">
        <f t="shared" si="358"/>
        <v>21796.6</v>
      </c>
      <c r="GT58" s="16">
        <f t="shared" si="358"/>
        <v>21690</v>
      </c>
      <c r="GU58" s="16">
        <f t="shared" si="358"/>
        <v>21515.45</v>
      </c>
      <c r="GV58" s="16">
        <f t="shared" si="358"/>
        <v>22072.9</v>
      </c>
      <c r="GW58" s="16">
        <f t="shared" si="358"/>
        <v>23166.2</v>
      </c>
      <c r="GX58" s="16">
        <f t="shared" si="358"/>
        <v>23194.25</v>
      </c>
      <c r="GY58" s="16">
        <f t="shared" si="358"/>
        <v>22981.050000000003</v>
      </c>
      <c r="GZ58" s="16">
        <f t="shared" si="358"/>
        <v>23077.200000000001</v>
      </c>
      <c r="HA58" s="16">
        <f t="shared" si="358"/>
        <v>23093.35</v>
      </c>
      <c r="HB58" s="16">
        <f t="shared" si="358"/>
        <v>22899.05</v>
      </c>
      <c r="HC58" s="16">
        <f t="shared" si="358"/>
        <v>22802.1</v>
      </c>
    </row>
    <row r="59" spans="1:211"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9">FW58*1.1</f>
        <v>268.72999999999922</v>
      </c>
      <c r="FX59" s="16">
        <f t="shared" si="359"/>
        <v>156.80499999999921</v>
      </c>
      <c r="FY59" s="16">
        <f t="shared" si="359"/>
        <v>158.78500000000042</v>
      </c>
      <c r="FZ59" s="16">
        <f t="shared" ref="FZ59:GH59" si="360">(FZ2+FZ3)/2</f>
        <v>11092.375</v>
      </c>
      <c r="GA59" s="16">
        <f t="shared" si="360"/>
        <v>11030.8</v>
      </c>
      <c r="GB59" s="16">
        <f t="shared" si="360"/>
        <v>10970.424999999999</v>
      </c>
      <c r="GC59" s="16">
        <f t="shared" si="360"/>
        <v>10813.275</v>
      </c>
      <c r="GD59" s="16">
        <f t="shared" si="360"/>
        <v>10749.849999999999</v>
      </c>
      <c r="GE59" s="16">
        <f t="shared" si="360"/>
        <v>10913.424999999999</v>
      </c>
      <c r="GF59" s="16">
        <f t="shared" si="360"/>
        <v>11095.625</v>
      </c>
      <c r="GG59" s="16">
        <f t="shared" si="360"/>
        <v>11058.65</v>
      </c>
      <c r="GH59" s="16">
        <f t="shared" si="360"/>
        <v>10971.75</v>
      </c>
      <c r="GI59" s="16"/>
      <c r="GJ59" s="16">
        <f t="shared" ref="GJ59:HC59" si="361">(GJ2+GJ3)/2</f>
        <v>10870.1</v>
      </c>
      <c r="GK59" s="16">
        <f t="shared" si="361"/>
        <v>10802.55</v>
      </c>
      <c r="GL59" s="16">
        <f t="shared" si="361"/>
        <v>10868.05</v>
      </c>
      <c r="GM59" s="16">
        <f t="shared" si="361"/>
        <v>10912.25</v>
      </c>
      <c r="GN59" s="16">
        <f t="shared" si="361"/>
        <v>10959.325000000001</v>
      </c>
      <c r="GO59" s="16">
        <f t="shared" si="361"/>
        <v>11033.224999999999</v>
      </c>
      <c r="GP59" s="16">
        <f t="shared" si="361"/>
        <v>11023.35</v>
      </c>
      <c r="GQ59" s="16">
        <f t="shared" si="361"/>
        <v>11015.1</v>
      </c>
      <c r="GR59" s="16">
        <f t="shared" si="361"/>
        <v>11010.45</v>
      </c>
      <c r="GS59" s="16">
        <f t="shared" si="361"/>
        <v>10898.3</v>
      </c>
      <c r="GT59" s="16">
        <f t="shared" si="361"/>
        <v>10845</v>
      </c>
      <c r="GU59" s="16">
        <f t="shared" si="361"/>
        <v>10757.725</v>
      </c>
      <c r="GV59" s="16">
        <f t="shared" si="361"/>
        <v>11036.45</v>
      </c>
      <c r="GW59" s="16">
        <f t="shared" si="361"/>
        <v>11583.1</v>
      </c>
      <c r="GX59" s="16">
        <f t="shared" si="361"/>
        <v>11597.125</v>
      </c>
      <c r="GY59" s="16">
        <f t="shared" si="361"/>
        <v>11490.525000000001</v>
      </c>
      <c r="GZ59" s="16">
        <f t="shared" si="361"/>
        <v>11538.6</v>
      </c>
      <c r="HA59" s="16">
        <f t="shared" si="361"/>
        <v>11546.674999999999</v>
      </c>
      <c r="HB59" s="16">
        <f t="shared" si="361"/>
        <v>11449.525</v>
      </c>
      <c r="HC59" s="16">
        <f t="shared" si="361"/>
        <v>11401.05</v>
      </c>
    </row>
    <row r="60" spans="1:211"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62">(FW2+FW3)</f>
        <v>22047.5</v>
      </c>
      <c r="FX60" s="16">
        <f t="shared" si="362"/>
        <v>22013.75</v>
      </c>
      <c r="FY60" s="16">
        <f t="shared" si="362"/>
        <v>21992.949999999997</v>
      </c>
      <c r="FZ60" s="16">
        <f t="shared" ref="FZ60:GH60" si="363">FZ61-FZ62+FZ61</f>
        <v>11066.725000000002</v>
      </c>
      <c r="GA60" s="16">
        <f t="shared" si="363"/>
        <v>11021.599999999999</v>
      </c>
      <c r="GB60" s="16">
        <f t="shared" si="363"/>
        <v>10935.941666666669</v>
      </c>
      <c r="GC60" s="16">
        <f t="shared" si="363"/>
        <v>10765.325000000003</v>
      </c>
      <c r="GD60" s="16">
        <f t="shared" si="363"/>
        <v>10802.849999999999</v>
      </c>
      <c r="GE60" s="16">
        <f t="shared" si="363"/>
        <v>11009.708333333332</v>
      </c>
      <c r="GF60" s="16">
        <f t="shared" si="363"/>
        <v>11102.108333333334</v>
      </c>
      <c r="GG60" s="16">
        <f t="shared" si="363"/>
        <v>11050.283333333335</v>
      </c>
      <c r="GH60" s="16">
        <f t="shared" si="363"/>
        <v>10956.116666666669</v>
      </c>
      <c r="GI60" s="16"/>
      <c r="GJ60" s="16">
        <f t="shared" ref="GJ60:HC60" si="364">GJ61-GJ62+GJ61</f>
        <v>10821.966666666665</v>
      </c>
      <c r="GK60" s="16">
        <f t="shared" si="364"/>
        <v>10830.616666666669</v>
      </c>
      <c r="GL60" s="16">
        <f t="shared" si="364"/>
        <v>10854.616666666669</v>
      </c>
      <c r="GM60" s="16">
        <f t="shared" si="364"/>
        <v>10934.883333333331</v>
      </c>
      <c r="GN60" s="16">
        <f t="shared" si="364"/>
        <v>10988.474999999999</v>
      </c>
      <c r="GO60" s="16">
        <f t="shared" si="364"/>
        <v>11034.874999999996</v>
      </c>
      <c r="GP60" s="16">
        <f t="shared" si="364"/>
        <v>10996.316666666668</v>
      </c>
      <c r="GQ60" s="16">
        <f t="shared" si="364"/>
        <v>11055.633333333333</v>
      </c>
      <c r="GR60" s="16">
        <f t="shared" si="364"/>
        <v>11005.816666666666</v>
      </c>
      <c r="GS60" s="16">
        <f t="shared" si="364"/>
        <v>10844.5</v>
      </c>
      <c r="GT60" s="16">
        <f t="shared" si="364"/>
        <v>10842.100000000002</v>
      </c>
      <c r="GU60" s="16">
        <f t="shared" si="364"/>
        <v>10722.441666666668</v>
      </c>
      <c r="GV60" s="16">
        <f t="shared" si="364"/>
        <v>11194.950000000004</v>
      </c>
      <c r="GW60" s="16">
        <f t="shared" si="364"/>
        <v>11594.500000000002</v>
      </c>
      <c r="GX60" s="16">
        <f t="shared" si="364"/>
        <v>11591.174999999999</v>
      </c>
      <c r="GY60" s="16">
        <f t="shared" si="364"/>
        <v>11456.974999999999</v>
      </c>
      <c r="GZ60" s="16">
        <f t="shared" si="364"/>
        <v>11560.333333333334</v>
      </c>
      <c r="HA60" s="16">
        <f t="shared" si="364"/>
        <v>11523.825000000001</v>
      </c>
      <c r="HB60" s="16">
        <f t="shared" si="364"/>
        <v>11466.141666666668</v>
      </c>
      <c r="HC60" s="16">
        <f t="shared" si="364"/>
        <v>11373.616666666669</v>
      </c>
    </row>
    <row r="61" spans="1:211"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65">(FW2+FW3)/2</f>
        <v>11023.75</v>
      </c>
      <c r="FX61" s="16">
        <f t="shared" si="365"/>
        <v>11006.875</v>
      </c>
      <c r="FY61" s="16">
        <f t="shared" si="365"/>
        <v>10996.474999999999</v>
      </c>
      <c r="FZ61" s="16">
        <f t="shared" ref="FZ61:GH61" si="366">(FZ2+FZ3+FZ4)/3</f>
        <v>11079.550000000001</v>
      </c>
      <c r="GA61" s="16">
        <f t="shared" si="366"/>
        <v>11026.199999999999</v>
      </c>
      <c r="GB61" s="16">
        <f t="shared" si="366"/>
        <v>10953.183333333334</v>
      </c>
      <c r="GC61" s="16">
        <f t="shared" si="366"/>
        <v>10789.300000000001</v>
      </c>
      <c r="GD61" s="16">
        <f t="shared" si="366"/>
        <v>10776.349999999999</v>
      </c>
      <c r="GE61" s="16">
        <f t="shared" si="366"/>
        <v>10961.566666666666</v>
      </c>
      <c r="GF61" s="16">
        <f t="shared" si="366"/>
        <v>11098.866666666667</v>
      </c>
      <c r="GG61" s="16">
        <f t="shared" si="366"/>
        <v>11054.466666666667</v>
      </c>
      <c r="GH61" s="16">
        <f t="shared" si="366"/>
        <v>10963.933333333334</v>
      </c>
      <c r="GI61" s="16"/>
      <c r="GJ61" s="16">
        <f t="shared" ref="GJ61:HC61" si="367">(GJ2+GJ3+GJ4)/3</f>
        <v>10846.033333333333</v>
      </c>
      <c r="GK61" s="16">
        <f t="shared" si="367"/>
        <v>10816.583333333334</v>
      </c>
      <c r="GL61" s="16">
        <f t="shared" si="367"/>
        <v>10861.333333333334</v>
      </c>
      <c r="GM61" s="16">
        <f t="shared" si="367"/>
        <v>10923.566666666666</v>
      </c>
      <c r="GN61" s="16">
        <f t="shared" si="367"/>
        <v>10973.9</v>
      </c>
      <c r="GO61" s="16">
        <f t="shared" si="367"/>
        <v>11034.049999999997</v>
      </c>
      <c r="GP61" s="16">
        <f t="shared" si="367"/>
        <v>11009.833333333334</v>
      </c>
      <c r="GQ61" s="16">
        <f t="shared" si="367"/>
        <v>11035.366666666667</v>
      </c>
      <c r="GR61" s="16">
        <f t="shared" si="367"/>
        <v>11008.133333333333</v>
      </c>
      <c r="GS61" s="16">
        <f t="shared" si="367"/>
        <v>10871.4</v>
      </c>
      <c r="GT61" s="16">
        <f t="shared" si="367"/>
        <v>10843.550000000001</v>
      </c>
      <c r="GU61" s="16">
        <f t="shared" si="367"/>
        <v>10740.083333333334</v>
      </c>
      <c r="GV61" s="16">
        <f t="shared" si="367"/>
        <v>11115.700000000003</v>
      </c>
      <c r="GW61" s="16">
        <f t="shared" si="367"/>
        <v>11588.800000000001</v>
      </c>
      <c r="GX61" s="16">
        <f t="shared" si="367"/>
        <v>11594.15</v>
      </c>
      <c r="GY61" s="16">
        <f t="shared" si="367"/>
        <v>11473.75</v>
      </c>
      <c r="GZ61" s="16">
        <f t="shared" si="367"/>
        <v>11549.466666666667</v>
      </c>
      <c r="HA61" s="16">
        <f t="shared" si="367"/>
        <v>11535.25</v>
      </c>
      <c r="HB61" s="16">
        <f t="shared" si="367"/>
        <v>11457.833333333334</v>
      </c>
      <c r="HC61" s="16">
        <f t="shared" si="367"/>
        <v>11387.333333333334</v>
      </c>
    </row>
    <row r="62" spans="1:211"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8">FW63-FW64+FW63</f>
        <v>10958.483333333334</v>
      </c>
      <c r="FX62" s="16">
        <f t="shared" si="368"/>
        <v>11021.891666666666</v>
      </c>
      <c r="FY62" s="16">
        <f t="shared" si="368"/>
        <v>11030.691666666669</v>
      </c>
      <c r="FZ62" s="16">
        <f t="shared" ref="FZ62:GH62" si="369">FZ59</f>
        <v>11092.375</v>
      </c>
      <c r="GA62" s="16">
        <f t="shared" si="369"/>
        <v>11030.8</v>
      </c>
      <c r="GB62" s="16">
        <f t="shared" si="369"/>
        <v>10970.424999999999</v>
      </c>
      <c r="GC62" s="16">
        <f t="shared" si="369"/>
        <v>10813.275</v>
      </c>
      <c r="GD62" s="16">
        <f t="shared" si="369"/>
        <v>10749.849999999999</v>
      </c>
      <c r="GE62" s="16">
        <f t="shared" si="369"/>
        <v>10913.424999999999</v>
      </c>
      <c r="GF62" s="16">
        <f t="shared" si="369"/>
        <v>11095.625</v>
      </c>
      <c r="GG62" s="16">
        <f t="shared" si="369"/>
        <v>11058.65</v>
      </c>
      <c r="GH62" s="16">
        <f t="shared" si="369"/>
        <v>10971.75</v>
      </c>
      <c r="GI62" s="16"/>
      <c r="GJ62" s="16">
        <f t="shared" ref="GJ62:HC62" si="370">GJ59</f>
        <v>10870.1</v>
      </c>
      <c r="GK62" s="16">
        <f t="shared" si="370"/>
        <v>10802.55</v>
      </c>
      <c r="GL62" s="16">
        <f t="shared" si="370"/>
        <v>10868.05</v>
      </c>
      <c r="GM62" s="16">
        <f t="shared" si="370"/>
        <v>10912.25</v>
      </c>
      <c r="GN62" s="16">
        <f t="shared" si="370"/>
        <v>10959.325000000001</v>
      </c>
      <c r="GO62" s="16">
        <f t="shared" si="370"/>
        <v>11033.224999999999</v>
      </c>
      <c r="GP62" s="16">
        <f t="shared" si="370"/>
        <v>11023.35</v>
      </c>
      <c r="GQ62" s="16">
        <f t="shared" si="370"/>
        <v>11015.1</v>
      </c>
      <c r="GR62" s="16">
        <f t="shared" si="370"/>
        <v>11010.45</v>
      </c>
      <c r="GS62" s="16">
        <f t="shared" si="370"/>
        <v>10898.3</v>
      </c>
      <c r="GT62" s="16">
        <f t="shared" si="370"/>
        <v>10845</v>
      </c>
      <c r="GU62" s="16">
        <f t="shared" si="370"/>
        <v>10757.725</v>
      </c>
      <c r="GV62" s="16">
        <f t="shared" si="370"/>
        <v>11036.45</v>
      </c>
      <c r="GW62" s="16">
        <f t="shared" si="370"/>
        <v>11583.1</v>
      </c>
      <c r="GX62" s="16">
        <f t="shared" si="370"/>
        <v>11597.125</v>
      </c>
      <c r="GY62" s="16">
        <f t="shared" si="370"/>
        <v>11490.525000000001</v>
      </c>
      <c r="GZ62" s="16">
        <f t="shared" si="370"/>
        <v>11538.6</v>
      </c>
      <c r="HA62" s="16">
        <f t="shared" si="370"/>
        <v>11546.674999999999</v>
      </c>
      <c r="HB62" s="16">
        <f t="shared" si="370"/>
        <v>11449.525</v>
      </c>
      <c r="HC62" s="16">
        <f t="shared" si="370"/>
        <v>11401.05</v>
      </c>
    </row>
    <row r="63" spans="1:211"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71">(FW2+FW3+FW4)/3</f>
        <v>10991.116666666667</v>
      </c>
      <c r="FX63" s="16">
        <f t="shared" si="371"/>
        <v>11014.383333333333</v>
      </c>
      <c r="FY63" s="16">
        <f t="shared" si="371"/>
        <v>11013.583333333334</v>
      </c>
      <c r="FZ63" s="31">
        <f t="shared" ref="FZ63:GH63" si="372">ABS(FZ60-FZ62)</f>
        <v>25.649999999997817</v>
      </c>
      <c r="GA63" s="31">
        <f t="shared" si="372"/>
        <v>9.2000000000007276</v>
      </c>
      <c r="GB63" s="31">
        <f t="shared" si="372"/>
        <v>34.483333333329938</v>
      </c>
      <c r="GC63" s="31">
        <f t="shared" si="372"/>
        <v>47.94999999999709</v>
      </c>
      <c r="GD63" s="31">
        <f t="shared" si="372"/>
        <v>53</v>
      </c>
      <c r="GE63" s="31">
        <f t="shared" si="372"/>
        <v>96.283333333332848</v>
      </c>
      <c r="GF63" s="31">
        <f t="shared" si="372"/>
        <v>6.4833333333335759</v>
      </c>
      <c r="GG63" s="31">
        <f t="shared" si="372"/>
        <v>8.3666666666649689</v>
      </c>
      <c r="GH63" s="31">
        <f t="shared" si="372"/>
        <v>15.633333333331393</v>
      </c>
      <c r="GI63" s="31"/>
      <c r="GJ63" s="31">
        <f t="shared" ref="GJ63:HC63" si="373">ABS(GJ60-GJ62)</f>
        <v>48.133333333335031</v>
      </c>
      <c r="GK63" s="31">
        <f t="shared" si="373"/>
        <v>28.066666666669335</v>
      </c>
      <c r="GL63" s="31">
        <f t="shared" si="373"/>
        <v>13.433333333330665</v>
      </c>
      <c r="GM63" s="31">
        <f t="shared" si="373"/>
        <v>22.633333333331393</v>
      </c>
      <c r="GN63" s="31">
        <f t="shared" si="373"/>
        <v>29.149999999997817</v>
      </c>
      <c r="GO63" s="31">
        <f t="shared" si="373"/>
        <v>1.6499999999978172</v>
      </c>
      <c r="GP63" s="31">
        <f t="shared" si="373"/>
        <v>27.033333333332848</v>
      </c>
      <c r="GQ63" s="31">
        <f t="shared" si="373"/>
        <v>40.533333333332848</v>
      </c>
      <c r="GR63" s="31">
        <f t="shared" si="373"/>
        <v>4.6333333333350311</v>
      </c>
      <c r="GS63" s="31">
        <f t="shared" si="373"/>
        <v>53.799999999999272</v>
      </c>
      <c r="GT63" s="31">
        <f t="shared" si="373"/>
        <v>2.8999999999978172</v>
      </c>
      <c r="GU63" s="31">
        <f t="shared" si="373"/>
        <v>35.283333333332848</v>
      </c>
      <c r="GV63" s="31">
        <f t="shared" si="373"/>
        <v>158.50000000000364</v>
      </c>
      <c r="GW63" s="31">
        <f t="shared" si="373"/>
        <v>11.400000000001455</v>
      </c>
      <c r="GX63" s="31">
        <f t="shared" si="373"/>
        <v>5.9500000000007276</v>
      </c>
      <c r="GY63" s="31">
        <f t="shared" si="373"/>
        <v>33.55000000000291</v>
      </c>
      <c r="GZ63" s="31">
        <f t="shared" si="373"/>
        <v>21.733333333333576</v>
      </c>
      <c r="HA63" s="31">
        <f t="shared" si="373"/>
        <v>22.849999999998545</v>
      </c>
      <c r="HB63" s="31">
        <f t="shared" si="373"/>
        <v>16.616666666668607</v>
      </c>
      <c r="HC63" s="31">
        <f t="shared" si="373"/>
        <v>27.433333333330665</v>
      </c>
    </row>
    <row r="64" spans="1:211"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74">FW61</f>
        <v>11023.75</v>
      </c>
      <c r="FX64" s="16">
        <f t="shared" si="374"/>
        <v>11006.875</v>
      </c>
      <c r="FY64" s="16">
        <f t="shared" si="374"/>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75">ABS(FW62-FW64)</f>
        <v>65.266666666666424</v>
      </c>
      <c r="FX65" s="31">
        <f t="shared" si="375"/>
        <v>15.016666666666424</v>
      </c>
      <c r="FY65" s="31">
        <f t="shared" si="375"/>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Q1" zoomScaleNormal="100" workbookViewId="0">
      <selection activeCell="L9" sqref="L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t="s">
        <v>72</v>
      </c>
      <c r="H6" s="176">
        <v>10782.6</v>
      </c>
      <c r="I6" s="110" t="s">
        <v>72</v>
      </c>
      <c r="J6" s="177">
        <v>11981.75</v>
      </c>
      <c r="K6" s="111" t="s">
        <v>70</v>
      </c>
      <c r="L6" s="178">
        <v>11981.75</v>
      </c>
      <c r="M6" s="109" t="s">
        <v>70</v>
      </c>
      <c r="N6" s="176">
        <v>11141.75</v>
      </c>
      <c r="O6" s="110" t="s">
        <v>71</v>
      </c>
      <c r="P6" s="177">
        <v>11042.6</v>
      </c>
      <c r="Q6" s="111" t="s">
        <v>73</v>
      </c>
      <c r="R6" s="178">
        <v>11141.75</v>
      </c>
      <c r="S6" s="109"/>
      <c r="T6" s="176">
        <v>10746.35</v>
      </c>
      <c r="U6" s="110"/>
      <c r="V6" s="176">
        <v>10816</v>
      </c>
      <c r="W6" s="111"/>
      <c r="X6" s="178">
        <v>10816</v>
      </c>
      <c r="Y6" s="109"/>
      <c r="Z6" s="176">
        <v>10746.35</v>
      </c>
      <c r="AA6" s="110"/>
      <c r="AB6" s="176">
        <v>10746.35</v>
      </c>
      <c r="AC6" s="111"/>
      <c r="AD6" s="178">
        <v>11084.45</v>
      </c>
      <c r="AE6" s="109"/>
      <c r="AF6" s="176">
        <v>11084.45</v>
      </c>
      <c r="AG6" s="110"/>
      <c r="AH6" s="176">
        <v>11052.7</v>
      </c>
      <c r="AI6" s="111"/>
      <c r="AJ6" s="178">
        <v>11016</v>
      </c>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11181.45</v>
      </c>
      <c r="G9" s="109"/>
      <c r="H9" s="176">
        <v>11181.45</v>
      </c>
      <c r="I9" s="110"/>
      <c r="J9" s="177">
        <v>11461.45</v>
      </c>
      <c r="K9" s="111"/>
      <c r="L9" s="178">
        <v>10782.6</v>
      </c>
      <c r="M9" s="109"/>
      <c r="N9" s="176">
        <v>10874.8</v>
      </c>
      <c r="O9" s="110"/>
      <c r="P9" s="177">
        <v>10746.35</v>
      </c>
      <c r="Q9" s="111"/>
      <c r="R9" s="177">
        <v>10746.35</v>
      </c>
      <c r="S9" s="109"/>
      <c r="T9" s="176">
        <v>10920.1</v>
      </c>
      <c r="U9" s="110"/>
      <c r="V9" s="177">
        <v>10957.05</v>
      </c>
      <c r="W9" s="111"/>
      <c r="X9" s="177">
        <v>11028.85</v>
      </c>
      <c r="Y9" s="109"/>
      <c r="Z9" s="176">
        <v>10920.1</v>
      </c>
      <c r="AA9" s="110"/>
      <c r="AB9" s="177">
        <v>11081.75</v>
      </c>
      <c r="AC9" s="111"/>
      <c r="AD9" s="177">
        <v>10988.8</v>
      </c>
      <c r="AE9" s="109"/>
      <c r="AF9" s="176">
        <v>10796.5</v>
      </c>
      <c r="AG9" s="110"/>
      <c r="AH9" s="177">
        <v>10796.5</v>
      </c>
      <c r="AI9" s="111"/>
      <c r="AJ9" s="177">
        <v>10796.5</v>
      </c>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10637.15</v>
      </c>
      <c r="G12" s="109"/>
      <c r="H12" s="176">
        <v>10637.15</v>
      </c>
      <c r="I12" s="110"/>
      <c r="J12" s="177">
        <v>11706.6</v>
      </c>
      <c r="K12" s="111"/>
      <c r="L12" s="178">
        <v>11141.75</v>
      </c>
      <c r="M12" s="109"/>
      <c r="N12" s="176">
        <v>11042.6</v>
      </c>
      <c r="O12" s="110"/>
      <c r="P12" s="177">
        <v>10920.1</v>
      </c>
      <c r="Q12" s="111"/>
      <c r="R12" s="178">
        <v>10920.1</v>
      </c>
      <c r="S12" s="109"/>
      <c r="T12" s="176">
        <v>10816</v>
      </c>
      <c r="U12" s="110"/>
      <c r="V12" s="177">
        <v>10889.8</v>
      </c>
      <c r="W12" s="111"/>
      <c r="X12" s="178">
        <v>10965.25</v>
      </c>
      <c r="Y12" s="109"/>
      <c r="Z12" s="176">
        <v>10816</v>
      </c>
      <c r="AA12" s="110"/>
      <c r="AB12" s="176">
        <v>10946</v>
      </c>
      <c r="AC12" s="111"/>
      <c r="AD12" s="178"/>
      <c r="AE12" s="109"/>
      <c r="AF12" s="176">
        <v>10890</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11370.320800000001</v>
      </c>
      <c r="G16" s="186"/>
      <c r="H16" s="186">
        <f>VALUE(23.6/100*(H6-H9)+H9)</f>
        <v>11087.321400000001</v>
      </c>
      <c r="I16" s="187"/>
      <c r="J16" s="186">
        <f>VALUE(23.6/100*(J6-J9)+J9)</f>
        <v>11584.240800000001</v>
      </c>
      <c r="K16" s="186"/>
      <c r="L16" s="186">
        <f>VALUE(23.6/100*(L6-L9)+L9)</f>
        <v>11065.599400000001</v>
      </c>
      <c r="M16" s="186"/>
      <c r="N16" s="186">
        <f>VALUE(23.6/100*(N6-N9)+N9)</f>
        <v>10937.8002</v>
      </c>
      <c r="O16" s="187"/>
      <c r="P16" s="186">
        <f>VALUE(23.6/100*(P6-P9)+P9)</f>
        <v>10816.265000000001</v>
      </c>
      <c r="Q16" s="186"/>
      <c r="R16" s="186">
        <f>VALUE(23.6/100*(R6-R9)+R9)</f>
        <v>10839.6644</v>
      </c>
      <c r="S16" s="186"/>
      <c r="T16" s="186">
        <f>VALUE(23.6/100*(T6-T9)+T9)</f>
        <v>10879.095000000001</v>
      </c>
      <c r="U16" s="187"/>
      <c r="V16" s="186">
        <f>VALUE(23.6/100*(V6-V9)+V9)</f>
        <v>10923.762199999999</v>
      </c>
      <c r="W16" s="186"/>
      <c r="X16" s="186">
        <f>VALUE(23.6/100*(X6-X9)+X9)</f>
        <v>10978.617400000001</v>
      </c>
      <c r="Y16" s="186"/>
      <c r="Z16" s="186">
        <f>VALUE(23.6/100*(Z6-Z9)+Z9)</f>
        <v>10879.095000000001</v>
      </c>
      <c r="AA16" s="187"/>
      <c r="AB16" s="186">
        <f>VALUE(23.6/100*(AB6-AB9)+AB9)</f>
        <v>11002.595600000001</v>
      </c>
      <c r="AC16" s="186"/>
      <c r="AD16" s="186">
        <f>VALUE(23.6/100*(AD6-AD9)+AD9)</f>
        <v>11011.3734</v>
      </c>
      <c r="AE16" s="186"/>
      <c r="AF16" s="186">
        <f>VALUE(23.6/100*(AF6-AF9)+AF9)</f>
        <v>10864.456200000001</v>
      </c>
      <c r="AG16" s="187"/>
      <c r="AH16" s="186">
        <f>VALUE(23.6/100*(AH6-AH9)+AH9)</f>
        <v>10856.9632</v>
      </c>
      <c r="AI16" s="186"/>
      <c r="AJ16" s="186">
        <f>VALUE(23.6/100*(AJ6-AJ9)+AJ9)</f>
        <v>10848.302</v>
      </c>
    </row>
    <row r="17" spans="1:36" ht="14.7" customHeight="1" x14ac:dyDescent="0.3">
      <c r="A17" s="115">
        <v>0.38200000000000001</v>
      </c>
      <c r="B17" s="188">
        <f>38.2/100*(B6-B9)+B9</f>
        <v>9511.4735000000001</v>
      </c>
      <c r="C17" s="189"/>
      <c r="D17" s="207">
        <f>VALUE(38.2/100*(D6-D9)+D9)</f>
        <v>11197.123799999999</v>
      </c>
      <c r="E17" s="188"/>
      <c r="F17" s="188">
        <f>VALUE(38.2/100*(F6-F9)+F9)</f>
        <v>11487.1646</v>
      </c>
      <c r="G17" s="188"/>
      <c r="H17" s="188">
        <f>38.2/100*(H6-H9)+H9</f>
        <v>11029.089300000001</v>
      </c>
      <c r="I17" s="189"/>
      <c r="J17" s="188">
        <f>VALUE(38.2/100*(J6-J9)+J9)</f>
        <v>11660.204600000001</v>
      </c>
      <c r="K17" s="188"/>
      <c r="L17" s="188">
        <f>VALUE(38.2/100*(L6-L9)+L9)</f>
        <v>11240.675300000001</v>
      </c>
      <c r="M17" s="188"/>
      <c r="N17" s="188">
        <f>38.2/100*(N6-N9)+N9</f>
        <v>10976.7749</v>
      </c>
      <c r="O17" s="189"/>
      <c r="P17" s="188">
        <f>VALUE(38.2/100*(P6-P9)+P9)</f>
        <v>10859.5175</v>
      </c>
      <c r="Q17" s="188"/>
      <c r="R17" s="188">
        <f>VALUE(38.2/100*(R6-R9)+R9)</f>
        <v>10897.3928</v>
      </c>
      <c r="S17" s="188"/>
      <c r="T17" s="188">
        <f>38.2/100*(T6-T9)+T9</f>
        <v>10853.727500000001</v>
      </c>
      <c r="U17" s="189"/>
      <c r="V17" s="188">
        <f>VALUE(38.2/100*(V6-V9)+V9)</f>
        <v>10903.168899999999</v>
      </c>
      <c r="W17" s="188"/>
      <c r="X17" s="188">
        <f>VALUE(38.2/100*(X6-X9)+X9)</f>
        <v>10947.541300000001</v>
      </c>
      <c r="Y17" s="188"/>
      <c r="Z17" s="188">
        <f>38.2/100*(Z6-Z9)+Z9</f>
        <v>10853.727500000001</v>
      </c>
      <c r="AA17" s="189"/>
      <c r="AB17" s="188">
        <f>VALUE(38.2/100*(AB6-AB9)+AB9)</f>
        <v>10953.627200000001</v>
      </c>
      <c r="AC17" s="188"/>
      <c r="AD17" s="188">
        <f>VALUE(38.2/100*(AD6-AD9)+AD9)</f>
        <v>11025.338299999999</v>
      </c>
      <c r="AE17" s="188"/>
      <c r="AF17" s="188">
        <f>38.2/100*(AF6-AF9)+AF9</f>
        <v>10906.4969</v>
      </c>
      <c r="AG17" s="189"/>
      <c r="AH17" s="188">
        <f>VALUE(38.2/100*(AH6-AH9)+AH9)</f>
        <v>10894.368399999999</v>
      </c>
      <c r="AI17" s="188"/>
      <c r="AJ17" s="188">
        <f>VALUE(38.2/100*(AJ6-AJ9)+AJ9)</f>
        <v>10880.349</v>
      </c>
    </row>
    <row r="18" spans="1:36" ht="14.7" customHeight="1" x14ac:dyDescent="0.3">
      <c r="A18" s="114">
        <v>0.5</v>
      </c>
      <c r="B18" s="186">
        <f>VALUE(50/100*(B6-B9)+B9)</f>
        <v>8998.6749999999993</v>
      </c>
      <c r="C18" s="187"/>
      <c r="D18" s="186">
        <f>VALUE(50/100*(D6-D9)+D9)</f>
        <v>11370.099999999999</v>
      </c>
      <c r="E18" s="186"/>
      <c r="F18" s="186">
        <f>VALUE(50/100*(F6-F9)+F9)</f>
        <v>11581.6</v>
      </c>
      <c r="G18" s="186"/>
      <c r="H18" s="186">
        <f>VALUE(50/100*(H6-H9)+H9)</f>
        <v>10982.025000000001</v>
      </c>
      <c r="I18" s="187"/>
      <c r="J18" s="186">
        <f>VALUE(50/100*(J6-J9)+J9)</f>
        <v>11721.6</v>
      </c>
      <c r="K18" s="186"/>
      <c r="L18" s="186">
        <f>VALUE(50/100*(L6-L9)+L9)</f>
        <v>11382.174999999999</v>
      </c>
      <c r="M18" s="186"/>
      <c r="N18" s="186">
        <f>VALUE(50/100*(N6-N9)+N9)</f>
        <v>11008.275</v>
      </c>
      <c r="O18" s="187"/>
      <c r="P18" s="186">
        <f>VALUE(50/100*(P6-P9)+P9)</f>
        <v>10894.475</v>
      </c>
      <c r="Q18" s="186"/>
      <c r="R18" s="186">
        <f>VALUE(50/100*(R6-R9)+R9)</f>
        <v>10944.05</v>
      </c>
      <c r="S18" s="186"/>
      <c r="T18" s="186">
        <f>VALUE(50/100*(T6-T9)+T9)</f>
        <v>10833.225</v>
      </c>
      <c r="U18" s="187"/>
      <c r="V18" s="186">
        <f>VALUE(50/100*(V6-V9)+V9)</f>
        <v>10886.525</v>
      </c>
      <c r="W18" s="186"/>
      <c r="X18" s="186">
        <f>VALUE(50/100*(X6-X9)+X9)</f>
        <v>10922.424999999999</v>
      </c>
      <c r="Y18" s="186"/>
      <c r="Z18" s="186">
        <f>VALUE(50/100*(Z6-Z9)+Z9)</f>
        <v>10833.225</v>
      </c>
      <c r="AA18" s="187"/>
      <c r="AB18" s="186">
        <f>VALUE(50/100*(AB6-AB9)+AB9)</f>
        <v>10914.05</v>
      </c>
      <c r="AC18" s="186"/>
      <c r="AD18" s="186">
        <f>VALUE(50/100*(AD6-AD9)+AD9)</f>
        <v>11036.625</v>
      </c>
      <c r="AE18" s="186"/>
      <c r="AF18" s="186">
        <f>VALUE(50/100*(AF6-AF9)+AF9)</f>
        <v>10940.475</v>
      </c>
      <c r="AG18" s="187"/>
      <c r="AH18" s="186">
        <f>VALUE(50/100*(AH6-AH9)+AH9)</f>
        <v>10924.6</v>
      </c>
      <c r="AI18" s="186"/>
      <c r="AJ18" s="186">
        <f>VALUE(50/100*(AJ6-AJ9)+AJ9)</f>
        <v>10906.25</v>
      </c>
    </row>
    <row r="19" spans="1:36" ht="14.7" customHeight="1" x14ac:dyDescent="0.3">
      <c r="A19" s="114">
        <v>0.61799999999999999</v>
      </c>
      <c r="B19" s="186">
        <f>VALUE(61.8/100*(B6-B9)+B9)</f>
        <v>8485.8765000000003</v>
      </c>
      <c r="C19" s="187"/>
      <c r="D19" s="186">
        <f>VALUE(61.8/100*(D6-D9)+D9)</f>
        <v>11543.0762</v>
      </c>
      <c r="E19" s="186"/>
      <c r="F19" s="186">
        <f>VALUE(61.8/100*(F6-F9)+F9)</f>
        <v>11676.035400000001</v>
      </c>
      <c r="G19" s="186"/>
      <c r="H19" s="186">
        <f>VALUE(61.8/100*(H6-H9)+H9)</f>
        <v>10934.9607</v>
      </c>
      <c r="I19" s="187"/>
      <c r="J19" s="186">
        <f>VALUE(61.8/100*(J6-J9)+J9)</f>
        <v>11782.9954</v>
      </c>
      <c r="K19" s="186"/>
      <c r="L19" s="186">
        <f>VALUE(61.8/100*(L6-L9)+L9)</f>
        <v>11523.6747</v>
      </c>
      <c r="M19" s="186"/>
      <c r="N19" s="186">
        <f>VALUE(61.8/100*(N6-N9)+N9)</f>
        <v>11039.775099999999</v>
      </c>
      <c r="O19" s="187"/>
      <c r="P19" s="186">
        <f>VALUE(61.8/100*(P6-P9)+P9)</f>
        <v>10929.432500000001</v>
      </c>
      <c r="Q19" s="186"/>
      <c r="R19" s="186">
        <f>VALUE(61.8/100*(R6-R9)+R9)</f>
        <v>10990.707200000001</v>
      </c>
      <c r="S19" s="186"/>
      <c r="T19" s="186">
        <f>VALUE(61.8/100*(T6-T9)+T9)</f>
        <v>10812.7225</v>
      </c>
      <c r="U19" s="187"/>
      <c r="V19" s="186">
        <f>VALUE(61.8/100*(V6-V9)+V9)</f>
        <v>10869.881100000001</v>
      </c>
      <c r="W19" s="186"/>
      <c r="X19" s="186">
        <f>VALUE(61.8/100*(X6-X9)+X9)</f>
        <v>10897.3087</v>
      </c>
      <c r="Y19" s="186"/>
      <c r="Z19" s="186">
        <f>VALUE(61.8/100*(Z6-Z9)+Z9)</f>
        <v>10812.7225</v>
      </c>
      <c r="AA19" s="187"/>
      <c r="AB19" s="186">
        <f>VALUE(61.8/100*(AB6-AB9)+AB9)</f>
        <v>10874.4728</v>
      </c>
      <c r="AC19" s="186"/>
      <c r="AD19" s="186">
        <f>VALUE(61.8/100*(AD6-AD9)+AD9)</f>
        <v>11047.911700000001</v>
      </c>
      <c r="AE19" s="186"/>
      <c r="AF19" s="186">
        <f>VALUE(61.8/100*(AF6-AF9)+AF9)</f>
        <v>10974.453100000001</v>
      </c>
      <c r="AG19" s="187"/>
      <c r="AH19" s="186">
        <f>VALUE(61.8/100*(AH6-AH9)+AH9)</f>
        <v>10954.831600000001</v>
      </c>
      <c r="AI19" s="186"/>
      <c r="AJ19" s="186">
        <f>VALUE(61.8/100*(AJ6-AJ9)+AJ9)</f>
        <v>10932.151</v>
      </c>
    </row>
    <row r="20" spans="1:36" ht="14.7" customHeight="1" x14ac:dyDescent="0.3">
      <c r="A20" s="116">
        <v>0.70699999999999996</v>
      </c>
      <c r="B20" s="190">
        <f>VALUE(70.7/100*(B6-B9)+B9)</f>
        <v>8099.1047499999995</v>
      </c>
      <c r="C20" s="167"/>
      <c r="D20" s="190">
        <f>VALUE(70.7/100*(D6-D9)+D9)</f>
        <v>11673.541299999999</v>
      </c>
      <c r="E20" s="191"/>
      <c r="F20" s="190">
        <f>VALUE(70.7/100*(F6-F9)+F9)</f>
        <v>11747.2621</v>
      </c>
      <c r="G20" s="190"/>
      <c r="H20" s="190">
        <f>VALUE(70.7/100*(H6-H9)+H9)</f>
        <v>10899.46305</v>
      </c>
      <c r="I20" s="167"/>
      <c r="J20" s="190">
        <f>VALUE(70.7/100*(J6-J9)+J9)</f>
        <v>11829.302100000001</v>
      </c>
      <c r="K20" s="191"/>
      <c r="L20" s="190">
        <f>VALUE(70.7/100*(L6-L9)+L9)</f>
        <v>11630.39905</v>
      </c>
      <c r="M20" s="190"/>
      <c r="N20" s="190">
        <f>VALUE(70.7/100*(N6-N9)+N9)</f>
        <v>11063.533649999999</v>
      </c>
      <c r="O20" s="167"/>
      <c r="P20" s="190">
        <f>VALUE(70.7/100*(P6-P9)+P9)</f>
        <v>10955.79875</v>
      </c>
      <c r="Q20" s="191"/>
      <c r="R20" s="190">
        <f>VALUE(70.7/100*(R6-R9)+R9)</f>
        <v>11025.897800000001</v>
      </c>
      <c r="S20" s="190"/>
      <c r="T20" s="190">
        <f>VALUE(70.7/100*(T6-T9)+T9)</f>
        <v>10797.258750000001</v>
      </c>
      <c r="U20" s="167"/>
      <c r="V20" s="190">
        <f>VALUE(70.7/100*(V6-V9)+V9)</f>
        <v>10857.327649999999</v>
      </c>
      <c r="W20" s="191"/>
      <c r="X20" s="190">
        <f>VALUE(70.7/100*(X6-X9)+X9)</f>
        <v>10878.36505</v>
      </c>
      <c r="Y20" s="190"/>
      <c r="Z20" s="190">
        <f>VALUE(70.7/100*(Z6-Z9)+Z9)</f>
        <v>10797.258750000001</v>
      </c>
      <c r="AA20" s="167"/>
      <c r="AB20" s="190">
        <f>VALUE(70.7/100*(AB6-AB9)+AB9)</f>
        <v>10844.6222</v>
      </c>
      <c r="AC20" s="191"/>
      <c r="AD20" s="190">
        <f>VALUE(70.7/100*(AD6-AD9)+AD9)</f>
        <v>11056.42455</v>
      </c>
      <c r="AE20" s="190"/>
      <c r="AF20" s="190">
        <f>VALUE(70.7/100*(AF6-AF9)+AF9)</f>
        <v>11000.08065</v>
      </c>
      <c r="AG20" s="167"/>
      <c r="AH20" s="190">
        <f>VALUE(70.7/100*(AH6-AH9)+AH9)</f>
        <v>10977.633400000001</v>
      </c>
      <c r="AI20" s="191"/>
      <c r="AJ20" s="190">
        <f>VALUE(70.7/100*(AJ6-AJ9)+AJ9)</f>
        <v>10951.6865</v>
      </c>
    </row>
    <row r="21" spans="1:36" ht="14.7" customHeight="1" x14ac:dyDescent="0.3">
      <c r="A21" s="114">
        <v>0.78600000000000003</v>
      </c>
      <c r="B21" s="186">
        <f>VALUE(78.6/100*(B6-B9)+B9)</f>
        <v>7755.790500000001</v>
      </c>
      <c r="C21" s="187"/>
      <c r="D21" s="186">
        <f>VALUE(78.6/100*(D6-D9)+D9)</f>
        <v>11789.347399999999</v>
      </c>
      <c r="E21" s="186"/>
      <c r="F21" s="186">
        <f>VALUE(78.6/100*(F6-F9)+F9)</f>
        <v>11810.4858</v>
      </c>
      <c r="G21" s="186"/>
      <c r="H21" s="186">
        <f>VALUE(78.6/100*(H6-H9)+H9)</f>
        <v>10867.9539</v>
      </c>
      <c r="I21" s="187"/>
      <c r="J21" s="186">
        <f>VALUE(78.6/100*(J6-J9)+J9)</f>
        <v>11870.4058</v>
      </c>
      <c r="K21" s="186"/>
      <c r="L21" s="186">
        <f>VALUE(78.6/100*(L6-L9)+L9)</f>
        <v>11725.1319</v>
      </c>
      <c r="M21" s="186"/>
      <c r="N21" s="186">
        <f>VALUE(78.6/100*(N6-N9)+N9)</f>
        <v>11084.6227</v>
      </c>
      <c r="O21" s="187"/>
      <c r="P21" s="186">
        <f>VALUE(78.6/100*(P6-P9)+P9)</f>
        <v>10979.202499999999</v>
      </c>
      <c r="Q21" s="186"/>
      <c r="R21" s="186">
        <f>VALUE(78.6/100*(R6-R9)+R9)</f>
        <v>11057.134400000001</v>
      </c>
      <c r="S21" s="186"/>
      <c r="T21" s="186">
        <f>VALUE(78.6/100*(T6-T9)+T9)</f>
        <v>10783.532500000001</v>
      </c>
      <c r="U21" s="187"/>
      <c r="V21" s="186">
        <f>VALUE(78.6/100*(V6-V9)+V9)</f>
        <v>10846.1847</v>
      </c>
      <c r="W21" s="186"/>
      <c r="X21" s="186">
        <f>VALUE(78.6/100*(X6-X9)+X9)</f>
        <v>10861.5499</v>
      </c>
      <c r="Y21" s="186"/>
      <c r="Z21" s="186">
        <f>VALUE(78.6/100*(Z6-Z9)+Z9)</f>
        <v>10783.532500000001</v>
      </c>
      <c r="AA21" s="187"/>
      <c r="AB21" s="186">
        <f>VALUE(78.6/100*(AB6-AB9)+AB9)</f>
        <v>10818.125599999999</v>
      </c>
      <c r="AC21" s="186"/>
      <c r="AD21" s="186">
        <f>VALUE(78.6/100*(AD6-AD9)+AD9)</f>
        <v>11063.9809</v>
      </c>
      <c r="AE21" s="186"/>
      <c r="AF21" s="186">
        <f>VALUE(78.6/100*(AF6-AF9)+AF9)</f>
        <v>11022.8287</v>
      </c>
      <c r="AG21" s="187"/>
      <c r="AH21" s="186">
        <f>VALUE(78.6/100*(AH6-AH9)+AH9)</f>
        <v>10997.8732</v>
      </c>
      <c r="AI21" s="186"/>
      <c r="AJ21" s="186">
        <f>VALUE(78.6/100*(AJ6-AJ9)+AJ9)</f>
        <v>10969.027</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10782.6</v>
      </c>
      <c r="I22" s="167"/>
      <c r="J22" s="190">
        <f>VALUE(100/100*(J6-J9)+J9)</f>
        <v>11981.75</v>
      </c>
      <c r="K22" s="191"/>
      <c r="L22" s="190">
        <f>VALUE(100/100*(L6-L9)+L9)</f>
        <v>11981.75</v>
      </c>
      <c r="M22" s="190"/>
      <c r="N22" s="190">
        <f>VALUE(100/100*(N6-N9)+N9)</f>
        <v>11141.75</v>
      </c>
      <c r="O22" s="167"/>
      <c r="P22" s="190">
        <f>VALUE(100/100*(P6-P9)+P9)</f>
        <v>11042.6</v>
      </c>
      <c r="Q22" s="191"/>
      <c r="R22" s="190">
        <f>VALUE(100/100*(R6-R9)+R9)</f>
        <v>11141.75</v>
      </c>
      <c r="S22" s="190"/>
      <c r="T22" s="190">
        <f>VALUE(100/100*(T6-T9)+T9)</f>
        <v>10746.35</v>
      </c>
      <c r="U22" s="167"/>
      <c r="V22" s="190">
        <f>VALUE(100/100*(V6-V9)+V9)</f>
        <v>10816</v>
      </c>
      <c r="W22" s="191"/>
      <c r="X22" s="190">
        <f>VALUE(100/100*(X6-X9)+X9)</f>
        <v>10816</v>
      </c>
      <c r="Y22" s="190"/>
      <c r="Z22" s="190">
        <f>VALUE(100/100*(Z6-Z9)+Z9)</f>
        <v>10746.35</v>
      </c>
      <c r="AA22" s="167"/>
      <c r="AB22" s="190">
        <f>VALUE(100/100*(AB6-AB9)+AB9)</f>
        <v>10746.35</v>
      </c>
      <c r="AC22" s="191"/>
      <c r="AD22" s="190">
        <f>VALUE(100/100*(AD6-AD9)+AD9)</f>
        <v>11084.45</v>
      </c>
      <c r="AE22" s="190"/>
      <c r="AF22" s="190">
        <f>VALUE(100/100*(AF6-AF9)+AF9)</f>
        <v>11084.45</v>
      </c>
      <c r="AG22" s="167"/>
      <c r="AH22" s="190">
        <f>VALUE(100/100*(AH6-AH9)+AH9)</f>
        <v>11052.7</v>
      </c>
      <c r="AI22" s="191"/>
      <c r="AJ22" s="190">
        <f>VALUE(100/100*(AJ6-AJ9)+AJ9)</f>
        <v>11016</v>
      </c>
    </row>
    <row r="23" spans="1:36" ht="14.7" customHeight="1" x14ac:dyDescent="0.3">
      <c r="A23" s="119">
        <v>1.236</v>
      </c>
      <c r="B23" s="198">
        <f>VALUE(123.6/100*(B6-B9)+B9)</f>
        <v>5800.2030000000004</v>
      </c>
      <c r="C23" s="198"/>
      <c r="D23" s="198">
        <f t="shared" ref="D23:AJ23" si="0">VALUE(123.6/100*(D6-D9)+D9)</f>
        <v>12449.002399999999</v>
      </c>
      <c r="E23" s="198"/>
      <c r="F23" s="198">
        <f t="shared" si="0"/>
        <v>12170.620800000001</v>
      </c>
      <c r="G23" s="198"/>
      <c r="H23" s="198">
        <f t="shared" si="0"/>
        <v>10688.4714</v>
      </c>
      <c r="I23" s="198"/>
      <c r="J23" s="198">
        <f t="shared" si="0"/>
        <v>12104.540800000001</v>
      </c>
      <c r="K23" s="198"/>
      <c r="L23" s="198">
        <f t="shared" si="0"/>
        <v>12264.749400000001</v>
      </c>
      <c r="M23" s="198"/>
      <c r="N23" s="198">
        <f t="shared" si="0"/>
        <v>11204.7502</v>
      </c>
      <c r="O23" s="198"/>
      <c r="P23" s="198">
        <f t="shared" si="0"/>
        <v>11112.515000000001</v>
      </c>
      <c r="Q23" s="198"/>
      <c r="R23" s="198">
        <f t="shared" si="0"/>
        <v>11235.064399999999</v>
      </c>
      <c r="S23" s="198"/>
      <c r="T23" s="198">
        <f t="shared" si="0"/>
        <v>10705.345000000001</v>
      </c>
      <c r="U23" s="198"/>
      <c r="V23" s="198">
        <f t="shared" si="0"/>
        <v>10782.7122</v>
      </c>
      <c r="W23" s="198"/>
      <c r="X23" s="198">
        <f t="shared" si="0"/>
        <v>10765.767400000001</v>
      </c>
      <c r="Y23" s="198"/>
      <c r="Z23" s="198">
        <f t="shared" si="0"/>
        <v>10705.345000000001</v>
      </c>
      <c r="AA23" s="198"/>
      <c r="AB23" s="198">
        <f t="shared" si="0"/>
        <v>10667.195600000001</v>
      </c>
      <c r="AC23" s="198"/>
      <c r="AD23" s="198">
        <f t="shared" si="0"/>
        <v>11107.023400000002</v>
      </c>
      <c r="AE23" s="198"/>
      <c r="AF23" s="198">
        <f t="shared" si="0"/>
        <v>11152.406200000001</v>
      </c>
      <c r="AG23" s="198"/>
      <c r="AH23" s="198">
        <f t="shared" si="0"/>
        <v>11113.163200000001</v>
      </c>
      <c r="AI23" s="198"/>
      <c r="AJ23" s="198">
        <f t="shared" si="0"/>
        <v>11067.802</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10331.4354</v>
      </c>
      <c r="G26" s="193"/>
      <c r="H26" s="193">
        <f>VALUE(H12-38.2/100*(H6-H9))</f>
        <v>10789.510699999999</v>
      </c>
      <c r="I26" s="194"/>
      <c r="J26" s="193">
        <f>VALUE(J12-38.2/100*(J6-J9))</f>
        <v>11507.8454</v>
      </c>
      <c r="K26" s="193"/>
      <c r="L26" s="195">
        <f>VALUE(L12-38.2/100*(L6-L9))</f>
        <v>10683.6747</v>
      </c>
      <c r="M26" s="193"/>
      <c r="N26" s="193">
        <f>VALUE(N12-38.2/100*(N6-N9))</f>
        <v>10940.625099999999</v>
      </c>
      <c r="O26" s="194"/>
      <c r="P26" s="193">
        <f>VALUE(P12-38.2/100*(P6-P9))</f>
        <v>10806.932500000001</v>
      </c>
      <c r="Q26" s="193"/>
      <c r="R26" s="193">
        <f>VALUE(R12-38.2/100*(R6-R9))</f>
        <v>10769.057200000001</v>
      </c>
      <c r="S26" s="193"/>
      <c r="T26" s="193">
        <f>VALUE(T12-38.2/100*(T6-T9))</f>
        <v>10882.372499999999</v>
      </c>
      <c r="U26" s="194"/>
      <c r="V26" s="193">
        <f>VALUE(V12-38.2/100*(V6-V9))</f>
        <v>10943.6811</v>
      </c>
      <c r="W26" s="193"/>
      <c r="X26" s="193">
        <f>VALUE(X12-38.2/100*(X6-X9))</f>
        <v>11046.5587</v>
      </c>
      <c r="Y26" s="193"/>
      <c r="Z26" s="193">
        <f>VALUE(Z12-38.2/100*(Z6-Z9))</f>
        <v>10882.372499999999</v>
      </c>
      <c r="AA26" s="194"/>
      <c r="AB26" s="193">
        <f>VALUE(AB12-38.2/100*(AB6-AB9))</f>
        <v>11074.122799999999</v>
      </c>
      <c r="AC26" s="193"/>
      <c r="AD26" s="193">
        <f>VALUE(AD12-38.2/100*(AD6-AD9))</f>
        <v>-36.538300000000554</v>
      </c>
      <c r="AE26" s="193"/>
      <c r="AF26" s="193">
        <f>VALUE(AF12-38.2/100*(AF6-AF9))</f>
        <v>10780.0031</v>
      </c>
      <c r="AG26" s="194"/>
      <c r="AH26" s="193">
        <f>VALUE(AH12-38.2/100*(AH6-AH9))</f>
        <v>-97.868400000000278</v>
      </c>
      <c r="AI26" s="193"/>
      <c r="AJ26" s="193">
        <f>VALUE(AJ12-38.2/100*(AJ6-AJ9))</f>
        <v>-83.849000000000004</v>
      </c>
    </row>
    <row r="27" spans="1:36" ht="14.7" customHeight="1" x14ac:dyDescent="0.3">
      <c r="A27" s="117">
        <v>0.5</v>
      </c>
      <c r="B27" s="193">
        <f>VALUE(B12-50/100*(B6-B9))</f>
        <v>12177.424999999999</v>
      </c>
      <c r="C27" s="194"/>
      <c r="D27" s="193">
        <f>VALUE(D12-50/100*(D6-D9))</f>
        <v>-732.94999999999982</v>
      </c>
      <c r="E27" s="193"/>
      <c r="F27" s="193">
        <f>VALUE(F12-50/100*(F6-F9))</f>
        <v>10237</v>
      </c>
      <c r="G27" s="193"/>
      <c r="H27" s="193">
        <f>VALUE(H12-50/100*(H6-H9))</f>
        <v>10836.575000000001</v>
      </c>
      <c r="I27" s="194"/>
      <c r="J27" s="193">
        <f>VALUE(J12-50/100*(J6-J9))</f>
        <v>11446.45</v>
      </c>
      <c r="K27" s="193"/>
      <c r="L27" s="193">
        <f>VALUE(L12-50/100*(L6-L9))</f>
        <v>10542.174999999999</v>
      </c>
      <c r="M27" s="193"/>
      <c r="N27" s="193">
        <f>VALUE(N12-50/100*(N6-N9))</f>
        <v>10909.125</v>
      </c>
      <c r="O27" s="194"/>
      <c r="P27" s="193">
        <f>VALUE(P12-50/100*(P6-P9))</f>
        <v>10771.975</v>
      </c>
      <c r="Q27" s="193"/>
      <c r="R27" s="193">
        <f>VALUE(R12-50/100*(R6-R9))</f>
        <v>10722.400000000001</v>
      </c>
      <c r="S27" s="193"/>
      <c r="T27" s="193">
        <f>VALUE(T12-50/100*(T6-T9))</f>
        <v>10902.875</v>
      </c>
      <c r="U27" s="194"/>
      <c r="V27" s="193">
        <f>VALUE(V12-50/100*(V6-V9))</f>
        <v>10960.324999999999</v>
      </c>
      <c r="W27" s="193"/>
      <c r="X27" s="193">
        <f>VALUE(X12-50/100*(X6-X9))</f>
        <v>11071.674999999999</v>
      </c>
      <c r="Y27" s="193"/>
      <c r="Z27" s="193">
        <f>VALUE(Z12-50/100*(Z6-Z9))</f>
        <v>10902.875</v>
      </c>
      <c r="AA27" s="194"/>
      <c r="AB27" s="193">
        <f>VALUE(AB12-50/100*(AB6-AB9))</f>
        <v>11113.7</v>
      </c>
      <c r="AC27" s="193"/>
      <c r="AD27" s="193">
        <f>VALUE(AD12-50/100*(AD6-AD9))</f>
        <v>-47.825000000000728</v>
      </c>
      <c r="AE27" s="193"/>
      <c r="AF27" s="193">
        <f>VALUE(AF12-50/100*(AF6-AF9))</f>
        <v>10746.025</v>
      </c>
      <c r="AG27" s="194"/>
      <c r="AH27" s="193">
        <f>VALUE(AH12-50/100*(AH6-AH9))</f>
        <v>-128.10000000000036</v>
      </c>
      <c r="AI27" s="193"/>
      <c r="AJ27" s="193">
        <f>VALUE(AJ12-50/100*(AJ6-AJ9))</f>
        <v>-109.75</v>
      </c>
    </row>
    <row r="28" spans="1:36" ht="14.7" customHeight="1" x14ac:dyDescent="0.3">
      <c r="A28" s="118">
        <v>0.61799999999999999</v>
      </c>
      <c r="B28" s="196">
        <f>VALUE(B12-61.8/100*(B6-B9))</f>
        <v>12690.223499999998</v>
      </c>
      <c r="C28" s="197"/>
      <c r="D28" s="196">
        <f>VALUE(D12-61.8/100*(D6-D9))</f>
        <v>-905.92619999999977</v>
      </c>
      <c r="E28" s="196"/>
      <c r="F28" s="196">
        <f>VALUE(F12-61.8/100*(F6-F9))</f>
        <v>10142.5646</v>
      </c>
      <c r="G28" s="196"/>
      <c r="H28" s="196">
        <f>VALUE(H12-61.8/100*(H6-H9))</f>
        <v>10883.639300000001</v>
      </c>
      <c r="I28" s="197"/>
      <c r="J28" s="196">
        <f>VALUE(J12-61.8/100*(J6-J9))</f>
        <v>11385.054600000001</v>
      </c>
      <c r="K28" s="196"/>
      <c r="L28" s="196">
        <f>VALUE(L12-61.8/100*(L6-L9))</f>
        <v>10400.675300000001</v>
      </c>
      <c r="M28" s="196"/>
      <c r="N28" s="196">
        <f>VALUE(N12-61.8/100*(N6-N9))</f>
        <v>10877.624900000001</v>
      </c>
      <c r="O28" s="197"/>
      <c r="P28" s="196">
        <f>VALUE(P12-61.8/100*(P6-P9))</f>
        <v>10737.0175</v>
      </c>
      <c r="Q28" s="196"/>
      <c r="R28" s="196">
        <f>VALUE(R12-61.8/100*(R6-R9))</f>
        <v>10675.7428</v>
      </c>
      <c r="S28" s="196"/>
      <c r="T28" s="196">
        <f>VALUE(T12-61.8/100*(T6-T9))</f>
        <v>10923.377500000001</v>
      </c>
      <c r="U28" s="197"/>
      <c r="V28" s="196">
        <f>VALUE(V12-61.8/100*(V6-V9))</f>
        <v>10976.968899999998</v>
      </c>
      <c r="W28" s="196"/>
      <c r="X28" s="196">
        <f>VALUE(X12-61.8/100*(X6-X9))</f>
        <v>11096.791300000001</v>
      </c>
      <c r="Y28" s="196"/>
      <c r="Z28" s="196">
        <f>VALUE(Z12-61.8/100*(Z6-Z9))</f>
        <v>10923.377500000001</v>
      </c>
      <c r="AA28" s="197"/>
      <c r="AB28" s="196">
        <f>VALUE(AB12-61.8/100*(AB6-AB9))</f>
        <v>11153.2772</v>
      </c>
      <c r="AC28" s="196"/>
      <c r="AD28" s="196">
        <f>VALUE(AD12-61.8/100*(AD6-AD9))</f>
        <v>-59.111700000000901</v>
      </c>
      <c r="AE28" s="196"/>
      <c r="AF28" s="196">
        <f>VALUE(AF12-61.8/100*(AF6-AF9))</f>
        <v>10712.046899999999</v>
      </c>
      <c r="AG28" s="197"/>
      <c r="AH28" s="196">
        <f>VALUE(AH12-61.8/100*(AH6-AH9))</f>
        <v>-158.33160000000044</v>
      </c>
      <c r="AI28" s="196"/>
      <c r="AJ28" s="196">
        <f>VALUE(AJ12-61.8/100*(AJ6-AJ9))</f>
        <v>-135.65100000000001</v>
      </c>
    </row>
    <row r="29" spans="1:36" ht="14.7" customHeight="1" x14ac:dyDescent="0.3">
      <c r="A29" s="116">
        <v>0.70699999999999996</v>
      </c>
      <c r="B29" s="190">
        <f>VALUE(B12-70.07/100*(B6-B9))</f>
        <v>13049.617024999998</v>
      </c>
      <c r="C29" s="167"/>
      <c r="D29" s="190">
        <f>VALUE(D12-70.07/100*(D6-D9))</f>
        <v>-1027.1561299999996</v>
      </c>
      <c r="E29" s="191"/>
      <c r="F29" s="190">
        <f>VALUE(F12-70.07/100*(F6-F9))</f>
        <v>10076.379790000001</v>
      </c>
      <c r="G29" s="190"/>
      <c r="H29" s="190">
        <f>VALUE(H12-70.07/100*(H6-H9))</f>
        <v>10916.624195</v>
      </c>
      <c r="I29" s="167"/>
      <c r="J29" s="190">
        <f>VALUE(J12-70.07/100*(J6-J9))</f>
        <v>11342.025790000002</v>
      </c>
      <c r="K29" s="191"/>
      <c r="L29" s="190">
        <f>VALUE(L12-70.07/100*(L6-L9))</f>
        <v>10301.505595000001</v>
      </c>
      <c r="M29" s="190"/>
      <c r="N29" s="190">
        <f>VALUE(N12-70.07/100*(N6-N9))</f>
        <v>10855.548134999999</v>
      </c>
      <c r="O29" s="167"/>
      <c r="P29" s="190">
        <f>VALUE(P12-70.07/100*(P6-P9))</f>
        <v>10712.517625</v>
      </c>
      <c r="Q29" s="191"/>
      <c r="R29" s="190">
        <f>VALUE(R12-70.07/100*(R6-R9))</f>
        <v>10643.043220000001</v>
      </c>
      <c r="S29" s="190"/>
      <c r="T29" s="190">
        <f>VALUE(T12-70.07/100*(T6-T9))</f>
        <v>10937.746625</v>
      </c>
      <c r="U29" s="167"/>
      <c r="V29" s="190">
        <f>VALUE(V12-70.07/100*(V6-V9))</f>
        <v>10988.633734999999</v>
      </c>
      <c r="W29" s="191"/>
      <c r="X29" s="190">
        <f>VALUE(X12-70.07/100*(X6-X9))</f>
        <v>11114.393995</v>
      </c>
      <c r="Y29" s="190"/>
      <c r="Z29" s="190">
        <f>VALUE(Z12-70.07/100*(Z6-Z9))</f>
        <v>10937.746625</v>
      </c>
      <c r="AA29" s="167"/>
      <c r="AB29" s="190">
        <f>VALUE(AB12-70.07/100*(AB6-AB9))</f>
        <v>11181.01478</v>
      </c>
      <c r="AC29" s="191"/>
      <c r="AD29" s="190">
        <f>VALUE(AD12-70.07/100*(AD6-AD9))</f>
        <v>-67.021955000001014</v>
      </c>
      <c r="AE29" s="190"/>
      <c r="AF29" s="190">
        <f>VALUE(AF12-70.07/100*(AF6-AF9))</f>
        <v>10688.233435</v>
      </c>
      <c r="AG29" s="167"/>
      <c r="AH29" s="190">
        <f>VALUE(AH12-70.07/100*(AH6-AH9))</f>
        <v>-179.51934000000048</v>
      </c>
      <c r="AI29" s="191"/>
      <c r="AJ29" s="190">
        <f>VALUE(AJ12-70.07/100*(AJ6-AJ9))</f>
        <v>-153.80364999999998</v>
      </c>
    </row>
    <row r="30" spans="1:36" ht="14.7" customHeight="1" x14ac:dyDescent="0.3">
      <c r="A30" s="117">
        <v>1</v>
      </c>
      <c r="B30" s="193">
        <f>VALUE(B12-100/100*(B6-B9))</f>
        <v>14350.3</v>
      </c>
      <c r="C30" s="194"/>
      <c r="D30" s="193">
        <f>VALUE(D12-100/100*(D6-D9))</f>
        <v>-1465.8999999999996</v>
      </c>
      <c r="E30" s="193"/>
      <c r="F30" s="193">
        <f>VALUE(F12-100/100*(F6-F9))</f>
        <v>9836.85</v>
      </c>
      <c r="G30" s="193"/>
      <c r="H30" s="193">
        <f>VALUE(H12-100/100*(H6-H9))</f>
        <v>11036</v>
      </c>
      <c r="I30" s="194"/>
      <c r="J30" s="193">
        <f>VALUE(J12-100/100*(J6-J9))</f>
        <v>11186.300000000001</v>
      </c>
      <c r="K30" s="193"/>
      <c r="L30" s="193">
        <f>VALUE(L12-100/100*(L6-L9))</f>
        <v>9942.6</v>
      </c>
      <c r="M30" s="193"/>
      <c r="N30" s="193">
        <f>VALUE(N12-100/100*(N6-N9))</f>
        <v>10775.65</v>
      </c>
      <c r="O30" s="194"/>
      <c r="P30" s="193">
        <f>VALUE(P12-100/100*(P6-P9))</f>
        <v>10623.85</v>
      </c>
      <c r="Q30" s="193"/>
      <c r="R30" s="193">
        <f>VALUE(R12-100/100*(R6-R9))</f>
        <v>10524.7</v>
      </c>
      <c r="S30" s="193"/>
      <c r="T30" s="193">
        <f>VALUE(T12-100/100*(T6-T9))</f>
        <v>10989.75</v>
      </c>
      <c r="U30" s="194"/>
      <c r="V30" s="193">
        <f>VALUE(V12-100/100*(V6-V9))</f>
        <v>11030.849999999999</v>
      </c>
      <c r="W30" s="193"/>
      <c r="X30" s="193">
        <f>VALUE(X12-100/100*(X6-X9))</f>
        <v>11178.1</v>
      </c>
      <c r="Y30" s="193"/>
      <c r="Z30" s="193">
        <f>VALUE(Z12-100/100*(Z6-Z9))</f>
        <v>10989.75</v>
      </c>
      <c r="AA30" s="194"/>
      <c r="AB30" s="193">
        <f>VALUE(AB12-100/100*(AB6-AB9))</f>
        <v>11281.4</v>
      </c>
      <c r="AC30" s="193"/>
      <c r="AD30" s="193">
        <f>VALUE(AD12-100/100*(AD6-AD9))</f>
        <v>-95.650000000001455</v>
      </c>
      <c r="AE30" s="193"/>
      <c r="AF30" s="193">
        <f>VALUE(AF12-100/100*(AF6-AF9))</f>
        <v>10602.05</v>
      </c>
      <c r="AG30" s="194"/>
      <c r="AH30" s="193">
        <f>VALUE(AH12-100/100*(AH6-AH9))</f>
        <v>-256.20000000000073</v>
      </c>
      <c r="AI30" s="193"/>
      <c r="AJ30" s="193">
        <f>VALUE(AJ12-100/100*(AJ6-AJ9))</f>
        <v>-219.5</v>
      </c>
    </row>
    <row r="31" spans="1:36" ht="14.7" customHeight="1" x14ac:dyDescent="0.3">
      <c r="A31" s="119">
        <v>1.236</v>
      </c>
      <c r="B31" s="198">
        <f>VALUE(B12-123.6/100*(B6-B9))</f>
        <v>15375.896999999997</v>
      </c>
      <c r="C31" s="199"/>
      <c r="D31" s="198">
        <f>VALUE(D12-123.6/100*(D6-D9))</f>
        <v>-1811.8523999999995</v>
      </c>
      <c r="E31" s="198"/>
      <c r="F31" s="198">
        <f>VALUE(F12-123.6/100*(F6-F9))</f>
        <v>9647.9791999999998</v>
      </c>
      <c r="G31" s="198"/>
      <c r="H31" s="198">
        <f>VALUE(H12-123.6/100*(H6-H9))</f>
        <v>11130.1286</v>
      </c>
      <c r="I31" s="199"/>
      <c r="J31" s="198">
        <f>VALUE(J12-123.6/100*(J6-J9))</f>
        <v>11063.5092</v>
      </c>
      <c r="K31" s="198"/>
      <c r="L31" s="198">
        <f>VALUE(L12-123.6/100*(L6-L9))</f>
        <v>9659.6005999999998</v>
      </c>
      <c r="M31" s="198"/>
      <c r="N31" s="198">
        <f>VALUE(N12-123.6/100*(N6-N9))</f>
        <v>10712.649799999999</v>
      </c>
      <c r="O31" s="199"/>
      <c r="P31" s="198">
        <f>VALUE(P12-123.6/100*(P6-P9))</f>
        <v>10553.934999999999</v>
      </c>
      <c r="Q31" s="198"/>
      <c r="R31" s="198">
        <f>VALUE(R12-123.6/100*(R6-R9))</f>
        <v>10431.385600000001</v>
      </c>
      <c r="S31" s="198"/>
      <c r="T31" s="198">
        <f>VALUE(T12-123.6/100*(T6-T9))</f>
        <v>11030.754999999999</v>
      </c>
      <c r="U31" s="199"/>
      <c r="V31" s="198">
        <f>VALUE(V12-123.6/100*(V6-V9))</f>
        <v>11064.137799999999</v>
      </c>
      <c r="W31" s="198"/>
      <c r="X31" s="198">
        <f>VALUE(X12-123.6/100*(X6-X9))</f>
        <v>11228.3326</v>
      </c>
      <c r="Y31" s="198"/>
      <c r="Z31" s="198">
        <f>VALUE(Z12-123.6/100*(Z6-Z9))</f>
        <v>11030.754999999999</v>
      </c>
      <c r="AA31" s="199"/>
      <c r="AB31" s="198">
        <f>VALUE(AB12-123.6/100*(AB6-AB9))</f>
        <v>11360.554399999999</v>
      </c>
      <c r="AC31" s="198"/>
      <c r="AD31" s="198">
        <f>VALUE(AD12-123.6/100*(AD6-AD9))</f>
        <v>-118.2234000000018</v>
      </c>
      <c r="AE31" s="198"/>
      <c r="AF31" s="198">
        <f>VALUE(AF12-123.6/100*(AF6-AF9))</f>
        <v>10534.093799999999</v>
      </c>
      <c r="AG31" s="199"/>
      <c r="AH31" s="198">
        <f>VALUE(AH12-123.6/100*(AH6-AH9))</f>
        <v>-316.66320000000087</v>
      </c>
      <c r="AI31" s="198"/>
      <c r="AJ31" s="198">
        <f>VALUE(AJ12-123.6/100*(AJ6-AJ9))</f>
        <v>-271.30200000000002</v>
      </c>
    </row>
    <row r="32" spans="1:36" ht="14.7" customHeight="1" x14ac:dyDescent="0.3">
      <c r="A32" s="116">
        <v>1.3819999999999999</v>
      </c>
      <c r="B32" s="190">
        <f>VALUE(B12-138.2/100*(B6-B9))</f>
        <v>16010.376499999998</v>
      </c>
      <c r="C32" s="167"/>
      <c r="D32" s="190">
        <f>VALUE(D12-138.2/100*(D6-D9))</f>
        <v>-2025.8737999999994</v>
      </c>
      <c r="E32" s="191"/>
      <c r="F32" s="190">
        <f>VALUE(F12-138.2/100*(F6-F9))</f>
        <v>9531.135400000001</v>
      </c>
      <c r="G32" s="190"/>
      <c r="H32" s="190">
        <f>VALUE(H12-138.2/100*(H6-H9))</f>
        <v>11188.360699999999</v>
      </c>
      <c r="I32" s="167"/>
      <c r="J32" s="190">
        <f>VALUE(J12-138.2/100*(J6-J9))</f>
        <v>10987.545400000001</v>
      </c>
      <c r="K32" s="191"/>
      <c r="L32" s="190">
        <f>VALUE(L12-138.2/100*(L6-L9))</f>
        <v>9484.5246999999999</v>
      </c>
      <c r="M32" s="190"/>
      <c r="N32" s="190">
        <f>VALUE(N12-138.2/100*(N6-N9))</f>
        <v>10673.675099999999</v>
      </c>
      <c r="O32" s="167"/>
      <c r="P32" s="190">
        <f>VALUE(P12-138.2/100*(P6-P9))</f>
        <v>10510.682500000001</v>
      </c>
      <c r="Q32" s="191"/>
      <c r="R32" s="190">
        <f>VALUE(R12-138.2/100*(R6-R9))</f>
        <v>10373.657200000001</v>
      </c>
      <c r="S32" s="190"/>
      <c r="T32" s="190">
        <f>VALUE(T12-138.2/100*(T6-T9))</f>
        <v>11056.122499999999</v>
      </c>
      <c r="U32" s="167"/>
      <c r="V32" s="190">
        <f>VALUE(V12-138.2/100*(V6-V9))</f>
        <v>11084.731099999999</v>
      </c>
      <c r="W32" s="191"/>
      <c r="X32" s="190">
        <f>VALUE(X12-138.2/100*(X6-X9))</f>
        <v>11259.4087</v>
      </c>
      <c r="Y32" s="190"/>
      <c r="Z32" s="190">
        <f>VALUE(Z12-138.2/100*(Z6-Z9))</f>
        <v>11056.122499999999</v>
      </c>
      <c r="AA32" s="167"/>
      <c r="AB32" s="190">
        <f>VALUE(AB12-138.2/100*(AB6-AB9))</f>
        <v>11409.522799999999</v>
      </c>
      <c r="AC32" s="191"/>
      <c r="AD32" s="190">
        <f>VALUE(AD12-138.2/100*(AD6-AD9))</f>
        <v>-132.18830000000199</v>
      </c>
      <c r="AE32" s="190"/>
      <c r="AF32" s="190">
        <f>VALUE(AF12-138.2/100*(AF6-AF9))</f>
        <v>10492.053099999999</v>
      </c>
      <c r="AG32" s="167"/>
      <c r="AH32" s="190">
        <f>VALUE(AH12-138.2/100*(AH6-AH9))</f>
        <v>-354.06840000000096</v>
      </c>
      <c r="AI32" s="191"/>
      <c r="AJ32" s="190">
        <f>VALUE(AJ12-138.2/100*(AJ6-AJ9))</f>
        <v>-303.34899999999999</v>
      </c>
    </row>
    <row r="33" spans="1:272" ht="14.7" customHeight="1" x14ac:dyDescent="0.3">
      <c r="A33" s="116">
        <v>1.5</v>
      </c>
      <c r="B33" s="190">
        <f>VALUE(B12-150/100*(B6-B9))</f>
        <v>16523.174999999996</v>
      </c>
      <c r="C33" s="167"/>
      <c r="D33" s="190">
        <f>VALUE(D12-150/100*(D6-D9))</f>
        <v>-2198.8499999999995</v>
      </c>
      <c r="E33" s="191"/>
      <c r="F33" s="190">
        <f>VALUE(F12-150/100*(F6-F9))</f>
        <v>9436.7000000000007</v>
      </c>
      <c r="G33" s="190"/>
      <c r="H33" s="190">
        <f>VALUE(H12-150/100*(H6-H9))</f>
        <v>11235.424999999999</v>
      </c>
      <c r="I33" s="167"/>
      <c r="J33" s="190">
        <f>VALUE(J12-150/100*(J6-J9))</f>
        <v>10926.150000000001</v>
      </c>
      <c r="K33" s="191"/>
      <c r="L33" s="190">
        <f>VALUE(L12-150/100*(L6-L9))</f>
        <v>9343.0250000000015</v>
      </c>
      <c r="M33" s="190"/>
      <c r="N33" s="190">
        <f>VALUE(N12-150/100*(N6-N9))</f>
        <v>10642.174999999999</v>
      </c>
      <c r="O33" s="167"/>
      <c r="P33" s="190">
        <f>VALUE(P12-150/100*(P6-P9))</f>
        <v>10475.725</v>
      </c>
      <c r="Q33" s="191"/>
      <c r="R33" s="190">
        <f>VALUE(R12-150/100*(R6-R9))</f>
        <v>10327</v>
      </c>
      <c r="S33" s="190"/>
      <c r="T33" s="190">
        <f>VALUE(T12-150/100*(T6-T9))</f>
        <v>11076.625</v>
      </c>
      <c r="U33" s="167"/>
      <c r="V33" s="190">
        <f>VALUE(V12-150/100*(V6-V9))</f>
        <v>11101.374999999998</v>
      </c>
      <c r="W33" s="191"/>
      <c r="X33" s="190">
        <f>VALUE(X12-150/100*(X6-X9))</f>
        <v>11284.525000000001</v>
      </c>
      <c r="Y33" s="190"/>
      <c r="Z33" s="190">
        <f>VALUE(Z12-150/100*(Z6-Z9))</f>
        <v>11076.625</v>
      </c>
      <c r="AA33" s="167"/>
      <c r="AB33" s="190">
        <f>VALUE(AB12-150/100*(AB6-AB9))</f>
        <v>11449.099999999999</v>
      </c>
      <c r="AC33" s="191"/>
      <c r="AD33" s="190">
        <f>VALUE(AD12-150/100*(AD6-AD9))</f>
        <v>-143.47500000000218</v>
      </c>
      <c r="AE33" s="190"/>
      <c r="AF33" s="190">
        <f>VALUE(AF12-150/100*(AF6-AF9))</f>
        <v>10458.074999999999</v>
      </c>
      <c r="AG33" s="167"/>
      <c r="AH33" s="190">
        <f>VALUE(AH12-150/100*(AH6-AH9))</f>
        <v>-384.30000000000109</v>
      </c>
      <c r="AI33" s="191"/>
      <c r="AJ33" s="190">
        <f>VALUE(AJ12-150/100*(AJ6-AJ9))</f>
        <v>-329.25</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9342.2646000000004</v>
      </c>
      <c r="G34" s="225"/>
      <c r="H34" s="225">
        <f>VALUE(H12-161.8/100*(H6-H9))</f>
        <v>11282.489300000001</v>
      </c>
      <c r="I34" s="226"/>
      <c r="J34" s="225">
        <f>VALUE(J12-161.8/100*(J6-J9))</f>
        <v>10864.754600000002</v>
      </c>
      <c r="K34" s="225"/>
      <c r="L34" s="225">
        <f>VALUE(L12-161.8/100*(L6-L9))</f>
        <v>9201.5253000000012</v>
      </c>
      <c r="M34" s="225"/>
      <c r="N34" s="225">
        <f>VALUE(N12-161.8/100*(N6-N9))</f>
        <v>10610.6749</v>
      </c>
      <c r="O34" s="226"/>
      <c r="P34" s="225">
        <f>VALUE(P12-161.8/100*(P6-P9))</f>
        <v>10440.7675</v>
      </c>
      <c r="Q34" s="225"/>
      <c r="R34" s="225">
        <f>VALUE(R12-161.8/100*(R6-R9))</f>
        <v>10280.3428</v>
      </c>
      <c r="S34" s="225"/>
      <c r="T34" s="225">
        <f>VALUE(T12-161.8/100*(T6-T9))</f>
        <v>11097.127500000001</v>
      </c>
      <c r="U34" s="226"/>
      <c r="V34" s="225">
        <f>VALUE(V12-161.8/100*(V6-V9))</f>
        <v>11118.018899999997</v>
      </c>
      <c r="W34" s="225"/>
      <c r="X34" s="225">
        <f>VALUE(X12-161.8/100*(X6-X9))</f>
        <v>11309.641300000001</v>
      </c>
      <c r="Y34" s="225"/>
      <c r="Z34" s="225">
        <f>VALUE(Z12-161.8/100*(Z6-Z9))</f>
        <v>11097.127500000001</v>
      </c>
      <c r="AA34" s="226"/>
      <c r="AB34" s="225">
        <f>VALUE(AB12-161.8/100*(AB6-AB9))</f>
        <v>11488.6772</v>
      </c>
      <c r="AC34" s="225"/>
      <c r="AD34" s="225">
        <f>VALUE(AD12-161.8/100*(AD6-AD9))</f>
        <v>-154.76170000000238</v>
      </c>
      <c r="AE34" s="225"/>
      <c r="AF34" s="225">
        <f>VALUE(AF12-161.8/100*(AF6-AF9))</f>
        <v>10424.096899999999</v>
      </c>
      <c r="AG34" s="226"/>
      <c r="AH34" s="225">
        <f>VALUE(AH12-161.8/100*(AH6-AH9))</f>
        <v>-414.53160000000122</v>
      </c>
      <c r="AI34" s="225"/>
      <c r="AJ34" s="225">
        <f>VALUE(AJ12-161.8/100*(AJ6-AJ9))</f>
        <v>-355.15100000000001</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9276.0797900000016</v>
      </c>
      <c r="G35" s="190"/>
      <c r="H35" s="190">
        <f>VALUE(H12-170.07/100*(H6-H9))</f>
        <v>11315.474195000001</v>
      </c>
      <c r="I35" s="167"/>
      <c r="J35" s="190">
        <f>VALUE(J12-170.07/100*(J6-J9))</f>
        <v>10821.725790000002</v>
      </c>
      <c r="K35" s="191"/>
      <c r="L35" s="190">
        <f>VALUE(L12-170.07/100*(L6-L9))</f>
        <v>9102.3555950000009</v>
      </c>
      <c r="M35" s="190"/>
      <c r="N35" s="190">
        <f>VALUE(N12-170.07/100*(N6-N9))</f>
        <v>10588.598134999998</v>
      </c>
      <c r="O35" s="167"/>
      <c r="P35" s="190">
        <f>VALUE(P12-170.07/100*(P6-P9))</f>
        <v>10416.267625</v>
      </c>
      <c r="Q35" s="191"/>
      <c r="R35" s="190">
        <f>VALUE(R12-170.07/100*(R6-R9))</f>
        <v>10247.643220000002</v>
      </c>
      <c r="S35" s="190"/>
      <c r="T35" s="190">
        <f>VALUE(T12-170.07/100*(T6-T9))</f>
        <v>11111.496625</v>
      </c>
      <c r="U35" s="167"/>
      <c r="V35" s="190">
        <f>VALUE(V12-170.07/100*(V6-V9))</f>
        <v>11129.683734999999</v>
      </c>
      <c r="W35" s="191"/>
      <c r="X35" s="190">
        <f>VALUE(X12-170.07/100*(X6-X9))</f>
        <v>11327.243995000001</v>
      </c>
      <c r="Y35" s="190"/>
      <c r="Z35" s="190">
        <f>VALUE(Z12-170.07/100*(Z6-Z9))</f>
        <v>11111.496625</v>
      </c>
      <c r="AA35" s="167"/>
      <c r="AB35" s="190">
        <f>VALUE(AB12-170.07/100*(AB6-AB9))</f>
        <v>11516.414779999999</v>
      </c>
      <c r="AC35" s="191"/>
      <c r="AD35" s="190">
        <f>VALUE(AD12-170.07/100*(AD6-AD9))</f>
        <v>-162.67195500000247</v>
      </c>
      <c r="AE35" s="190"/>
      <c r="AF35" s="190">
        <f>VALUE(AF12-170.07/100*(AF6-AF9))</f>
        <v>10400.283434999999</v>
      </c>
      <c r="AG35" s="167"/>
      <c r="AH35" s="190">
        <f>VALUE(AH12-170.07/100*(AH6-AH9))</f>
        <v>-435.71934000000118</v>
      </c>
      <c r="AI35" s="191"/>
      <c r="AJ35" s="190">
        <f>VALUE(AJ12-170.07/100*(AJ6-AJ9))</f>
        <v>-373.30364999999995</v>
      </c>
    </row>
    <row r="36" spans="1:272" ht="14.7" customHeight="1" x14ac:dyDescent="0.3">
      <c r="A36" s="117">
        <v>2</v>
      </c>
      <c r="B36" s="193">
        <f>VALUE(B12-200/100*(B6-B9))</f>
        <v>18696.049999999996</v>
      </c>
      <c r="C36" s="194"/>
      <c r="D36" s="193">
        <f>VALUE(D12-200/100*(D6-D9))</f>
        <v>-2931.7999999999993</v>
      </c>
      <c r="E36" s="193"/>
      <c r="F36" s="193">
        <f>VALUE(F12-200/100*(F6-F9))</f>
        <v>9036.5500000000011</v>
      </c>
      <c r="G36" s="193"/>
      <c r="H36" s="193">
        <f>VALUE(H12-200/100*(H6-H9))</f>
        <v>11434.85</v>
      </c>
      <c r="I36" s="194"/>
      <c r="J36" s="193">
        <f>VALUE(J12-200/100*(J6-J9))</f>
        <v>10666.000000000002</v>
      </c>
      <c r="K36" s="193"/>
      <c r="L36" s="193">
        <f>VALUE(L12-200/100*(L6-L9))</f>
        <v>8743.4500000000007</v>
      </c>
      <c r="M36" s="193"/>
      <c r="N36" s="193">
        <f>VALUE(N12-200/100*(N6-N9))</f>
        <v>10508.699999999999</v>
      </c>
      <c r="O36" s="194"/>
      <c r="P36" s="193">
        <f>VALUE(P12-200/100*(P6-P9))</f>
        <v>10327.6</v>
      </c>
      <c r="Q36" s="193"/>
      <c r="R36" s="193">
        <f>VALUE(R12-200/100*(R6-R9))</f>
        <v>10129.300000000001</v>
      </c>
      <c r="S36" s="193"/>
      <c r="T36" s="193">
        <f>VALUE(T12-200/100*(T6-T9))</f>
        <v>11163.5</v>
      </c>
      <c r="U36" s="194"/>
      <c r="V36" s="193">
        <f>VALUE(V12-200/100*(V6-V9))</f>
        <v>11171.899999999998</v>
      </c>
      <c r="W36" s="193"/>
      <c r="X36" s="193">
        <f>VALUE(X12-200/100*(X6-X9))</f>
        <v>11390.95</v>
      </c>
      <c r="Y36" s="193"/>
      <c r="Z36" s="193">
        <f>VALUE(Z12-200/100*(Z6-Z9))</f>
        <v>11163.5</v>
      </c>
      <c r="AA36" s="194"/>
      <c r="AB36" s="193">
        <f>VALUE(AB12-200/100*(AB6-AB9))</f>
        <v>11616.8</v>
      </c>
      <c r="AC36" s="193"/>
      <c r="AD36" s="193">
        <f>VALUE(AD12-200/100*(AD6-AD9))</f>
        <v>-191.30000000000291</v>
      </c>
      <c r="AE36" s="193"/>
      <c r="AF36" s="193">
        <f>VALUE(AF12-200/100*(AF6-AF9))</f>
        <v>10314.099999999999</v>
      </c>
      <c r="AG36" s="194"/>
      <c r="AH36" s="193">
        <f>VALUE(AH12-200/100*(AH6-AH9))</f>
        <v>-512.40000000000146</v>
      </c>
      <c r="AI36" s="193"/>
      <c r="AJ36" s="193">
        <f>VALUE(AJ12-200/100*(AJ6-AJ9))</f>
        <v>-439</v>
      </c>
    </row>
    <row r="37" spans="1:272" ht="14.7" customHeight="1" x14ac:dyDescent="0.3">
      <c r="A37" s="116">
        <v>2.2360000000000002</v>
      </c>
      <c r="B37" s="190">
        <f>VALUE(B12-223.6/100*(B6-B9))</f>
        <v>19721.646999999997</v>
      </c>
      <c r="C37" s="167"/>
      <c r="D37" s="190">
        <f>VALUE(D12-223.6/100*(D6-D9))</f>
        <v>-3277.7523999999989</v>
      </c>
      <c r="E37" s="191"/>
      <c r="F37" s="190">
        <f>VALUE(F12-223.6/100*(F6-F9))</f>
        <v>8847.6792000000023</v>
      </c>
      <c r="G37" s="190"/>
      <c r="H37" s="190">
        <f>VALUE(H12-223.6/100*(H6-H9))</f>
        <v>11528.9786</v>
      </c>
      <c r="I37" s="167"/>
      <c r="J37" s="190">
        <f>VALUE(J12-223.6/100*(J6-J9))</f>
        <v>10543.209200000001</v>
      </c>
      <c r="K37" s="191"/>
      <c r="L37" s="190">
        <f>VALUE(L12-223.6/100*(L6-L9))</f>
        <v>8460.4506000000001</v>
      </c>
      <c r="M37" s="190"/>
      <c r="N37" s="190">
        <f>VALUE(N12-223.6/100*(N6-N9))</f>
        <v>10445.699799999999</v>
      </c>
      <c r="O37" s="167"/>
      <c r="P37" s="190">
        <f>VALUE(P12-223.6/100*(P6-P9))</f>
        <v>10257.685000000001</v>
      </c>
      <c r="Q37" s="191"/>
      <c r="R37" s="190">
        <f>VALUE(R12-223.6/100*(R6-R9))</f>
        <v>10035.985600000002</v>
      </c>
      <c r="S37" s="190"/>
      <c r="T37" s="190">
        <f>VALUE(T12-223.6/100*(T6-T9))</f>
        <v>11204.504999999999</v>
      </c>
      <c r="U37" s="167"/>
      <c r="V37" s="190">
        <f>VALUE(V12-223.6/100*(V6-V9))</f>
        <v>11205.187799999998</v>
      </c>
      <c r="W37" s="191"/>
      <c r="X37" s="190">
        <f>VALUE(X12-223.6/100*(X6-X9))</f>
        <v>11441.1826</v>
      </c>
      <c r="Y37" s="190"/>
      <c r="Z37" s="190">
        <f>VALUE(Z12-223.6/100*(Z6-Z9))</f>
        <v>11204.504999999999</v>
      </c>
      <c r="AA37" s="167"/>
      <c r="AB37" s="190">
        <f>VALUE(AB12-223.6/100*(AB6-AB9))</f>
        <v>11695.954399999999</v>
      </c>
      <c r="AC37" s="191"/>
      <c r="AD37" s="190">
        <f>VALUE(AD12-223.6/100*(AD6-AD9))</f>
        <v>-213.87340000000324</v>
      </c>
      <c r="AE37" s="190"/>
      <c r="AF37" s="190">
        <f>VALUE(AF12-223.6/100*(AF6-AF9))</f>
        <v>10246.143799999998</v>
      </c>
      <c r="AG37" s="167"/>
      <c r="AH37" s="190">
        <f>VALUE(AH12-223.6/100*(AH6-AH9))</f>
        <v>-572.8632000000016</v>
      </c>
      <c r="AI37" s="191"/>
      <c r="AJ37" s="190">
        <f>VALUE(AJ12-223.6/100*(AJ6-AJ9))</f>
        <v>-490.80199999999996</v>
      </c>
    </row>
    <row r="38" spans="1:272" ht="14.7" customHeight="1" x14ac:dyDescent="0.3">
      <c r="A38" s="117">
        <v>2.3820000000000001</v>
      </c>
      <c r="B38" s="193">
        <f>VALUE(B12-238.2/100*(B6-B9))</f>
        <v>20356.126499999995</v>
      </c>
      <c r="C38" s="194"/>
      <c r="D38" s="193">
        <f>VALUE(D12-238.2/100*(D6-D9))</f>
        <v>-3491.7737999999986</v>
      </c>
      <c r="E38" s="193"/>
      <c r="F38" s="193">
        <f>VALUE(F12-238.2/100*(F6-F9))</f>
        <v>8730.8354000000018</v>
      </c>
      <c r="G38" s="193"/>
      <c r="H38" s="193">
        <f>VALUE(H12-238.2/100*(H6-H9))</f>
        <v>11587.2107</v>
      </c>
      <c r="I38" s="194"/>
      <c r="J38" s="193">
        <f>VALUE(J12-238.2/100*(J6-J9))</f>
        <v>10467.245400000002</v>
      </c>
      <c r="K38" s="193"/>
      <c r="L38" s="193">
        <f>VALUE(L12-238.2/100*(L6-L9))</f>
        <v>8285.3747000000003</v>
      </c>
      <c r="M38" s="193"/>
      <c r="N38" s="193">
        <f>VALUE(N12-238.2/100*(N6-N9))</f>
        <v>10406.7251</v>
      </c>
      <c r="O38" s="194"/>
      <c r="P38" s="193">
        <f>VALUE(P12-238.2/100*(P6-P9))</f>
        <v>10214.432500000001</v>
      </c>
      <c r="Q38" s="193"/>
      <c r="R38" s="193">
        <f>VALUE(R12-238.2/100*(R6-R9))</f>
        <v>9978.2572000000018</v>
      </c>
      <c r="S38" s="193"/>
      <c r="T38" s="193">
        <f>VALUE(T12-238.2/100*(T6-T9))</f>
        <v>11229.872499999999</v>
      </c>
      <c r="U38" s="194"/>
      <c r="V38" s="193">
        <f>VALUE(V12-238.2/100*(V6-V9))</f>
        <v>11225.781099999998</v>
      </c>
      <c r="W38" s="193"/>
      <c r="X38" s="193">
        <f>VALUE(X12-238.2/100*(X6-X9))</f>
        <v>11472.2587</v>
      </c>
      <c r="Y38" s="193"/>
      <c r="Z38" s="193">
        <f>VALUE(Z12-238.2/100*(Z6-Z9))</f>
        <v>11229.872499999999</v>
      </c>
      <c r="AA38" s="194"/>
      <c r="AB38" s="193">
        <f>VALUE(AB12-238.2/100*(AB6-AB9))</f>
        <v>11744.922799999998</v>
      </c>
      <c r="AC38" s="193"/>
      <c r="AD38" s="193">
        <f>VALUE(AD12-238.2/100*(AD6-AD9))</f>
        <v>-227.83830000000344</v>
      </c>
      <c r="AE38" s="193"/>
      <c r="AF38" s="193">
        <f>VALUE(AF12-238.2/100*(AF6-AF9))</f>
        <v>10204.103099999998</v>
      </c>
      <c r="AG38" s="194"/>
      <c r="AH38" s="193">
        <f>VALUE(AH12-238.2/100*(AH6-AH9))</f>
        <v>-610.26840000000163</v>
      </c>
      <c r="AI38" s="193"/>
      <c r="AJ38" s="193">
        <f>VALUE(AJ12-238.2/100*(AJ6-AJ9))</f>
        <v>-522.84899999999993</v>
      </c>
    </row>
    <row r="39" spans="1:272" ht="14.7" customHeight="1" x14ac:dyDescent="0.3">
      <c r="A39" s="117">
        <v>2.6179999999999999</v>
      </c>
      <c r="B39" s="193">
        <f>VALUE(B12-261.8/100*(B6-B9))</f>
        <v>21381.7235</v>
      </c>
      <c r="C39" s="194"/>
      <c r="D39" s="193">
        <f>VALUE(D12-261.8/100*(D6-D9))</f>
        <v>-3837.7261999999996</v>
      </c>
      <c r="E39" s="193"/>
      <c r="F39" s="193">
        <f>VALUE(F12-261.8/100*(F6-F9))</f>
        <v>8541.9646000000012</v>
      </c>
      <c r="G39" s="193"/>
      <c r="H39" s="193">
        <f>VALUE(H12-261.8/100*(H6-H9))</f>
        <v>11681.339300000001</v>
      </c>
      <c r="I39" s="194"/>
      <c r="J39" s="193">
        <f>VALUE(J12-261.8/100*(J6-J9))</f>
        <v>10344.454600000003</v>
      </c>
      <c r="K39" s="193"/>
      <c r="L39" s="193">
        <f>VALUE(L12-261.8/100*(L6-L9))</f>
        <v>8002.3753000000006</v>
      </c>
      <c r="M39" s="193"/>
      <c r="N39" s="193">
        <f>VALUE(N12-261.8/100*(N6-N9))</f>
        <v>10343.724899999997</v>
      </c>
      <c r="O39" s="194"/>
      <c r="P39" s="193">
        <f>VALUE(P12-261.8/100*(P6-P9))</f>
        <v>10144.5175</v>
      </c>
      <c r="Q39" s="193"/>
      <c r="R39" s="193">
        <f>VALUE(R12-261.8/100*(R6-R9))</f>
        <v>9884.9428000000007</v>
      </c>
      <c r="S39" s="193"/>
      <c r="T39" s="193">
        <f>VALUE(T12-261.8/100*(T6-T9))</f>
        <v>11270.877500000001</v>
      </c>
      <c r="U39" s="194"/>
      <c r="V39" s="193">
        <f>VALUE(V12-261.8/100*(V6-V9))</f>
        <v>11259.068899999997</v>
      </c>
      <c r="W39" s="193"/>
      <c r="X39" s="193">
        <f>VALUE(X12-261.8/100*(X6-X9))</f>
        <v>11522.491300000002</v>
      </c>
      <c r="Y39" s="193"/>
      <c r="Z39" s="193">
        <f>VALUE(Z12-261.8/100*(Z6-Z9))</f>
        <v>11270.877500000001</v>
      </c>
      <c r="AA39" s="194"/>
      <c r="AB39" s="193">
        <f>VALUE(AB12-261.8/100*(AB6-AB9))</f>
        <v>11824.0772</v>
      </c>
      <c r="AC39" s="193"/>
      <c r="AD39" s="193">
        <f>VALUE(AD12-261.8/100*(AD6-AD9))</f>
        <v>-250.41170000000383</v>
      </c>
      <c r="AE39" s="193"/>
      <c r="AF39" s="193">
        <f>VALUE(AF12-261.8/100*(AF6-AF9))</f>
        <v>10136.146899999998</v>
      </c>
      <c r="AG39" s="194"/>
      <c r="AH39" s="193">
        <f>VALUE(AH12-261.8/100*(AH6-AH9))</f>
        <v>-670.731600000002</v>
      </c>
      <c r="AI39" s="193"/>
      <c r="AJ39" s="193">
        <f>VALUE(AJ12-261.8/100*(AJ6-AJ9))</f>
        <v>-574.65100000000007</v>
      </c>
    </row>
    <row r="40" spans="1:272" ht="14.7" customHeight="1" x14ac:dyDescent="0.3">
      <c r="A40" s="117">
        <v>3</v>
      </c>
      <c r="B40" s="193">
        <f>VALUE(B12-300/100*(B6-B9))</f>
        <v>23041.799999999996</v>
      </c>
      <c r="C40" s="194"/>
      <c r="D40" s="193">
        <f>VALUE(D12-300/100*(D6-D9))</f>
        <v>-4397.6999999999989</v>
      </c>
      <c r="E40" s="193"/>
      <c r="F40" s="193">
        <f>VALUE(F12-300/100*(F6-F9))</f>
        <v>8236.2500000000018</v>
      </c>
      <c r="G40" s="193"/>
      <c r="H40" s="193">
        <f>VALUE(H12-300/100*(H6-H9))</f>
        <v>11833.7</v>
      </c>
      <c r="I40" s="194"/>
      <c r="J40" s="193">
        <f>VALUE(J12-300/100*(J6-J9))</f>
        <v>10145.700000000003</v>
      </c>
      <c r="K40" s="193"/>
      <c r="L40" s="193">
        <f>VALUE(L12-300/100*(L6-L9))</f>
        <v>7544.3000000000011</v>
      </c>
      <c r="M40" s="193"/>
      <c r="N40" s="193">
        <f>VALUE(N12-300/100*(N6-N9))</f>
        <v>10241.749999999998</v>
      </c>
      <c r="O40" s="194"/>
      <c r="P40" s="193">
        <f>VALUE(P12-300/100*(P6-P9))</f>
        <v>10031.35</v>
      </c>
      <c r="Q40" s="193"/>
      <c r="R40" s="193">
        <f>VALUE(R12-300/100*(R6-R9))</f>
        <v>9733.9000000000015</v>
      </c>
      <c r="S40" s="193"/>
      <c r="T40" s="193">
        <f>VALUE(T12-300/100*(T6-T9))</f>
        <v>11337.25</v>
      </c>
      <c r="U40" s="194"/>
      <c r="V40" s="193">
        <f>VALUE(V12-300/100*(V6-V9))</f>
        <v>11312.949999999997</v>
      </c>
      <c r="W40" s="193"/>
      <c r="X40" s="193">
        <f>VALUE(X12-300/100*(X6-X9))</f>
        <v>11603.800000000001</v>
      </c>
      <c r="Y40" s="193"/>
      <c r="Z40" s="193">
        <f>VALUE(Z12-300/100*(Z6-Z9))</f>
        <v>11337.25</v>
      </c>
      <c r="AA40" s="194"/>
      <c r="AB40" s="193">
        <f>VALUE(AB12-300/100*(AB6-AB9))</f>
        <v>11952.199999999999</v>
      </c>
      <c r="AC40" s="193"/>
      <c r="AD40" s="193">
        <f>VALUE(AD12-300/100*(AD6-AD9))</f>
        <v>-286.95000000000437</v>
      </c>
      <c r="AE40" s="193"/>
      <c r="AF40" s="193">
        <f>VALUE(AF12-300/100*(AF6-AF9))</f>
        <v>10026.149999999998</v>
      </c>
      <c r="AG40" s="194"/>
      <c r="AH40" s="193">
        <f>VALUE(AH12-300/100*(AH6-AH9))</f>
        <v>-768.60000000000218</v>
      </c>
      <c r="AI40" s="193"/>
      <c r="AJ40" s="193">
        <f>VALUE(AJ12-300/100*(AJ6-AJ9))</f>
        <v>-658.5</v>
      </c>
    </row>
    <row r="41" spans="1:272" ht="14.7" customHeight="1" x14ac:dyDescent="0.3">
      <c r="A41" s="116">
        <v>3.2360000000000002</v>
      </c>
      <c r="B41" s="190">
        <f>VALUE(B12-323.6/100*(B6-B9))</f>
        <v>24067.396999999997</v>
      </c>
      <c r="C41" s="167"/>
      <c r="D41" s="190">
        <f>VALUE(D12-323.6/100*(D6-D9))</f>
        <v>-4743.652399999999</v>
      </c>
      <c r="E41" s="191"/>
      <c r="F41" s="190">
        <f>VALUE(F12-323.6/100*(F6-F9))</f>
        <v>8047.3792000000012</v>
      </c>
      <c r="G41" s="190"/>
      <c r="H41" s="190">
        <f>VALUE(H12-323.6/100*(H6-H9))</f>
        <v>11927.828600000001</v>
      </c>
      <c r="I41" s="167"/>
      <c r="J41" s="190">
        <f>VALUE(J12-323.6/100*(J6-J9))</f>
        <v>10022.909200000002</v>
      </c>
      <c r="K41" s="191"/>
      <c r="L41" s="190">
        <f>VALUE(L12-323.6/100*(L6-L9))</f>
        <v>7261.3006000000005</v>
      </c>
      <c r="M41" s="190"/>
      <c r="N41" s="190">
        <f>VALUE(N12-323.6/100*(N6-N9))</f>
        <v>10178.749799999998</v>
      </c>
      <c r="O41" s="167"/>
      <c r="P41" s="190">
        <f>VALUE(P12-323.6/100*(P6-P9))</f>
        <v>9961.4349999999995</v>
      </c>
      <c r="Q41" s="191"/>
      <c r="R41" s="190">
        <f>VALUE(R12-323.6/100*(R6-R9))</f>
        <v>9640.5856000000022</v>
      </c>
      <c r="S41" s="190"/>
      <c r="T41" s="190">
        <f>VALUE(T12-323.6/100*(T6-T9))</f>
        <v>11378.254999999999</v>
      </c>
      <c r="U41" s="167"/>
      <c r="V41" s="190">
        <f>VALUE(V12-323.6/100*(V6-V9))</f>
        <v>11346.237799999997</v>
      </c>
      <c r="W41" s="191"/>
      <c r="X41" s="190">
        <f>VALUE(X12-323.6/100*(X6-X9))</f>
        <v>11654.0326</v>
      </c>
      <c r="Y41" s="190"/>
      <c r="Z41" s="190">
        <f>VALUE(Z12-323.6/100*(Z6-Z9))</f>
        <v>11378.254999999999</v>
      </c>
      <c r="AA41" s="167"/>
      <c r="AB41" s="190">
        <f>VALUE(AB12-323.6/100*(AB6-AB9))</f>
        <v>12031.354399999998</v>
      </c>
      <c r="AC41" s="191"/>
      <c r="AD41" s="190">
        <f>VALUE(AD12-323.6/100*(AD6-AD9))</f>
        <v>-309.52340000000476</v>
      </c>
      <c r="AE41" s="190"/>
      <c r="AF41" s="190">
        <f>VALUE(AF12-323.6/100*(AF6-AF9))</f>
        <v>9958.1937999999973</v>
      </c>
      <c r="AG41" s="167"/>
      <c r="AH41" s="190">
        <f>VALUE(AH12-323.6/100*(AH6-AH9))</f>
        <v>-829.06320000000244</v>
      </c>
      <c r="AI41" s="191"/>
      <c r="AJ41" s="190">
        <f>VALUE(AJ12-323.6/100*(AJ6-AJ9))</f>
        <v>-710.30200000000002</v>
      </c>
    </row>
    <row r="42" spans="1:272" ht="14.7" customHeight="1" x14ac:dyDescent="0.3">
      <c r="A42" s="117">
        <v>3.3820000000000001</v>
      </c>
      <c r="B42" s="193">
        <f>VALUE(B12-338.2/100*(B6-B9))</f>
        <v>24701.876499999995</v>
      </c>
      <c r="C42" s="194"/>
      <c r="D42" s="193">
        <f>VALUE(D12-338.2/100*(D6-D9))</f>
        <v>-4957.6737999999987</v>
      </c>
      <c r="E42" s="193"/>
      <c r="F42" s="193">
        <f>VALUE(F12-338.2/100*(F6-F9))</f>
        <v>7930.5354000000025</v>
      </c>
      <c r="G42" s="193"/>
      <c r="H42" s="193">
        <f>VALUE(H12-338.2/100*(H6-H9))</f>
        <v>11986.0607</v>
      </c>
      <c r="I42" s="194"/>
      <c r="J42" s="193">
        <f>VALUE(J12-338.2/100*(J6-J9))</f>
        <v>9946.9454000000023</v>
      </c>
      <c r="K42" s="193"/>
      <c r="L42" s="193">
        <f>VALUE(L12-338.2/100*(L6-L9))</f>
        <v>7086.2247000000016</v>
      </c>
      <c r="M42" s="193"/>
      <c r="N42" s="193">
        <f>VALUE(N12-338.2/100*(N6-N9))</f>
        <v>10139.775099999999</v>
      </c>
      <c r="O42" s="194"/>
      <c r="P42" s="193">
        <f>VALUE(P12-338.2/100*(P6-P9))</f>
        <v>9918.1825000000008</v>
      </c>
      <c r="Q42" s="193"/>
      <c r="R42" s="193">
        <f>VALUE(R12-338.2/100*(R6-R9))</f>
        <v>9582.8572000000022</v>
      </c>
      <c r="S42" s="193"/>
      <c r="T42" s="193">
        <f>VALUE(T12-338.2/100*(T6-T9))</f>
        <v>11403.622499999999</v>
      </c>
      <c r="U42" s="194"/>
      <c r="V42" s="193">
        <f>VALUE(V12-338.2/100*(V6-V9))</f>
        <v>11366.831099999998</v>
      </c>
      <c r="W42" s="193"/>
      <c r="X42" s="193">
        <f>VALUE(X12-338.2/100*(X6-X9))</f>
        <v>11685.108700000001</v>
      </c>
      <c r="Y42" s="193"/>
      <c r="Z42" s="193">
        <f>VALUE(Z12-338.2/100*(Z6-Z9))</f>
        <v>11403.622499999999</v>
      </c>
      <c r="AA42" s="194"/>
      <c r="AB42" s="193">
        <f>VALUE(AB12-338.2/100*(AB6-AB9))</f>
        <v>12080.322799999998</v>
      </c>
      <c r="AC42" s="193"/>
      <c r="AD42" s="193">
        <f>VALUE(AD12-338.2/100*(AD6-AD9))</f>
        <v>-323.48830000000487</v>
      </c>
      <c r="AE42" s="193"/>
      <c r="AF42" s="193">
        <f>VALUE(AF12-338.2/100*(AF6-AF9))</f>
        <v>9916.1530999999977</v>
      </c>
      <c r="AG42" s="194"/>
      <c r="AH42" s="193">
        <f>VALUE(AH12-338.2/100*(AH6-AH9))</f>
        <v>-866.46840000000236</v>
      </c>
      <c r="AI42" s="193"/>
      <c r="AJ42" s="193">
        <f>VALUE(AJ12-338.2/100*(AJ6-AJ9))</f>
        <v>-742.34899999999993</v>
      </c>
    </row>
    <row r="43" spans="1:272" ht="14.7" customHeight="1" x14ac:dyDescent="0.3">
      <c r="A43" s="117">
        <v>3.6179999999999999</v>
      </c>
      <c r="B43" s="193">
        <f>VALUE(B12-361.8/100*(B6-B9))</f>
        <v>25727.4735</v>
      </c>
      <c r="C43" s="194"/>
      <c r="D43" s="193">
        <f>VALUE(D12-361.8/100*(D6-D9))</f>
        <v>-5303.6261999999988</v>
      </c>
      <c r="E43" s="193"/>
      <c r="F43" s="193">
        <f>VALUE(F12-361.8/100*(F6-F9))</f>
        <v>7741.6646000000019</v>
      </c>
      <c r="G43" s="193"/>
      <c r="H43" s="193">
        <f>VALUE(H12-361.8/100*(H6-H9))</f>
        <v>12080.189300000002</v>
      </c>
      <c r="I43" s="194"/>
      <c r="J43" s="193">
        <f>VALUE(J12-361.8/100*(J6-J9))</f>
        <v>9824.1546000000035</v>
      </c>
      <c r="K43" s="193"/>
      <c r="L43" s="193">
        <f>VALUE(L12-361.8/100*(L6-L9))</f>
        <v>6803.225300000001</v>
      </c>
      <c r="M43" s="193"/>
      <c r="N43" s="193">
        <f>VALUE(N12-361.8/100*(N6-N9))</f>
        <v>10076.774899999997</v>
      </c>
      <c r="O43" s="194"/>
      <c r="P43" s="193">
        <f>VALUE(P12-361.8/100*(P6-P9))</f>
        <v>9848.2674999999999</v>
      </c>
      <c r="Q43" s="193"/>
      <c r="R43" s="193">
        <f>VALUE(R12-361.8/100*(R6-R9))</f>
        <v>9489.5428000000011</v>
      </c>
      <c r="S43" s="193"/>
      <c r="T43" s="193">
        <f>VALUE(T12-361.8/100*(T6-T9))</f>
        <v>11444.627500000001</v>
      </c>
      <c r="U43" s="194"/>
      <c r="V43" s="193">
        <f>VALUE(V12-361.8/100*(V6-V9))</f>
        <v>11400.118899999996</v>
      </c>
      <c r="W43" s="193"/>
      <c r="X43" s="193">
        <f>VALUE(X12-361.8/100*(X6-X9))</f>
        <v>11735.341300000002</v>
      </c>
      <c r="Y43" s="193"/>
      <c r="Z43" s="193">
        <f>VALUE(Z12-361.8/100*(Z6-Z9))</f>
        <v>11444.627500000001</v>
      </c>
      <c r="AA43" s="194"/>
      <c r="AB43" s="193">
        <f>VALUE(AB12-361.8/100*(AB6-AB9))</f>
        <v>12159.477199999999</v>
      </c>
      <c r="AC43" s="193"/>
      <c r="AD43" s="193">
        <f>VALUE(AD12-361.8/100*(AD6-AD9))</f>
        <v>-346.06170000000532</v>
      </c>
      <c r="AE43" s="193"/>
      <c r="AF43" s="193">
        <f>VALUE(AF12-361.8/100*(AF6-AF9))</f>
        <v>9848.1968999999972</v>
      </c>
      <c r="AG43" s="194"/>
      <c r="AH43" s="193">
        <f>VALUE(AH12-361.8/100*(AH6-AH9))</f>
        <v>-926.93160000000273</v>
      </c>
      <c r="AI43" s="193"/>
      <c r="AJ43" s="193">
        <f>VALUE(AJ12-361.8/100*(AJ6-AJ9))</f>
        <v>-794.15100000000007</v>
      </c>
    </row>
    <row r="44" spans="1:272" ht="14.7" customHeight="1" x14ac:dyDescent="0.3">
      <c r="A44" s="117">
        <v>4</v>
      </c>
      <c r="B44" s="193">
        <f>VALUE(B12-400/100*(B6-B9))</f>
        <v>27387.549999999996</v>
      </c>
      <c r="C44" s="194"/>
      <c r="D44" s="193">
        <f>VALUE(D12-400/100*(D6-D9))</f>
        <v>-5863.5999999999985</v>
      </c>
      <c r="E44" s="193"/>
      <c r="F44" s="193">
        <f>VALUE(F12-400/100*(F6-F9))</f>
        <v>7435.9500000000025</v>
      </c>
      <c r="G44" s="193"/>
      <c r="H44" s="193">
        <f>VALUE(H12-400/100*(H6-H9))</f>
        <v>12232.550000000001</v>
      </c>
      <c r="I44" s="194"/>
      <c r="J44" s="193">
        <f>VALUE(J12-400/100*(J6-J9))</f>
        <v>9625.4000000000033</v>
      </c>
      <c r="K44" s="193"/>
      <c r="L44" s="193">
        <f>VALUE(L12-400/100*(L6-L9))</f>
        <v>6345.1500000000015</v>
      </c>
      <c r="M44" s="193"/>
      <c r="N44" s="193">
        <f>VALUE(N12-400/100*(N6-N9))</f>
        <v>9974.7999999999975</v>
      </c>
      <c r="O44" s="194"/>
      <c r="P44" s="193">
        <f>VALUE(P12-400/100*(P6-P9))</f>
        <v>9735.1</v>
      </c>
      <c r="Q44" s="193"/>
      <c r="R44" s="193">
        <f>VALUE(R12-400/100*(R6-R9))</f>
        <v>9338.5000000000018</v>
      </c>
      <c r="S44" s="193"/>
      <c r="T44" s="193">
        <f>VALUE(T12-400/100*(T6-T9))</f>
        <v>11511</v>
      </c>
      <c r="U44" s="194"/>
      <c r="V44" s="193">
        <f>VALUE(V12-400/100*(V6-V9))</f>
        <v>11453.999999999996</v>
      </c>
      <c r="W44" s="193"/>
      <c r="X44" s="193">
        <f>VALUE(X12-400/100*(X6-X9))</f>
        <v>11816.650000000001</v>
      </c>
      <c r="Y44" s="193"/>
      <c r="Z44" s="193">
        <f>VALUE(Z12-400/100*(Z6-Z9))</f>
        <v>11511</v>
      </c>
      <c r="AA44" s="194"/>
      <c r="AB44" s="193">
        <f>VALUE(AB12-400/100*(AB6-AB9))</f>
        <v>12287.599999999999</v>
      </c>
      <c r="AC44" s="193"/>
      <c r="AD44" s="193">
        <f>VALUE(AD12-400/100*(AD6-AD9))</f>
        <v>-382.60000000000582</v>
      </c>
      <c r="AE44" s="193"/>
      <c r="AF44" s="193">
        <f>VALUE(AF12-400/100*(AF6-AF9))</f>
        <v>9738.1999999999971</v>
      </c>
      <c r="AG44" s="194"/>
      <c r="AH44" s="193">
        <f>VALUE(AH12-400/100*(AH6-AH9))</f>
        <v>-1024.8000000000029</v>
      </c>
      <c r="AI44" s="193"/>
      <c r="AJ44" s="193">
        <f>VALUE(AJ12-400/100*(AJ6-AJ9))</f>
        <v>-878</v>
      </c>
    </row>
    <row r="45" spans="1:272" ht="14.7" customHeight="1" x14ac:dyDescent="0.3">
      <c r="A45" s="116">
        <v>4.2359999999999998</v>
      </c>
      <c r="B45" s="190">
        <f>VALUE(B12-423.6/100*(B6-B9))</f>
        <v>28413.146999999997</v>
      </c>
      <c r="C45" s="167"/>
      <c r="D45" s="190">
        <f>VALUE(D12-423.6/100*(D6-D9))</f>
        <v>-6209.5523999999996</v>
      </c>
      <c r="E45" s="191"/>
      <c r="F45" s="190">
        <f>VALUE(F12-423.6/100*(F6-F9))</f>
        <v>7247.0792000000019</v>
      </c>
      <c r="G45" s="190"/>
      <c r="H45" s="190">
        <f>VALUE(H12-423.6/100*(H6-H9))</f>
        <v>12326.678600000001</v>
      </c>
      <c r="I45" s="167"/>
      <c r="J45" s="190">
        <f>VALUE(J12-423.6/100*(J6-J9))</f>
        <v>9502.6092000000026</v>
      </c>
      <c r="K45" s="191"/>
      <c r="L45" s="190">
        <f>VALUE(L12-423.6/100*(L6-L9))</f>
        <v>6062.1506000000008</v>
      </c>
      <c r="M45" s="190"/>
      <c r="N45" s="190">
        <f>VALUE(N12-423.6/100*(N6-N9))</f>
        <v>9911.799799999997</v>
      </c>
      <c r="O45" s="167"/>
      <c r="P45" s="190">
        <f>VALUE(P12-423.6/100*(P6-P9))</f>
        <v>9665.1849999999995</v>
      </c>
      <c r="Q45" s="191"/>
      <c r="R45" s="190">
        <f>VALUE(R12-423.6/100*(R6-R9))</f>
        <v>9245.1856000000007</v>
      </c>
      <c r="S45" s="190"/>
      <c r="T45" s="190">
        <f>VALUE(T12-423.6/100*(T6-T9))</f>
        <v>11552.005000000001</v>
      </c>
      <c r="U45" s="167"/>
      <c r="V45" s="190">
        <f>VALUE(V12-423.6/100*(V6-V9))</f>
        <v>11487.287799999996</v>
      </c>
      <c r="W45" s="191"/>
      <c r="X45" s="190">
        <f>VALUE(X12-423.6/100*(X6-X9))</f>
        <v>11866.882600000001</v>
      </c>
      <c r="Y45" s="190"/>
      <c r="Z45" s="190">
        <f>VALUE(Z12-423.6/100*(Z6-Z9))</f>
        <v>11552.005000000001</v>
      </c>
      <c r="AA45" s="167"/>
      <c r="AB45" s="190">
        <f>VALUE(AB12-423.6/100*(AB6-AB9))</f>
        <v>12366.754399999998</v>
      </c>
      <c r="AC45" s="191"/>
      <c r="AD45" s="190">
        <f>VALUE(AD12-423.6/100*(AD6-AD9))</f>
        <v>-405.17340000000621</v>
      </c>
      <c r="AE45" s="190"/>
      <c r="AF45" s="190">
        <f>VALUE(AF12-423.6/100*(AF6-AF9))</f>
        <v>9670.2437999999966</v>
      </c>
      <c r="AG45" s="167"/>
      <c r="AH45" s="190">
        <f>VALUE(AH12-423.6/100*(AH6-AH9))</f>
        <v>-1085.2632000000033</v>
      </c>
      <c r="AI45" s="191"/>
      <c r="AJ45" s="190">
        <f>VALUE(AJ12-423.6/100*(AJ6-AJ9))</f>
        <v>-929.80200000000013</v>
      </c>
    </row>
    <row r="46" spans="1:272" ht="14.7" customHeight="1" x14ac:dyDescent="0.3">
      <c r="A46" s="116">
        <v>4.3819999999999997</v>
      </c>
      <c r="B46" s="190">
        <f>VALUE(B12-438.2/100*(B6-B9))</f>
        <v>29047.626499999995</v>
      </c>
      <c r="C46" s="167"/>
      <c r="D46" s="190">
        <f>VALUE(D12-438.2/100*(D6-D9))</f>
        <v>-6423.5737999999983</v>
      </c>
      <c r="E46" s="191"/>
      <c r="F46" s="190">
        <f>VALUE(F12-438.2/100*(F6-F9))</f>
        <v>7130.2354000000032</v>
      </c>
      <c r="G46" s="190"/>
      <c r="H46" s="190">
        <f>VALUE(H12-438.2/100*(H6-H9))</f>
        <v>12384.9107</v>
      </c>
      <c r="I46" s="167"/>
      <c r="J46" s="190">
        <f>VALUE(J12-438.2/100*(J6-J9))</f>
        <v>9426.6454000000031</v>
      </c>
      <c r="K46" s="191"/>
      <c r="L46" s="190">
        <f>VALUE(L12-438.2/100*(L6-L9))</f>
        <v>5887.0747000000019</v>
      </c>
      <c r="M46" s="190"/>
      <c r="N46" s="190">
        <f>VALUE(N12-438.2/100*(N6-N9))</f>
        <v>9872.8250999999982</v>
      </c>
      <c r="O46" s="167"/>
      <c r="P46" s="190">
        <f>VALUE(P12-438.2/100*(P6-P9))</f>
        <v>9621.9325000000008</v>
      </c>
      <c r="Q46" s="191"/>
      <c r="R46" s="190">
        <f>VALUE(R12-438.2/100*(R6-R9))</f>
        <v>9187.4572000000026</v>
      </c>
      <c r="S46" s="190"/>
      <c r="T46" s="190">
        <f>VALUE(T12-438.2/100*(T6-T9))</f>
        <v>11577.372499999999</v>
      </c>
      <c r="U46" s="167"/>
      <c r="V46" s="190">
        <f>VALUE(V12-438.2/100*(V6-V9))</f>
        <v>11507.881099999997</v>
      </c>
      <c r="W46" s="191"/>
      <c r="X46" s="190">
        <f>VALUE(X12-438.2/100*(X6-X9))</f>
        <v>11897.958700000001</v>
      </c>
      <c r="Y46" s="190"/>
      <c r="Z46" s="190">
        <f>VALUE(Z12-438.2/100*(Z6-Z9))</f>
        <v>11577.372499999999</v>
      </c>
      <c r="AA46" s="167"/>
      <c r="AB46" s="190">
        <f>VALUE(AB12-438.2/100*(AB6-AB9))</f>
        <v>12415.722799999998</v>
      </c>
      <c r="AC46" s="191"/>
      <c r="AD46" s="190">
        <f>VALUE(AD12-438.2/100*(AD6-AD9))</f>
        <v>-419.13830000000632</v>
      </c>
      <c r="AE46" s="190"/>
      <c r="AF46" s="190">
        <f>VALUE(AF12-438.2/100*(AF6-AF9))</f>
        <v>9628.203099999997</v>
      </c>
      <c r="AG46" s="167"/>
      <c r="AH46" s="190">
        <f>VALUE(AH12-438.2/100*(AH6-AH9))</f>
        <v>-1122.6684000000032</v>
      </c>
      <c r="AI46" s="191"/>
      <c r="AJ46" s="190">
        <f>VALUE(AJ12-438.2/100*(AJ6-AJ9))</f>
        <v>-961.84899999999993</v>
      </c>
    </row>
    <row r="47" spans="1:272" ht="14.7" customHeight="1" x14ac:dyDescent="0.3">
      <c r="A47" s="116">
        <v>4.6180000000000003</v>
      </c>
      <c r="B47" s="190">
        <f>VALUE(B12-461.8/100*(B6-B9))</f>
        <v>30073.223499999996</v>
      </c>
      <c r="C47" s="167"/>
      <c r="D47" s="190">
        <f>VALUE(D12-461.8/100*(D6-D9))</f>
        <v>-6769.5261999999984</v>
      </c>
      <c r="E47" s="191"/>
      <c r="F47" s="190">
        <f>VALUE(F12-461.8/100*(F6-F9))</f>
        <v>6941.3646000000026</v>
      </c>
      <c r="G47" s="190"/>
      <c r="H47" s="190">
        <f>VALUE(H12-461.8/100*(H6-H9))</f>
        <v>12479.039300000002</v>
      </c>
      <c r="I47" s="167"/>
      <c r="J47" s="190">
        <f>VALUE(J12-461.8/100*(J6-J9))</f>
        <v>9303.8546000000042</v>
      </c>
      <c r="K47" s="191"/>
      <c r="L47" s="190">
        <f>VALUE(L12-461.8/100*(L6-L9))</f>
        <v>5604.0753000000013</v>
      </c>
      <c r="M47" s="190"/>
      <c r="N47" s="190">
        <f>VALUE(N12-461.8/100*(N6-N9))</f>
        <v>9809.824899999996</v>
      </c>
      <c r="O47" s="167"/>
      <c r="P47" s="190">
        <f>VALUE(P12-461.8/100*(P6-P9))</f>
        <v>9552.0174999999999</v>
      </c>
      <c r="Q47" s="191"/>
      <c r="R47" s="190">
        <f>VALUE(R12-461.8/100*(R6-R9))</f>
        <v>9094.1428000000014</v>
      </c>
      <c r="S47" s="190"/>
      <c r="T47" s="190">
        <f>VALUE(T12-461.8/100*(T6-T9))</f>
        <v>11618.377500000001</v>
      </c>
      <c r="U47" s="167"/>
      <c r="V47" s="190">
        <f>VALUE(V12-461.8/100*(V6-V9))</f>
        <v>11541.168899999995</v>
      </c>
      <c r="W47" s="191"/>
      <c r="X47" s="190">
        <f>VALUE(X12-461.8/100*(X6-X9))</f>
        <v>11948.191300000002</v>
      </c>
      <c r="Y47" s="190"/>
      <c r="Z47" s="190">
        <f>VALUE(Z12-461.8/100*(Z6-Z9))</f>
        <v>11618.377500000001</v>
      </c>
      <c r="AA47" s="167"/>
      <c r="AB47" s="190">
        <f>VALUE(AB12-461.8/100*(AB6-AB9))</f>
        <v>12494.877199999999</v>
      </c>
      <c r="AC47" s="191"/>
      <c r="AD47" s="190">
        <f>VALUE(AD12-461.8/100*(AD6-AD9))</f>
        <v>-441.71170000000677</v>
      </c>
      <c r="AE47" s="190"/>
      <c r="AF47" s="190">
        <f>VALUE(AF12-461.8/100*(AF6-AF9))</f>
        <v>9560.2468999999965</v>
      </c>
      <c r="AG47" s="167"/>
      <c r="AH47" s="190">
        <f>VALUE(AH12-461.8/100*(AH6-AH9))</f>
        <v>-1183.1316000000033</v>
      </c>
      <c r="AI47" s="191"/>
      <c r="AJ47" s="190">
        <f>VALUE(AJ12-461.8/100*(AJ6-AJ9))</f>
        <v>-1013.6510000000001</v>
      </c>
    </row>
    <row r="48" spans="1:272" ht="14.7" customHeight="1" x14ac:dyDescent="0.3">
      <c r="A48" s="116">
        <v>5</v>
      </c>
      <c r="B48" s="190">
        <f>VALUE(B12-500/100*(B6-B9))</f>
        <v>31733.299999999996</v>
      </c>
      <c r="C48" s="167"/>
      <c r="D48" s="190">
        <f>VALUE(D12-500/100*(D6-D9))</f>
        <v>-7329.4999999999982</v>
      </c>
      <c r="E48" s="191"/>
      <c r="F48" s="190">
        <f>VALUE(F12-500/100*(F6-F9))</f>
        <v>6635.6500000000033</v>
      </c>
      <c r="G48" s="190"/>
      <c r="H48" s="190">
        <f>VALUE(H12-500/100*(H6-H9))</f>
        <v>12631.400000000001</v>
      </c>
      <c r="I48" s="167"/>
      <c r="J48" s="190">
        <f>VALUE(J12-500/100*(J6-J9))</f>
        <v>9105.100000000004</v>
      </c>
      <c r="K48" s="191"/>
      <c r="L48" s="190">
        <f>VALUE(L12-500/100*(L6-L9))</f>
        <v>5146.0000000000018</v>
      </c>
      <c r="M48" s="190"/>
      <c r="N48" s="190">
        <f>VALUE(N12-500/100*(N6-N9))</f>
        <v>9707.8499999999967</v>
      </c>
      <c r="O48" s="167"/>
      <c r="P48" s="190">
        <f>VALUE(P12-500/100*(P6-P9))</f>
        <v>9438.85</v>
      </c>
      <c r="Q48" s="191"/>
      <c r="R48" s="190">
        <f>VALUE(R12-500/100*(R6-R9))</f>
        <v>8943.1000000000022</v>
      </c>
      <c r="S48" s="190"/>
      <c r="T48" s="190">
        <f>VALUE(T12-500/100*(T6-T9))</f>
        <v>11684.75</v>
      </c>
      <c r="U48" s="167"/>
      <c r="V48" s="190">
        <f>VALUE(V12-500/100*(V6-V9))</f>
        <v>11595.049999999996</v>
      </c>
      <c r="W48" s="191"/>
      <c r="X48" s="190">
        <f>VALUE(X12-500/100*(X6-X9))</f>
        <v>12029.500000000002</v>
      </c>
      <c r="Y48" s="190"/>
      <c r="Z48" s="190">
        <f>VALUE(Z12-500/100*(Z6-Z9))</f>
        <v>11684.75</v>
      </c>
      <c r="AA48" s="167"/>
      <c r="AB48" s="190">
        <f>VALUE(AB12-500/100*(AB6-AB9))</f>
        <v>12622.999999999998</v>
      </c>
      <c r="AC48" s="191"/>
      <c r="AD48" s="190">
        <f>VALUE(AD12-500/100*(AD6-AD9))</f>
        <v>-478.25000000000728</v>
      </c>
      <c r="AE48" s="190"/>
      <c r="AF48" s="190">
        <f>VALUE(AF12-500/100*(AF6-AF9))</f>
        <v>9450.2499999999964</v>
      </c>
      <c r="AG48" s="167"/>
      <c r="AH48" s="190">
        <f>VALUE(AH12-500/100*(AH6-AH9))</f>
        <v>-1281.0000000000036</v>
      </c>
      <c r="AI48" s="191"/>
      <c r="AJ48" s="190">
        <f>VALUE(AJ12-500/100*(AJ6-AJ9))</f>
        <v>-1097.5</v>
      </c>
    </row>
    <row r="49" spans="1:36" ht="14.7" customHeight="1" x14ac:dyDescent="0.3">
      <c r="A49" s="116">
        <v>5.2359999999999998</v>
      </c>
      <c r="B49" s="190">
        <f>VALUE(B12-523.6/100*(B6-B9))</f>
        <v>32758.896999999997</v>
      </c>
      <c r="C49" s="167"/>
      <c r="D49" s="190">
        <f>VALUE(D12-523.6/100*(D6-D9))</f>
        <v>-7675.4523999999992</v>
      </c>
      <c r="E49" s="191"/>
      <c r="F49" s="190">
        <f>VALUE(F12-523.6/100*(F6-F9))</f>
        <v>6446.7792000000027</v>
      </c>
      <c r="G49" s="190"/>
      <c r="H49" s="190">
        <f>VALUE(H12-523.6/100*(H6-H9))</f>
        <v>12725.528600000001</v>
      </c>
      <c r="I49" s="167"/>
      <c r="J49" s="190">
        <f>VALUE(J12-523.6/100*(J6-J9))</f>
        <v>8982.3092000000033</v>
      </c>
      <c r="K49" s="191"/>
      <c r="L49" s="190">
        <f>VALUE(L12-523.6/100*(L6-L9))</f>
        <v>4863.0006000000012</v>
      </c>
      <c r="M49" s="190"/>
      <c r="N49" s="190">
        <f>VALUE(N12-523.6/100*(N6-N9))</f>
        <v>9644.8497999999963</v>
      </c>
      <c r="O49" s="167"/>
      <c r="P49" s="190">
        <f>VALUE(P12-523.6/100*(P6-P9))</f>
        <v>9368.9349999999995</v>
      </c>
      <c r="Q49" s="191"/>
      <c r="R49" s="190">
        <f>VALUE(R12-523.6/100*(R6-R9))</f>
        <v>8849.7856000000029</v>
      </c>
      <c r="S49" s="190"/>
      <c r="T49" s="190">
        <f>VALUE(T12-523.6/100*(T6-T9))</f>
        <v>11725.755000000001</v>
      </c>
      <c r="U49" s="167"/>
      <c r="V49" s="190">
        <f>VALUE(V12-523.6/100*(V6-V9))</f>
        <v>11628.337799999996</v>
      </c>
      <c r="W49" s="191"/>
      <c r="X49" s="190">
        <f>VALUE(X12-523.6/100*(X6-X9))</f>
        <v>12079.732600000003</v>
      </c>
      <c r="Y49" s="190"/>
      <c r="Z49" s="190">
        <f>VALUE(Z12-523.6/100*(Z6-Z9))</f>
        <v>11725.755000000001</v>
      </c>
      <c r="AA49" s="167"/>
      <c r="AB49" s="190">
        <f>VALUE(AB12-523.6/100*(AB6-AB9))</f>
        <v>12702.154399999998</v>
      </c>
      <c r="AC49" s="191"/>
      <c r="AD49" s="190">
        <f>VALUE(AD12-523.6/100*(AD6-AD9))</f>
        <v>-500.82340000000767</v>
      </c>
      <c r="AE49" s="190"/>
      <c r="AF49" s="190">
        <f>VALUE(AF12-523.6/100*(AF6-AF9))</f>
        <v>9382.2937999999958</v>
      </c>
      <c r="AG49" s="167"/>
      <c r="AH49" s="190">
        <f>VALUE(AH12-523.6/100*(AH6-AH9))</f>
        <v>-1341.463200000004</v>
      </c>
      <c r="AI49" s="191"/>
      <c r="AJ49" s="190">
        <f>VALUE(AJ12-523.6/100*(AJ6-AJ9))</f>
        <v>-1149.3020000000001</v>
      </c>
    </row>
    <row r="50" spans="1:36" ht="14.7" customHeight="1" x14ac:dyDescent="0.3">
      <c r="A50" s="116">
        <v>5.3819999999999997</v>
      </c>
      <c r="B50" s="190">
        <f>VALUE(B12-538.2/100*(B6-B9))</f>
        <v>33393.376499999998</v>
      </c>
      <c r="C50" s="167"/>
      <c r="D50" s="190">
        <f>VALUE(D12-538.2/100*(D6-D9))</f>
        <v>-7889.4737999999988</v>
      </c>
      <c r="E50" s="191"/>
      <c r="F50" s="190">
        <f>VALUE(F12-538.2/100*(F6-F9))</f>
        <v>6329.935400000003</v>
      </c>
      <c r="G50" s="190"/>
      <c r="H50" s="190">
        <f>VALUE(H12-538.2/100*(H6-H9))</f>
        <v>12783.760700000003</v>
      </c>
      <c r="I50" s="167"/>
      <c r="J50" s="190">
        <f>VALUE(J12-538.2/100*(J6-J9))</f>
        <v>8906.3454000000038</v>
      </c>
      <c r="K50" s="191"/>
      <c r="L50" s="190">
        <f>VALUE(L12-538.2/100*(L6-L9))</f>
        <v>4687.9247000000014</v>
      </c>
      <c r="M50" s="190"/>
      <c r="N50" s="190">
        <f>VALUE(N12-538.2/100*(N6-N9))</f>
        <v>9605.8750999999957</v>
      </c>
      <c r="O50" s="167"/>
      <c r="P50" s="190">
        <f>VALUE(P12-538.2/100*(P6-P9))</f>
        <v>9325.6825000000008</v>
      </c>
      <c r="Q50" s="191"/>
      <c r="R50" s="190">
        <f>VALUE(R12-538.2/100*(R6-R9))</f>
        <v>8792.0572000000029</v>
      </c>
      <c r="S50" s="190"/>
      <c r="T50" s="190">
        <f>VALUE(T12-538.2/100*(T6-T9))</f>
        <v>11751.122499999999</v>
      </c>
      <c r="U50" s="167"/>
      <c r="V50" s="190">
        <f>VALUE(V12-538.2/100*(V6-V9))</f>
        <v>11648.931099999996</v>
      </c>
      <c r="W50" s="191"/>
      <c r="X50" s="190">
        <f>VALUE(X12-538.2/100*(X6-X9))</f>
        <v>12110.808700000001</v>
      </c>
      <c r="Y50" s="190"/>
      <c r="Z50" s="190">
        <f>VALUE(Z12-538.2/100*(Z6-Z9))</f>
        <v>11751.122499999999</v>
      </c>
      <c r="AA50" s="167"/>
      <c r="AB50" s="190">
        <f>VALUE(AB12-538.2/100*(AB6-AB9))</f>
        <v>12751.122799999997</v>
      </c>
      <c r="AC50" s="191"/>
      <c r="AD50" s="190">
        <f>VALUE(AD12-538.2/100*(AD6-AD9))</f>
        <v>-514.78830000000789</v>
      </c>
      <c r="AE50" s="190"/>
      <c r="AF50" s="190">
        <f>VALUE(AF12-538.2/100*(AF6-AF9))</f>
        <v>9340.2530999999963</v>
      </c>
      <c r="AG50" s="167"/>
      <c r="AH50" s="190">
        <f>VALUE(AH12-538.2/100*(AH6-AH9))</f>
        <v>-1378.8684000000042</v>
      </c>
      <c r="AI50" s="191"/>
      <c r="AJ50" s="190">
        <f>VALUE(AJ12-538.2/100*(AJ6-AJ9))</f>
        <v>-1181.3490000000002</v>
      </c>
    </row>
    <row r="51" spans="1:36" ht="14.7" customHeight="1" x14ac:dyDescent="0.3">
      <c r="A51" s="116">
        <v>5.6180000000000003</v>
      </c>
      <c r="B51" s="190">
        <f>VALUE(B12-561.8/100*(B6-B9))</f>
        <v>34418.973499999993</v>
      </c>
      <c r="C51" s="167"/>
      <c r="D51" s="190">
        <f>VALUE(D12-561.8/100*(D6-D9))</f>
        <v>-8235.4261999999962</v>
      </c>
      <c r="E51" s="191"/>
      <c r="F51" s="190">
        <f>VALUE(F12-561.8/100*(F6-F9))</f>
        <v>6141.0646000000042</v>
      </c>
      <c r="G51" s="190"/>
      <c r="H51" s="190">
        <f>VALUE(H12-561.8/100*(H6-H9))</f>
        <v>12877.889300000003</v>
      </c>
      <c r="I51" s="167"/>
      <c r="J51" s="190">
        <f>VALUE(J12-561.8/100*(J6-J9))</f>
        <v>8783.5546000000049</v>
      </c>
      <c r="K51" s="191"/>
      <c r="L51" s="190">
        <f>VALUE(L12-561.8/100*(L6-L9))</f>
        <v>4404.9253000000026</v>
      </c>
      <c r="M51" s="190"/>
      <c r="N51" s="190">
        <f>VALUE(N12-561.8/100*(N6-N9))</f>
        <v>9542.8748999999971</v>
      </c>
      <c r="O51" s="167"/>
      <c r="P51" s="190">
        <f>VALUE(P12-561.8/100*(P6-P9))</f>
        <v>9255.7674999999999</v>
      </c>
      <c r="Q51" s="191"/>
      <c r="R51" s="190">
        <f>VALUE(R12-561.8/100*(R6-R9))</f>
        <v>8698.7428000000036</v>
      </c>
      <c r="S51" s="190"/>
      <c r="T51" s="190">
        <f>VALUE(T12-561.8/100*(T6-T9))</f>
        <v>11792.127500000001</v>
      </c>
      <c r="U51" s="167"/>
      <c r="V51" s="190">
        <f>VALUE(V12-561.8/100*(V6-V9))</f>
        <v>11682.218899999994</v>
      </c>
      <c r="W51" s="191"/>
      <c r="X51" s="190">
        <f>VALUE(X12-561.8/100*(X6-X9))</f>
        <v>12161.041300000003</v>
      </c>
      <c r="Y51" s="190"/>
      <c r="Z51" s="190">
        <f>VALUE(Z12-561.8/100*(Z6-Z9))</f>
        <v>11792.127500000001</v>
      </c>
      <c r="AA51" s="167"/>
      <c r="AB51" s="190">
        <f>VALUE(AB12-561.8/100*(AB6-AB9))</f>
        <v>12830.277199999997</v>
      </c>
      <c r="AC51" s="191"/>
      <c r="AD51" s="190">
        <f>VALUE(AD12-561.8/100*(AD6-AD9))</f>
        <v>-537.36170000000811</v>
      </c>
      <c r="AE51" s="190"/>
      <c r="AF51" s="190">
        <f>VALUE(AF12-561.8/100*(AF6-AF9))</f>
        <v>9272.2968999999957</v>
      </c>
      <c r="AG51" s="167"/>
      <c r="AH51" s="190">
        <f>VALUE(AH12-561.8/100*(AH6-AH9))</f>
        <v>-1439.3316000000038</v>
      </c>
      <c r="AI51" s="191"/>
      <c r="AJ51" s="190">
        <f>VALUE(AJ12-561.8/100*(AJ6-AJ9))</f>
        <v>-1233.1509999999998</v>
      </c>
    </row>
  </sheetData>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Nifty</vt:lpstr>
      <vt:lpstr>Emeter</vt:lpstr>
      <vt:lpstr>Elliot-Lar</vt:lpstr>
      <vt:lpstr>Elliot</vt:lpstr>
      <vt:lpstr>Elliot-Ret</vt:lpstr>
      <vt:lpstr>Archives</vt:lpstr>
      <vt:lpstr>Elliot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2019-10-03T19:55:24Z</dcterms:modified>
</cp:coreProperties>
</file>