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9" i="2" s="1"/>
  <c r="K32" i="2" s="1"/>
  <c r="K27" i="2"/>
  <c r="K25" i="2"/>
  <c r="K7" i="2" s="1"/>
  <c r="K20" i="2"/>
  <c r="K18" i="2"/>
  <c r="K23" i="2" s="1"/>
  <c r="K11" i="2"/>
  <c r="K14" i="2" s="1"/>
  <c r="K8" i="2"/>
  <c r="K6" i="2" s="1"/>
  <c r="K16" i="2" l="1"/>
  <c r="K12" i="2"/>
  <c r="K10" i="2"/>
  <c r="K26" i="2"/>
  <c r="K15" i="2"/>
  <c r="J30" i="2"/>
  <c r="J28" i="2"/>
  <c r="J31" i="2" s="1"/>
  <c r="J29" i="2" s="1"/>
  <c r="J32" i="2" s="1"/>
  <c r="J27" i="2"/>
  <c r="J25" i="2"/>
  <c r="J26" i="2" s="1"/>
  <c r="J20" i="2"/>
  <c r="J18" i="2"/>
  <c r="J23" i="2" s="1"/>
  <c r="J11" i="2"/>
  <c r="J14" i="2" s="1"/>
  <c r="J16" i="2" s="1"/>
  <c r="J10" i="2" l="1"/>
  <c r="K19" i="2"/>
  <c r="K22" i="2"/>
  <c r="K21" i="2"/>
  <c r="J19" i="2"/>
  <c r="J21" i="2"/>
  <c r="J22" i="2"/>
  <c r="J15" i="2"/>
  <c r="J7" i="2"/>
  <c r="J12" i="2"/>
  <c r="J8" i="2"/>
  <c r="J6" i="2" s="1"/>
  <c r="I30" i="2"/>
  <c r="I28" i="2"/>
  <c r="I31" i="2" s="1"/>
  <c r="I27" i="2"/>
  <c r="I25" i="2"/>
  <c r="I15" i="2" s="1"/>
  <c r="I20" i="2"/>
  <c r="I18" i="2"/>
  <c r="I23" i="2" s="1"/>
  <c r="I11" i="2"/>
  <c r="I14" i="2" s="1"/>
  <c r="H30" i="2"/>
  <c r="H28" i="2"/>
  <c r="H31" i="2" s="1"/>
  <c r="H27" i="2"/>
  <c r="H25" i="2"/>
  <c r="H26" i="2" s="1"/>
  <c r="H23" i="2"/>
  <c r="H20" i="2"/>
  <c r="H18" i="2"/>
  <c r="H11" i="2"/>
  <c r="H14" i="2" s="1"/>
  <c r="H16" i="2" s="1"/>
  <c r="I16" i="2" l="1"/>
  <c r="I29" i="2"/>
  <c r="I32" i="2" s="1"/>
  <c r="I10" i="2" s="1"/>
  <c r="H29" i="2"/>
  <c r="H32" i="2" s="1"/>
  <c r="H10" i="2" s="1"/>
  <c r="I26" i="2"/>
  <c r="I7" i="2"/>
  <c r="I12" i="2"/>
  <c r="I8" i="2"/>
  <c r="I6" i="2" s="1"/>
  <c r="H19" i="2"/>
  <c r="H22" i="2"/>
  <c r="H21" i="2"/>
  <c r="H15" i="2"/>
  <c r="H7" i="2"/>
  <c r="H8" i="2"/>
  <c r="H6" i="2" s="1"/>
  <c r="O30" i="14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H12" i="2" l="1"/>
  <c r="I19" i="2"/>
  <c r="I22" i="2"/>
  <c r="I21" i="2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J31" i="17"/>
  <c r="J30" i="17"/>
  <c r="J29" i="17" s="1"/>
  <c r="J32" i="17" s="1"/>
  <c r="J28" i="17"/>
  <c r="J27" i="17"/>
  <c r="J25" i="17"/>
  <c r="J7" i="17" s="1"/>
  <c r="J20" i="17"/>
  <c r="J18" i="17"/>
  <c r="J23" i="17" s="1"/>
  <c r="J11" i="17"/>
  <c r="J14" i="17" s="1"/>
  <c r="J16" i="17" l="1"/>
  <c r="J12" i="17"/>
  <c r="J10" i="17"/>
  <c r="J26" i="17"/>
  <c r="J15" i="17"/>
  <c r="J8" i="17"/>
  <c r="J6" i="17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J19" i="17" l="1"/>
  <c r="J22" i="17"/>
  <c r="J21" i="17"/>
  <c r="I15" i="17"/>
  <c r="I16" i="17"/>
  <c r="I29" i="17"/>
  <c r="I32" i="17" s="1"/>
  <c r="I10" i="17" s="1"/>
  <c r="I19" i="17"/>
  <c r="I22" i="17"/>
  <c r="I21" i="17"/>
  <c r="I7" i="17"/>
  <c r="I12" i="17"/>
  <c r="I8" i="17"/>
  <c r="I6" i="17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29" i="17" l="1"/>
  <c r="H32" i="17" s="1"/>
  <c r="H10" i="17" s="1"/>
  <c r="H19" i="17"/>
  <c r="H22" i="17"/>
  <c r="H21" i="17"/>
  <c r="H15" i="17"/>
  <c r="H7" i="17"/>
  <c r="H8" i="17"/>
  <c r="H6" i="17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17" l="1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G12" i="2" l="1"/>
  <c r="E10" i="17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<sst xmlns="http://schemas.openxmlformats.org/spreadsheetml/2006/main" count="106" uniqueCount="67">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</sst>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1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4" fillId="16" borderId="4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topLeftCell="B1" zoomScale="110" zoomScaleNormal="110" workbookViewId="0">
      <selection activeCell="Q5" sqref="Q5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18" width="10.44140625" style="15" bestFit="1" customWidth="1"/>
    <col min="19" max="255" width="8.77734375" style="15" customWidth="1"/>
    <col min="256" max="16384" width="8.77734375" style="16"/>
  </cols>
  <sheetData>
    <row r="1" spans="1:19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43885</v>
      </c>
      <c r="H1" s="2">
        <v>43886</v>
      </c>
      <c r="I1" s="2">
        <v>43887</v>
      </c>
      <c r="J1" s="2">
        <v>43888</v>
      </c>
      <c r="K1" s="2">
        <v>43889</v>
      </c>
      <c r="L1" s="2"/>
      <c r="N1" s="12" t="s">
        <v>27</v>
      </c>
      <c r="O1" s="14">
        <v>12246.5</v>
      </c>
      <c r="P1" s="14">
        <v>12151.65</v>
      </c>
      <c r="Q1" s="14">
        <v>12430.5</v>
      </c>
      <c r="R1" s="14">
        <v>12246.5</v>
      </c>
    </row>
    <row r="2" spans="1:19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12012.55</v>
      </c>
      <c r="H2" s="19">
        <v>11883.05</v>
      </c>
      <c r="I2" s="19">
        <v>11783.25</v>
      </c>
      <c r="J2" s="19">
        <v>11663.85</v>
      </c>
      <c r="K2" s="19">
        <v>11384.8</v>
      </c>
      <c r="L2" s="19"/>
      <c r="N2" s="12" t="s">
        <v>28</v>
      </c>
      <c r="O2" s="14">
        <v>11908.3</v>
      </c>
      <c r="P2" s="14">
        <v>11175.05</v>
      </c>
      <c r="Q2" s="14">
        <v>11614.5</v>
      </c>
      <c r="R2" s="14">
        <v>11175.05</v>
      </c>
    </row>
    <row r="3" spans="1:19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11813.4</v>
      </c>
      <c r="H3" s="20">
        <v>11779.9</v>
      </c>
      <c r="I3" s="20">
        <v>11639.6</v>
      </c>
      <c r="J3" s="20">
        <v>11536.7</v>
      </c>
      <c r="K3" s="20">
        <v>11175.05</v>
      </c>
      <c r="L3" s="20"/>
      <c r="N3" s="12" t="s">
        <v>29</v>
      </c>
      <c r="O3" s="14">
        <v>12151.65</v>
      </c>
      <c r="P3" s="14"/>
      <c r="Q3" s="14">
        <v>12246.5</v>
      </c>
      <c r="R3" s="14">
        <v>11500</v>
      </c>
      <c r="S3" s="54" t="s">
        <v>66</v>
      </c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11829.4</v>
      </c>
      <c r="H4" s="21">
        <v>11797.9</v>
      </c>
      <c r="I4" s="21">
        <v>11678.5</v>
      </c>
      <c r="J4" s="21">
        <v>11633.3</v>
      </c>
      <c r="K4" s="21">
        <v>11201.75</v>
      </c>
      <c r="L4" s="21"/>
    </row>
    <row r="5" spans="1:19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:H6" si="1">G8+G25</f>
        <v>12155.983333333334</v>
      </c>
      <c r="H6" s="26">
        <f t="shared" si="1"/>
        <v>11963.816666666666</v>
      </c>
      <c r="I6" s="26">
        <f t="shared" ref="I6:J6" si="2">I8+I25</f>
        <v>11904.949999999997</v>
      </c>
      <c r="J6" s="26">
        <f t="shared" si="2"/>
        <v>11813.016666666668</v>
      </c>
      <c r="K6" s="26">
        <f t="shared" ref="K6" si="3">K8+K25</f>
        <v>11542.433333333334</v>
      </c>
      <c r="L6" s="26"/>
      <c r="N6" s="44">
        <v>0.23599999999999999</v>
      </c>
      <c r="O6" s="45">
        <f>VALUE(23.6/100*(O1-O2)+O2)</f>
        <v>11988.1152</v>
      </c>
      <c r="P6" s="45">
        <f>VALUE(23.6/100*(P1-P2)+P2)</f>
        <v>11405.527599999999</v>
      </c>
      <c r="Q6" s="45">
        <f>VALUE(23.6/100*(Q1-Q2)+Q2)</f>
        <v>11807.076000000001</v>
      </c>
      <c r="R6" s="45">
        <f>VALUE(23.6/100*(R1-R2)+R2)</f>
        <v>11427.912199999999</v>
      </c>
    </row>
    <row r="7" spans="1:19" ht="15" customHeight="1">
      <c r="A7" s="24"/>
      <c r="B7" s="25"/>
      <c r="C7" s="25"/>
      <c r="D7" s="6" t="s">
        <v>6</v>
      </c>
      <c r="E7" s="27">
        <f t="shared" ref="E7:F7" si="4">E11+E25</f>
        <v>12612.816666666668</v>
      </c>
      <c r="F7" s="27">
        <f t="shared" si="4"/>
        <v>12300.616666666667</v>
      </c>
      <c r="G7" s="27">
        <f t="shared" ref="G7:H7" si="5">G11+G25</f>
        <v>12084.266666666666</v>
      </c>
      <c r="H7" s="27">
        <f t="shared" si="5"/>
        <v>11923.433333333332</v>
      </c>
      <c r="I7" s="27">
        <f t="shared" ref="I7:J7" si="6">I11+I25</f>
        <v>11844.099999999999</v>
      </c>
      <c r="J7" s="27">
        <f t="shared" si="6"/>
        <v>11738.433333333334</v>
      </c>
      <c r="K7" s="27">
        <f t="shared" ref="K7" si="7">K11+K25</f>
        <v>11463.616666666667</v>
      </c>
      <c r="L7" s="27"/>
      <c r="N7" s="48">
        <v>0.38200000000000001</v>
      </c>
      <c r="O7" s="49">
        <f>38.2/100*(O1-O2)+O2</f>
        <v>12037.492399999999</v>
      </c>
      <c r="P7" s="49">
        <f>38.2/100*(P1-P2)+P2</f>
        <v>11548.111199999999</v>
      </c>
      <c r="Q7" s="49">
        <f>38.2/100*(Q1-Q2)+Q2</f>
        <v>11926.212</v>
      </c>
      <c r="R7" s="49">
        <f>38.2/100*(R1-R2)+R2</f>
        <v>11584.3439</v>
      </c>
    </row>
    <row r="8" spans="1:19" ht="15" customHeight="1">
      <c r="A8" s="24"/>
      <c r="B8" s="25"/>
      <c r="C8" s="25"/>
      <c r="D8" s="6" t="s">
        <v>7</v>
      </c>
      <c r="E8" s="28">
        <f t="shared" ref="E8:F8" si="8">(2*E11)-E3</f>
        <v>11907.283333333333</v>
      </c>
      <c r="F8" s="28">
        <f t="shared" si="8"/>
        <v>11751.183333333334</v>
      </c>
      <c r="G8" s="28">
        <f t="shared" ref="G8:H8" si="9">(2*G11)-G3</f>
        <v>11956.833333333334</v>
      </c>
      <c r="H8" s="28">
        <f t="shared" si="9"/>
        <v>11860.666666666666</v>
      </c>
      <c r="I8" s="28">
        <f t="shared" ref="I8:J8" si="10">(2*I11)-I3</f>
        <v>11761.299999999997</v>
      </c>
      <c r="J8" s="28">
        <f t="shared" si="10"/>
        <v>11685.866666666669</v>
      </c>
      <c r="K8" s="28">
        <f t="shared" ref="K8" si="11">(2*K11)-K3</f>
        <v>11332.683333333334</v>
      </c>
      <c r="L8" s="28"/>
      <c r="N8" s="42">
        <v>0.5</v>
      </c>
      <c r="O8" s="43">
        <f>VALUE(50/100*(O1-O2)+O2)</f>
        <v>12077.4</v>
      </c>
      <c r="P8" s="43">
        <f>VALUE(50/100*(P1-P2)+P2)</f>
        <v>11663.349999999999</v>
      </c>
      <c r="Q8" s="43">
        <f>VALUE(50/100*(Q1-Q2)+Q2)</f>
        <v>12022.5</v>
      </c>
      <c r="R8" s="43">
        <f>VALUE(50/100*(R1-R2)+R2)</f>
        <v>11710.775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>VALUE(61.8/100*(O1-O2)+O2)</f>
        <v>12117.3076</v>
      </c>
      <c r="P9" s="51">
        <f>VALUE(61.8/100*(P1-P2)+P2)</f>
        <v>11778.5888</v>
      </c>
      <c r="Q9" s="51">
        <f>VALUE(61.8/100*(Q1-Q2)+Q2)</f>
        <v>12118.788</v>
      </c>
      <c r="R9" s="51">
        <f>VALUE(61.8/100*(R1-R2)+R2)</f>
        <v>11837.206099999999</v>
      </c>
    </row>
    <row r="10" spans="1:19" ht="15" customHeight="1">
      <c r="A10" s="24"/>
      <c r="B10" s="25"/>
      <c r="C10" s="25"/>
      <c r="D10" s="6" t="s">
        <v>8</v>
      </c>
      <c r="E10" s="29">
        <f t="shared" ref="E10:F10" si="12">E11+E32/2</f>
        <v>11371.458333333332</v>
      </c>
      <c r="F10" s="29">
        <f t="shared" si="12"/>
        <v>11593.8</v>
      </c>
      <c r="G10" s="29">
        <f t="shared" ref="G10:H10" si="13">G11+G32/2</f>
        <v>11912.974999999999</v>
      </c>
      <c r="H10" s="29">
        <f t="shared" si="13"/>
        <v>11831.474999999999</v>
      </c>
      <c r="I10" s="29">
        <f t="shared" ref="I10:J10" si="14">I11+I32/2</f>
        <v>11711.424999999999</v>
      </c>
      <c r="J10" s="29">
        <f t="shared" si="14"/>
        <v>11622.291666666668</v>
      </c>
      <c r="K10" s="29">
        <f t="shared" ref="K10" si="15">K11+K32/2</f>
        <v>11279.924999999999</v>
      </c>
      <c r="L10" s="29"/>
      <c r="N10" s="39">
        <v>0.70699999999999996</v>
      </c>
      <c r="O10" s="40">
        <f>VALUE(70.7/100*(O1-O2)+O2)</f>
        <v>12147.4074</v>
      </c>
      <c r="P10" s="40">
        <f>VALUE(70.7/100*(P1-P2)+P2)</f>
        <v>11865.5062</v>
      </c>
      <c r="Q10" s="40">
        <f>VALUE(70.7/100*(Q1-Q2)+Q2)</f>
        <v>12191.412</v>
      </c>
      <c r="R10" s="40">
        <f>VALUE(70.7/100*(R1-R2)+R2)</f>
        <v>11932.56515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16">(E2+E3+E4)/3</f>
        <v>11541.166666666666</v>
      </c>
      <c r="F11" s="21">
        <f t="shared" si="16"/>
        <v>11463.116666666667</v>
      </c>
      <c r="G11" s="21">
        <f t="shared" ref="G11:H11" si="17">(G2+G3+G4)/3</f>
        <v>11885.116666666667</v>
      </c>
      <c r="H11" s="21">
        <f t="shared" si="17"/>
        <v>11820.283333333333</v>
      </c>
      <c r="I11" s="21">
        <f t="shared" ref="I11:J11" si="18">(I2+I3+I4)/3</f>
        <v>11700.449999999999</v>
      </c>
      <c r="J11" s="21">
        <f t="shared" si="18"/>
        <v>11611.283333333335</v>
      </c>
      <c r="K11" s="21">
        <f t="shared" ref="K11" si="19">(K2+K3+K4)/3</f>
        <v>11253.866666666667</v>
      </c>
      <c r="L11" s="21"/>
      <c r="N11" s="46">
        <v>0.78600000000000003</v>
      </c>
      <c r="O11" s="47">
        <f>VALUE(78.6/100*(O1-O2)+O2)</f>
        <v>12174.1252</v>
      </c>
      <c r="P11" s="47">
        <f>VALUE(78.6/100*(P1-P2)+P2)</f>
        <v>11942.657599999999</v>
      </c>
      <c r="Q11" s="47">
        <f>VALUE(78.6/100*(Q1-Q2)+Q2)</f>
        <v>12255.876</v>
      </c>
      <c r="R11" s="47">
        <f>VALUE(78.6/100*(R1-R2)+R2)</f>
        <v>12017.209699999999</v>
      </c>
    </row>
    <row r="12" spans="1:19" ht="15" customHeight="1">
      <c r="A12" s="24"/>
      <c r="B12" s="25"/>
      <c r="C12" s="25"/>
      <c r="D12" s="6" t="s">
        <v>10</v>
      </c>
      <c r="E12" s="31">
        <f t="shared" ref="E12:F12" si="20">E11-E32/2</f>
        <v>11710.875</v>
      </c>
      <c r="F12" s="31">
        <f t="shared" si="20"/>
        <v>11332.433333333334</v>
      </c>
      <c r="G12" s="31">
        <f t="shared" ref="G12:H12" si="21">G11-G32/2</f>
        <v>11857.258333333335</v>
      </c>
      <c r="H12" s="31">
        <f t="shared" si="21"/>
        <v>11809.091666666667</v>
      </c>
      <c r="I12" s="31">
        <f t="shared" ref="I12:J12" si="22">I11-I32/2</f>
        <v>11689.474999999999</v>
      </c>
      <c r="J12" s="31">
        <f t="shared" si="22"/>
        <v>11600.275000000001</v>
      </c>
      <c r="K12" s="31">
        <f t="shared" ref="K12" si="23">K11-K32/2</f>
        <v>11227.808333333334</v>
      </c>
      <c r="L12" s="31"/>
      <c r="N12" s="39">
        <v>1</v>
      </c>
      <c r="O12" s="40">
        <f>VALUE(100/100*(O1-O2)+O2)</f>
        <v>12246.5</v>
      </c>
      <c r="P12" s="40">
        <f>VALUE(100/100*(P1-P2)+P2)</f>
        <v>12151.65</v>
      </c>
      <c r="Q12" s="40">
        <f>VALUE(100/100*(Q1-Q2)+Q2)</f>
        <v>12430.5</v>
      </c>
      <c r="R12" s="40">
        <f>VALUE(100/100*(R1-R2)+R2)</f>
        <v>12246.5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>VALUE(123.6/100*(O1-O2)+O2)</f>
        <v>12326.315200000001</v>
      </c>
      <c r="P13" s="40">
        <f>VALUE(123.6/100*(P1-P2)+P2)</f>
        <v>12382.1276</v>
      </c>
      <c r="Q13" s="40">
        <f>VALUE(123.6/100*(Q1-Q2)+Q2)</f>
        <v>12623.076000000001</v>
      </c>
      <c r="R13" s="40">
        <f>VALUE(123.6/100*(R1-R2)+R2)</f>
        <v>12499.3622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24">2*E11-E2</f>
        <v>10835.633333333331</v>
      </c>
      <c r="F14" s="32">
        <f t="shared" si="24"/>
        <v>10913.683333333334</v>
      </c>
      <c r="G14" s="32">
        <f t="shared" ref="G14:H14" si="25">2*G11-G2</f>
        <v>11757.683333333334</v>
      </c>
      <c r="H14" s="32">
        <f t="shared" si="25"/>
        <v>11757.516666666666</v>
      </c>
      <c r="I14" s="32">
        <f t="shared" ref="I14:J14" si="26">2*I11-I2</f>
        <v>11617.649999999998</v>
      </c>
      <c r="J14" s="32">
        <f t="shared" si="26"/>
        <v>11558.716666666669</v>
      </c>
      <c r="K14" s="32">
        <f t="shared" ref="K14" si="27">2*K11-K2</f>
        <v>11122.933333333334</v>
      </c>
      <c r="L14" s="32"/>
      <c r="N14" s="33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28">E11-E25</f>
        <v>10469.516666666665</v>
      </c>
      <c r="F15" s="34">
        <f t="shared" si="28"/>
        <v>10625.616666666667</v>
      </c>
      <c r="G15" s="34">
        <f t="shared" ref="G15:H15" si="29">G11-G25</f>
        <v>11685.966666666667</v>
      </c>
      <c r="H15" s="34">
        <f t="shared" si="29"/>
        <v>11717.133333333333</v>
      </c>
      <c r="I15" s="34">
        <f t="shared" ref="I15:J15" si="30">I11-I25</f>
        <v>11556.8</v>
      </c>
      <c r="J15" s="34">
        <f t="shared" si="30"/>
        <v>11484.133333333335</v>
      </c>
      <c r="K15" s="34">
        <f t="shared" ref="K15" si="31">K11-K25</f>
        <v>11044.116666666667</v>
      </c>
      <c r="L15" s="34"/>
      <c r="N15" s="38" t="s">
        <v>31</v>
      </c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32">E14-E25</f>
        <v>9763.9833333333299</v>
      </c>
      <c r="F16" s="35">
        <f t="shared" si="32"/>
        <v>10076.183333333334</v>
      </c>
      <c r="G16" s="35">
        <f t="shared" ref="G16:H16" si="33">G14-G25</f>
        <v>11558.533333333335</v>
      </c>
      <c r="H16" s="35">
        <f t="shared" si="33"/>
        <v>11654.366666666667</v>
      </c>
      <c r="I16" s="35">
        <f t="shared" ref="I16:J16" si="34">I14-I25</f>
        <v>11473.999999999998</v>
      </c>
      <c r="J16" s="35">
        <f t="shared" si="34"/>
        <v>11431.566666666669</v>
      </c>
      <c r="K16" s="35">
        <f t="shared" ref="K16" si="35">K14-K25</f>
        <v>10913.183333333334</v>
      </c>
      <c r="L16" s="35"/>
      <c r="N16" s="39">
        <v>0.23599999999999999</v>
      </c>
      <c r="O16" s="40">
        <f>VALUE(O3-23.6/100*(O1-O2))</f>
        <v>12071.834799999999</v>
      </c>
      <c r="P16" s="40">
        <f>VALUE(P3-23.6/100*(P1-P2))</f>
        <v>-230.47760000000011</v>
      </c>
      <c r="Q16" s="40">
        <f>VALUE(Q3-23.6/100*(Q1-Q2))</f>
        <v>12053.923999999999</v>
      </c>
      <c r="R16" s="40">
        <f>VALUE(R3-23.6/100*(R1-R2))</f>
        <v>11247.1378</v>
      </c>
    </row>
    <row r="17" spans="1:19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1">
        <f>VALUE(O3-38.2/100*(O1-O2))</f>
        <v>12022.4576</v>
      </c>
      <c r="P17" s="40">
        <f>VALUE(P3-38.2/100*(P1-P2))</f>
        <v>-373.06120000000016</v>
      </c>
      <c r="Q17" s="40">
        <f>VALUE(Q3-38.2/100*(Q1-Q2))</f>
        <v>11934.788</v>
      </c>
      <c r="R17" s="60">
        <f>VALUE(R3-38.2/100*(R1-R2))</f>
        <v>11090.706099999999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36">(E2/E3)*E4</f>
        <v>12275.960440892883</v>
      </c>
      <c r="F18" s="27">
        <f t="shared" si="36"/>
        <v>12041.2509977584</v>
      </c>
      <c r="G18" s="27">
        <f t="shared" ref="G18:H18" si="37">(G2/G3)*G4</f>
        <v>12028.819727597474</v>
      </c>
      <c r="H18" s="27">
        <f t="shared" si="37"/>
        <v>11901.207615939014</v>
      </c>
      <c r="I18" s="27">
        <f t="shared" ref="I18:J18" si="38">(I2/I3)*I4</f>
        <v>11822.630083937593</v>
      </c>
      <c r="J18" s="27">
        <f t="shared" si="38"/>
        <v>11761.51466233845</v>
      </c>
      <c r="K18" s="27">
        <f t="shared" ref="K18" si="39">(K2/K3)*K4</f>
        <v>11412.001145408745</v>
      </c>
      <c r="L18" s="27"/>
      <c r="N18" s="39">
        <v>0.5</v>
      </c>
      <c r="O18" s="41">
        <f>VALUE(O3-50/100*(O1-O2))</f>
        <v>11982.55</v>
      </c>
      <c r="P18" s="40">
        <f>VALUE(P3-50/100*(P1-P2))</f>
        <v>-488.30000000000018</v>
      </c>
      <c r="Q18" s="40">
        <f>VALUE(Q3-50/100*(Q1-Q2))</f>
        <v>11838.5</v>
      </c>
      <c r="R18" s="60">
        <f>VALUE(R3-50/100*(R1-R2))</f>
        <v>10964.275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40">E4+E26/2</f>
        <v>11791.157500000001</v>
      </c>
      <c r="F19" s="28">
        <f t="shared" si="40"/>
        <v>11662.375</v>
      </c>
      <c r="G19" s="28">
        <f t="shared" ref="G19:H19" si="41">G4+G26/2</f>
        <v>11938.932499999999</v>
      </c>
      <c r="H19" s="28">
        <f t="shared" si="41"/>
        <v>11854.6325</v>
      </c>
      <c r="I19" s="28">
        <f t="shared" ref="I19:J19" si="42">I4+I26/2</f>
        <v>11757.5075</v>
      </c>
      <c r="J19" s="28">
        <f t="shared" si="42"/>
        <v>11703.232499999998</v>
      </c>
      <c r="K19" s="28">
        <f t="shared" ref="K19" si="43">K4+K26/2</f>
        <v>11317.112499999999</v>
      </c>
      <c r="L19" s="28"/>
      <c r="N19" s="39">
        <v>0.61799999999999999</v>
      </c>
      <c r="O19" s="41">
        <f>VALUE(O3-61.8/100*(O1-O2))</f>
        <v>11942.642399999999</v>
      </c>
      <c r="P19" s="40">
        <f>VALUE(P3-61.8/100*(P1-P2))</f>
        <v>-603.53880000000026</v>
      </c>
      <c r="Q19" s="40">
        <f>VALUE(Q3-61.8/100*(Q1-Q2))</f>
        <v>11742.212</v>
      </c>
      <c r="R19" s="60">
        <f>VALUE(R3-61.8/100*(R1-R2))</f>
        <v>10837.8439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44">E4</f>
        <v>11201.75</v>
      </c>
      <c r="F20" s="21">
        <f t="shared" si="44"/>
        <v>11201.75</v>
      </c>
      <c r="G20" s="21">
        <f t="shared" ref="G20:H20" si="45">G4</f>
        <v>11829.4</v>
      </c>
      <c r="H20" s="21">
        <f t="shared" si="45"/>
        <v>11797.9</v>
      </c>
      <c r="I20" s="21">
        <f t="shared" ref="I20:J20" si="46">I4</f>
        <v>11678.5</v>
      </c>
      <c r="J20" s="21">
        <f t="shared" si="46"/>
        <v>11633.3</v>
      </c>
      <c r="K20" s="21">
        <f t="shared" ref="K20" si="47">K4</f>
        <v>11201.75</v>
      </c>
      <c r="L20" s="21"/>
      <c r="N20" s="39">
        <v>0.70699999999999996</v>
      </c>
      <c r="O20" s="40">
        <f>VALUE(O3-70.07/100*(O1-O2))</f>
        <v>11914.67326</v>
      </c>
      <c r="P20" s="40">
        <f>VALUE(P3-70.07/100*(P1-P2))</f>
        <v>-684.30362000000014</v>
      </c>
      <c r="Q20" s="40">
        <f>VALUE(Q3-70.07/100*(Q1-Q2))</f>
        <v>11674.728800000001</v>
      </c>
      <c r="R20" s="40">
        <f>VALUE(R3-70.07/100*(R1-R2))</f>
        <v>10749.234984999999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48">E4-E26/4</f>
        <v>10907.046249999999</v>
      </c>
      <c r="F21" s="20">
        <f t="shared" si="48"/>
        <v>10971.4375</v>
      </c>
      <c r="G21" s="20">
        <f t="shared" ref="G21:H21" si="49">G4-G26/4</f>
        <v>11774.633749999999</v>
      </c>
      <c r="H21" s="20">
        <f t="shared" si="49"/>
        <v>11769.533750000001</v>
      </c>
      <c r="I21" s="20">
        <f t="shared" ref="I21:J21" si="50">I4-I26/4</f>
        <v>11638.99625</v>
      </c>
      <c r="J21" s="20">
        <f t="shared" si="50"/>
        <v>11598.33375</v>
      </c>
      <c r="K21" s="20">
        <f t="shared" ref="K21" si="51">K4-K26/4</f>
        <v>11144.06875</v>
      </c>
      <c r="L21" s="20"/>
      <c r="N21" s="39">
        <v>0.78600000000000003</v>
      </c>
      <c r="O21" s="40">
        <f>VALUE(O3-78.6/100*(O1-O2))</f>
        <v>11885.824799999999</v>
      </c>
      <c r="P21" s="40">
        <f>VALUE(P3-78.6/100*(P1-P2))</f>
        <v>-767.60760000000016</v>
      </c>
      <c r="Q21" s="40">
        <f>VALUE(Q3-78.6/100*(Q1-Q2))</f>
        <v>11605.124</v>
      </c>
      <c r="R21" s="40">
        <f>VALUE(R3-78.6/100*(R1-R2))</f>
        <v>10657.8403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52">E4-E26/2</f>
        <v>10612.342499999999</v>
      </c>
      <c r="F22" s="32">
        <f t="shared" si="52"/>
        <v>10741.125</v>
      </c>
      <c r="G22" s="32">
        <f t="shared" ref="G22:H22" si="53">G4-G26/2</f>
        <v>11719.8675</v>
      </c>
      <c r="H22" s="32">
        <f t="shared" si="53"/>
        <v>11741.1675</v>
      </c>
      <c r="I22" s="32">
        <f t="shared" ref="I22:J22" si="54">I4-I26/2</f>
        <v>11599.4925</v>
      </c>
      <c r="J22" s="32">
        <f t="shared" si="54"/>
        <v>11563.3675</v>
      </c>
      <c r="K22" s="32">
        <f t="shared" ref="K22" si="55">K4-K26/2</f>
        <v>11086.387500000001</v>
      </c>
      <c r="L22" s="32"/>
      <c r="N22" s="39">
        <v>1</v>
      </c>
      <c r="O22" s="40">
        <f>VALUE(O3-100/100*(O1-O2))</f>
        <v>11813.449999999999</v>
      </c>
      <c r="P22" s="40">
        <f>VALUE(P3-100/100*(P1-P2))</f>
        <v>-976.60000000000036</v>
      </c>
      <c r="Q22" s="40">
        <f>VALUE(Q3-100/100*(Q1-Q2))</f>
        <v>11430.5</v>
      </c>
      <c r="R22" s="40">
        <f>VALUE(R3-100/100*(R1-R2))</f>
        <v>10428.549999999999</v>
      </c>
      <c r="S22" s="55"/>
    </row>
    <row r="23" spans="1:19" ht="15" customHeight="1">
      <c r="A23" s="24"/>
      <c r="B23" s="25"/>
      <c r="C23" s="25"/>
      <c r="D23" s="6" t="s">
        <v>19</v>
      </c>
      <c r="E23" s="34">
        <f t="shared" ref="E23:F23" si="56">E4-(E18-E4)</f>
        <v>10127.539559107117</v>
      </c>
      <c r="F23" s="34">
        <f t="shared" si="56"/>
        <v>10362.2490022416</v>
      </c>
      <c r="G23" s="34">
        <f t="shared" ref="G23:H23" si="57">G4-(G18-G4)</f>
        <v>11629.980272402525</v>
      </c>
      <c r="H23" s="34">
        <f t="shared" si="57"/>
        <v>11694.592384060985</v>
      </c>
      <c r="I23" s="34">
        <f t="shared" ref="I23:J23" si="58">I4-(I18-I4)</f>
        <v>11534.369916062407</v>
      </c>
      <c r="J23" s="34">
        <f t="shared" si="58"/>
        <v>11505.085337661549</v>
      </c>
      <c r="K23" s="34">
        <f t="shared" ref="K23" si="59">K4-(K18-K4)</f>
        <v>10991.498854591255</v>
      </c>
      <c r="L23" s="34"/>
      <c r="N23" s="39">
        <v>1.236</v>
      </c>
      <c r="O23" s="40">
        <f>VALUE(O3-123.6/100*(O1-O2))</f>
        <v>11733.634799999998</v>
      </c>
      <c r="P23" s="40">
        <f>VALUE(P3-123.6/100*(P1-P2))</f>
        <v>-1207.0776000000005</v>
      </c>
      <c r="Q23" s="40">
        <f>VALUE(Q3-123.6/100*(Q1-Q2))</f>
        <v>11237.923999999999</v>
      </c>
      <c r="R23" s="40">
        <f>VALUE(R3-123.6/100*(R1-R2))</f>
        <v>10175.6878</v>
      </c>
      <c r="S23" s="55"/>
    </row>
    <row r="24" spans="1:19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>VALUE(O3-127.2/100*(O1-O2))</f>
        <v>11721.459599999998</v>
      </c>
      <c r="P24" s="53">
        <f>VALUE(P3-127.2/100*(P1-P2))</f>
        <v>-1242.2352000000005</v>
      </c>
      <c r="Q24" s="53">
        <f>VALUE(Q3-127.2/100*(Q1-Q2))</f>
        <v>11208.548000000001</v>
      </c>
      <c r="R24" s="53">
        <f>VALUE(R3-127.2/100*(R1-R2))</f>
        <v>10137.115599999999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60">ABS(E2-E3)</f>
        <v>1071.6500000000015</v>
      </c>
      <c r="F25" s="36">
        <f t="shared" si="60"/>
        <v>837.5</v>
      </c>
      <c r="G25" s="36">
        <f t="shared" ref="G25:H25" si="61">ABS(G2-G3)</f>
        <v>199.14999999999964</v>
      </c>
      <c r="H25" s="36">
        <f t="shared" si="61"/>
        <v>103.14999999999964</v>
      </c>
      <c r="I25" s="36">
        <f t="shared" ref="I25:J25" si="62">ABS(I2-I3)</f>
        <v>143.64999999999964</v>
      </c>
      <c r="J25" s="36">
        <f t="shared" si="62"/>
        <v>127.14999999999964</v>
      </c>
      <c r="K25" s="36">
        <f t="shared" ref="K25" si="63">ABS(K2-K3)</f>
        <v>209.75</v>
      </c>
      <c r="L25" s="36"/>
      <c r="N25" s="39">
        <v>1.3819999999999999</v>
      </c>
      <c r="O25" s="40">
        <f>VALUE(O3-138.2/100*(O1-O2))</f>
        <v>11684.257599999999</v>
      </c>
      <c r="P25" s="40">
        <f>VALUE(P3-138.2/100*(P1-P2))</f>
        <v>-1349.6612000000005</v>
      </c>
      <c r="Q25" s="40">
        <f>VALUE(Q3-138.2/100*(Q1-Q2))</f>
        <v>11118.788</v>
      </c>
      <c r="R25" s="40">
        <f>VALUE(R3-138.2/100*(R1-R2))</f>
        <v>10019.256099999999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64">E25*1.1</f>
        <v>1178.8150000000016</v>
      </c>
      <c r="F26" s="36">
        <f t="shared" si="64"/>
        <v>921.25000000000011</v>
      </c>
      <c r="G26" s="36">
        <f t="shared" ref="G26:H26" si="65">G25*1.1</f>
        <v>219.06499999999963</v>
      </c>
      <c r="H26" s="36">
        <f t="shared" si="65"/>
        <v>113.46499999999961</v>
      </c>
      <c r="I26" s="36">
        <f t="shared" ref="I26:J26" si="66">I25*1.1</f>
        <v>158.01499999999962</v>
      </c>
      <c r="J26" s="36">
        <f t="shared" si="66"/>
        <v>139.86499999999961</v>
      </c>
      <c r="K26" s="36">
        <f t="shared" ref="K26" si="67">K25*1.1</f>
        <v>230.72500000000002</v>
      </c>
      <c r="L26" s="36"/>
      <c r="N26" s="39">
        <v>1.4139999999999999</v>
      </c>
      <c r="O26" s="40">
        <f>VALUE(O3-141.4/100*(O1-O2))</f>
        <v>11673.435199999998</v>
      </c>
      <c r="P26" s="40">
        <f>VALUE(P3-141.4/100*(P1-P2))</f>
        <v>-1380.9124000000006</v>
      </c>
      <c r="Q26" s="40">
        <f>VALUE(Q3-141.4/100*(Q1-Q2))</f>
        <v>11092.675999999999</v>
      </c>
      <c r="R26" s="40">
        <f>VALUE(R3-141.4/100*(R1-R2))</f>
        <v>9984.9696999999978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68">(E2+E3)</f>
        <v>23421.75</v>
      </c>
      <c r="F27" s="36">
        <f t="shared" si="68"/>
        <v>23187.599999999999</v>
      </c>
      <c r="G27" s="36">
        <f t="shared" ref="G27:H27" si="69">(G2+G3)</f>
        <v>23825.949999999997</v>
      </c>
      <c r="H27" s="36">
        <f t="shared" si="69"/>
        <v>23662.949999999997</v>
      </c>
      <c r="I27" s="36">
        <f t="shared" ref="I27:J27" si="70">(I2+I3)</f>
        <v>23422.85</v>
      </c>
      <c r="J27" s="36">
        <f t="shared" si="70"/>
        <v>23200.550000000003</v>
      </c>
      <c r="K27" s="36">
        <f t="shared" ref="K27" si="71">(K2+K3)</f>
        <v>22559.85</v>
      </c>
      <c r="L27" s="36"/>
      <c r="N27" s="39">
        <v>1.5</v>
      </c>
      <c r="O27" s="40">
        <f>VALUE(O3-150/100*(O1-O2))</f>
        <v>11644.349999999999</v>
      </c>
      <c r="P27" s="40">
        <f>VALUE(P3-150/100*(P1-P2))</f>
        <v>-1464.9000000000005</v>
      </c>
      <c r="Q27" s="40">
        <f>VALUE(Q3-150/100*(Q1-Q2))</f>
        <v>11022.5</v>
      </c>
      <c r="R27" s="40">
        <f>VALUE(R3-150/100*(R1-R2))</f>
        <v>9892.8249999999989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72">(E2+E3)/2</f>
        <v>11710.875</v>
      </c>
      <c r="F28" s="36">
        <f t="shared" si="72"/>
        <v>11593.8</v>
      </c>
      <c r="G28" s="36">
        <f t="shared" ref="G28:H28" si="73">(G2+G3)/2</f>
        <v>11912.974999999999</v>
      </c>
      <c r="H28" s="36">
        <f t="shared" si="73"/>
        <v>11831.474999999999</v>
      </c>
      <c r="I28" s="36">
        <f t="shared" ref="I28:J28" si="74">(I2+I3)/2</f>
        <v>11711.424999999999</v>
      </c>
      <c r="J28" s="36">
        <f t="shared" si="74"/>
        <v>11600.275000000001</v>
      </c>
      <c r="K28" s="36">
        <f t="shared" ref="K28" si="75">(K2+K3)/2</f>
        <v>11279.924999999999</v>
      </c>
      <c r="L28" s="36"/>
      <c r="N28" s="50">
        <v>1.6180000000000001</v>
      </c>
      <c r="O28" s="51">
        <f>VALUE(O3-161.8/100*(O1-O2))</f>
        <v>11604.442399999998</v>
      </c>
      <c r="P28" s="51">
        <f>VALUE(P3-161.8/100*(P1-P2))</f>
        <v>-1580.1388000000006</v>
      </c>
      <c r="Q28" s="51">
        <f>VALUE(Q3-161.8/100*(Q1-Q2))</f>
        <v>10926.212</v>
      </c>
      <c r="R28" s="51">
        <f>VALUE(R3-161.8/100*(R1-R2))</f>
        <v>9766.3938999999991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76">E30-E31+E30</f>
        <v>11371.458333333332</v>
      </c>
      <c r="F29" s="36">
        <f t="shared" si="76"/>
        <v>11332.433333333334</v>
      </c>
      <c r="G29" s="36">
        <f t="shared" ref="G29:H29" si="77">G30-G31+G30</f>
        <v>11857.258333333335</v>
      </c>
      <c r="H29" s="36">
        <f t="shared" si="77"/>
        <v>11809.091666666667</v>
      </c>
      <c r="I29" s="36">
        <f t="shared" ref="I29:J29" si="78">I30-I31+I30</f>
        <v>11689.474999999999</v>
      </c>
      <c r="J29" s="36">
        <f t="shared" si="78"/>
        <v>11622.291666666668</v>
      </c>
      <c r="K29" s="36">
        <f t="shared" ref="K29" si="79">K30-K31+K30</f>
        <v>11227.808333333334</v>
      </c>
      <c r="L29" s="36"/>
      <c r="N29" s="39">
        <v>1.7070000000000001</v>
      </c>
      <c r="O29" s="40">
        <f>VALUE(O3-170.07/100*(O1-O2))</f>
        <v>11576.473259999999</v>
      </c>
      <c r="P29" s="40">
        <f>VALUE(P3-170.07/100*(P1-P2))</f>
        <v>-1660.9036200000005</v>
      </c>
      <c r="Q29" s="40">
        <f>VALUE(Q3-170.07/100*(Q1-Q2))</f>
        <v>10858.728800000001</v>
      </c>
      <c r="R29" s="40">
        <f>VALUE(R3-170.07/100*(R1-R2))</f>
        <v>9677.7849849999984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80">(E2+E3+E4)/3</f>
        <v>11541.166666666666</v>
      </c>
      <c r="F30" s="36">
        <f t="shared" si="80"/>
        <v>11463.116666666667</v>
      </c>
      <c r="G30" s="36">
        <f t="shared" ref="G30:H30" si="81">(G2+G3+G4)/3</f>
        <v>11885.116666666667</v>
      </c>
      <c r="H30" s="36">
        <f t="shared" si="81"/>
        <v>11820.283333333333</v>
      </c>
      <c r="I30" s="36">
        <f t="shared" ref="I30:J30" si="82">(I2+I3+I4)/3</f>
        <v>11700.449999999999</v>
      </c>
      <c r="J30" s="36">
        <f t="shared" si="82"/>
        <v>11611.283333333335</v>
      </c>
      <c r="K30" s="36">
        <f t="shared" ref="K30" si="83">(K2+K3+K4)/3</f>
        <v>11253.866666666667</v>
      </c>
      <c r="L30" s="36"/>
      <c r="N30" s="42">
        <v>2</v>
      </c>
      <c r="O30" s="43">
        <f>VALUE(O3-200/100*(O1-O2))</f>
        <v>11475.249999999998</v>
      </c>
      <c r="P30" s="43">
        <f>VALUE(P3-200/100*(P1-P2))</f>
        <v>-1953.2000000000007</v>
      </c>
      <c r="Q30" s="43">
        <f>VALUE(Q3-200/100*(Q1-Q2))</f>
        <v>10614.5</v>
      </c>
      <c r="R30" s="43">
        <f>VALUE(R3-200/100*(R1-R2))</f>
        <v>9357.0999999999985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84">E28</f>
        <v>11710.875</v>
      </c>
      <c r="F31" s="36">
        <f t="shared" si="84"/>
        <v>11593.8</v>
      </c>
      <c r="G31" s="36">
        <f t="shared" ref="G31:H31" si="85">G28</f>
        <v>11912.974999999999</v>
      </c>
      <c r="H31" s="36">
        <f t="shared" si="85"/>
        <v>11831.474999999999</v>
      </c>
      <c r="I31" s="36">
        <f t="shared" ref="I31:J31" si="86">I28</f>
        <v>11711.424999999999</v>
      </c>
      <c r="J31" s="36">
        <f t="shared" si="86"/>
        <v>11600.275000000001</v>
      </c>
      <c r="K31" s="36">
        <f t="shared" ref="K31" si="87">K28</f>
        <v>11279.924999999999</v>
      </c>
      <c r="L31" s="36"/>
      <c r="N31" s="39">
        <v>2.2360000000000002</v>
      </c>
      <c r="O31" s="40">
        <f>VALUE(O3-223.6/100*(O1-O2))</f>
        <v>11395.434799999997</v>
      </c>
      <c r="P31" s="40">
        <f>VALUE(P3-223.6/100*(P1-P2))</f>
        <v>-2183.6776000000004</v>
      </c>
      <c r="Q31" s="40">
        <f>VALUE(Q3-223.6/100*(Q1-Q2))</f>
        <v>10421.924000000001</v>
      </c>
      <c r="R31" s="40">
        <f>VALUE(R3-223.6/100*(R1-R2))</f>
        <v>9104.237799999999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88">ABS(F29-F31)</f>
        <v>261.36666666666497</v>
      </c>
      <c r="G32" s="37">
        <f t="shared" ref="G32:H32" si="89">ABS(G29-G31)</f>
        <v>55.716666666663514</v>
      </c>
      <c r="H32" s="37">
        <f t="shared" si="89"/>
        <v>22.383333333331393</v>
      </c>
      <c r="I32" s="37">
        <f t="shared" ref="I32:J32" si="90">ABS(I29-I31)</f>
        <v>21.950000000000728</v>
      </c>
      <c r="J32" s="37">
        <f t="shared" si="90"/>
        <v>22.016666666666424</v>
      </c>
      <c r="K32" s="37">
        <f t="shared" ref="K32" si="91">ABS(K29-K31)</f>
        <v>52.116666666664969</v>
      </c>
      <c r="L32" s="37"/>
      <c r="N32" s="39">
        <v>2.2719999999999998</v>
      </c>
      <c r="O32" s="40">
        <f>VALUE(O3-227.2/100*(O1-O2))</f>
        <v>11383.259599999998</v>
      </c>
      <c r="P32" s="40">
        <f>VALUE(P3-227.2/100*(P1-P2))</f>
        <v>-2218.8352000000004</v>
      </c>
      <c r="Q32" s="40">
        <f>VALUE(Q3-227.2/100*(Q1-Q2))</f>
        <v>10392.548000000001</v>
      </c>
      <c r="R32" s="40">
        <f>VALUE(R3-227.2/100*(R1-R2))</f>
        <v>9065.6655999999984</v>
      </c>
    </row>
    <row r="33" spans="14:18" ht="15" customHeight="1">
      <c r="N33" s="39">
        <v>2.3820000000000001</v>
      </c>
      <c r="O33" s="40">
        <f>VALUE(O3-238.2/100*(O1-O2))</f>
        <v>11346.057599999998</v>
      </c>
      <c r="P33" s="40">
        <f>VALUE(P3-238.2/100*(P1-P2))</f>
        <v>-2326.2612000000004</v>
      </c>
      <c r="Q33" s="40">
        <f>VALUE(Q3-238.2/100*(Q1-Q2))</f>
        <v>10302.788</v>
      </c>
      <c r="R33" s="40">
        <f>VALUE(R3-238.2/100*(R1-R2))</f>
        <v>8947.806099999998</v>
      </c>
    </row>
    <row r="34" spans="14:18" ht="15" customHeight="1">
      <c r="N34" s="48">
        <v>2.4140000000000001</v>
      </c>
      <c r="O34" s="49">
        <f>VALUE(O3-241.4/100*(O1-O2))</f>
        <v>11335.235199999997</v>
      </c>
      <c r="P34" s="49">
        <f>VALUE(P3-241.4/100*(P1-P2))</f>
        <v>-2357.512400000001</v>
      </c>
      <c r="Q34" s="49">
        <f>VALUE(Q3-241.4/100*(Q1-Q2))</f>
        <v>10276.675999999999</v>
      </c>
      <c r="R34" s="49">
        <f>VALUE(R3-241.4/100*(R1-R2))</f>
        <v>8913.5196999999971</v>
      </c>
    </row>
    <row r="35" spans="14:18" ht="15" customHeight="1">
      <c r="N35" s="44">
        <v>2.6179999999999999</v>
      </c>
      <c r="O35" s="45">
        <f>VALUE(O3-261.8/100*(O1-O2))</f>
        <v>11266.242399999997</v>
      </c>
      <c r="P35" s="45">
        <f>VALUE(P3-261.8/100*(P1-P2))</f>
        <v>-2556.7388000000014</v>
      </c>
      <c r="Q35" s="45">
        <f>VALUE(Q3-261.8/100*(Q1-Q2))</f>
        <v>10110.212</v>
      </c>
      <c r="R35" s="45">
        <f>VALUE(R3-261.8/100*(R1-R2))</f>
        <v>8694.9438999999984</v>
      </c>
    </row>
    <row r="36" spans="14:18" ht="15" customHeight="1">
      <c r="N36" s="39">
        <v>3</v>
      </c>
      <c r="O36" s="40">
        <f>VALUE(O3-300/100*(O1-O2))</f>
        <v>11137.049999999997</v>
      </c>
      <c r="P36" s="40">
        <f>VALUE(P3-300/100*(P1-P2))</f>
        <v>-2929.8000000000011</v>
      </c>
      <c r="Q36" s="40">
        <f>VALUE(Q3-300/100*(Q1-Q2))</f>
        <v>9798.5</v>
      </c>
      <c r="R36" s="40">
        <f>VALUE(R3-300/100*(R1-R2))</f>
        <v>8285.6499999999978</v>
      </c>
    </row>
    <row r="37" spans="14:18" ht="15" customHeight="1">
      <c r="N37" s="39">
        <v>3.2360000000000002</v>
      </c>
      <c r="O37" s="40">
        <f>VALUE(O3-323.6/100*(O1-O2))</f>
        <v>11057.234799999997</v>
      </c>
      <c r="P37" s="40">
        <f>VALUE(P3-323.6/100*(P1-P2))</f>
        <v>-3160.2776000000013</v>
      </c>
      <c r="Q37" s="40">
        <f>VALUE(Q3-323.6/100*(Q1-Q2))</f>
        <v>9605.9239999999991</v>
      </c>
      <c r="R37" s="40">
        <f>VALUE(R3-323.6/100*(R1-R2))</f>
        <v>8032.7877999999973</v>
      </c>
    </row>
    <row r="38" spans="14:18" ht="15" customHeight="1">
      <c r="N38" s="39">
        <v>3.2719999999999998</v>
      </c>
      <c r="O38" s="40">
        <f>VALUE(O3-327.2/100*(O1-O2))</f>
        <v>11045.059599999997</v>
      </c>
      <c r="P38" s="40">
        <f>VALUE(P3-327.2/100*(P1-P2))</f>
        <v>-3195.4352000000008</v>
      </c>
      <c r="Q38" s="40">
        <f>VALUE(Q3-327.2/100*(Q1-Q2))</f>
        <v>9576.5480000000007</v>
      </c>
      <c r="R38" s="40">
        <f>VALUE(R3-327.2/100*(R1-R2))</f>
        <v>7994.2155999999977</v>
      </c>
    </row>
    <row r="39" spans="14:18" ht="15" customHeight="1">
      <c r="N39" s="39">
        <v>3.3820000000000001</v>
      </c>
      <c r="O39" s="40">
        <f>VALUE(O3-338.2/100*(O1-O2))</f>
        <v>11007.857599999998</v>
      </c>
      <c r="P39" s="40">
        <f>VALUE(P3-338.2/100*(P1-P2))</f>
        <v>-3302.8612000000007</v>
      </c>
      <c r="Q39" s="40">
        <f>VALUE(Q3-338.2/100*(Q1-Q2))</f>
        <v>9486.7880000000005</v>
      </c>
      <c r="R39" s="40">
        <f>VALUE(R3-338.2/100*(R1-R2))</f>
        <v>7876.3560999999972</v>
      </c>
    </row>
    <row r="40" spans="14:18" ht="15" customHeight="1">
      <c r="N40" s="39">
        <v>3.4140000000000001</v>
      </c>
      <c r="O40" s="40">
        <f>VALUE(O3-341.4/100*(O1-O2))</f>
        <v>10997.035199999997</v>
      </c>
      <c r="P40" s="40">
        <f>VALUE(P3-341.4/100*(P1-P2))</f>
        <v>-3334.1124000000009</v>
      </c>
      <c r="Q40" s="40">
        <f>VALUE(Q3-341.4/100*(Q1-Q2))</f>
        <v>9460.6759999999995</v>
      </c>
      <c r="R40" s="40">
        <f>VALUE(R3-341.4/100*(R1-R2))</f>
        <v>7842.0696999999982</v>
      </c>
    </row>
    <row r="41" spans="14:18" ht="15" customHeight="1">
      <c r="N41" s="39">
        <v>3.6179999999999999</v>
      </c>
      <c r="O41" s="40">
        <f>VALUE(O3-361.8/100*(O1-O2))</f>
        <v>10928.042399999997</v>
      </c>
      <c r="P41" s="40">
        <f>VALUE(P3-361.8/100*(P1-P2))</f>
        <v>-3533.3388000000018</v>
      </c>
      <c r="Q41" s="40">
        <f>VALUE(Q3-361.8/100*(Q1-Q2))</f>
        <v>9294.2119999999995</v>
      </c>
      <c r="R41" s="40">
        <f>VALUE(R3-361.8/100*(R1-R2))</f>
        <v>7623.4938999999977</v>
      </c>
    </row>
    <row r="42" spans="14:18" ht="15" customHeight="1">
      <c r="N42" s="39">
        <v>4</v>
      </c>
      <c r="O42" s="40">
        <f>VALUE(O3-400/100*(O1-O2))</f>
        <v>10798.849999999997</v>
      </c>
      <c r="P42" s="40">
        <f>VALUE(P3-400/100*(P1-P2))</f>
        <v>-3906.4000000000015</v>
      </c>
      <c r="Q42" s="40">
        <f>VALUE(Q3-400/100*(Q1-Q2))</f>
        <v>8982.5</v>
      </c>
      <c r="R42" s="40">
        <f>VALUE(R3-400/100*(R1-R2))</f>
        <v>7214.1999999999971</v>
      </c>
    </row>
    <row r="43" spans="14:18" ht="15" customHeight="1">
      <c r="N43" s="39">
        <v>4.2359999999999998</v>
      </c>
      <c r="O43" s="40">
        <f>VALUE(O3-423.6/100*(O1-O2))</f>
        <v>10719.034799999996</v>
      </c>
      <c r="P43" s="40">
        <f>VALUE(P3-423.6/100*(P1-P2))</f>
        <v>-4136.8776000000025</v>
      </c>
      <c r="Q43" s="40">
        <f>VALUE(Q3-423.6/100*(Q1-Q2))</f>
        <v>8789.9239999999991</v>
      </c>
      <c r="R43" s="40">
        <f>VALUE(R3-423.6/100*(R1-R2))</f>
        <v>6961.3377999999966</v>
      </c>
    </row>
    <row r="44" spans="14:18" ht="15" customHeight="1">
      <c r="N44" s="39">
        <v>4.2720000000000002</v>
      </c>
      <c r="O44" s="40">
        <f>VALUE(O3-427.2/100*(O1-O2))</f>
        <v>10706.859599999996</v>
      </c>
      <c r="P44" s="40">
        <f>VALUE(P3-427.2/100*(P1-P2))</f>
        <v>-4172.0352000000021</v>
      </c>
      <c r="Q44" s="40">
        <f>VALUE(Q3-427.2/100*(Q1-Q2))</f>
        <v>8760.5479999999989</v>
      </c>
      <c r="R44" s="40">
        <f>VALUE(R3-427.2/100*(R1-R2))</f>
        <v>6922.765599999997</v>
      </c>
    </row>
    <row r="45" spans="14:18" ht="15" customHeight="1">
      <c r="N45" s="39">
        <v>4.3819999999999997</v>
      </c>
      <c r="O45" s="40">
        <f>VALUE(O3-438.2/100*(O1-O2))</f>
        <v>10669.657599999997</v>
      </c>
      <c r="P45" s="40">
        <f>VALUE(P3-438.2/100*(P1-P2))</f>
        <v>-4279.4612000000016</v>
      </c>
      <c r="Q45" s="40">
        <f>VALUE(Q3-438.2/100*(Q1-Q2))</f>
        <v>8670.7880000000005</v>
      </c>
      <c r="R45" s="40">
        <f>VALUE(R3-438.2/100*(R1-R2))</f>
        <v>6804.9060999999974</v>
      </c>
    </row>
    <row r="46" spans="14:18" ht="15" customHeight="1">
      <c r="N46" s="39">
        <v>4.4139999999999997</v>
      </c>
      <c r="O46" s="40">
        <f>VALUE(O3-414.4/100*(O1-O2))</f>
        <v>10750.149199999996</v>
      </c>
      <c r="P46" s="40">
        <f>VALUE(P3-414.4/100*(P1-P2))</f>
        <v>-4047.0304000000015</v>
      </c>
      <c r="Q46" s="40">
        <f>VALUE(Q3-414.4/100*(Q1-Q2))</f>
        <v>8864.9959999999992</v>
      </c>
      <c r="R46" s="40">
        <f>VALUE(R3-414.4/100*(R1-R2))</f>
        <v>7059.9111999999968</v>
      </c>
    </row>
    <row r="47" spans="14:18" ht="15" customHeight="1">
      <c r="N47" s="39">
        <v>4.6180000000000003</v>
      </c>
      <c r="O47" s="40">
        <f>VALUE(O3-461.8/100*(O1-O2))</f>
        <v>10589.842399999996</v>
      </c>
      <c r="P47" s="40">
        <f>VALUE(P3-461.8/100*(P1-P2))</f>
        <v>-4509.9388000000017</v>
      </c>
      <c r="Q47" s="40">
        <f>VALUE(Q3-461.8/100*(Q1-Q2))</f>
        <v>8478.2119999999995</v>
      </c>
      <c r="R47" s="40">
        <f>VALUE(R3-461.8/100*(R1-R2))</f>
        <v>6552.043899999996</v>
      </c>
    </row>
    <row r="48" spans="14:18" ht="15" customHeight="1">
      <c r="N48" s="39">
        <v>4.7640000000000002</v>
      </c>
      <c r="O48" s="40">
        <f>VALUE(O3-476.4/100*(O1-O2))</f>
        <v>10540.465199999997</v>
      </c>
      <c r="P48" s="40">
        <f>VALUE(P3-476.4/100*(P1-P2))</f>
        <v>-4652.5224000000007</v>
      </c>
      <c r="Q48" s="40">
        <f>VALUE(Q3-476.4/100*(Q1-Q2))</f>
        <v>8359.0760000000009</v>
      </c>
      <c r="R48" s="40">
        <f>VALUE(R3-476.4/100*(R1-R2))</f>
        <v>6395.6121999999968</v>
      </c>
    </row>
    <row r="49" spans="14:18" ht="15" customHeight="1">
      <c r="N49" s="39">
        <v>5</v>
      </c>
      <c r="O49" s="40">
        <f>VALUE(O3-500/100*(O1-O2))</f>
        <v>10460.649999999996</v>
      </c>
      <c r="P49" s="40">
        <f>VALUE(P3-500/100*(P1-P2))</f>
        <v>-4883.0000000000018</v>
      </c>
      <c r="Q49" s="40">
        <f>VALUE(Q3-500/100*(Q1-Q2))</f>
        <v>8166.5</v>
      </c>
      <c r="R49" s="40">
        <f>VALUE(R3-500/100*(R1-R2))</f>
        <v>6142.7499999999964</v>
      </c>
    </row>
    <row r="50" spans="14:18" ht="15" customHeight="1">
      <c r="N50" s="39">
        <v>5.2359999999999998</v>
      </c>
      <c r="O50" s="40">
        <f>VALUE(O3-523.6/100*(O1-O2))</f>
        <v>10380.834799999995</v>
      </c>
      <c r="P50" s="40">
        <f>VALUE(P3-523.6/100*(P1-P2))</f>
        <v>-5113.4776000000029</v>
      </c>
      <c r="Q50" s="40">
        <f>VALUE(Q3-523.6/100*(Q1-Q2))</f>
        <v>7973.9239999999991</v>
      </c>
      <c r="R50" s="40">
        <f>VALUE(R3-523.6/100*(R1-R2))</f>
        <v>5889.8877999999959</v>
      </c>
    </row>
    <row r="51" spans="14:18" ht="15" customHeight="1">
      <c r="N51" s="39">
        <v>5.3819999999999997</v>
      </c>
      <c r="O51" s="40">
        <f>VALUE(O3-538.2/100*(O1-O2))</f>
        <v>10331.457599999996</v>
      </c>
      <c r="P51" s="40">
        <f>VALUE(P3-538.2/100*(P1-P2))</f>
        <v>-5256.0612000000028</v>
      </c>
      <c r="Q51" s="40">
        <f>VALUE(Q3-538.2/100*(Q1-Q2))</f>
        <v>7854.7879999999996</v>
      </c>
      <c r="R51" s="40">
        <f>VALUE(R3-538.2/100*(R1-R2))</f>
        <v>5733.4560999999958</v>
      </c>
    </row>
    <row r="52" spans="14:18" ht="15" customHeight="1">
      <c r="N52" s="39">
        <v>5.6180000000000003</v>
      </c>
      <c r="O52" s="40">
        <f>VALUE(O3-561.8/100*(O1-O2))</f>
        <v>10251.642399999995</v>
      </c>
      <c r="P52" s="40">
        <f>VALUE(P3-561.8/100*(P1-P2))</f>
        <v>-5486.5388000000012</v>
      </c>
      <c r="Q52" s="40">
        <f>VALUE(Q3-561.8/100*(Q1-Q2))</f>
        <v>7662.2120000000004</v>
      </c>
      <c r="R52" s="40">
        <f>VALUE(R3-561.8/100*(R1-R2))</f>
        <v>5480.5938999999962</v>
      </c>
    </row>
    <row r="53" spans="14:18" ht="15" customHeight="1"/>
    <row r="54" spans="14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>
        <v>31085.3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>
        <v>30702.45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>
        <v>30942.85</v>
      </c>
      <c r="K4" s="21"/>
    </row>
    <row r="5" spans="1:16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:J6" si="2">I8+I25</f>
        <v>31329.183333333334</v>
      </c>
      <c r="J6" s="26">
        <f t="shared" si="2"/>
        <v>31500.799999999999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:J7" si="5">I11+I25</f>
        <v>31138.166666666668</v>
      </c>
      <c r="J7" s="27">
        <f t="shared" si="5"/>
        <v>31293.05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:J8" si="8">(2*I11)-I3</f>
        <v>30988.183333333334</v>
      </c>
      <c r="J8" s="28">
        <f t="shared" si="8"/>
        <v>31117.95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:J10" si="11">I11+I32/2</f>
        <v>30817.683333333334</v>
      </c>
      <c r="J10" s="29">
        <f t="shared" si="11"/>
        <v>30926.525000000001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:J11" si="14">(I2+I3+I4)/3</f>
        <v>30797.166666666668</v>
      </c>
      <c r="J11" s="21">
        <f t="shared" si="14"/>
        <v>30910.2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:J12" si="17">I11-I32/2</f>
        <v>30776.65</v>
      </c>
      <c r="J12" s="31">
        <f t="shared" si="17"/>
        <v>30893.875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:J14" si="20">2*I11-I2</f>
        <v>30647.183333333334</v>
      </c>
      <c r="J14" s="32">
        <f t="shared" si="20"/>
        <v>30735.100000000002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:J15" si="23">I11-I25</f>
        <v>30456.166666666668</v>
      </c>
      <c r="J15" s="34">
        <f t="shared" si="23"/>
        <v>30527.350000000002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:J16" si="26">I14-I25</f>
        <v>30306.183333333334</v>
      </c>
      <c r="J16" s="35">
        <f t="shared" si="26"/>
        <v>30352.250000000004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:J18" si="29">(I2/I3)*I4</f>
        <v>31181.78539705255</v>
      </c>
      <c r="J18" s="27">
        <f t="shared" si="29"/>
        <v>31328.697713211808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:J19" si="32">I4+I26/2</f>
        <v>31025.75</v>
      </c>
      <c r="J19" s="28">
        <f t="shared" si="32"/>
        <v>31153.4175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:J20" si="35">I4</f>
        <v>30838.2</v>
      </c>
      <c r="J20" s="21">
        <f t="shared" si="35"/>
        <v>30942.85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:J21" si="38">I4-I26/4</f>
        <v>30744.424999999999</v>
      </c>
      <c r="J21" s="20">
        <f t="shared" si="38"/>
        <v>30837.56625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:J22" si="41">I4-I26/2</f>
        <v>30650.65</v>
      </c>
      <c r="J22" s="32">
        <f t="shared" si="41"/>
        <v>30732.282499999998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:J23" si="44">I4-(I18-I4)</f>
        <v>30494.614602947451</v>
      </c>
      <c r="J23" s="34">
        <f t="shared" si="44"/>
        <v>30557.002286788189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:J25" si="47">ABS(I2-I3)</f>
        <v>341</v>
      </c>
      <c r="J25" s="36">
        <f t="shared" si="47"/>
        <v>382.84999999999854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:J26" si="50">I25*1.1</f>
        <v>375.1</v>
      </c>
      <c r="J26" s="36">
        <f t="shared" si="50"/>
        <v>421.13499999999846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:J27" si="53">(I2+I3)</f>
        <v>61553.3</v>
      </c>
      <c r="J27" s="36">
        <f t="shared" si="53"/>
        <v>61787.75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:J28" si="56">(I2+I3)/2</f>
        <v>30776.65</v>
      </c>
      <c r="J28" s="36">
        <f t="shared" si="56"/>
        <v>30893.875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:J29" si="59">I30-I31+I30</f>
        <v>30817.683333333334</v>
      </c>
      <c r="J29" s="36">
        <f t="shared" si="59"/>
        <v>30926.525000000001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:J30" si="62">(I2+I3+I4)/3</f>
        <v>30797.166666666668</v>
      </c>
      <c r="J30" s="36">
        <f t="shared" si="62"/>
        <v>30910.2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:J31" si="65">I28</f>
        <v>30776.65</v>
      </c>
      <c r="J31" s="36">
        <f t="shared" si="65"/>
        <v>30893.875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:J32" si="68">ABS(I29-I31)</f>
        <v>41.033333333332848</v>
      </c>
      <c r="J32" s="37">
        <f t="shared" si="68"/>
        <v>32.650000000001455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1" sqref="L1:O1048576"/>
    </sheetView>
  </sheetViews>
  <sheetFormatPr defaultRowHeight="14.4"/>
  <cols>
    <col min="1" max="15" width="10.77734375" style="15" customWidth="1"/>
  </cols>
  <sheetData>
    <row r="1" spans="1: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</row>
    <row r="2" spans="1: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</row>
    <row r="3" spans="1: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</row>
    <row r="4" spans="1: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6">
        <f t="shared" ref="A6:O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</row>
    <row r="7" spans="1:15">
      <c r="A7" s="27">
        <f t="shared" ref="A7:O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</row>
    <row r="8" spans="1:15">
      <c r="A8" s="28">
        <f t="shared" ref="A8:O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9">
        <f t="shared" ref="A10:O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</row>
    <row r="11" spans="1:15">
      <c r="A11" s="21">
        <f t="shared" ref="A11:O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</row>
    <row r="12" spans="1:15">
      <c r="A12" s="31">
        <f t="shared" ref="A12:O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32">
        <f t="shared" ref="A14:O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</row>
    <row r="15" spans="1:15">
      <c r="A15" s="34">
        <f t="shared" ref="A15:O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</row>
    <row r="16" spans="1:15">
      <c r="A16" s="35">
        <f t="shared" ref="A16:O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7">
        <f t="shared" ref="A18:O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</row>
    <row r="19" spans="1:15">
      <c r="A19" s="28">
        <f t="shared" ref="A19:O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</row>
    <row r="20" spans="1:15">
      <c r="A20" s="21">
        <f t="shared" ref="A20:O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</row>
    <row r="21" spans="1:15">
      <c r="A21" s="20">
        <f t="shared" ref="A21:O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</row>
    <row r="22" spans="1:15">
      <c r="A22" s="32">
        <f t="shared" ref="A22:O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</row>
    <row r="23" spans="1:15">
      <c r="A23" s="34">
        <f t="shared" ref="A23:O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36">
        <f t="shared" ref="A25:O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</row>
    <row r="26" spans="1:15">
      <c r="A26" s="36">
        <f t="shared" ref="A26:O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</row>
    <row r="27" spans="1:15">
      <c r="A27" s="36">
        <f t="shared" ref="A27:O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</row>
    <row r="28" spans="1:15">
      <c r="A28" s="36">
        <f t="shared" ref="A28:O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</row>
    <row r="29" spans="1:15">
      <c r="A29" s="36">
        <f t="shared" ref="A29:O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</row>
    <row r="30" spans="1:15">
      <c r="A30" s="36">
        <f t="shared" ref="A30:O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</row>
    <row r="31" spans="1:15">
      <c r="A31" s="36">
        <f t="shared" ref="A31:O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</row>
    <row r="32" spans="1:15">
      <c r="A32" s="37">
        <f t="shared" ref="A32:O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2020-03-01T19:14:27Z</dcterms:modified>
</cp:coreProperties>
</file>