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1"/>
  </bookViews>
  <sheets>
    <sheet name="Nifty" sheetId="2" r:id="rId1"/>
    <sheet name="EW38" sheetId="8" r:id="rId2"/>
    <sheet name="Emeter" sheetId="7" r:id="rId3"/>
    <sheet name="Elliot-Lar" sheetId="3" r:id="rId4"/>
    <sheet name="Elliot " sheetId="10" r:id="rId5"/>
    <sheet name="Elliot-Ret" sheetId="9" r:id="rId6"/>
    <sheet name="Archives" sheetId="6" r:id="rId7"/>
  </sheets>
  <calcPr calcId="162913"/>
</workbook>
</file>

<file path=xl/calcChain.xml><?xml version="1.0" encoding="utf-8"?>
<calcChain xmlns="http://schemas.openxmlformats.org/spreadsheetml/2006/main">
  <c r="HJ62" i="6" l="1"/>
  <c r="HJ60" i="6" s="1"/>
  <c r="HJ63" i="6" s="1"/>
  <c r="HL61" i="6"/>
  <c r="HK61" i="6"/>
  <c r="HJ61" i="6"/>
  <c r="HL59" i="6"/>
  <c r="HL62" i="6" s="1"/>
  <c r="HL60" i="6" s="1"/>
  <c r="HL63" i="6" s="1"/>
  <c r="HK59" i="6"/>
  <c r="HK62" i="6" s="1"/>
  <c r="HJ59" i="6"/>
  <c r="HL58" i="6"/>
  <c r="HK58" i="6"/>
  <c r="HJ58" i="6"/>
  <c r="HL56" i="6"/>
  <c r="HL57" i="6" s="1"/>
  <c r="HK56" i="6"/>
  <c r="HK57" i="6" s="1"/>
  <c r="HJ56" i="6"/>
  <c r="HJ57" i="6" s="1"/>
  <c r="HL46" i="6"/>
  <c r="HK46" i="6"/>
  <c r="HJ46" i="6"/>
  <c r="HL30" i="6"/>
  <c r="HK30" i="6"/>
  <c r="HJ30" i="6"/>
  <c r="HL24" i="6"/>
  <c r="HL36" i="6" s="1"/>
  <c r="HK24" i="6"/>
  <c r="HK36" i="6" s="1"/>
  <c r="HJ24" i="6"/>
  <c r="HJ36" i="6" s="1"/>
  <c r="HK20" i="6"/>
  <c r="HK18" i="6"/>
  <c r="HL14" i="6"/>
  <c r="HL20" i="6" s="1"/>
  <c r="HK14" i="6"/>
  <c r="HJ14" i="6"/>
  <c r="HJ18" i="6" s="1"/>
  <c r="HK10" i="6"/>
  <c r="HK6" i="6" s="1"/>
  <c r="HK8" i="6"/>
  <c r="HK9" i="6" s="1"/>
  <c r="HI61" i="6"/>
  <c r="HH61" i="6"/>
  <c r="HG61" i="6"/>
  <c r="HF61" i="6"/>
  <c r="HI59" i="6"/>
  <c r="HI62" i="6" s="1"/>
  <c r="HH59" i="6"/>
  <c r="HH62" i="6" s="1"/>
  <c r="HG59" i="6"/>
  <c r="HG62" i="6" s="1"/>
  <c r="HF59" i="6"/>
  <c r="HF62" i="6" s="1"/>
  <c r="HF60" i="6" s="1"/>
  <c r="HF63" i="6" s="1"/>
  <c r="HI58" i="6"/>
  <c r="HH58" i="6"/>
  <c r="HG58" i="6"/>
  <c r="HF58" i="6"/>
  <c r="HG57" i="6"/>
  <c r="HG32" i="6" s="1"/>
  <c r="HI56" i="6"/>
  <c r="HI57" i="6" s="1"/>
  <c r="HH56" i="6"/>
  <c r="HH57" i="6" s="1"/>
  <c r="HG56" i="6"/>
  <c r="HF56" i="6"/>
  <c r="HF57" i="6" s="1"/>
  <c r="HI46" i="6"/>
  <c r="HH46" i="6"/>
  <c r="HG46" i="6"/>
  <c r="HF46" i="6"/>
  <c r="HG33" i="6"/>
  <c r="HG31" i="6"/>
  <c r="HI30" i="6"/>
  <c r="HH30" i="6"/>
  <c r="HG30" i="6"/>
  <c r="HF30" i="6"/>
  <c r="HG29" i="6"/>
  <c r="HG27" i="6"/>
  <c r="HI24" i="6"/>
  <c r="HI36" i="6" s="1"/>
  <c r="HH24" i="6"/>
  <c r="HH36" i="6" s="1"/>
  <c r="HG24" i="6"/>
  <c r="HG36" i="6" s="1"/>
  <c r="HF24" i="6"/>
  <c r="HF36" i="6" s="1"/>
  <c r="HG20" i="6"/>
  <c r="HG18" i="6"/>
  <c r="HI14" i="6"/>
  <c r="HI18" i="6" s="1"/>
  <c r="HI17" i="6" s="1"/>
  <c r="HH14" i="6"/>
  <c r="HH18" i="6" s="1"/>
  <c r="HG14" i="6"/>
  <c r="HF14" i="6"/>
  <c r="HF20" i="6" s="1"/>
  <c r="HI10" i="6"/>
  <c r="HI11" i="6" s="1"/>
  <c r="HG10" i="6"/>
  <c r="HG11" i="6" s="1"/>
  <c r="HG8" i="6"/>
  <c r="HI6" i="6"/>
  <c r="H61" i="2"/>
  <c r="G61" i="2"/>
  <c r="H59" i="2"/>
  <c r="H62" i="2" s="1"/>
  <c r="G59" i="2"/>
  <c r="G62" i="2" s="1"/>
  <c r="H58" i="2"/>
  <c r="G58" i="2"/>
  <c r="H56" i="2"/>
  <c r="H57" i="2" s="1"/>
  <c r="G56" i="2"/>
  <c r="G57" i="2" s="1"/>
  <c r="H46" i="2"/>
  <c r="G46" i="2"/>
  <c r="H30" i="2"/>
  <c r="G30" i="2"/>
  <c r="H24" i="2"/>
  <c r="H36" i="2" s="1"/>
  <c r="G24" i="2"/>
  <c r="G36" i="2" s="1"/>
  <c r="H14" i="2"/>
  <c r="H20" i="2" s="1"/>
  <c r="G14" i="2"/>
  <c r="G20" i="2" s="1"/>
  <c r="HK32" i="6" l="1"/>
  <c r="HK31" i="6"/>
  <c r="HK29" i="6"/>
  <c r="HK27" i="6"/>
  <c r="HK33" i="6"/>
  <c r="HH60" i="6"/>
  <c r="HH63" i="6" s="1"/>
  <c r="HI34" i="6"/>
  <c r="HI35" i="6" s="1"/>
  <c r="HI31" i="6"/>
  <c r="HI27" i="6"/>
  <c r="HI33" i="6"/>
  <c r="HI29" i="6"/>
  <c r="HG6" i="6"/>
  <c r="HG7" i="6" s="1"/>
  <c r="HI7" i="6"/>
  <c r="HI20" i="6"/>
  <c r="HK7" i="6"/>
  <c r="HK19" i="6"/>
  <c r="HG9" i="6"/>
  <c r="HG19" i="6"/>
  <c r="HI8" i="6"/>
  <c r="HI9" i="6" s="1"/>
  <c r="HG17" i="6"/>
  <c r="HK17" i="6"/>
  <c r="HJ31" i="6"/>
  <c r="HJ27" i="6"/>
  <c r="HJ28" i="6"/>
  <c r="HJ32" i="6"/>
  <c r="HJ33" i="6"/>
  <c r="HJ29" i="6"/>
  <c r="HJ34" i="6"/>
  <c r="HJ35" i="6" s="1"/>
  <c r="HJ26" i="6"/>
  <c r="HJ25" i="6" s="1"/>
  <c r="HK60" i="6"/>
  <c r="HK63" i="6" s="1"/>
  <c r="HL33" i="6"/>
  <c r="HL29" i="6"/>
  <c r="HL34" i="6"/>
  <c r="HL26" i="6"/>
  <c r="HL31" i="6"/>
  <c r="HL27" i="6"/>
  <c r="HL32" i="6"/>
  <c r="HL28" i="6"/>
  <c r="HJ22" i="6"/>
  <c r="HJ17" i="6"/>
  <c r="HK22" i="6"/>
  <c r="HK21" i="6" s="1"/>
  <c r="HL8" i="6"/>
  <c r="HJ10" i="6"/>
  <c r="HK11" i="6"/>
  <c r="HL13" i="6"/>
  <c r="HJ15" i="6"/>
  <c r="HL18" i="6"/>
  <c r="HJ20" i="6"/>
  <c r="HK26" i="6"/>
  <c r="HK25" i="6" s="1"/>
  <c r="HK34" i="6"/>
  <c r="HJ8" i="6"/>
  <c r="HJ9" i="6" s="1"/>
  <c r="HL10" i="6"/>
  <c r="HJ13" i="6"/>
  <c r="HL15" i="6"/>
  <c r="HK28" i="6"/>
  <c r="G60" i="2"/>
  <c r="G63" i="2" s="1"/>
  <c r="G13" i="2" s="1"/>
  <c r="HH22" i="6"/>
  <c r="HH31" i="6"/>
  <c r="HH27" i="6"/>
  <c r="HH34" i="6"/>
  <c r="HH26" i="6"/>
  <c r="HH33" i="6"/>
  <c r="HH29" i="6"/>
  <c r="HH32" i="6"/>
  <c r="HH28" i="6"/>
  <c r="HF33" i="6"/>
  <c r="HF29" i="6"/>
  <c r="HF32" i="6"/>
  <c r="HF28" i="6"/>
  <c r="HF31" i="6"/>
  <c r="HF27" i="6"/>
  <c r="HF34" i="6"/>
  <c r="HF35" i="6" s="1"/>
  <c r="HF26" i="6"/>
  <c r="HG60" i="6"/>
  <c r="HG63" i="6" s="1"/>
  <c r="HI60" i="6"/>
  <c r="HI63" i="6" s="1"/>
  <c r="HI22" i="6"/>
  <c r="HI21" i="6" s="1"/>
  <c r="HF8" i="6"/>
  <c r="HH10" i="6"/>
  <c r="HF13" i="6"/>
  <c r="HH15" i="6"/>
  <c r="HF18" i="6"/>
  <c r="HI19" i="6"/>
  <c r="HH20" i="6"/>
  <c r="HH21" i="6" s="1"/>
  <c r="HG26" i="6"/>
  <c r="HG25" i="6" s="1"/>
  <c r="HI28" i="6"/>
  <c r="HI32" i="6"/>
  <c r="HG34" i="6"/>
  <c r="HG35" i="6" s="1"/>
  <c r="HH17" i="6"/>
  <c r="HG22" i="6"/>
  <c r="HG21" i="6" s="1"/>
  <c r="HH8" i="6"/>
  <c r="HH9" i="6" s="1"/>
  <c r="HF10" i="6"/>
  <c r="HH13" i="6"/>
  <c r="HF15" i="6"/>
  <c r="HI26" i="6"/>
  <c r="HG28" i="6"/>
  <c r="H8" i="2"/>
  <c r="H10" i="2"/>
  <c r="H60" i="2"/>
  <c r="H63" i="2" s="1"/>
  <c r="H13" i="2" s="1"/>
  <c r="G28" i="2"/>
  <c r="G33" i="2"/>
  <c r="G31" i="2"/>
  <c r="G29" i="2"/>
  <c r="G27" i="2"/>
  <c r="G34" i="2"/>
  <c r="G35" i="2" s="1"/>
  <c r="G32" i="2"/>
  <c r="G26" i="2"/>
  <c r="H33" i="2"/>
  <c r="H31" i="2"/>
  <c r="H29" i="2"/>
  <c r="H27" i="2"/>
  <c r="H34" i="2"/>
  <c r="H35" i="2" s="1"/>
  <c r="H32" i="2"/>
  <c r="H28" i="2"/>
  <c r="H26" i="2"/>
  <c r="H25" i="2" s="1"/>
  <c r="G8" i="2"/>
  <c r="G10" i="2"/>
  <c r="G18" i="2"/>
  <c r="G17" i="2" s="1"/>
  <c r="H18" i="2"/>
  <c r="H17" i="2" s="1"/>
  <c r="HI25" i="6" l="1"/>
  <c r="HF9" i="6"/>
  <c r="HH25" i="6"/>
  <c r="HH19" i="6"/>
  <c r="HK35" i="6"/>
  <c r="HL9" i="6"/>
  <c r="G15" i="2"/>
  <c r="HL6" i="6"/>
  <c r="HL7" i="6" s="1"/>
  <c r="HL11" i="6"/>
  <c r="HJ21" i="6"/>
  <c r="HL25" i="6"/>
  <c r="HL17" i="6"/>
  <c r="HL22" i="6"/>
  <c r="HL21" i="6" s="1"/>
  <c r="HL19" i="6"/>
  <c r="HJ6" i="6"/>
  <c r="HJ7" i="6" s="1"/>
  <c r="HJ11" i="6"/>
  <c r="HJ19" i="6"/>
  <c r="HL35" i="6"/>
  <c r="HK15" i="6"/>
  <c r="HK13" i="6"/>
  <c r="HF19" i="6"/>
  <c r="HF22" i="6"/>
  <c r="HF21" i="6" s="1"/>
  <c r="HH11" i="6"/>
  <c r="HH6" i="6"/>
  <c r="HH7" i="6" s="1"/>
  <c r="HG13" i="6"/>
  <c r="HG15" i="6"/>
  <c r="HH35" i="6"/>
  <c r="HI15" i="6"/>
  <c r="HI13" i="6"/>
  <c r="HF6" i="6"/>
  <c r="HF7" i="6" s="1"/>
  <c r="HF11" i="6"/>
  <c r="HF17" i="6"/>
  <c r="HF25" i="6"/>
  <c r="H15" i="2"/>
  <c r="H11" i="2"/>
  <c r="H6" i="2"/>
  <c r="H7" i="2" s="1"/>
  <c r="G25" i="2"/>
  <c r="H9" i="2"/>
  <c r="G6" i="2"/>
  <c r="G7" i="2" s="1"/>
  <c r="G11" i="2"/>
  <c r="H22" i="2"/>
  <c r="H21" i="2" s="1"/>
  <c r="H19" i="2"/>
  <c r="G22" i="2"/>
  <c r="G21" i="2" s="1"/>
  <c r="G19" i="2"/>
  <c r="G9" i="2"/>
  <c r="HE61" i="6" l="1"/>
  <c r="HD61" i="6"/>
  <c r="HC61" i="6"/>
  <c r="HB61" i="6"/>
  <c r="HE59" i="6"/>
  <c r="HE62" i="6" s="1"/>
  <c r="HE60" i="6" s="1"/>
  <c r="HE63" i="6" s="1"/>
  <c r="HD59" i="6"/>
  <c r="HD62" i="6" s="1"/>
  <c r="HD60" i="6" s="1"/>
  <c r="HD63" i="6" s="1"/>
  <c r="HC59" i="6"/>
  <c r="HC62" i="6" s="1"/>
  <c r="HC60" i="6" s="1"/>
  <c r="HC63" i="6" s="1"/>
  <c r="HB59" i="6"/>
  <c r="HB62" i="6" s="1"/>
  <c r="HB60" i="6" s="1"/>
  <c r="HB63" i="6" s="1"/>
  <c r="HE58" i="6"/>
  <c r="HD58" i="6"/>
  <c r="HC58" i="6"/>
  <c r="HB58" i="6"/>
  <c r="HE56" i="6"/>
  <c r="HE57" i="6" s="1"/>
  <c r="HD56" i="6"/>
  <c r="HD57" i="6" s="1"/>
  <c r="HC56" i="6"/>
  <c r="HC57" i="6" s="1"/>
  <c r="HB56" i="6"/>
  <c r="HB57" i="6" s="1"/>
  <c r="HE46" i="6"/>
  <c r="HD46" i="6"/>
  <c r="HC46" i="6"/>
  <c r="HB46" i="6"/>
  <c r="HE30" i="6"/>
  <c r="HD30" i="6"/>
  <c r="HC30" i="6"/>
  <c r="HB30" i="6"/>
  <c r="HE24" i="6"/>
  <c r="HE36" i="6" s="1"/>
  <c r="HD24" i="6"/>
  <c r="HD36" i="6" s="1"/>
  <c r="HC24" i="6"/>
  <c r="HC36" i="6" s="1"/>
  <c r="HB24" i="6"/>
  <c r="HB36" i="6" s="1"/>
  <c r="HE14" i="6"/>
  <c r="HE20" i="6" s="1"/>
  <c r="HD14" i="6"/>
  <c r="HD18" i="6" s="1"/>
  <c r="HC14" i="6"/>
  <c r="HC20" i="6" s="1"/>
  <c r="HB14" i="6"/>
  <c r="HB20" i="6" s="1"/>
  <c r="HE10" i="6"/>
  <c r="HE11" i="6" s="1"/>
  <c r="HD10" i="6"/>
  <c r="HD11" i="6" s="1"/>
  <c r="HC10" i="6"/>
  <c r="HC11" i="6" s="1"/>
  <c r="HB10" i="6"/>
  <c r="HB11" i="6" s="1"/>
  <c r="HE8" i="6"/>
  <c r="HE9" i="6" s="1"/>
  <c r="HD8" i="6"/>
  <c r="HD9" i="6" s="1"/>
  <c r="HC8" i="6"/>
  <c r="HC9" i="6" s="1"/>
  <c r="HB8" i="6"/>
  <c r="HE6" i="6"/>
  <c r="HE7" i="6" s="1"/>
  <c r="HC6" i="6"/>
  <c r="HC7" i="6" s="1"/>
  <c r="HB6" i="6" l="1"/>
  <c r="HB7" i="6" s="1"/>
  <c r="HC13" i="6"/>
  <c r="HB13" i="6"/>
  <c r="HB9" i="6"/>
  <c r="HE13" i="6"/>
  <c r="HB34" i="6"/>
  <c r="HB33" i="6"/>
  <c r="HB32" i="6"/>
  <c r="HB31" i="6"/>
  <c r="HB29" i="6"/>
  <c r="HB28" i="6"/>
  <c r="HB27" i="6"/>
  <c r="HB26" i="6"/>
  <c r="HD22" i="6"/>
  <c r="HD34" i="6"/>
  <c r="HD33" i="6"/>
  <c r="HD32" i="6"/>
  <c r="HD29" i="6"/>
  <c r="HD27" i="6"/>
  <c r="HD26" i="6"/>
  <c r="HD25" i="6" s="1"/>
  <c r="HD31" i="6"/>
  <c r="HD28" i="6"/>
  <c r="HC34" i="6"/>
  <c r="HC33" i="6"/>
  <c r="HC32" i="6"/>
  <c r="HC31" i="6"/>
  <c r="HC29" i="6"/>
  <c r="HC28" i="6"/>
  <c r="HC27" i="6"/>
  <c r="HC26" i="6"/>
  <c r="HE34" i="6"/>
  <c r="HE33" i="6"/>
  <c r="HE32" i="6"/>
  <c r="HE31" i="6"/>
  <c r="HE29" i="6"/>
  <c r="HE28" i="6"/>
  <c r="HE27" i="6"/>
  <c r="HE26" i="6"/>
  <c r="HB15" i="6"/>
  <c r="HB18" i="6"/>
  <c r="HB17" i="6" s="1"/>
  <c r="HC15" i="6"/>
  <c r="HC18" i="6"/>
  <c r="HC17" i="6" s="1"/>
  <c r="HD13" i="6"/>
  <c r="HD17" i="6"/>
  <c r="HD20" i="6"/>
  <c r="HD19" i="6" s="1"/>
  <c r="HD6" i="6"/>
  <c r="HD7" i="6" s="1"/>
  <c r="HD15" i="6"/>
  <c r="HE15" i="6"/>
  <c r="HE18" i="6"/>
  <c r="HE17" i="6" s="1"/>
  <c r="HC25" i="6" l="1"/>
  <c r="HD21" i="6"/>
  <c r="HE35" i="6"/>
  <c r="HB35" i="6"/>
  <c r="HB22" i="6"/>
  <c r="HB21" i="6" s="1"/>
  <c r="HB19" i="6"/>
  <c r="HE22" i="6"/>
  <c r="HE21" i="6" s="1"/>
  <c r="HE19" i="6"/>
  <c r="HC22" i="6"/>
  <c r="HC21" i="6" s="1"/>
  <c r="HC19" i="6"/>
  <c r="HE25" i="6"/>
  <c r="HC35" i="6"/>
  <c r="HD35" i="6"/>
  <c r="HB25" i="6"/>
  <c r="GR61" i="6"/>
  <c r="GR59" i="6"/>
  <c r="GR62" i="6" s="1"/>
  <c r="GR60" i="6" s="1"/>
  <c r="GR63" i="6" s="1"/>
  <c r="GR58" i="6"/>
  <c r="GR56" i="6"/>
  <c r="GR57" i="6" s="1"/>
  <c r="GR46" i="6"/>
  <c r="GR30" i="6"/>
  <c r="GR24" i="6"/>
  <c r="GR36" i="6" s="1"/>
  <c r="GR14" i="6"/>
  <c r="GR20" i="6" s="1"/>
  <c r="HA61" i="6"/>
  <c r="GZ61" i="6"/>
  <c r="GY61" i="6"/>
  <c r="GX61" i="6"/>
  <c r="GW61" i="6"/>
  <c r="GV61" i="6"/>
  <c r="GU61" i="6"/>
  <c r="GT61" i="6"/>
  <c r="GS61" i="6"/>
  <c r="HA59" i="6"/>
  <c r="HA62" i="6" s="1"/>
  <c r="GZ59" i="6"/>
  <c r="GZ62" i="6" s="1"/>
  <c r="GY59" i="6"/>
  <c r="GY62" i="6" s="1"/>
  <c r="GY60" i="6" s="1"/>
  <c r="GY63" i="6" s="1"/>
  <c r="GX59" i="6"/>
  <c r="GX62" i="6" s="1"/>
  <c r="GW59" i="6"/>
  <c r="GW62" i="6" s="1"/>
  <c r="GV59" i="6"/>
  <c r="GV62" i="6" s="1"/>
  <c r="GU59" i="6"/>
  <c r="GU62" i="6" s="1"/>
  <c r="GU60" i="6" s="1"/>
  <c r="GU63" i="6" s="1"/>
  <c r="GT59" i="6"/>
  <c r="GT62" i="6" s="1"/>
  <c r="GS59" i="6"/>
  <c r="GS62" i="6" s="1"/>
  <c r="HA58" i="6"/>
  <c r="GZ58" i="6"/>
  <c r="GY58" i="6"/>
  <c r="GX58" i="6"/>
  <c r="GW58" i="6"/>
  <c r="GV58" i="6"/>
  <c r="GU58" i="6"/>
  <c r="GT58" i="6"/>
  <c r="GS58" i="6"/>
  <c r="HA56" i="6"/>
  <c r="HA57" i="6" s="1"/>
  <c r="HA34" i="6" s="1"/>
  <c r="GZ56" i="6"/>
  <c r="GZ57" i="6" s="1"/>
  <c r="GY56" i="6"/>
  <c r="GY57" i="6" s="1"/>
  <c r="GY32" i="6" s="1"/>
  <c r="GX56" i="6"/>
  <c r="GX57" i="6" s="1"/>
  <c r="GW56" i="6"/>
  <c r="GW57" i="6" s="1"/>
  <c r="GV56" i="6"/>
  <c r="GV57" i="6" s="1"/>
  <c r="GU56" i="6"/>
  <c r="GU57" i="6" s="1"/>
  <c r="GT56" i="6"/>
  <c r="GT57" i="6" s="1"/>
  <c r="GT31" i="6" s="1"/>
  <c r="GS56" i="6"/>
  <c r="GS57" i="6" s="1"/>
  <c r="GS26" i="6" s="1"/>
  <c r="HA46" i="6"/>
  <c r="GZ46" i="6"/>
  <c r="GY46" i="6"/>
  <c r="GX46" i="6"/>
  <c r="GW46" i="6"/>
  <c r="GV46" i="6"/>
  <c r="GU46" i="6"/>
  <c r="GT46" i="6"/>
  <c r="GS46" i="6"/>
  <c r="GS34" i="6"/>
  <c r="HA30" i="6"/>
  <c r="GZ30" i="6"/>
  <c r="GY30" i="6"/>
  <c r="GX30" i="6"/>
  <c r="GW30" i="6"/>
  <c r="GV30" i="6"/>
  <c r="GU30" i="6"/>
  <c r="GT30" i="6"/>
  <c r="GS30" i="6"/>
  <c r="GU28" i="6"/>
  <c r="HA26" i="6"/>
  <c r="GW26" i="6"/>
  <c r="HA24" i="6"/>
  <c r="HA36" i="6" s="1"/>
  <c r="GZ24" i="6"/>
  <c r="GZ36" i="6" s="1"/>
  <c r="GY24" i="6"/>
  <c r="GY36" i="6" s="1"/>
  <c r="GX24" i="6"/>
  <c r="GX36" i="6" s="1"/>
  <c r="GW24" i="6"/>
  <c r="GW36" i="6" s="1"/>
  <c r="GV24" i="6"/>
  <c r="GV36" i="6" s="1"/>
  <c r="GU24" i="6"/>
  <c r="GU36" i="6" s="1"/>
  <c r="GT24" i="6"/>
  <c r="GT36" i="6" s="1"/>
  <c r="GS24" i="6"/>
  <c r="GS36" i="6" s="1"/>
  <c r="HA14" i="6"/>
  <c r="GZ14" i="6"/>
  <c r="GZ20" i="6" s="1"/>
  <c r="GY14" i="6"/>
  <c r="GX14" i="6"/>
  <c r="GX20" i="6" s="1"/>
  <c r="GW14" i="6"/>
  <c r="GV14" i="6"/>
  <c r="GV20" i="6" s="1"/>
  <c r="GU14" i="6"/>
  <c r="GT14" i="6"/>
  <c r="GT10" i="6" s="1"/>
  <c r="GT11" i="6" s="1"/>
  <c r="GS14" i="6"/>
  <c r="GZ10" i="6"/>
  <c r="GZ11" i="6" s="1"/>
  <c r="GZ6" i="6"/>
  <c r="GV34" i="6" l="1"/>
  <c r="GV33" i="6"/>
  <c r="GV8" i="6"/>
  <c r="GZ8" i="6"/>
  <c r="GZ9" i="6" s="1"/>
  <c r="GV10" i="6"/>
  <c r="GV11" i="6" s="1"/>
  <c r="GS60" i="6"/>
  <c r="GS63" i="6" s="1"/>
  <c r="GW60" i="6"/>
  <c r="GW63" i="6" s="1"/>
  <c r="HA60" i="6"/>
  <c r="HA63" i="6" s="1"/>
  <c r="HA15" i="6" s="1"/>
  <c r="GZ34" i="6"/>
  <c r="GZ31" i="6"/>
  <c r="GZ27" i="6"/>
  <c r="GZ29" i="6"/>
  <c r="GZ33" i="6"/>
  <c r="GX31" i="6"/>
  <c r="GX27" i="6"/>
  <c r="GX8" i="6"/>
  <c r="GX10" i="6"/>
  <c r="GV18" i="6"/>
  <c r="GV17" i="6" s="1"/>
  <c r="GV27" i="6"/>
  <c r="GV29" i="6"/>
  <c r="GV31" i="6"/>
  <c r="GT60" i="6"/>
  <c r="GT63" i="6" s="1"/>
  <c r="GT15" i="6" s="1"/>
  <c r="GX60" i="6"/>
  <c r="GX63" i="6" s="1"/>
  <c r="GX15" i="6" s="1"/>
  <c r="GX18" i="6"/>
  <c r="GX17" i="6" s="1"/>
  <c r="GT18" i="6"/>
  <c r="GT19" i="6" s="1"/>
  <c r="GT20" i="6"/>
  <c r="GT8" i="6"/>
  <c r="GZ18" i="6"/>
  <c r="GZ17" i="6" s="1"/>
  <c r="GR33" i="6"/>
  <c r="GR29" i="6"/>
  <c r="GR28" i="6"/>
  <c r="GR31" i="6"/>
  <c r="GR27" i="6"/>
  <c r="GR34" i="6"/>
  <c r="GR35" i="6" s="1"/>
  <c r="GR26" i="6"/>
  <c r="GR25" i="6" s="1"/>
  <c r="GR32" i="6"/>
  <c r="GR8" i="6"/>
  <c r="GR13" i="6"/>
  <c r="GR18" i="6"/>
  <c r="GR17" i="6" s="1"/>
  <c r="GR10" i="6"/>
  <c r="GR15" i="6"/>
  <c r="GS18" i="6"/>
  <c r="GS13" i="6"/>
  <c r="GS8" i="6"/>
  <c r="GS20" i="6"/>
  <c r="GS15" i="6"/>
  <c r="GS10" i="6"/>
  <c r="HA18" i="6"/>
  <c r="HA8" i="6"/>
  <c r="HA20" i="6"/>
  <c r="HA10" i="6"/>
  <c r="GT22" i="6"/>
  <c r="GT21" i="6" s="1"/>
  <c r="GT9" i="6"/>
  <c r="GY28" i="6"/>
  <c r="GT32" i="6"/>
  <c r="GT28" i="6"/>
  <c r="GT33" i="6"/>
  <c r="GT29" i="6"/>
  <c r="GT34" i="6"/>
  <c r="GT26" i="6"/>
  <c r="GT6" i="6"/>
  <c r="GT7" i="6" s="1"/>
  <c r="GU20" i="6"/>
  <c r="GU15" i="6"/>
  <c r="GU10" i="6"/>
  <c r="GU18" i="6"/>
  <c r="GU13" i="6"/>
  <c r="GU8" i="6"/>
  <c r="GU9" i="6" s="1"/>
  <c r="GY20" i="6"/>
  <c r="GY15" i="6"/>
  <c r="GY10" i="6"/>
  <c r="GY18" i="6"/>
  <c r="GY13" i="6"/>
  <c r="GY8" i="6"/>
  <c r="GS31" i="6"/>
  <c r="GS27" i="6"/>
  <c r="GS25" i="6" s="1"/>
  <c r="GS32" i="6"/>
  <c r="GS28" i="6"/>
  <c r="GS33" i="6"/>
  <c r="GS35" i="6" s="1"/>
  <c r="GS29" i="6"/>
  <c r="GW31" i="6"/>
  <c r="GW27" i="6"/>
  <c r="GW25" i="6" s="1"/>
  <c r="GW32" i="6"/>
  <c r="GW28" i="6"/>
  <c r="GW33" i="6"/>
  <c r="GW29" i="6"/>
  <c r="HA31" i="6"/>
  <c r="HA27" i="6"/>
  <c r="HA25" i="6" s="1"/>
  <c r="HA32" i="6"/>
  <c r="HA28" i="6"/>
  <c r="HA33" i="6"/>
  <c r="HA35" i="6" s="1"/>
  <c r="HA29" i="6"/>
  <c r="GV35" i="6"/>
  <c r="GV60" i="6"/>
  <c r="GV63" i="6" s="1"/>
  <c r="GZ60" i="6"/>
  <c r="GZ63" i="6" s="1"/>
  <c r="GW18" i="6"/>
  <c r="GW13" i="6"/>
  <c r="GW8" i="6"/>
  <c r="GW20" i="6"/>
  <c r="GW15" i="6"/>
  <c r="GW10" i="6"/>
  <c r="GU33" i="6"/>
  <c r="GU29" i="6"/>
  <c r="GU34" i="6"/>
  <c r="GU26" i="6"/>
  <c r="GU31" i="6"/>
  <c r="GU27" i="6"/>
  <c r="GY33" i="6"/>
  <c r="GY29" i="6"/>
  <c r="GY34" i="6"/>
  <c r="GY26" i="6"/>
  <c r="GY31" i="6"/>
  <c r="GY27" i="6"/>
  <c r="GZ7" i="6"/>
  <c r="GX13" i="6"/>
  <c r="GS17" i="6"/>
  <c r="GU32" i="6"/>
  <c r="GV9" i="6"/>
  <c r="GV6" i="6"/>
  <c r="GV7" i="6" s="1"/>
  <c r="GT13" i="6"/>
  <c r="GT27" i="6"/>
  <c r="GW34" i="6"/>
  <c r="GW35" i="6" s="1"/>
  <c r="GX32" i="6"/>
  <c r="GX28" i="6"/>
  <c r="GX33" i="6"/>
  <c r="GX29" i="6"/>
  <c r="GX34" i="6"/>
  <c r="GX26" i="6"/>
  <c r="GX25" i="6" s="1"/>
  <c r="GV19" i="6"/>
  <c r="GV28" i="6"/>
  <c r="GZ28" i="6"/>
  <c r="GV32" i="6"/>
  <c r="GZ32" i="6"/>
  <c r="GV22" i="6"/>
  <c r="GV21" i="6" s="1"/>
  <c r="GV26" i="6"/>
  <c r="GV25" i="6" s="1"/>
  <c r="GZ26" i="6"/>
  <c r="GZ25" i="6"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U25" i="6" l="1"/>
  <c r="HA9" i="6"/>
  <c r="GU35" i="6"/>
  <c r="GT35" i="6"/>
  <c r="HA13" i="6"/>
  <c r="GZ35" i="6"/>
  <c r="GZ22" i="6"/>
  <c r="GZ21" i="6" s="1"/>
  <c r="GY9" i="6"/>
  <c r="GT17" i="6"/>
  <c r="GR9" i="6"/>
  <c r="GX19" i="6"/>
  <c r="GX22" i="6"/>
  <c r="GX21" i="6" s="1"/>
  <c r="GW9" i="6"/>
  <c r="GT25" i="6"/>
  <c r="GS9" i="6"/>
  <c r="GX11" i="6"/>
  <c r="GX6" i="6"/>
  <c r="GX7" i="6" s="1"/>
  <c r="GZ19" i="6"/>
  <c r="GX9" i="6"/>
  <c r="GR6" i="6"/>
  <c r="GR7" i="6" s="1"/>
  <c r="GR11" i="6"/>
  <c r="GR19" i="6"/>
  <c r="GR22" i="6"/>
  <c r="GR21" i="6" s="1"/>
  <c r="GU22" i="6"/>
  <c r="GU21" i="6" s="1"/>
  <c r="GU19" i="6"/>
  <c r="HA22" i="6"/>
  <c r="HA21" i="6" s="1"/>
  <c r="HA19" i="6"/>
  <c r="HA17" i="6"/>
  <c r="GY22" i="6"/>
  <c r="GY21" i="6" s="1"/>
  <c r="GY19" i="6"/>
  <c r="GY25" i="6"/>
  <c r="GW22" i="6"/>
  <c r="GW21" i="6" s="1"/>
  <c r="GW19" i="6"/>
  <c r="GY17" i="6"/>
  <c r="GU6" i="6"/>
  <c r="GU7" i="6" s="1"/>
  <c r="GU11" i="6"/>
  <c r="GS22" i="6"/>
  <c r="GS21" i="6" s="1"/>
  <c r="GS19" i="6"/>
  <c r="GV15" i="6"/>
  <c r="GV13" i="6"/>
  <c r="GW6" i="6"/>
  <c r="GW7" i="6" s="1"/>
  <c r="GW11" i="6"/>
  <c r="GU17" i="6"/>
  <c r="GS6" i="6"/>
  <c r="GS7" i="6" s="1"/>
  <c r="GS11" i="6"/>
  <c r="GX35" i="6"/>
  <c r="GY35" i="6"/>
  <c r="GZ13" i="6"/>
  <c r="GZ15" i="6"/>
  <c r="GY6" i="6"/>
  <c r="GY7" i="6" s="1"/>
  <c r="GY11" i="6"/>
  <c r="HA6" i="6"/>
  <c r="HA7" i="6" s="1"/>
  <c r="HA11" i="6"/>
  <c r="GW17" i="6"/>
  <c r="GQ61" i="6" l="1"/>
  <c r="GP61" i="6"/>
  <c r="GO61" i="6"/>
  <c r="GN61" i="6"/>
  <c r="GQ59" i="6"/>
  <c r="GQ62" i="6" s="1"/>
  <c r="GQ60" i="6" s="1"/>
  <c r="GQ63" i="6" s="1"/>
  <c r="GP59" i="6"/>
  <c r="GP62" i="6" s="1"/>
  <c r="GP60" i="6" s="1"/>
  <c r="GP63" i="6" s="1"/>
  <c r="GO59" i="6"/>
  <c r="GO62" i="6" s="1"/>
  <c r="GO60" i="6" s="1"/>
  <c r="GO6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P6" i="6"/>
  <c r="GP7" i="6" s="1"/>
  <c r="GO6" i="6"/>
  <c r="GO7" i="6" s="1"/>
  <c r="GQ6" i="6" l="1"/>
  <c r="GQ7" i="6" s="1"/>
  <c r="GO13" i="6"/>
  <c r="GN6" i="6"/>
  <c r="GN7" i="6" s="1"/>
  <c r="GP13" i="6"/>
  <c r="GQ13" i="6"/>
  <c r="GP34" i="6"/>
  <c r="GP33" i="6"/>
  <c r="GP32" i="6"/>
  <c r="GP31" i="6"/>
  <c r="GP29" i="6"/>
  <c r="GP28" i="6"/>
  <c r="GP27" i="6"/>
  <c r="GP26" i="6"/>
  <c r="GN34" i="6"/>
  <c r="GN32" i="6"/>
  <c r="GN29" i="6"/>
  <c r="GN27" i="6"/>
  <c r="GN33" i="6"/>
  <c r="GN31" i="6"/>
  <c r="GN28" i="6"/>
  <c r="GN26" i="6"/>
  <c r="GN25" i="6" s="1"/>
  <c r="GO34" i="6"/>
  <c r="GO33" i="6"/>
  <c r="GO32" i="6"/>
  <c r="GO31" i="6"/>
  <c r="GO29" i="6"/>
  <c r="GO28" i="6"/>
  <c r="GO27" i="6"/>
  <c r="GO26" i="6"/>
  <c r="GQ34" i="6"/>
  <c r="GQ33" i="6"/>
  <c r="GQ32" i="6"/>
  <c r="GQ31" i="6"/>
  <c r="GQ29" i="6"/>
  <c r="GQ28" i="6"/>
  <c r="GQ27" i="6"/>
  <c r="GQ26" i="6"/>
  <c r="GO15" i="6"/>
  <c r="GO18" i="6"/>
  <c r="GO17" i="6" s="1"/>
  <c r="GP15" i="6"/>
  <c r="GP18" i="6"/>
  <c r="GP17" i="6" s="1"/>
  <c r="GN13" i="6"/>
  <c r="GN15" i="6"/>
  <c r="GN18" i="6"/>
  <c r="GQ15" i="6"/>
  <c r="GQ18" i="6"/>
  <c r="GQ17" i="6" s="1"/>
  <c r="GM61" i="6"/>
  <c r="GL61" i="6"/>
  <c r="GK61" i="6"/>
  <c r="GJ61" i="6"/>
  <c r="GM59" i="6"/>
  <c r="GM62" i="6" s="1"/>
  <c r="GM60" i="6" s="1"/>
  <c r="GM63" i="6" s="1"/>
  <c r="GL59" i="6"/>
  <c r="GL62" i="6" s="1"/>
  <c r="GL60" i="6" s="1"/>
  <c r="GL63" i="6" s="1"/>
  <c r="GK59" i="6"/>
  <c r="GK62" i="6" s="1"/>
  <c r="GK60" i="6" s="1"/>
  <c r="GK63" i="6" s="1"/>
  <c r="GJ59" i="6"/>
  <c r="GJ62" i="6" s="1"/>
  <c r="GJ60" i="6" s="1"/>
  <c r="GJ63" i="6" s="1"/>
  <c r="GM58" i="6"/>
  <c r="GL58" i="6"/>
  <c r="GK58" i="6"/>
  <c r="GJ58" i="6"/>
  <c r="GM56" i="6"/>
  <c r="GM57" i="6" s="1"/>
  <c r="GL56" i="6"/>
  <c r="GL57" i="6" s="1"/>
  <c r="GK56" i="6"/>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L6" i="6"/>
  <c r="GL7" i="6" s="1"/>
  <c r="GJ6" i="6"/>
  <c r="GJ7" i="6" s="1"/>
  <c r="GM6" i="6" l="1"/>
  <c r="GM7" i="6" s="1"/>
  <c r="GQ25" i="6"/>
  <c r="GP25" i="6"/>
  <c r="GJ13" i="6"/>
  <c r="GK8" i="6"/>
  <c r="GK9" i="6" s="1"/>
  <c r="GK13" i="6"/>
  <c r="GL13" i="6"/>
  <c r="GO35" i="6"/>
  <c r="GP22" i="6"/>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29" i="6"/>
  <c r="GM27" i="6"/>
  <c r="GM34" i="6"/>
  <c r="GM33" i="6"/>
  <c r="GM32" i="6"/>
  <c r="GM31" i="6"/>
  <c r="GM28" i="6"/>
  <c r="GM26" i="6"/>
  <c r="GM25" i="6" s="1"/>
  <c r="GM17" i="6"/>
  <c r="GM20" i="6"/>
  <c r="GM19" i="6" s="1"/>
  <c r="GJ15" i="6"/>
  <c r="GJ18" i="6"/>
  <c r="GJ17" i="6" s="1"/>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5" i="6" s="1"/>
  <c r="GI26" i="6"/>
  <c r="GI24" i="6"/>
  <c r="GI36" i="6" s="1"/>
  <c r="GH24" i="6"/>
  <c r="GH36" i="6" s="1"/>
  <c r="GG24" i="6"/>
  <c r="GG36" i="6" s="1"/>
  <c r="GF24" i="6"/>
  <c r="GF36" i="6" s="1"/>
  <c r="GE24" i="6"/>
  <c r="GE36" i="6" s="1"/>
  <c r="GG18" i="6"/>
  <c r="GG17" i="6" s="1"/>
  <c r="GI14" i="6"/>
  <c r="GI20" i="6" s="1"/>
  <c r="GH14" i="6"/>
  <c r="GH20" i="6" s="1"/>
  <c r="GG14" i="6"/>
  <c r="GG20" i="6" s="1"/>
  <c r="GF14" i="6"/>
  <c r="GF18" i="6" s="1"/>
  <c r="GE14" i="6"/>
  <c r="GI13" i="6"/>
  <c r="GI10" i="6"/>
  <c r="GI11" i="6" s="1"/>
  <c r="GG10" i="6"/>
  <c r="GG11" i="6" s="1"/>
  <c r="GE10" i="6"/>
  <c r="GE11" i="6" s="1"/>
  <c r="GI8" i="6"/>
  <c r="GI9" i="6" s="1"/>
  <c r="GG8" i="6"/>
  <c r="GI6" i="6"/>
  <c r="GG9" i="6" l="1"/>
  <c r="GG6" i="6"/>
  <c r="GG7" i="6" s="1"/>
  <c r="GI7" i="6"/>
  <c r="GI18" i="6"/>
  <c r="GI19" i="6" s="1"/>
  <c r="GE8" i="6"/>
  <c r="GE9" i="6" s="1"/>
  <c r="GI15" i="6"/>
  <c r="GE20" i="6"/>
  <c r="GE6" i="6"/>
  <c r="GE7" i="6" s="1"/>
  <c r="GE18" i="6"/>
  <c r="GE17" i="6" s="1"/>
  <c r="GE15" i="6"/>
  <c r="GE13" i="6"/>
  <c r="GF31" i="6"/>
  <c r="GF27" i="6"/>
  <c r="GF34" i="6"/>
  <c r="GF26" i="6"/>
  <c r="GF33" i="6"/>
  <c r="GF29" i="6"/>
  <c r="GF32" i="6"/>
  <c r="GF28" i="6"/>
  <c r="GF22" i="6"/>
  <c r="GG34" i="6"/>
  <c r="GG26" i="6"/>
  <c r="GG33" i="6"/>
  <c r="GG29" i="6"/>
  <c r="GG32" i="6"/>
  <c r="GG28" i="6"/>
  <c r="GG31" i="6"/>
  <c r="GG27" i="6"/>
  <c r="GG15" i="6"/>
  <c r="GG13" i="6"/>
  <c r="GE32" i="6"/>
  <c r="GE28" i="6"/>
  <c r="GE27" i="6"/>
  <c r="GE31" i="6"/>
  <c r="GE34" i="6"/>
  <c r="GE26" i="6"/>
  <c r="GE33" i="6"/>
  <c r="GE29" i="6"/>
  <c r="GH33" i="6"/>
  <c r="GH29" i="6"/>
  <c r="GH28" i="6"/>
  <c r="GH32" i="6"/>
  <c r="GH31" i="6"/>
  <c r="GH27" i="6"/>
  <c r="GH34" i="6"/>
  <c r="GH26" i="6"/>
  <c r="GG22" i="6"/>
  <c r="GG21" i="6" s="1"/>
  <c r="GH8" i="6"/>
  <c r="GF10" i="6"/>
  <c r="GH13" i="6"/>
  <c r="GF15" i="6"/>
  <c r="GH18" i="6"/>
  <c r="GG19" i="6"/>
  <c r="GF20" i="6"/>
  <c r="GF19" i="6" s="1"/>
  <c r="GE22" i="6"/>
  <c r="GE21" i="6" s="1"/>
  <c r="GF17" i="6"/>
  <c r="GF8" i="6"/>
  <c r="GH10" i="6"/>
  <c r="GF13" i="6"/>
  <c r="GH15" i="6"/>
  <c r="GG25" i="6" l="1"/>
  <c r="GI17" i="6"/>
  <c r="GI22" i="6"/>
  <c r="GI21" i="6" s="1"/>
  <c r="GH35" i="6"/>
  <c r="GH9" i="6"/>
  <c r="GE19" i="6"/>
  <c r="GH6" i="6"/>
  <c r="GH7" i="6" s="1"/>
  <c r="GH11" i="6"/>
  <c r="GE25" i="6"/>
  <c r="GG35" i="6"/>
  <c r="GF25" i="6"/>
  <c r="GF9" i="6"/>
  <c r="GF21" i="6"/>
  <c r="GH25" i="6"/>
  <c r="GE35" i="6"/>
  <c r="GF35" i="6"/>
  <c r="GH19" i="6"/>
  <c r="GH22" i="6"/>
  <c r="GH21" i="6" s="1"/>
  <c r="GH17" i="6"/>
  <c r="GF11" i="6"/>
  <c r="GF6" i="6"/>
  <c r="GF7" i="6" s="1"/>
  <c r="GD61" i="6" l="1"/>
  <c r="GC61" i="6"/>
  <c r="GB61" i="6"/>
  <c r="GA61" i="6"/>
  <c r="FZ61" i="6"/>
  <c r="GD59" i="6"/>
  <c r="GD62" i="6" s="1"/>
  <c r="GD60" i="6" s="1"/>
  <c r="GD63" i="6" s="1"/>
  <c r="GC59" i="6"/>
  <c r="GC62" i="6" s="1"/>
  <c r="GB59" i="6"/>
  <c r="GB62" i="6" s="1"/>
  <c r="GB60" i="6" s="1"/>
  <c r="GB63" i="6" s="1"/>
  <c r="GA59" i="6"/>
  <c r="GA62" i="6" s="1"/>
  <c r="FZ59" i="6"/>
  <c r="FZ62" i="6" s="1"/>
  <c r="FZ60" i="6" s="1"/>
  <c r="FZ63" i="6" s="1"/>
  <c r="GD58" i="6"/>
  <c r="GC58" i="6"/>
  <c r="GB58" i="6"/>
  <c r="GA58" i="6"/>
  <c r="FZ58" i="6"/>
  <c r="GD56" i="6"/>
  <c r="GC56" i="6"/>
  <c r="GC57" i="6" s="1"/>
  <c r="GB56" i="6"/>
  <c r="GB57" i="6" s="1"/>
  <c r="GA56" i="6"/>
  <c r="GA57" i="6" s="1"/>
  <c r="FZ56" i="6"/>
  <c r="GD46" i="6"/>
  <c r="GC46" i="6"/>
  <c r="GB46" i="6"/>
  <c r="GA46" i="6"/>
  <c r="FZ46" i="6"/>
  <c r="GD30" i="6"/>
  <c r="GC30" i="6"/>
  <c r="GB30" i="6"/>
  <c r="GA30" i="6"/>
  <c r="FZ30" i="6"/>
  <c r="GD24" i="6"/>
  <c r="GD36" i="6" s="1"/>
  <c r="GC24" i="6"/>
  <c r="GC36" i="6" s="1"/>
  <c r="GB24" i="6"/>
  <c r="GB36" i="6" s="1"/>
  <c r="GA24" i="6"/>
  <c r="GA36" i="6" s="1"/>
  <c r="FZ24" i="6"/>
  <c r="FZ36" i="6" s="1"/>
  <c r="GD14" i="6"/>
  <c r="GC14" i="6"/>
  <c r="GB14" i="6"/>
  <c r="GB18" i="6" s="1"/>
  <c r="GA14" i="6"/>
  <c r="GA18" i="6" s="1"/>
  <c r="FZ14" i="6"/>
  <c r="FZ10" i="6"/>
  <c r="FZ11" i="6" s="1"/>
  <c r="GA8" i="6"/>
  <c r="GA20" i="6" l="1"/>
  <c r="GA10" i="6"/>
  <c r="FZ20" i="6"/>
  <c r="GD20" i="6"/>
  <c r="GA60" i="6"/>
  <c r="GA63" i="6" s="1"/>
  <c r="GA13" i="6" s="1"/>
  <c r="GC34" i="6"/>
  <c r="GC31" i="6"/>
  <c r="GC27" i="6"/>
  <c r="FZ13" i="6"/>
  <c r="GD13" i="6"/>
  <c r="GC10" i="6"/>
  <c r="FZ6" i="6"/>
  <c r="GA9" i="6"/>
  <c r="GC8" i="6"/>
  <c r="GD10" i="6"/>
  <c r="GD11" i="6" s="1"/>
  <c r="GC18" i="6"/>
  <c r="GC22" i="6" s="1"/>
  <c r="GB22"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C9" i="6" l="1"/>
  <c r="GA11" i="6"/>
  <c r="GA6" i="6"/>
  <c r="GA7" i="6" s="1"/>
  <c r="FZ7" i="6"/>
  <c r="GC17" i="6"/>
  <c r="GC11" i="6"/>
  <c r="GC6" i="6"/>
  <c r="GC7" i="6" s="1"/>
  <c r="GD9" i="6"/>
  <c r="GD6" i="6"/>
  <c r="GD7" i="6" s="1"/>
  <c r="GD19" i="6"/>
  <c r="GD22" i="6"/>
  <c r="GD21" i="6" s="1"/>
  <c r="GD17" i="6"/>
  <c r="GB11" i="6"/>
  <c r="GB6" i="6"/>
  <c r="GB7" i="6" s="1"/>
  <c r="GC15" i="6"/>
  <c r="FZ19" i="6"/>
  <c r="FZ17" i="6"/>
  <c r="FZ22" i="6"/>
  <c r="FZ21" i="6" s="1"/>
  <c r="GA25" i="6"/>
  <c r="GD33" i="6"/>
  <c r="GD29" i="6"/>
  <c r="GD32" i="6"/>
  <c r="GD28" i="6"/>
  <c r="GD34" i="6"/>
  <c r="GD35" i="6" s="1"/>
  <c r="GD26" i="6"/>
  <c r="GD31" i="6"/>
  <c r="GD27" i="6"/>
  <c r="GA35" i="6"/>
  <c r="GB19" i="6"/>
  <c r="FZ33" i="6"/>
  <c r="FZ29" i="6"/>
  <c r="FZ34" i="6"/>
  <c r="FZ32" i="6"/>
  <c r="FZ28" i="6"/>
  <c r="FZ31" i="6"/>
  <c r="FZ27" i="6"/>
  <c r="FZ26" i="6"/>
  <c r="GC19" i="6"/>
  <c r="L9" i="9"/>
  <c r="J9" i="9"/>
  <c r="FZ25" i="6" l="1"/>
  <c r="GD25" i="6"/>
  <c r="FZ35" i="6"/>
  <c r="FY63" i="6"/>
  <c r="FX63" i="6"/>
  <c r="FW63" i="6"/>
  <c r="FY61" i="6"/>
  <c r="FY64" i="6" s="1"/>
  <c r="FX61" i="6"/>
  <c r="FX64" i="6" s="1"/>
  <c r="FW61" i="6"/>
  <c r="FW64" i="6" s="1"/>
  <c r="FW62" i="6" s="1"/>
  <c r="FW65" i="6" s="1"/>
  <c r="FY60" i="6"/>
  <c r="FX60" i="6"/>
  <c r="FW60" i="6"/>
  <c r="FY58" i="6"/>
  <c r="FY59" i="6" s="1"/>
  <c r="FX58" i="6"/>
  <c r="FX59" i="6" s="1"/>
  <c r="FW58" i="6"/>
  <c r="FW59" i="6" s="1"/>
  <c r="FY47" i="6"/>
  <c r="FX47" i="6"/>
  <c r="FW47" i="6"/>
  <c r="FY30" i="6"/>
  <c r="FX30" i="6"/>
  <c r="FW30" i="6"/>
  <c r="FY24" i="6"/>
  <c r="FY36" i="6" s="1"/>
  <c r="FX24" i="6"/>
  <c r="FX36" i="6" s="1"/>
  <c r="FW24" i="6"/>
  <c r="FW36" i="6" s="1"/>
  <c r="FY14" i="6"/>
  <c r="FY20" i="6" s="1"/>
  <c r="FX14" i="6"/>
  <c r="FX20" i="6" s="1"/>
  <c r="FW14" i="6"/>
  <c r="FW10" i="6"/>
  <c r="FW11" i="6" s="1"/>
  <c r="FX32" i="6" l="1"/>
  <c r="FX27" i="6"/>
  <c r="FX31" i="6"/>
  <c r="FX8" i="6"/>
  <c r="FX18" i="6"/>
  <c r="FX19" i="6" s="1"/>
  <c r="FY62" i="6"/>
  <c r="FY65" i="6" s="1"/>
  <c r="FY13" i="6" s="1"/>
  <c r="FW8" i="6"/>
  <c r="FW9" i="6" s="1"/>
  <c r="FW20" i="6"/>
  <c r="FW19" i="6" s="1"/>
  <c r="FW18" i="6"/>
  <c r="FW22" i="6" s="1"/>
  <c r="FW13" i="6"/>
  <c r="FX62" i="6"/>
  <c r="FX65" i="6" s="1"/>
  <c r="FX13" i="6" s="1"/>
  <c r="FW31" i="6"/>
  <c r="FW27" i="6"/>
  <c r="FW32" i="6"/>
  <c r="FW28" i="6"/>
  <c r="FW26" i="6"/>
  <c r="FW33" i="6"/>
  <c r="FW29" i="6"/>
  <c r="FW34" i="6"/>
  <c r="FY33" i="6"/>
  <c r="FY29" i="6"/>
  <c r="FY34" i="6"/>
  <c r="FY26" i="6"/>
  <c r="FY31" i="6"/>
  <c r="FY27" i="6"/>
  <c r="FY32" i="6"/>
  <c r="FY28" i="6"/>
  <c r="FX22" i="6"/>
  <c r="FX21" i="6" s="1"/>
  <c r="FW6" i="6"/>
  <c r="FW7" i="6" s="1"/>
  <c r="FY8" i="6"/>
  <c r="FW15" i="6"/>
  <c r="FX17" i="6"/>
  <c r="FY18" i="6"/>
  <c r="FX26" i="6"/>
  <c r="FX25" i="6" s="1"/>
  <c r="FX34" i="6"/>
  <c r="FX10" i="6"/>
  <c r="FX15" i="6"/>
  <c r="FY17" i="6"/>
  <c r="FX29" i="6"/>
  <c r="FX33" i="6"/>
  <c r="FY10" i="6"/>
  <c r="FX28" i="6"/>
  <c r="FY35" i="6" l="1"/>
  <c r="FY15" i="6"/>
  <c r="FY25" i="6"/>
  <c r="FW35" i="6"/>
  <c r="FW21" i="6"/>
  <c r="FW17" i="6"/>
  <c r="FY22" i="6"/>
  <c r="FY21" i="6" s="1"/>
  <c r="FY19" i="6"/>
  <c r="FY9" i="6"/>
  <c r="FX6" i="6"/>
  <c r="FX7" i="6" s="1"/>
  <c r="FX11" i="6"/>
  <c r="FY6" i="6"/>
  <c r="FY7" i="6" s="1"/>
  <c r="FY11" i="6"/>
  <c r="FX35" i="6"/>
  <c r="FW25" i="6"/>
  <c r="FX9" i="6"/>
  <c r="FV55" i="6" l="1"/>
  <c r="FU55" i="6"/>
  <c r="FT55" i="6"/>
  <c r="FS55" i="6"/>
  <c r="FR55" i="6"/>
  <c r="FV53" i="6"/>
  <c r="FV56" i="6" s="1"/>
  <c r="FV54" i="6" s="1"/>
  <c r="FV57" i="6" s="1"/>
  <c r="FU53" i="6"/>
  <c r="FU56" i="6" s="1"/>
  <c r="FT53" i="6"/>
  <c r="FT56" i="6" s="1"/>
  <c r="FS53" i="6"/>
  <c r="FS56" i="6" s="1"/>
  <c r="FR53" i="6"/>
  <c r="FR56" i="6" s="1"/>
  <c r="FR54" i="6" s="1"/>
  <c r="FR57" i="6" s="1"/>
  <c r="FV52" i="6"/>
  <c r="FU52" i="6"/>
  <c r="FT52" i="6"/>
  <c r="FS52" i="6"/>
  <c r="FR52" i="6"/>
  <c r="FV50" i="6"/>
  <c r="FU50" i="6"/>
  <c r="FU51" i="6" s="1"/>
  <c r="FT50" i="6"/>
  <c r="FT51" i="6" s="1"/>
  <c r="FS50" i="6"/>
  <c r="FS51" i="6" s="1"/>
  <c r="FR50" i="6"/>
  <c r="FV43" i="6"/>
  <c r="FU43" i="6"/>
  <c r="FT43" i="6"/>
  <c r="FS43" i="6"/>
  <c r="FR43" i="6"/>
  <c r="FV30" i="6"/>
  <c r="FU30" i="6"/>
  <c r="FT30" i="6"/>
  <c r="FS30" i="6"/>
  <c r="FR30" i="6"/>
  <c r="FV24" i="6"/>
  <c r="FV36" i="6" s="1"/>
  <c r="FU24" i="6"/>
  <c r="FU36" i="6" s="1"/>
  <c r="FT24" i="6"/>
  <c r="FT36" i="6" s="1"/>
  <c r="FS24" i="6"/>
  <c r="FS36" i="6" s="1"/>
  <c r="FR24" i="6"/>
  <c r="FR36" i="6" s="1"/>
  <c r="FU18" i="6"/>
  <c r="FU22" i="6" s="1"/>
  <c r="FV14" i="6"/>
  <c r="FU14" i="6"/>
  <c r="FT14" i="6"/>
  <c r="FT18" i="6" s="1"/>
  <c r="FS14" i="6"/>
  <c r="FS18" i="6" s="1"/>
  <c r="FR14" i="6"/>
  <c r="FV10" i="6"/>
  <c r="FV11" i="6" s="1"/>
  <c r="FU10" i="6"/>
  <c r="FU11" i="6" s="1"/>
  <c r="FR10" i="6"/>
  <c r="FR11" i="6" s="1"/>
  <c r="FU8" i="6"/>
  <c r="FU9" i="6" s="1"/>
  <c r="FR20" i="6" l="1"/>
  <c r="FV20" i="6"/>
  <c r="FT34" i="6"/>
  <c r="FT32" i="6"/>
  <c r="FT29" i="6"/>
  <c r="FT26" i="6"/>
  <c r="FT27" i="6"/>
  <c r="FT28" i="6"/>
  <c r="FT31" i="6"/>
  <c r="FU34" i="6"/>
  <c r="FU31" i="6"/>
  <c r="FU27" i="6"/>
  <c r="FS20" i="6"/>
  <c r="FR6" i="6"/>
  <c r="FV6" i="6"/>
  <c r="FR13" i="6"/>
  <c r="FV13" i="6"/>
  <c r="FT54" i="6"/>
  <c r="FT57" i="6" s="1"/>
  <c r="FT13" i="6" s="1"/>
  <c r="FU6" i="6"/>
  <c r="FU7" i="6" s="1"/>
  <c r="FS10" i="6"/>
  <c r="FU17" i="6"/>
  <c r="FS54" i="6"/>
  <c r="FS57" i="6" s="1"/>
  <c r="FS15" i="6" s="1"/>
  <c r="FS8"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T35" i="6" s="1"/>
  <c r="FR51" i="6"/>
  <c r="FV51" i="6"/>
  <c r="FT17" i="6"/>
  <c r="FU20" i="6"/>
  <c r="FU21" i="6" s="1"/>
  <c r="FU29" i="6"/>
  <c r="FU33" i="6"/>
  <c r="FT8" i="6"/>
  <c r="FT9" i="6" s="1"/>
  <c r="FR15" i="6"/>
  <c r="FV15" i="6"/>
  <c r="FU26" i="6"/>
  <c r="FU25" i="6" s="1"/>
  <c r="FS13" i="6" l="1"/>
  <c r="FS11" i="6"/>
  <c r="FS6" i="6"/>
  <c r="FS7" i="6" s="1"/>
  <c r="FU35" i="6"/>
  <c r="FS9" i="6"/>
  <c r="FT25" i="6"/>
  <c r="FR19" i="6"/>
  <c r="FR17" i="6"/>
  <c r="FR22" i="6"/>
  <c r="FR21" i="6" s="1"/>
  <c r="FR33" i="6"/>
  <c r="FR29" i="6"/>
  <c r="FR26" i="6"/>
  <c r="FR32" i="6"/>
  <c r="FR28" i="6"/>
  <c r="FR31" i="6"/>
  <c r="FR27" i="6"/>
  <c r="FR34" i="6"/>
  <c r="FV7" i="6"/>
  <c r="FU19" i="6"/>
  <c r="FS35" i="6"/>
  <c r="FT19" i="6"/>
  <c r="FR7" i="6"/>
  <c r="FV33" i="6"/>
  <c r="FV29" i="6"/>
  <c r="FV34" i="6"/>
  <c r="FV32" i="6"/>
  <c r="FV28" i="6"/>
  <c r="FV26" i="6"/>
  <c r="FV31" i="6"/>
  <c r="FV27" i="6"/>
  <c r="FU15" i="6"/>
  <c r="FV19" i="6"/>
  <c r="FV22" i="6"/>
  <c r="FV21" i="6" s="1"/>
  <c r="FV17" i="6"/>
  <c r="FT11" i="6"/>
  <c r="FT6" i="6"/>
  <c r="FT7" i="6" s="1"/>
  <c r="FV35" i="6" l="1"/>
  <c r="FR35" i="6"/>
  <c r="FV25" i="6"/>
  <c r="FR25" i="6"/>
  <c r="D23" i="8"/>
  <c r="F23" i="8"/>
  <c r="H23" i="8"/>
  <c r="J23" i="8"/>
  <c r="L23" i="8"/>
  <c r="N23" i="8"/>
  <c r="P23" i="8"/>
  <c r="R23" i="8"/>
  <c r="T23" i="8"/>
  <c r="V23" i="8"/>
  <c r="X23" i="8"/>
  <c r="Z23" i="8"/>
  <c r="AB23" i="8"/>
  <c r="AD23" i="8"/>
  <c r="AF23" i="8"/>
  <c r="AH23" i="8"/>
  <c r="AJ23" i="8"/>
  <c r="B23" i="8"/>
  <c r="FQ55" i="6" l="1"/>
  <c r="FP55" i="6"/>
  <c r="FO55" i="6"/>
  <c r="FN55" i="6"/>
  <c r="FM55" i="6"/>
  <c r="FQ53" i="6"/>
  <c r="FQ56" i="6" s="1"/>
  <c r="FQ54" i="6" s="1"/>
  <c r="FQ57" i="6" s="1"/>
  <c r="FP53" i="6"/>
  <c r="FP56" i="6" s="1"/>
  <c r="FO53" i="6"/>
  <c r="FO56" i="6" s="1"/>
  <c r="FN53" i="6"/>
  <c r="FN56" i="6" s="1"/>
  <c r="FM53" i="6"/>
  <c r="FM56" i="6" s="1"/>
  <c r="FM54" i="6" s="1"/>
  <c r="FM57" i="6" s="1"/>
  <c r="FQ52" i="6"/>
  <c r="FP52" i="6"/>
  <c r="FO52" i="6"/>
  <c r="FN52" i="6"/>
  <c r="FM52" i="6"/>
  <c r="FQ50" i="6"/>
  <c r="FP50" i="6"/>
  <c r="FP51" i="6" s="1"/>
  <c r="FO50" i="6"/>
  <c r="FO51" i="6" s="1"/>
  <c r="FN50" i="6"/>
  <c r="FN51" i="6" s="1"/>
  <c r="FM50" i="6"/>
  <c r="FQ43" i="6"/>
  <c r="FP43" i="6"/>
  <c r="FO43" i="6"/>
  <c r="FN43" i="6"/>
  <c r="FM43" i="6"/>
  <c r="FQ30" i="6"/>
  <c r="FP30" i="6"/>
  <c r="FO30" i="6"/>
  <c r="FN30" i="6"/>
  <c r="FM30" i="6"/>
  <c r="FQ24" i="6"/>
  <c r="FQ36" i="6" s="1"/>
  <c r="FP24" i="6"/>
  <c r="FP36" i="6" s="1"/>
  <c r="FO24" i="6"/>
  <c r="FO36" i="6" s="1"/>
  <c r="FN24" i="6"/>
  <c r="FN36" i="6" s="1"/>
  <c r="FM24" i="6"/>
  <c r="FM36" i="6" s="1"/>
  <c r="FQ14" i="6"/>
  <c r="FQ20" i="6" s="1"/>
  <c r="FP14" i="6"/>
  <c r="FP20" i="6" s="1"/>
  <c r="FO14" i="6"/>
  <c r="FO18" i="6" s="1"/>
  <c r="FN14" i="6"/>
  <c r="FN18" i="6" s="1"/>
  <c r="FM14" i="6"/>
  <c r="FM20" i="6" s="1"/>
  <c r="FN8" i="6" l="1"/>
  <c r="FN10" i="6"/>
  <c r="FN11" i="6" s="1"/>
  <c r="FP34" i="6"/>
  <c r="FP31" i="6"/>
  <c r="FP27" i="6"/>
  <c r="FN34" i="6"/>
  <c r="FN33" i="6"/>
  <c r="FN27" i="6"/>
  <c r="FN32" i="6"/>
  <c r="FN29" i="6"/>
  <c r="FN26" i="6"/>
  <c r="FN31" i="6"/>
  <c r="FN28" i="6"/>
  <c r="FN9" i="6"/>
  <c r="FP8" i="6"/>
  <c r="FQ10" i="6"/>
  <c r="FQ11" i="6" s="1"/>
  <c r="FP18" i="6"/>
  <c r="FP17" i="6" s="1"/>
  <c r="FO54" i="6"/>
  <c r="FO57" i="6" s="1"/>
  <c r="FP10" i="6"/>
  <c r="FN6" i="6"/>
  <c r="FN7" i="6" s="1"/>
  <c r="FM10" i="6"/>
  <c r="FM11" i="6" s="1"/>
  <c r="FN20" i="6"/>
  <c r="FN19" i="6" s="1"/>
  <c r="FP54" i="6"/>
  <c r="FP57" i="6" s="1"/>
  <c r="FN22" i="6"/>
  <c r="FO22" i="6"/>
  <c r="FO31" i="6"/>
  <c r="FO27" i="6"/>
  <c r="FO32" i="6"/>
  <c r="FO34" i="6"/>
  <c r="FO26" i="6"/>
  <c r="FO28" i="6"/>
  <c r="FO33" i="6"/>
  <c r="FO29" i="6"/>
  <c r="FN54" i="6"/>
  <c r="FN57" i="6" s="1"/>
  <c r="FM8" i="6"/>
  <c r="FM9" i="6" s="1"/>
  <c r="FQ8" i="6"/>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N25" i="6" l="1"/>
  <c r="FN21" i="6"/>
  <c r="FM6" i="6"/>
  <c r="FN35" i="6"/>
  <c r="FO25" i="6"/>
  <c r="FP11" i="6"/>
  <c r="FP6" i="6"/>
  <c r="FP7" i="6" s="1"/>
  <c r="FP9" i="6"/>
  <c r="FO35" i="6"/>
  <c r="FQ9" i="6"/>
  <c r="FQ6" i="6"/>
  <c r="FO11" i="6"/>
  <c r="FO6" i="6"/>
  <c r="FO7" i="6" s="1"/>
  <c r="FQ17" i="6"/>
  <c r="FQ19" i="6"/>
  <c r="FQ22" i="6"/>
  <c r="FQ21" i="6" s="1"/>
  <c r="FO19" i="6"/>
  <c r="FP15" i="6"/>
  <c r="FP13" i="6"/>
  <c r="FQ33" i="6"/>
  <c r="FQ29" i="6"/>
  <c r="FQ26" i="6"/>
  <c r="FQ32" i="6"/>
  <c r="FQ28" i="6"/>
  <c r="FQ31" i="6"/>
  <c r="FQ27" i="6"/>
  <c r="FQ34" i="6"/>
  <c r="FM33" i="6"/>
  <c r="FM29" i="6"/>
  <c r="FM34" i="6"/>
  <c r="FM32" i="6"/>
  <c r="FM28" i="6"/>
  <c r="FM31" i="6"/>
  <c r="FM27" i="6"/>
  <c r="FM26" i="6"/>
  <c r="FM25" i="6" s="1"/>
  <c r="FQ7" i="6"/>
  <c r="FO9" i="6"/>
  <c r="FM19" i="6"/>
  <c r="FM22" i="6"/>
  <c r="FM21" i="6" s="1"/>
  <c r="FM17" i="6"/>
  <c r="FN13" i="6"/>
  <c r="FN15" i="6"/>
  <c r="FM7" i="6"/>
  <c r="FQ35" i="6" l="1"/>
  <c r="FM35" i="6"/>
  <c r="FQ25" i="6"/>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H53" i="6"/>
  <c r="FH56" i="6" s="1"/>
  <c r="FH54" i="6" s="1"/>
  <c r="FH57" i="6" s="1"/>
  <c r="FL52" i="6"/>
  <c r="FK52" i="6"/>
  <c r="FJ52" i="6"/>
  <c r="FI52" i="6"/>
  <c r="FH52" i="6"/>
  <c r="FJ51" i="6"/>
  <c r="FJ34" i="6" s="1"/>
  <c r="FL50" i="6"/>
  <c r="FL51" i="6" s="1"/>
  <c r="FK50" i="6"/>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L14" i="6"/>
  <c r="FL18" i="6" s="1"/>
  <c r="FK14" i="6"/>
  <c r="FJ14" i="6"/>
  <c r="FJ8" i="6" s="1"/>
  <c r="FI14" i="6"/>
  <c r="FI18" i="6" s="1"/>
  <c r="FH14" i="6"/>
  <c r="FH18" i="6" s="1"/>
  <c r="FK10" i="6"/>
  <c r="FK11" i="6" s="1"/>
  <c r="FJ10" i="6"/>
  <c r="FJ11" i="6" s="1"/>
  <c r="FH8" i="6" l="1"/>
  <c r="FJ18" i="6"/>
  <c r="FJ22" i="6" s="1"/>
  <c r="FJ9" i="6"/>
  <c r="FH20" i="6"/>
  <c r="FH19" i="6" s="1"/>
  <c r="FK6" i="6"/>
  <c r="FI54" i="6"/>
  <c r="FI57" i="6" s="1"/>
  <c r="FK54" i="6"/>
  <c r="FK57" i="6" s="1"/>
  <c r="FK13" i="6" s="1"/>
  <c r="FL54" i="6"/>
  <c r="FL57" i="6" s="1"/>
  <c r="FL13" i="6" s="1"/>
  <c r="FL10" i="6"/>
  <c r="FJ6" i="6"/>
  <c r="FJ7" i="6" s="1"/>
  <c r="FL20" i="6"/>
  <c r="FL19" i="6" s="1"/>
  <c r="FL8" i="6"/>
  <c r="FL9" i="6" s="1"/>
  <c r="FJ17" i="6"/>
  <c r="FH10" i="6"/>
  <c r="FK20" i="6"/>
  <c r="FJ31" i="6"/>
  <c r="FJ54" i="6"/>
  <c r="FJ57" i="6" s="1"/>
  <c r="FJ13" i="6" s="1"/>
  <c r="FH22" i="6"/>
  <c r="FL22" i="6"/>
  <c r="FH13" i="6"/>
  <c r="FH15"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15" i="6" l="1"/>
  <c r="FH21" i="6"/>
  <c r="FH9" i="6"/>
  <c r="FL21" i="6"/>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C18" i="6"/>
  <c r="FC17" i="6" s="1"/>
  <c r="FF8" i="6"/>
  <c r="FF18" i="6"/>
  <c r="FF17" i="6" s="1"/>
  <c r="FD8" i="6"/>
  <c r="FD9" i="6" s="1"/>
  <c r="FF54" i="6"/>
  <c r="FF57" i="6" s="1"/>
  <c r="FF13" i="6" s="1"/>
  <c r="FD13" i="6"/>
  <c r="FD15" i="6"/>
  <c r="FE18" i="6"/>
  <c r="FE17" i="6" s="1"/>
  <c r="FE8" i="6"/>
  <c r="FE9" i="6" s="1"/>
  <c r="FE20" i="6"/>
  <c r="FG33" i="6"/>
  <c r="FG35" i="6" s="1"/>
  <c r="FG29" i="6"/>
  <c r="FG28" i="6"/>
  <c r="FG31" i="6"/>
  <c r="FG27" i="6"/>
  <c r="FG32" i="6"/>
  <c r="FF34" i="6"/>
  <c r="FF26" i="6"/>
  <c r="FF29" i="6"/>
  <c r="FF32" i="6"/>
  <c r="FF28" i="6"/>
  <c r="FF33" i="6"/>
  <c r="FE6" i="6"/>
  <c r="FC8" i="6"/>
  <c r="FC20" i="6"/>
  <c r="FC19" i="6" s="1"/>
  <c r="FG20" i="6"/>
  <c r="FG19" i="6" s="1"/>
  <c r="FE31" i="6"/>
  <c r="FE27" i="6"/>
  <c r="FE26" i="6"/>
  <c r="FE33" i="6"/>
  <c r="FE29" i="6"/>
  <c r="FE34" i="6"/>
  <c r="FC33" i="6"/>
  <c r="FC29" i="6"/>
  <c r="FC32" i="6"/>
  <c r="FC28" i="6"/>
  <c r="FC31" i="6"/>
  <c r="FC27" i="6"/>
  <c r="FC25" i="6" s="1"/>
  <c r="FF22" i="6"/>
  <c r="FG26" i="6"/>
  <c r="FC34" i="6"/>
  <c r="FD51" i="6"/>
  <c r="FG22" i="6"/>
  <c r="FF10" i="6"/>
  <c r="FF15" i="6"/>
  <c r="FF20" i="6"/>
  <c r="FC10" i="6"/>
  <c r="FG10" i="6"/>
  <c r="FG9" i="6" s="1"/>
  <c r="FC15" i="6"/>
  <c r="FG15" i="6"/>
  <c r="FF21" i="6" l="1"/>
  <c r="FE13" i="6"/>
  <c r="FE7" i="6"/>
  <c r="FE25" i="6"/>
  <c r="FC22" i="6"/>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EZ36" i="6" s="1"/>
  <c r="FA24" i="6"/>
  <c r="FB24" i="6"/>
  <c r="FB36" i="6" s="1"/>
  <c r="EX30" i="6"/>
  <c r="EY30" i="6"/>
  <c r="EZ30" i="6"/>
  <c r="FA30" i="6"/>
  <c r="FB30" i="6"/>
  <c r="EY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B55" i="6"/>
  <c r="FA54" i="6" l="1"/>
  <c r="FA57" i="6" s="1"/>
  <c r="FA15" i="6" s="1"/>
  <c r="EZ22" i="6"/>
  <c r="FA20" i="6"/>
  <c r="FA21" i="6" s="1"/>
  <c r="EX54" i="6"/>
  <c r="EX57" i="6" s="1"/>
  <c r="EX13" i="6" s="1"/>
  <c r="EZ54" i="6"/>
  <c r="EZ57" i="6" s="1"/>
  <c r="EZ15" i="6" s="1"/>
  <c r="FA51" i="6"/>
  <c r="FA26" i="6" s="1"/>
  <c r="FB54" i="6"/>
  <c r="FB57" i="6" s="1"/>
  <c r="FB13" i="6" s="1"/>
  <c r="FB29" i="6"/>
  <c r="FB28" i="6"/>
  <c r="FB32" i="6"/>
  <c r="EX29" i="6"/>
  <c r="EX28" i="6"/>
  <c r="EX32" i="6"/>
  <c r="FA8" i="6"/>
  <c r="FA10" i="6"/>
  <c r="FA11" i="6" s="1"/>
  <c r="FD25" i="6"/>
  <c r="EY54" i="6"/>
  <c r="EY57" i="6" s="1"/>
  <c r="EY13" i="6" s="1"/>
  <c r="EY20" i="6"/>
  <c r="EY18" i="6"/>
  <c r="EY22" i="6" s="1"/>
  <c r="EZ8" i="6"/>
  <c r="EY8" i="6"/>
  <c r="EY9" i="6" s="1"/>
  <c r="FD35" i="6"/>
  <c r="EY6" i="6"/>
  <c r="EY11" i="6"/>
  <c r="FB6" i="6"/>
  <c r="FB11" i="6"/>
  <c r="EX6" i="6"/>
  <c r="EX11" i="6"/>
  <c r="EY15" i="6"/>
  <c r="EY27" i="6"/>
  <c r="EY34" i="6"/>
  <c r="FA32" i="6"/>
  <c r="FB31" i="6"/>
  <c r="EX31" i="6"/>
  <c r="FA28" i="6"/>
  <c r="FB27" i="6"/>
  <c r="EX27" i="6"/>
  <c r="EY26" i="6"/>
  <c r="EY25" i="6" s="1"/>
  <c r="EZ20" i="6"/>
  <c r="FA19" i="6"/>
  <c r="FB18" i="6"/>
  <c r="EX18" i="6"/>
  <c r="EX17" i="6" s="1"/>
  <c r="EY17"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Y19" i="6" l="1"/>
  <c r="EZ9" i="6"/>
  <c r="EZ13" i="6"/>
  <c r="EY7" i="6"/>
  <c r="FB25" i="6"/>
  <c r="FA29" i="6"/>
  <c r="FA6" i="6"/>
  <c r="FA7" i="6" s="1"/>
  <c r="FA33" i="6"/>
  <c r="FA35" i="6" s="1"/>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W14" i="6"/>
  <c r="EV14" i="6"/>
  <c r="EU14" i="6"/>
  <c r="EU10" i="6" s="1"/>
  <c r="EU11" i="6" s="1"/>
  <c r="ET14" i="6"/>
  <c r="ES14" i="6"/>
  <c r="ES18" i="6" s="1"/>
  <c r="ES22" i="6" s="1"/>
  <c r="ET10" i="6"/>
  <c r="ET11" i="6" s="1"/>
  <c r="ES8" i="6"/>
  <c r="EU6" i="6" l="1"/>
  <c r="EU54" i="6"/>
  <c r="EU57" i="6" s="1"/>
  <c r="EU13" i="6" s="1"/>
  <c r="ET20" i="6"/>
  <c r="ET18" i="6"/>
  <c r="ET17" i="6" s="1"/>
  <c r="EW8" i="6"/>
  <c r="ES33" i="6"/>
  <c r="ES31" i="6"/>
  <c r="ES27" i="6"/>
  <c r="EV34" i="6"/>
  <c r="EV33" i="6"/>
  <c r="EV31" i="6"/>
  <c r="EV32" i="6"/>
  <c r="EV27" i="6"/>
  <c r="EV29" i="6"/>
  <c r="EV28" i="6"/>
  <c r="EW31" i="6"/>
  <c r="EW20" i="6"/>
  <c r="EW18" i="6"/>
  <c r="ET8" i="6"/>
  <c r="ET9" i="6" s="1"/>
  <c r="EV54" i="6"/>
  <c r="EV57" i="6" s="1"/>
  <c r="EV15" i="6" s="1"/>
  <c r="EU20" i="6"/>
  <c r="EW27" i="6"/>
  <c r="ET54" i="6"/>
  <c r="ET57" i="6" s="1"/>
  <c r="ET15" i="6" s="1"/>
  <c r="ES54" i="6"/>
  <c r="ES57" i="6" s="1"/>
  <c r="ES13" i="6" s="1"/>
  <c r="EW54" i="6"/>
  <c r="EW57" i="6" s="1"/>
  <c r="EW13" i="6" s="1"/>
  <c r="EU31" i="6"/>
  <c r="EU26" i="6"/>
  <c r="EU29" i="6"/>
  <c r="EU32" i="6"/>
  <c r="EU27" i="6"/>
  <c r="EU33" i="6"/>
  <c r="EU28" i="6"/>
  <c r="EU34" i="6"/>
  <c r="ET51" i="6"/>
  <c r="ET6" i="6"/>
  <c r="EW17" i="6"/>
  <c r="EW26" i="6"/>
  <c r="EW34" i="6"/>
  <c r="EW22" i="6"/>
  <c r="EU8" i="6"/>
  <c r="EU9" i="6" s="1"/>
  <c r="ES10" i="6"/>
  <c r="ES9" i="6" s="1"/>
  <c r="EU18" i="6"/>
  <c r="ES20" i="6"/>
  <c r="ES21" i="6" s="1"/>
  <c r="ES29" i="6"/>
  <c r="EW33" i="6"/>
  <c r="EW28" i="6"/>
  <c r="ES32" i="6"/>
  <c r="EV8" i="6"/>
  <c r="ES17" i="6"/>
  <c r="EV18" i="6"/>
  <c r="ES26" i="6"/>
  <c r="ES34" i="6"/>
  <c r="EV10" i="6"/>
  <c r="EV20" i="6"/>
  <c r="ES28" i="6"/>
  <c r="EW32" i="6"/>
  <c r="EW10" i="6"/>
  <c r="EW9" i="6" s="1"/>
  <c r="EV26" i="6"/>
  <c r="ES15" i="6" l="1"/>
  <c r="EV13" i="6"/>
  <c r="ET19" i="6"/>
  <c r="ET22" i="6"/>
  <c r="ET21" i="6" s="1"/>
  <c r="ES19" i="6"/>
  <c r="EU15" i="6"/>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26" i="6"/>
  <c r="ET29" i="6"/>
  <c r="ET27" i="6"/>
  <c r="ET32" i="6"/>
  <c r="ET33" i="6"/>
  <c r="EV6" i="6"/>
  <c r="EV7" i="6" s="1"/>
  <c r="EV11" i="6"/>
  <c r="ET35" i="6" l="1"/>
  <c r="ET25" i="6"/>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Q7" i="6" l="1"/>
  <c r="EN35" i="6"/>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J15" i="6" s="1"/>
  <c r="EM54" i="6"/>
  <c r="EM57" i="6" s="1"/>
  <c r="EM13" i="6" s="1"/>
  <c r="EL27" i="6"/>
  <c r="EL31" i="6"/>
  <c r="EI54" i="6"/>
  <c r="EI57" i="6" s="1"/>
  <c r="EI13" i="6" s="1"/>
  <c r="EJ20" i="6"/>
  <c r="EJ19" i="6" s="1"/>
  <c r="EJ17" i="6"/>
  <c r="EJ10" i="6"/>
  <c r="EL54" i="6"/>
  <c r="EL57" i="6" s="1"/>
  <c r="EL13" i="6" s="1"/>
  <c r="EJ13" i="6"/>
  <c r="EK18" i="6"/>
  <c r="EK13" i="6"/>
  <c r="EK8" i="6"/>
  <c r="EK15" i="6"/>
  <c r="EI33" i="6"/>
  <c r="EI29" i="6"/>
  <c r="EI32" i="6"/>
  <c r="EI28" i="6"/>
  <c r="EI31" i="6"/>
  <c r="EI27" i="6"/>
  <c r="EM33" i="6"/>
  <c r="EM35" i="6" s="1"/>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I10" i="6"/>
  <c r="EM10" i="6"/>
  <c r="ED14" i="6"/>
  <c r="ED10" i="6" s="1"/>
  <c r="EE14" i="6"/>
  <c r="EE10" i="6" s="1"/>
  <c r="EF14" i="6"/>
  <c r="EG14" i="6"/>
  <c r="EH14" i="6"/>
  <c r="EH10" i="6" s="1"/>
  <c r="EG18" i="6"/>
  <c r="EG17" i="6" s="1"/>
  <c r="ED24" i="6"/>
  <c r="ED36" i="6" s="1"/>
  <c r="EE24" i="6"/>
  <c r="EF24" i="6"/>
  <c r="EF36" i="6" s="1"/>
  <c r="EG24" i="6"/>
  <c r="EG36" i="6" s="1"/>
  <c r="EH24" i="6"/>
  <c r="EH36" i="6" s="1"/>
  <c r="ED30" i="6"/>
  <c r="EE30" i="6"/>
  <c r="EF30" i="6"/>
  <c r="EG30" i="6"/>
  <c r="EH30" i="6"/>
  <c r="EE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J21" i="6" l="1"/>
  <c r="EM15" i="6"/>
  <c r="EF8" i="6"/>
  <c r="EE20" i="6"/>
  <c r="EI25" i="6"/>
  <c r="EE18" i="6"/>
  <c r="EL25" i="6"/>
  <c r="EF54" i="6"/>
  <c r="EF57" i="6" s="1"/>
  <c r="EF15" i="6" s="1"/>
  <c r="EG22" i="6"/>
  <c r="EG51" i="6"/>
  <c r="EG28" i="6" s="1"/>
  <c r="EG20" i="6"/>
  <c r="EJ9" i="6"/>
  <c r="EH54" i="6"/>
  <c r="EH57" i="6" s="1"/>
  <c r="EH15"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s="1"/>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H31" i="6"/>
  <c r="ED31" i="6"/>
  <c r="EH27" i="6"/>
  <c r="ED27" i="6"/>
  <c r="EF20" i="6"/>
  <c r="EG19" i="6"/>
  <c r="EH18" i="6"/>
  <c r="ED18" i="6"/>
  <c r="ED17" i="6" s="1"/>
  <c r="EE17" i="6"/>
  <c r="EH13" i="6"/>
  <c r="EF10" i="6"/>
  <c r="EH8" i="6"/>
  <c r="EH9" i="6" s="1"/>
  <c r="ED8" i="6"/>
  <c r="ED9" i="6" s="1"/>
  <c r="EH34" i="6"/>
  <c r="ED34" i="6"/>
  <c r="EE33" i="6"/>
  <c r="EH26" i="6"/>
  <c r="ED26" i="6"/>
  <c r="ED25" i="6" s="1"/>
  <c r="EG13" i="6"/>
  <c r="EF51" i="6"/>
  <c r="EH33" i="6"/>
  <c r="ED33" i="6"/>
  <c r="EH20" i="6"/>
  <c r="ED20" i="6"/>
  <c r="EF13" i="6"/>
  <c r="EE26" i="6" l="1"/>
  <c r="EE34" i="6"/>
  <c r="EE32" i="6"/>
  <c r="EE27" i="6"/>
  <c r="EE29" i="6"/>
  <c r="EE31" i="6"/>
  <c r="EG32" i="6"/>
  <c r="EG21" i="6"/>
  <c r="EG27" i="6"/>
  <c r="EG34" i="6"/>
  <c r="EG31" i="6"/>
  <c r="EE7" i="6"/>
  <c r="EG26" i="6"/>
  <c r="EG25" i="6" s="1"/>
  <c r="EG33" i="6"/>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EC10" i="6" l="1"/>
  <c r="EC11" i="6" s="1"/>
  <c r="EG35" i="6"/>
  <c r="DZ54" i="6"/>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8" i="6"/>
  <c r="DZ13" i="6"/>
  <c r="DZ15" i="6"/>
  <c r="DZ18" i="6"/>
  <c r="EA13" i="6"/>
  <c r="EA15" i="6"/>
  <c r="EC15" i="6"/>
  <c r="EC18" i="6"/>
  <c r="EB15" i="6" l="1"/>
  <c r="EA35" i="6"/>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X22" i="6"/>
  <c r="DX17" i="6"/>
  <c r="DY10" i="6"/>
  <c r="DU8" i="6"/>
  <c r="DY13" i="6"/>
  <c r="DU18" i="6"/>
  <c r="DU17" i="6" s="1"/>
  <c r="DY17" i="6"/>
  <c r="DW28" i="6"/>
  <c r="DU10" i="6"/>
  <c r="DY15" i="6"/>
  <c r="DX6" i="6"/>
  <c r="DV10" i="6"/>
  <c r="DV20" i="6"/>
  <c r="DY20" i="6"/>
  <c r="DU20" i="6"/>
  <c r="DW27" i="6"/>
  <c r="DY8" i="6"/>
  <c r="DW13" i="6" l="1"/>
  <c r="DW9" i="6"/>
  <c r="DW32" i="6"/>
  <c r="DV15" i="6"/>
  <c r="DY9" i="6"/>
  <c r="DY35" i="6"/>
  <c r="DY25" i="6"/>
  <c r="DX27" i="6"/>
  <c r="DX33" i="6"/>
  <c r="DW19" i="6"/>
  <c r="DW17" i="6"/>
  <c r="DV27" i="6"/>
  <c r="DV25" i="6" s="1"/>
  <c r="DX21" i="6"/>
  <c r="DV26" i="6"/>
  <c r="DY21" i="6"/>
  <c r="DX7" i="6"/>
  <c r="DV29" i="6"/>
  <c r="DV33" i="6"/>
  <c r="DX19" i="6"/>
  <c r="DW11" i="6"/>
  <c r="DW6" i="6"/>
  <c r="DW7" i="6" s="1"/>
  <c r="DU13" i="6"/>
  <c r="DW29" i="6"/>
  <c r="DW34" i="6"/>
  <c r="DW35" i="6" s="1"/>
  <c r="DW31" i="6"/>
  <c r="DW26" i="6"/>
  <c r="DW25" i="6" s="1"/>
  <c r="DV28" i="6"/>
  <c r="DX32" i="6"/>
  <c r="DX31" i="6"/>
  <c r="DX26" i="6"/>
  <c r="DX29" i="6"/>
  <c r="DX34"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T7" i="6" l="1"/>
  <c r="DP15" i="6"/>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I9" i="6" s="1"/>
  <c r="DG18" i="6"/>
  <c r="DG17" i="6" s="1"/>
  <c r="DF31" i="6"/>
  <c r="DF29" i="6"/>
  <c r="DF34" i="6"/>
  <c r="DF28" i="6"/>
  <c r="DF33" i="6"/>
  <c r="DI54" i="6"/>
  <c r="DI57" i="6" s="1"/>
  <c r="DI15" i="6" s="1"/>
  <c r="DJ54" i="6"/>
  <c r="DJ57" i="6" s="1"/>
  <c r="DJ15" i="6" s="1"/>
  <c r="DJ27" i="6"/>
  <c r="DJ32" i="6"/>
  <c r="DJ31" i="6"/>
  <c r="DG11"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J20" i="6"/>
  <c r="DG28" i="6"/>
  <c r="DJ29" i="6"/>
  <c r="DJ17" i="6"/>
  <c r="DJ26" i="6"/>
  <c r="DG33" i="6"/>
  <c r="DG35" i="6" s="1"/>
  <c r="DJ34" i="6"/>
  <c r="DI6" i="6"/>
  <c r="DI7" i="6" s="1"/>
  <c r="DG8" i="6"/>
  <c r="DG9" i="6" s="1"/>
  <c r="DG27" i="6"/>
  <c r="DJ28" i="6"/>
  <c r="DH8" i="6"/>
  <c r="DF10" i="6"/>
  <c r="DI11" i="6"/>
  <c r="DH18" i="6"/>
  <c r="DF20" i="6"/>
  <c r="DF19" i="6" s="1"/>
  <c r="DG32" i="6"/>
  <c r="DJ3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J25" i="6" l="1"/>
  <c r="DI17" i="6"/>
  <c r="DJ13" i="6"/>
  <c r="DI13" i="6"/>
  <c r="DG22" i="6"/>
  <c r="DG21" i="6" s="1"/>
  <c r="DG15" i="6"/>
  <c r="DD8" i="6"/>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D6" i="6" l="1"/>
  <c r="DD7" i="6" s="1"/>
  <c r="DD9" i="6"/>
  <c r="DE13" i="6"/>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L13"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15" i="6" l="1"/>
  <c r="CL25" i="6"/>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E10" i="6"/>
  <c r="CC13" i="6"/>
  <c r="CB54" i="6"/>
  <c r="CB57" i="6" s="1"/>
  <c r="CB13"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B22" i="6"/>
  <c r="CB32" i="6"/>
  <c r="CB29" i="6"/>
  <c r="CB34" i="6"/>
  <c r="CB31" i="6"/>
  <c r="CB28" i="6"/>
  <c r="CB26" i="6"/>
  <c r="CB33" i="6"/>
  <c r="CB27" i="6"/>
  <c r="CB17" i="6"/>
  <c r="CC15" i="6"/>
  <c r="CC18" i="6"/>
  <c r="CB20" i="6"/>
  <c r="CD15" i="6"/>
  <c r="CD18" i="6"/>
  <c r="CD17" i="6" s="1"/>
  <c r="CE15" i="6"/>
  <c r="CE18" i="6"/>
  <c r="CE25" i="6" l="1"/>
  <c r="CB15" i="6"/>
  <c r="CB9" i="6"/>
  <c r="CB7" i="6"/>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CA8" i="6"/>
  <c r="BY20" i="6"/>
  <c r="CA51" i="6"/>
  <c r="BY8" i="6"/>
  <c r="BZ26" i="6"/>
  <c r="BZ35" i="6" l="1"/>
  <c r="BZ15" i="6"/>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3" i="6"/>
  <c r="BT22" i="6"/>
  <c r="BT21" i="6" s="1"/>
  <c r="BT10" i="6"/>
  <c r="BV17" i="6"/>
  <c r="BV10" i="6"/>
  <c r="BS22" i="6"/>
  <c r="BS21" i="6" s="1"/>
  <c r="BS10" i="6"/>
  <c r="BS9" i="6" s="1"/>
  <c r="BT34" i="6" l="1"/>
  <c r="BT35" i="6" s="1"/>
  <c r="BT28" i="6"/>
  <c r="BT13" i="6"/>
  <c r="BT27" i="6"/>
  <c r="BT25" i="6" s="1"/>
  <c r="BU21" i="6"/>
  <c r="BV13" i="6"/>
  <c r="BT31" i="6"/>
  <c r="BT29" i="6"/>
  <c r="BT32" i="6"/>
  <c r="BU9" i="6"/>
  <c r="BV25" i="6"/>
  <c r="BU13" i="6"/>
  <c r="BV35" i="6"/>
  <c r="BT9" i="6"/>
  <c r="BS13" i="6"/>
  <c r="BV21" i="6"/>
  <c r="BV19" i="6"/>
  <c r="BV11" i="6"/>
  <c r="BV6" i="6"/>
  <c r="BV7" i="6" s="1"/>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I13"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L33" i="6"/>
  <c r="BL29" i="6"/>
  <c r="BL32" i="6"/>
  <c r="BL28" i="6"/>
  <c r="BL31" i="6"/>
  <c r="BL27" i="6"/>
  <c r="BL34" i="6"/>
  <c r="BL26" i="6"/>
  <c r="BJ31" i="6"/>
  <c r="BJ27" i="6"/>
  <c r="BJ34" i="6"/>
  <c r="BJ26" i="6"/>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J25" i="6" l="1"/>
  <c r="BI15" i="6"/>
  <c r="BH15" i="6"/>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G15"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F18" i="6"/>
  <c r="BF17" i="6" s="1"/>
  <c r="BD10" i="6"/>
  <c r="BF8" i="6"/>
  <c r="BG33" i="6"/>
  <c r="BD32" i="6"/>
  <c r="BC29" i="6"/>
  <c r="BE18" i="6"/>
  <c r="BC10" i="6"/>
  <c r="BE8" i="6"/>
  <c r="BE9" i="6" s="1"/>
  <c r="BC32" i="6"/>
  <c r="BG28" i="6"/>
  <c r="BD27" i="6"/>
  <c r="BD25" i="6" s="1"/>
  <c r="BF15" i="6"/>
  <c r="BE11" i="6"/>
  <c r="BD8" i="6"/>
  <c r="BG31" i="6"/>
  <c r="BC27" i="6"/>
  <c r="BC18"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13" i="6" l="1"/>
  <c r="BC25" i="6"/>
  <c r="BE15" i="6"/>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B15"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H6" i="6" s="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M34" i="6"/>
  <c r="AM26" i="6"/>
  <c r="AM29" i="6"/>
  <c r="AM32" i="6"/>
  <c r="AM33" i="6"/>
  <c r="AM31" i="6"/>
  <c r="E8" i="2"/>
  <c r="R6" i="6"/>
  <c r="AH6" i="6"/>
  <c r="H8" i="6"/>
  <c r="P8" i="6"/>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26" i="6"/>
  <c r="M27" i="6"/>
  <c r="U28" i="6"/>
  <c r="U31" i="6"/>
  <c r="U34" i="6"/>
  <c r="U26" i="6"/>
  <c r="U27" i="6"/>
  <c r="AC28" i="6"/>
  <c r="AC31" i="6"/>
  <c r="AC34" i="6"/>
  <c r="AC26" i="6"/>
  <c r="AC27" i="6"/>
  <c r="AK28" i="6"/>
  <c r="AK31" i="6"/>
  <c r="AK34" i="6"/>
  <c r="AK35" i="6" s="1"/>
  <c r="AK26" i="6"/>
  <c r="AK27" i="6"/>
  <c r="AS28" i="6"/>
  <c r="AS31" i="6"/>
  <c r="AS34" i="6"/>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P9" i="6" l="1"/>
  <c r="P11" i="6"/>
  <c r="H9" i="6"/>
  <c r="H11" i="6"/>
  <c r="AS35" i="6"/>
  <c r="M35" i="6"/>
  <c r="AO21" i="6"/>
  <c r="N13" i="6"/>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25" i="6" l="1"/>
  <c r="R35" i="6"/>
  <c r="E35" i="2"/>
  <c r="E25" i="2"/>
</calcChain>
</file>

<file path=xl/sharedStrings.xml><?xml version="1.0" encoding="utf-8"?>
<sst xmlns="http://schemas.openxmlformats.org/spreadsheetml/2006/main" count="231" uniqueCount="88">
  <si>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</si>
  <si>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</si>
  <si>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</si>
  <si>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</si>
  <si>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</si>
  <si>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</si>
  <si>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</si>
  <si>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</si>
  <si>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</si>
  <si>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</si>
  <si>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</si>
  <si>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</si>
  <si>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</si>
  <si>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</si>
  <si>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</si>
  <si>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</si>
  <si>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</si>
  <si>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</si>
  <si>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</si>
  <si>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</si>
  <si>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</si>
  <si>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</si>
  <si>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</si>
  <si>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</si>
  <si>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</si>
  <si>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</si>
  <si>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</si>
  <si>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</si>
  <si>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</si>
  <si>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</si>
  <si>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</si>
  <si>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</si>
  <si>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</si>
  <si>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</si>
  <si>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</si>
  <si>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</si>
  <si>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</si>
  <si>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</si>
  <si>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</si>
  <si>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</si>
  <si>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</si>
  <si>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</si>
  <si>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</si>
  <si>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</si>
  <si>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</si>
  <si>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</si>
  <si>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</si>
  <si>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</si>
  <si>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</si>
  <si>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</si>
  <si>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</si>
  <si>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</si>
  <si>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</si>
  <si>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</si>
  <si>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</si>
  <si>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</si>
  <si>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</si>
  <si>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</si>
  <si>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</si>
  <si>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</si>
  <si>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</si>
  <si>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</si>
  <si>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</si>
  <si>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</si>
  <si>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</si>
  <si>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</si>
  <si>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</si>
  <si>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</si>
  <si>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</si>
  <si>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</si>
  <si>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</si>
  <si>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</si>
  <si>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</si>
  <si>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</si>
  <si>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</si>
  <si>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</si>
  <si>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</si>
  <si>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</si>
  <si>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</si>
  <si>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</si>
  <si>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</si>
  <si>
    <t>11453~63 ~ 75</t>
  </si>
  <si>
    <t>11580 ~ 67</t>
  </si>
  <si>
    <t>11303~20</t>
  </si>
  <si>
    <t>38% of up from 11090</t>
  </si>
  <si>
    <t>38% of up from 11189</t>
  </si>
  <si>
    <t>38% of up from 11411</t>
  </si>
  <si>
    <t>11684.70~94.85~706.65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</si>
</sst>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 fontId="17" fillId="3" borderId="9" xfId="1" applyNumberFormat="1" applyFont="1" applyFill="1" applyBorder="1" applyAlignment="1"/>
    <xf numFmtId="4" fontId="3" fillId="8" borderId="5"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63"/>
  <sheetViews>
    <sheetView showGridLines="0" topLeftCell="A13" zoomScale="110" zoomScaleNormal="110" workbookViewId="0">
      <selection activeCell="L44" sqref="L44"/>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1" bestFit="1" customWidth="1"/>
    <col min="11" max="11" width="11" style="202" bestFit="1" customWidth="1"/>
    <col min="12" max="250" width="8.77734375" style="1" customWidth="1"/>
  </cols>
  <sheetData>
    <row r="1" spans="1:10" ht="14.7" customHeight="1" x14ac:dyDescent="0.3">
      <c r="A1" s="237"/>
      <c r="B1" s="238"/>
      <c r="C1" s="238"/>
      <c r="D1" s="238"/>
      <c r="E1" s="2" t="s">
        <v>80</v>
      </c>
      <c r="F1" s="2" t="s">
        <v>1</v>
      </c>
      <c r="G1" s="3">
        <v>43755</v>
      </c>
      <c r="H1" s="3">
        <v>43756</v>
      </c>
      <c r="I1" s="3"/>
      <c r="J1" s="3"/>
    </row>
    <row r="2" spans="1:10" ht="14.7" customHeight="1" x14ac:dyDescent="0.3">
      <c r="A2" s="4"/>
      <c r="B2" s="5"/>
      <c r="C2" s="5"/>
      <c r="D2" s="6" t="s">
        <v>2</v>
      </c>
      <c r="E2" s="7">
        <v>11694.85</v>
      </c>
      <c r="F2" s="7">
        <v>11684.7</v>
      </c>
      <c r="G2" s="7">
        <v>11599.1</v>
      </c>
      <c r="H2" s="7">
        <v>11684.7</v>
      </c>
      <c r="I2" s="7"/>
      <c r="J2" s="7"/>
    </row>
    <row r="3" spans="1:10" ht="14.7" customHeight="1" x14ac:dyDescent="0.3">
      <c r="A3" s="4"/>
      <c r="B3" s="8"/>
      <c r="C3" s="9"/>
      <c r="D3" s="6" t="s">
        <v>3</v>
      </c>
      <c r="E3" s="10">
        <v>10670.25</v>
      </c>
      <c r="F3" s="10">
        <v>11290.05</v>
      </c>
      <c r="G3" s="10">
        <v>11439.65</v>
      </c>
      <c r="H3" s="10">
        <v>11553.15</v>
      </c>
      <c r="I3" s="10"/>
      <c r="J3" s="10"/>
    </row>
    <row r="4" spans="1:10" ht="14.7" customHeight="1" x14ac:dyDescent="0.3">
      <c r="A4" s="4"/>
      <c r="B4" s="8"/>
      <c r="C4" s="9"/>
      <c r="D4" s="6" t="s">
        <v>4</v>
      </c>
      <c r="E4" s="11">
        <v>11474.45</v>
      </c>
      <c r="F4" s="11">
        <v>11661.85</v>
      </c>
      <c r="G4" s="11">
        <v>11586.35</v>
      </c>
      <c r="H4" s="11">
        <v>11661.85</v>
      </c>
      <c r="I4" s="11"/>
      <c r="J4" s="11"/>
    </row>
    <row r="5" spans="1:10" ht="14.7" customHeight="1" x14ac:dyDescent="0.3">
      <c r="A5" s="235" t="s">
        <v>5</v>
      </c>
      <c r="B5" s="236"/>
      <c r="C5" s="236"/>
      <c r="D5" s="236"/>
      <c r="E5" s="5"/>
      <c r="F5" s="5"/>
      <c r="G5" s="5"/>
      <c r="H5" s="5"/>
      <c r="I5" s="5"/>
      <c r="J5" s="5"/>
    </row>
    <row r="6" spans="1:10" ht="14.7" customHeight="1" x14ac:dyDescent="0.3">
      <c r="A6" s="12"/>
      <c r="B6" s="13"/>
      <c r="C6" s="13"/>
      <c r="D6" s="14" t="s">
        <v>6</v>
      </c>
      <c r="E6" s="15">
        <f t="shared" ref="E6:F6" si="0">E10+E56</f>
        <v>12914.050000000001</v>
      </c>
      <c r="F6" s="15">
        <f t="shared" si="0"/>
        <v>12195.666666666668</v>
      </c>
      <c r="G6" s="15">
        <f t="shared" ref="G6:H6" si="1">G10+G56</f>
        <v>11803.199999999999</v>
      </c>
      <c r="H6" s="15">
        <f t="shared" si="1"/>
        <v>11844.866666666665</v>
      </c>
      <c r="I6" s="15"/>
      <c r="J6" s="15"/>
    </row>
    <row r="7" spans="1:10" ht="14.7" hidden="1" customHeight="1" x14ac:dyDescent="0.3">
      <c r="A7" s="12"/>
      <c r="B7" s="13"/>
      <c r="C7" s="13"/>
      <c r="D7" s="14" t="s">
        <v>7</v>
      </c>
      <c r="E7" s="16">
        <f t="shared" ref="E7:F7" si="2">(E6+E8)/2</f>
        <v>12609.25</v>
      </c>
      <c r="F7" s="16">
        <f t="shared" si="2"/>
        <v>12067.925000000001</v>
      </c>
      <c r="G7" s="16">
        <f t="shared" ref="G7:H7" si="3">(G6+G8)/2</f>
        <v>11752.174999999999</v>
      </c>
      <c r="H7" s="16">
        <f t="shared" si="3"/>
        <v>11804.824999999999</v>
      </c>
      <c r="I7" s="16"/>
      <c r="J7" s="16"/>
    </row>
    <row r="8" spans="1:10" ht="14.7" customHeight="1" x14ac:dyDescent="0.3">
      <c r="A8" s="12"/>
      <c r="B8" s="13"/>
      <c r="C8" s="13"/>
      <c r="D8" s="14" t="s">
        <v>8</v>
      </c>
      <c r="E8" s="17">
        <f t="shared" ref="E8:F8" si="4">E14+E56</f>
        <v>12304.45</v>
      </c>
      <c r="F8" s="17">
        <f t="shared" si="4"/>
        <v>11940.183333333334</v>
      </c>
      <c r="G8" s="17">
        <f t="shared" ref="G8:H8" si="5">G14+G56</f>
        <v>11701.15</v>
      </c>
      <c r="H8" s="17">
        <f t="shared" si="5"/>
        <v>11764.783333333333</v>
      </c>
      <c r="I8" s="17"/>
      <c r="J8" s="17"/>
    </row>
    <row r="9" spans="1:10" ht="14.7" hidden="1" customHeight="1" x14ac:dyDescent="0.3">
      <c r="A9" s="12"/>
      <c r="B9" s="13"/>
      <c r="C9" s="13"/>
      <c r="D9" s="14" t="s">
        <v>9</v>
      </c>
      <c r="E9" s="16">
        <f t="shared" ref="E9:F9" si="6">(E8+E10)/2</f>
        <v>12096.95</v>
      </c>
      <c r="F9" s="16">
        <f t="shared" si="6"/>
        <v>11870.6</v>
      </c>
      <c r="G9" s="16">
        <f t="shared" ref="G9:H9" si="7">(G8+G10)/2</f>
        <v>11672.449999999999</v>
      </c>
      <c r="H9" s="16">
        <f t="shared" si="7"/>
        <v>11739.05</v>
      </c>
      <c r="I9" s="16"/>
      <c r="J9" s="16"/>
    </row>
    <row r="10" spans="1:10" ht="14.7" customHeight="1" x14ac:dyDescent="0.3">
      <c r="A10" s="12"/>
      <c r="B10" s="13"/>
      <c r="C10" s="13"/>
      <c r="D10" s="14" t="s">
        <v>10</v>
      </c>
      <c r="E10" s="18">
        <f t="shared" ref="E10:F10" si="8">(2*E14)-E3</f>
        <v>11889.45</v>
      </c>
      <c r="F10" s="18">
        <f t="shared" si="8"/>
        <v>11801.016666666666</v>
      </c>
      <c r="G10" s="18">
        <f t="shared" ref="G10:H10" si="9">(2*G14)-G3</f>
        <v>11643.749999999998</v>
      </c>
      <c r="H10" s="18">
        <f t="shared" si="9"/>
        <v>11713.316666666664</v>
      </c>
      <c r="I10" s="18"/>
      <c r="J10" s="18"/>
    </row>
    <row r="11" spans="1:10" ht="14.7" hidden="1" customHeight="1" x14ac:dyDescent="0.3">
      <c r="A11" s="12"/>
      <c r="B11" s="13"/>
      <c r="C11" s="13"/>
      <c r="D11" s="14" t="s">
        <v>11</v>
      </c>
      <c r="E11" s="16">
        <f t="shared" ref="E11:F11" si="10">(E10+E14)/2</f>
        <v>11584.650000000001</v>
      </c>
      <c r="F11" s="16">
        <f t="shared" si="10"/>
        <v>11673.275</v>
      </c>
      <c r="G11" s="16">
        <f t="shared" ref="G11:H11" si="11">(G10+G14)/2</f>
        <v>11592.724999999999</v>
      </c>
      <c r="H11" s="16">
        <f t="shared" si="11"/>
        <v>11673.274999999998</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 t="shared" ref="E13:F13" si="12">E14+E63/2</f>
        <v>11377.150000000001</v>
      </c>
      <c r="F13" s="20">
        <f t="shared" si="12"/>
        <v>11603.691666666666</v>
      </c>
      <c r="G13" s="20">
        <f t="shared" ref="G13:H13" si="13">G14+G63/2</f>
        <v>11564.024999999998</v>
      </c>
      <c r="H13" s="20">
        <f t="shared" si="13"/>
        <v>11647.541666666664</v>
      </c>
      <c r="I13" s="20"/>
      <c r="J13" s="20"/>
    </row>
    <row r="14" spans="1:10" ht="14.7" customHeight="1" x14ac:dyDescent="0.3">
      <c r="A14" s="12"/>
      <c r="B14" s="13"/>
      <c r="C14" s="13"/>
      <c r="D14" s="14" t="s">
        <v>13</v>
      </c>
      <c r="E14" s="11">
        <f t="shared" ref="E14:F14" si="14">(E2+E3+E4)/3</f>
        <v>11279.85</v>
      </c>
      <c r="F14" s="11">
        <f t="shared" si="14"/>
        <v>11545.533333333333</v>
      </c>
      <c r="G14" s="11">
        <f t="shared" ref="G14:H14" si="15">(G2+G3+G4)/3</f>
        <v>11541.699999999999</v>
      </c>
      <c r="H14" s="11">
        <f t="shared" si="15"/>
        <v>11633.233333333332</v>
      </c>
      <c r="I14" s="11"/>
      <c r="J14" s="11"/>
    </row>
    <row r="15" spans="1:10" ht="14.7" customHeight="1" x14ac:dyDescent="0.3">
      <c r="A15" s="12"/>
      <c r="B15" s="13"/>
      <c r="C15" s="13"/>
      <c r="D15" s="14" t="s">
        <v>14</v>
      </c>
      <c r="E15" s="21">
        <f t="shared" ref="E15:F15" si="16">E14-E63/2</f>
        <v>11182.55</v>
      </c>
      <c r="F15" s="21">
        <f t="shared" si="16"/>
        <v>11487.375</v>
      </c>
      <c r="G15" s="21">
        <f t="shared" ref="G15:H15" si="17">G14-G63/2</f>
        <v>11519.375</v>
      </c>
      <c r="H15" s="21">
        <f t="shared" si="17"/>
        <v>11618.924999999999</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 t="shared" ref="E17:F17" si="18">(E14+E18)/2</f>
        <v>11072.35</v>
      </c>
      <c r="F17" s="16">
        <f t="shared" si="18"/>
        <v>11475.949999999999</v>
      </c>
      <c r="G17" s="16">
        <f t="shared" ref="G17:H17" si="19">(G14+G18)/2</f>
        <v>11512.999999999998</v>
      </c>
      <c r="H17" s="16">
        <f t="shared" si="19"/>
        <v>11607.499999999996</v>
      </c>
      <c r="I17" s="16"/>
      <c r="J17" s="16"/>
    </row>
    <row r="18" spans="1:10" ht="14.7" customHeight="1" x14ac:dyDescent="0.3">
      <c r="A18" s="12"/>
      <c r="B18" s="13"/>
      <c r="C18" s="13"/>
      <c r="D18" s="14" t="s">
        <v>16</v>
      </c>
      <c r="E18" s="22">
        <f t="shared" ref="E18:F18" si="20">2*E14-E2</f>
        <v>10864.85</v>
      </c>
      <c r="F18" s="22">
        <f t="shared" si="20"/>
        <v>11406.366666666665</v>
      </c>
      <c r="G18" s="22">
        <f t="shared" ref="G18:H18" si="21">2*G14-G2</f>
        <v>11484.299999999997</v>
      </c>
      <c r="H18" s="22">
        <f t="shared" si="21"/>
        <v>11581.766666666663</v>
      </c>
      <c r="I18" s="22"/>
      <c r="J18" s="22"/>
    </row>
    <row r="19" spans="1:10" ht="14.7" hidden="1" customHeight="1" x14ac:dyDescent="0.3">
      <c r="A19" s="12"/>
      <c r="B19" s="13"/>
      <c r="C19" s="13"/>
      <c r="D19" s="14" t="s">
        <v>17</v>
      </c>
      <c r="E19" s="16">
        <f t="shared" ref="E19:F19" si="22">(E18+E20)/2</f>
        <v>10560.05</v>
      </c>
      <c r="F19" s="16">
        <f t="shared" si="22"/>
        <v>11278.624999999998</v>
      </c>
      <c r="G19" s="16">
        <f t="shared" ref="G19:H19" si="23">(G18+G20)/2</f>
        <v>11433.274999999998</v>
      </c>
      <c r="H19" s="16">
        <f t="shared" si="23"/>
        <v>11541.724999999997</v>
      </c>
      <c r="I19" s="16"/>
      <c r="J19" s="16"/>
    </row>
    <row r="20" spans="1:10" ht="14.7" customHeight="1" x14ac:dyDescent="0.3">
      <c r="A20" s="12"/>
      <c r="B20" s="13"/>
      <c r="C20" s="13"/>
      <c r="D20" s="14" t="s">
        <v>18</v>
      </c>
      <c r="E20" s="23">
        <f t="shared" ref="E20:F20" si="24">E14-E56</f>
        <v>10255.25</v>
      </c>
      <c r="F20" s="23">
        <f t="shared" si="24"/>
        <v>11150.883333333331</v>
      </c>
      <c r="G20" s="23">
        <f t="shared" ref="G20:H20" si="25">G14-G56</f>
        <v>11382.249999999998</v>
      </c>
      <c r="H20" s="23">
        <f t="shared" si="25"/>
        <v>11501.683333333331</v>
      </c>
      <c r="I20" s="23"/>
      <c r="J20" s="23"/>
    </row>
    <row r="21" spans="1:10" ht="14.7" hidden="1" customHeight="1" x14ac:dyDescent="0.3">
      <c r="A21" s="12"/>
      <c r="B21" s="13"/>
      <c r="C21" s="13"/>
      <c r="D21" s="14" t="s">
        <v>19</v>
      </c>
      <c r="E21" s="16">
        <f t="shared" ref="E21:F21" si="26">(E20+E22)/2</f>
        <v>10047.75</v>
      </c>
      <c r="F21" s="16">
        <f t="shared" si="26"/>
        <v>11081.299999999997</v>
      </c>
      <c r="G21" s="16">
        <f t="shared" ref="G21:H21" si="27">(G20+G22)/2</f>
        <v>11353.549999999997</v>
      </c>
      <c r="H21" s="16">
        <f t="shared" si="27"/>
        <v>11475.949999999997</v>
      </c>
      <c r="I21" s="16"/>
      <c r="J21" s="16"/>
    </row>
    <row r="22" spans="1:10" ht="14.7" customHeight="1" x14ac:dyDescent="0.3">
      <c r="A22" s="12"/>
      <c r="B22" s="13"/>
      <c r="C22" s="13"/>
      <c r="D22" s="14" t="s">
        <v>20</v>
      </c>
      <c r="E22" s="24">
        <f t="shared" ref="E22:F22" si="28">E18-E56</f>
        <v>9840.25</v>
      </c>
      <c r="F22" s="24">
        <f t="shared" si="28"/>
        <v>11011.716666666664</v>
      </c>
      <c r="G22" s="24">
        <f t="shared" ref="G22:H22" si="29">G18-G56</f>
        <v>11324.849999999997</v>
      </c>
      <c r="H22" s="24">
        <f t="shared" si="29"/>
        <v>11450.216666666662</v>
      </c>
      <c r="I22" s="24"/>
      <c r="J22" s="24"/>
    </row>
    <row r="23" spans="1:10" ht="14.7" customHeight="1" x14ac:dyDescent="0.3">
      <c r="A23" s="235" t="s">
        <v>21</v>
      </c>
      <c r="B23" s="236"/>
      <c r="C23" s="236"/>
      <c r="D23" s="236"/>
      <c r="E23" s="25"/>
      <c r="F23" s="25"/>
      <c r="G23" s="25"/>
      <c r="H23" s="25"/>
      <c r="I23" s="25"/>
      <c r="J23" s="25"/>
    </row>
    <row r="24" spans="1:10" ht="14.7" customHeight="1" x14ac:dyDescent="0.3">
      <c r="A24" s="12"/>
      <c r="B24" s="13"/>
      <c r="C24" s="13"/>
      <c r="D24" s="14" t="s">
        <v>22</v>
      </c>
      <c r="E24" s="17">
        <f t="shared" ref="E24:F24" si="30">(E2/E3)*E4</f>
        <v>12576.272494318317</v>
      </c>
      <c r="F24" s="17">
        <f t="shared" si="30"/>
        <v>12069.496476543507</v>
      </c>
      <c r="G24" s="17">
        <f t="shared" ref="G24:H24" si="31">(G2/G3)*G4</f>
        <v>11747.844757925288</v>
      </c>
      <c r="H24" s="17">
        <f t="shared" si="31"/>
        <v>11794.637713091237</v>
      </c>
      <c r="I24" s="17"/>
      <c r="J24" s="17"/>
    </row>
    <row r="25" spans="1:10" ht="14.7" hidden="1" customHeight="1" x14ac:dyDescent="0.3">
      <c r="A25" s="12"/>
      <c r="B25" s="13"/>
      <c r="C25" s="13"/>
      <c r="D25" s="14" t="s">
        <v>23</v>
      </c>
      <c r="E25" s="16">
        <f t="shared" ref="E25:F25" si="32">E26+1.168*(E26-E27)</f>
        <v>12367.081520000003</v>
      </c>
      <c r="F25" s="16">
        <f t="shared" si="32"/>
        <v>12005.66908</v>
      </c>
      <c r="G25" s="16">
        <f t="shared" ref="G25:H25" si="33">G26+1.168*(G26-G27)</f>
        <v>11725.262839999999</v>
      </c>
      <c r="H25" s="16">
        <f t="shared" si="33"/>
        <v>11776.456360000002</v>
      </c>
      <c r="I25" s="16"/>
      <c r="J25" s="16"/>
    </row>
    <row r="26" spans="1:10" ht="14.7" customHeight="1" x14ac:dyDescent="0.3">
      <c r="A26" s="12"/>
      <c r="B26" s="13"/>
      <c r="C26" s="13"/>
      <c r="D26" s="14" t="s">
        <v>24</v>
      </c>
      <c r="E26" s="18">
        <f t="shared" ref="E26:F26" si="34">E4+E57/2</f>
        <v>12037.980000000001</v>
      </c>
      <c r="F26" s="18">
        <f t="shared" si="34"/>
        <v>11878.907500000001</v>
      </c>
      <c r="G26" s="18">
        <f t="shared" ref="G26:H26" si="35">G4+G57/2</f>
        <v>11674.047500000001</v>
      </c>
      <c r="H26" s="18">
        <f t="shared" si="35"/>
        <v>11734.202500000001</v>
      </c>
      <c r="I26" s="18"/>
      <c r="J26" s="18"/>
    </row>
    <row r="27" spans="1:10" ht="14.7" customHeight="1" x14ac:dyDescent="0.3">
      <c r="A27" s="12"/>
      <c r="B27" s="13"/>
      <c r="C27" s="13"/>
      <c r="D27" s="14" t="s">
        <v>25</v>
      </c>
      <c r="E27" s="7">
        <f t="shared" ref="E27:F27" si="36">E4+E57/4</f>
        <v>11756.215</v>
      </c>
      <c r="F27" s="7">
        <f t="shared" si="36"/>
        <v>11770.378750000002</v>
      </c>
      <c r="G27" s="7">
        <f t="shared" ref="G27:H27" si="37">G4+G57/4</f>
        <v>11630.198750000001</v>
      </c>
      <c r="H27" s="7">
        <f t="shared" si="37"/>
        <v>11698.026250000001</v>
      </c>
      <c r="I27" s="7"/>
      <c r="J27" s="7"/>
    </row>
    <row r="28" spans="1:10" ht="14.7" hidden="1" customHeight="1" x14ac:dyDescent="0.3">
      <c r="A28" s="12"/>
      <c r="B28" s="13"/>
      <c r="C28" s="13"/>
      <c r="D28" s="14" t="s">
        <v>26</v>
      </c>
      <c r="E28" s="16">
        <f t="shared" ref="E28:F28" si="38">E4+E57/6</f>
        <v>11662.293333333335</v>
      </c>
      <c r="F28" s="16">
        <f t="shared" si="38"/>
        <v>11734.202500000001</v>
      </c>
      <c r="G28" s="16">
        <f t="shared" ref="G28:H28" si="39">G4+G57/6</f>
        <v>11615.5825</v>
      </c>
      <c r="H28" s="16">
        <f t="shared" si="39"/>
        <v>11685.967500000001</v>
      </c>
      <c r="I28" s="16"/>
      <c r="J28" s="16"/>
    </row>
    <row r="29" spans="1:10" ht="14.7" hidden="1" customHeight="1" x14ac:dyDescent="0.3">
      <c r="A29" s="12"/>
      <c r="B29" s="13"/>
      <c r="C29" s="13"/>
      <c r="D29" s="14" t="s">
        <v>27</v>
      </c>
      <c r="E29" s="16">
        <f t="shared" ref="E29:F29" si="40">E4+E57/12</f>
        <v>11568.371666666668</v>
      </c>
      <c r="F29" s="16">
        <f t="shared" si="40"/>
        <v>11698.026250000001</v>
      </c>
      <c r="G29" s="16">
        <f t="shared" ref="G29:H29" si="41">G4+G57/12</f>
        <v>11600.966250000001</v>
      </c>
      <c r="H29" s="16">
        <f t="shared" si="41"/>
        <v>11673.908750000001</v>
      </c>
      <c r="I29" s="16"/>
      <c r="J29" s="16"/>
    </row>
    <row r="30" spans="1:10" ht="14.7" customHeight="1" x14ac:dyDescent="0.3">
      <c r="A30" s="12"/>
      <c r="B30" s="13"/>
      <c r="C30" s="13"/>
      <c r="D30" s="14" t="s">
        <v>4</v>
      </c>
      <c r="E30" s="11">
        <f t="shared" ref="E30:F30" si="42">E4</f>
        <v>11474.45</v>
      </c>
      <c r="F30" s="11">
        <f t="shared" si="42"/>
        <v>11661.85</v>
      </c>
      <c r="G30" s="11">
        <f t="shared" ref="G30:H30" si="43">G4</f>
        <v>11586.35</v>
      </c>
      <c r="H30" s="11">
        <f t="shared" si="43"/>
        <v>11661.85</v>
      </c>
      <c r="I30" s="11"/>
      <c r="J30" s="11"/>
    </row>
    <row r="31" spans="1:10" ht="14.7" hidden="1" customHeight="1" x14ac:dyDescent="0.3">
      <c r="A31" s="12"/>
      <c r="B31" s="13"/>
      <c r="C31" s="13"/>
      <c r="D31" s="14" t="s">
        <v>28</v>
      </c>
      <c r="E31" s="16">
        <f t="shared" ref="E31:F31" si="44">E4-E57/12</f>
        <v>11380.528333333334</v>
      </c>
      <c r="F31" s="16">
        <f t="shared" si="44"/>
        <v>11625.67375</v>
      </c>
      <c r="G31" s="16">
        <f t="shared" ref="G31:H31" si="45">G4-G57/12</f>
        <v>11571.733749999999</v>
      </c>
      <c r="H31" s="16">
        <f t="shared" si="45"/>
        <v>11649.79125</v>
      </c>
      <c r="I31" s="16"/>
      <c r="J31" s="16"/>
    </row>
    <row r="32" spans="1:10" ht="14.7" hidden="1" customHeight="1" x14ac:dyDescent="0.3">
      <c r="A32" s="12"/>
      <c r="B32" s="13"/>
      <c r="C32" s="13"/>
      <c r="D32" s="14" t="s">
        <v>29</v>
      </c>
      <c r="E32" s="16">
        <f t="shared" ref="E32:F32" si="46">E4-E57/6</f>
        <v>11286.606666666667</v>
      </c>
      <c r="F32" s="16">
        <f t="shared" si="46"/>
        <v>11589.497499999999</v>
      </c>
      <c r="G32" s="16">
        <f t="shared" ref="G32:H32" si="47">G4-G57/6</f>
        <v>11557.1175</v>
      </c>
      <c r="H32" s="16">
        <f t="shared" si="47"/>
        <v>11637.7325</v>
      </c>
      <c r="I32" s="16"/>
      <c r="J32" s="16"/>
    </row>
    <row r="33" spans="1:250" ht="14.7" customHeight="1" x14ac:dyDescent="0.3">
      <c r="A33" s="12"/>
      <c r="B33" s="13"/>
      <c r="C33" s="13"/>
      <c r="D33" s="14" t="s">
        <v>30</v>
      </c>
      <c r="E33" s="10">
        <f t="shared" ref="E33:F33" si="48">E4-E57/4</f>
        <v>11192.685000000001</v>
      </c>
      <c r="F33" s="10">
        <f t="shared" si="48"/>
        <v>11553.321249999999</v>
      </c>
      <c r="G33" s="10">
        <f t="shared" ref="G33:H33" si="49">G4-G57/4</f>
        <v>11542.501249999999</v>
      </c>
      <c r="H33" s="10">
        <f t="shared" si="49"/>
        <v>11625.67375</v>
      </c>
      <c r="I33" s="10"/>
      <c r="J33" s="10"/>
    </row>
    <row r="34" spans="1:250" ht="14.7" customHeight="1" x14ac:dyDescent="0.3">
      <c r="A34" s="12"/>
      <c r="B34" s="13"/>
      <c r="C34" s="13"/>
      <c r="D34" s="14" t="s">
        <v>31</v>
      </c>
      <c r="E34" s="22">
        <f t="shared" ref="E34:F34" si="50">E4-E57/2</f>
        <v>10910.92</v>
      </c>
      <c r="F34" s="22">
        <f t="shared" si="50"/>
        <v>11444.7925</v>
      </c>
      <c r="G34" s="22">
        <f t="shared" ref="G34:H34" si="51">G4-G57/2</f>
        <v>11498.6525</v>
      </c>
      <c r="H34" s="22">
        <f t="shared" si="51"/>
        <v>11589.497499999999</v>
      </c>
      <c r="I34" s="22"/>
      <c r="J34" s="22"/>
    </row>
    <row r="35" spans="1:250" ht="14.7" hidden="1" customHeight="1" x14ac:dyDescent="0.3">
      <c r="A35" s="12"/>
      <c r="B35" s="13"/>
      <c r="C35" s="13"/>
      <c r="D35" s="14" t="s">
        <v>32</v>
      </c>
      <c r="E35" s="16">
        <f t="shared" ref="E35:F35" si="52">E34-1.168*(E33-E34)</f>
        <v>10581.818479999998</v>
      </c>
      <c r="F35" s="16">
        <f t="shared" si="52"/>
        <v>11318.030920000001</v>
      </c>
      <c r="G35" s="16">
        <f t="shared" ref="G35:H35" si="53">G34-1.168*(G33-G34)</f>
        <v>11447.437160000001</v>
      </c>
      <c r="H35" s="16">
        <f t="shared" si="53"/>
        <v>11547.243639999999</v>
      </c>
      <c r="I35" s="16"/>
      <c r="J35" s="16"/>
    </row>
    <row r="36" spans="1:250" ht="14.7" customHeight="1" x14ac:dyDescent="0.3">
      <c r="A36" s="12"/>
      <c r="B36" s="13"/>
      <c r="C36" s="13"/>
      <c r="D36" s="14" t="s">
        <v>33</v>
      </c>
      <c r="E36" s="23">
        <f t="shared" ref="E36:F36" si="54">E4-(E24-E4)</f>
        <v>10372.627505681685</v>
      </c>
      <c r="F36" s="23">
        <f t="shared" si="54"/>
        <v>11254.203523456494</v>
      </c>
      <c r="G36" s="23">
        <f t="shared" ref="G36:H36" si="55">G4-(G24-G4)</f>
        <v>11424.855242074713</v>
      </c>
      <c r="H36" s="23">
        <f t="shared" si="55"/>
        <v>11529.062286908764</v>
      </c>
      <c r="I36" s="23"/>
      <c r="J36" s="23"/>
    </row>
    <row r="37" spans="1:250" ht="14.7" customHeight="1" x14ac:dyDescent="0.3">
      <c r="A37" s="235" t="s">
        <v>34</v>
      </c>
      <c r="B37" s="236"/>
      <c r="C37" s="236"/>
      <c r="D37" s="236"/>
      <c r="E37" s="26" t="s">
        <v>35</v>
      </c>
      <c r="F37" s="9"/>
      <c r="G37" s="9"/>
      <c r="H37" s="9"/>
      <c r="I37" s="9"/>
      <c r="J37" s="9"/>
    </row>
    <row r="38" spans="1:250" ht="14.7" customHeight="1" x14ac:dyDescent="0.3">
      <c r="A38" s="91"/>
      <c r="B38" s="91"/>
      <c r="C38" s="91"/>
      <c r="D38" s="91"/>
      <c r="E38" s="15"/>
      <c r="F38" s="15"/>
      <c r="G38" s="15"/>
      <c r="H38" s="15"/>
      <c r="I38" s="15"/>
      <c r="J38" s="15"/>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row>
    <row r="39" spans="1:250" ht="14.7" customHeight="1" x14ac:dyDescent="0.3">
      <c r="A39" s="91"/>
      <c r="B39" s="91"/>
      <c r="C39" s="91"/>
      <c r="D39" s="91"/>
      <c r="E39" s="15"/>
      <c r="F39" s="15"/>
      <c r="G39" s="15"/>
      <c r="H39" s="15"/>
      <c r="I39" s="15"/>
      <c r="J39" s="15"/>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row>
    <row r="40" spans="1:250" ht="14.7" customHeight="1" x14ac:dyDescent="0.3">
      <c r="A40" s="91"/>
      <c r="B40" s="91"/>
      <c r="C40" s="91"/>
      <c r="D40" s="91"/>
      <c r="E40" s="15"/>
      <c r="F40" s="15"/>
      <c r="G40" s="15"/>
      <c r="H40" s="15"/>
      <c r="I40" s="15"/>
      <c r="J40" s="15"/>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row>
    <row r="41" spans="1:250" ht="14.7" customHeight="1" x14ac:dyDescent="0.3">
      <c r="A41" s="30"/>
      <c r="B41" s="19"/>
      <c r="C41" s="19"/>
      <c r="D41" s="14" t="s">
        <v>36</v>
      </c>
      <c r="E41" s="15"/>
      <c r="F41" s="15"/>
      <c r="G41" s="15"/>
      <c r="H41" s="15"/>
      <c r="I41" s="15"/>
      <c r="J41" s="15"/>
    </row>
    <row r="42" spans="1:250" ht="14.7" customHeight="1" x14ac:dyDescent="0.3">
      <c r="A42" s="30"/>
      <c r="B42" s="19"/>
      <c r="C42" s="19"/>
      <c r="D42" s="14" t="s">
        <v>37</v>
      </c>
      <c r="E42" s="17"/>
      <c r="F42" s="17"/>
      <c r="G42" s="77"/>
      <c r="H42" s="77"/>
      <c r="I42" s="234"/>
      <c r="J42" s="77"/>
      <c r="K42" s="203"/>
    </row>
    <row r="43" spans="1:250" ht="14.7" customHeight="1" x14ac:dyDescent="0.3">
      <c r="A43" s="12"/>
      <c r="B43" s="19"/>
      <c r="C43" s="13"/>
      <c r="D43" s="14" t="s">
        <v>38</v>
      </c>
      <c r="E43" s="18"/>
      <c r="F43" s="18"/>
      <c r="G43" s="18"/>
      <c r="H43" s="18"/>
      <c r="I43" s="214"/>
      <c r="J43" s="18"/>
      <c r="K43" s="203"/>
    </row>
    <row r="44" spans="1:250" ht="14.7" customHeight="1" x14ac:dyDescent="0.3">
      <c r="A44" s="12"/>
      <c r="B44" s="13"/>
      <c r="C44" s="13"/>
      <c r="D44" s="14" t="s">
        <v>39</v>
      </c>
      <c r="E44" s="7"/>
      <c r="F44" s="7"/>
      <c r="G44" s="7"/>
      <c r="H44" s="7">
        <v>11760.2</v>
      </c>
      <c r="I44" s="213"/>
      <c r="J44" s="7"/>
      <c r="K44" s="203"/>
    </row>
    <row r="45" spans="1:250" ht="14.7" customHeight="1" x14ac:dyDescent="0.3">
      <c r="A45" s="12"/>
      <c r="B45" s="13"/>
      <c r="C45" s="13"/>
      <c r="D45" s="136" t="s">
        <v>64</v>
      </c>
      <c r="E45" s="20"/>
      <c r="F45" s="20"/>
      <c r="G45" s="20"/>
      <c r="H45" s="219" t="s">
        <v>87</v>
      </c>
      <c r="I45" s="219"/>
      <c r="J45" s="20"/>
    </row>
    <row r="46" spans="1:250" ht="14.7" customHeight="1" x14ac:dyDescent="0.3">
      <c r="A46" s="12"/>
      <c r="B46" s="13"/>
      <c r="C46" s="13"/>
      <c r="D46" s="14" t="s">
        <v>4</v>
      </c>
      <c r="E46" s="11">
        <f t="shared" ref="E46:F46" si="56">E4</f>
        <v>11474.45</v>
      </c>
      <c r="F46" s="11">
        <f t="shared" si="56"/>
        <v>11661.85</v>
      </c>
      <c r="G46" s="11">
        <f t="shared" ref="G46:H46" si="57">G4</f>
        <v>11586.35</v>
      </c>
      <c r="H46" s="11">
        <f t="shared" si="57"/>
        <v>11661.85</v>
      </c>
      <c r="I46" s="11"/>
      <c r="J46" s="11"/>
    </row>
    <row r="47" spans="1:250" ht="14.7" customHeight="1" x14ac:dyDescent="0.3">
      <c r="A47" s="12"/>
      <c r="B47" s="13"/>
      <c r="C47" s="13"/>
      <c r="D47" s="14" t="s">
        <v>40</v>
      </c>
      <c r="E47" s="21"/>
      <c r="F47" s="21"/>
      <c r="G47" s="21"/>
      <c r="H47" s="21">
        <v>11620.1304</v>
      </c>
      <c r="I47" s="21"/>
      <c r="J47" s="21"/>
      <c r="K47" s="204"/>
    </row>
    <row r="48" spans="1:250" ht="14.7" customHeight="1" x14ac:dyDescent="0.3">
      <c r="A48" s="12"/>
      <c r="B48" s="13"/>
      <c r="C48" s="13"/>
      <c r="D48" s="14" t="s">
        <v>41</v>
      </c>
      <c r="E48" s="10"/>
      <c r="F48" s="10"/>
      <c r="G48" s="10"/>
      <c r="H48" s="10" t="s">
        <v>82</v>
      </c>
      <c r="I48" s="221" t="s">
        <v>86</v>
      </c>
      <c r="J48" s="10"/>
      <c r="K48" s="205"/>
    </row>
    <row r="49" spans="1:250" ht="14.7" customHeight="1" x14ac:dyDescent="0.3">
      <c r="A49" s="12"/>
      <c r="B49" s="13"/>
      <c r="C49" s="13"/>
      <c r="D49" s="14" t="s">
        <v>42</v>
      </c>
      <c r="E49" s="22"/>
      <c r="F49" s="22"/>
      <c r="G49" s="22"/>
      <c r="H49" s="22">
        <v>11495.4954</v>
      </c>
      <c r="I49" s="222" t="s">
        <v>85</v>
      </c>
      <c r="J49" s="22"/>
      <c r="K49" s="203"/>
    </row>
    <row r="50" spans="1:250" ht="14.7" customHeight="1" x14ac:dyDescent="0.3">
      <c r="A50" s="12"/>
      <c r="B50" s="13"/>
      <c r="C50" s="13"/>
      <c r="D50" s="14" t="s">
        <v>43</v>
      </c>
      <c r="E50" s="23"/>
      <c r="F50" s="23"/>
      <c r="G50" s="23"/>
      <c r="H50" s="23">
        <v>11457.581900000001</v>
      </c>
      <c r="I50" s="223" t="s">
        <v>84</v>
      </c>
      <c r="J50" s="23"/>
      <c r="K50" s="203"/>
    </row>
    <row r="51" spans="1:250" ht="14.7" customHeight="1" x14ac:dyDescent="0.3">
      <c r="A51" s="12"/>
      <c r="B51" s="13"/>
      <c r="C51" s="13"/>
      <c r="D51" s="14" t="s">
        <v>44</v>
      </c>
      <c r="E51" s="24"/>
      <c r="F51" s="24"/>
      <c r="G51" s="24"/>
      <c r="H51" s="24" t="s">
        <v>83</v>
      </c>
      <c r="I51" s="24"/>
      <c r="J51" s="24"/>
    </row>
    <row r="52" spans="1:250" ht="14.7" customHeight="1" x14ac:dyDescent="0.3">
      <c r="A52" s="91"/>
      <c r="B52" s="91"/>
      <c r="C52" s="91"/>
      <c r="D52" s="91"/>
      <c r="E52" s="24"/>
      <c r="F52" s="24"/>
      <c r="G52" s="24"/>
      <c r="H52" s="24"/>
      <c r="I52" s="24"/>
      <c r="J52" s="24"/>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row>
    <row r="53" spans="1:250" ht="14.7" customHeight="1" x14ac:dyDescent="0.3">
      <c r="A53" s="91"/>
      <c r="B53" s="91"/>
      <c r="C53" s="91"/>
      <c r="D53" s="91"/>
      <c r="E53" s="24"/>
      <c r="F53" s="24"/>
      <c r="G53" s="24"/>
      <c r="H53" s="24"/>
      <c r="I53" s="24"/>
      <c r="J53" s="24"/>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row>
    <row r="54" spans="1:250" ht="14.7" customHeight="1" x14ac:dyDescent="0.3">
      <c r="A54" s="91"/>
      <c r="B54" s="91"/>
      <c r="C54" s="91"/>
      <c r="D54" s="91"/>
      <c r="E54" s="24"/>
      <c r="F54" s="24"/>
      <c r="G54" s="24"/>
      <c r="H54" s="24"/>
      <c r="I54" s="24"/>
      <c r="J54" s="24"/>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row>
    <row r="55" spans="1:250" ht="14.7" customHeight="1" x14ac:dyDescent="0.3">
      <c r="A55" s="235" t="s">
        <v>45</v>
      </c>
      <c r="B55" s="236"/>
      <c r="C55" s="236"/>
      <c r="D55" s="236"/>
      <c r="E55" s="25"/>
      <c r="F55" s="25"/>
      <c r="G55" s="25"/>
      <c r="H55" s="25"/>
      <c r="I55" s="25"/>
      <c r="J55" s="25"/>
    </row>
    <row r="56" spans="1:250" ht="14.7" customHeight="1" x14ac:dyDescent="0.3">
      <c r="A56" s="12"/>
      <c r="B56" s="13"/>
      <c r="C56" s="13"/>
      <c r="D56" s="14" t="s">
        <v>46</v>
      </c>
      <c r="E56" s="16">
        <f t="shared" ref="E56:F56" si="58">ABS(E2-E3)</f>
        <v>1024.6000000000004</v>
      </c>
      <c r="F56" s="16">
        <f t="shared" si="58"/>
        <v>394.65000000000146</v>
      </c>
      <c r="G56" s="16">
        <f t="shared" ref="G56:H56" si="59">ABS(G2-G3)</f>
        <v>159.45000000000073</v>
      </c>
      <c r="H56" s="16">
        <f t="shared" si="59"/>
        <v>131.55000000000109</v>
      </c>
      <c r="I56" s="16"/>
      <c r="J56" s="16"/>
    </row>
    <row r="57" spans="1:250" ht="14.7" customHeight="1" x14ac:dyDescent="0.3">
      <c r="A57" s="12"/>
      <c r="B57" s="13"/>
      <c r="C57" s="13"/>
      <c r="D57" s="14" t="s">
        <v>47</v>
      </c>
      <c r="E57" s="16">
        <f t="shared" ref="E57:F57" si="60">E56*1.1</f>
        <v>1127.0600000000004</v>
      </c>
      <c r="F57" s="16">
        <f t="shared" si="60"/>
        <v>434.11500000000166</v>
      </c>
      <c r="G57" s="16">
        <f t="shared" ref="G57:H57" si="61">G56*1.1</f>
        <v>175.39500000000081</v>
      </c>
      <c r="H57" s="16">
        <f t="shared" si="61"/>
        <v>144.70500000000121</v>
      </c>
      <c r="I57" s="16"/>
      <c r="J57" s="16"/>
    </row>
    <row r="58" spans="1:250" ht="14.7" customHeight="1" x14ac:dyDescent="0.3">
      <c r="A58" s="12"/>
      <c r="B58" s="13"/>
      <c r="C58" s="13"/>
      <c r="D58" s="14" t="s">
        <v>48</v>
      </c>
      <c r="E58" s="16">
        <f t="shared" ref="E58:F58" si="62">(E2+E3)</f>
        <v>22365.1</v>
      </c>
      <c r="F58" s="16">
        <f t="shared" si="62"/>
        <v>22974.75</v>
      </c>
      <c r="G58" s="16">
        <f t="shared" ref="G58:H58" si="63">(G2+G3)</f>
        <v>23038.75</v>
      </c>
      <c r="H58" s="16">
        <f t="shared" si="63"/>
        <v>23237.85</v>
      </c>
      <c r="I58" s="16"/>
      <c r="J58" s="16"/>
    </row>
    <row r="59" spans="1:250" ht="14.7" customHeight="1" x14ac:dyDescent="0.3">
      <c r="A59" s="12"/>
      <c r="B59" s="13"/>
      <c r="C59" s="13"/>
      <c r="D59" s="14" t="s">
        <v>49</v>
      </c>
      <c r="E59" s="16">
        <f t="shared" ref="E59:F59" si="64">(E2+E3)/2</f>
        <v>11182.55</v>
      </c>
      <c r="F59" s="16">
        <f t="shared" si="64"/>
        <v>11487.375</v>
      </c>
      <c r="G59" s="16">
        <f t="shared" ref="G59:H59" si="65">(G2+G3)/2</f>
        <v>11519.375</v>
      </c>
      <c r="H59" s="16">
        <f t="shared" si="65"/>
        <v>11618.924999999999</v>
      </c>
      <c r="I59" s="16"/>
      <c r="J59" s="16"/>
    </row>
    <row r="60" spans="1:250" ht="14.7" customHeight="1" x14ac:dyDescent="0.3">
      <c r="A60" s="12"/>
      <c r="B60" s="13"/>
      <c r="C60" s="13"/>
      <c r="D60" s="14" t="s">
        <v>12</v>
      </c>
      <c r="E60" s="16">
        <f t="shared" ref="E60:F60" si="66">E61-E62+E61</f>
        <v>11377.150000000001</v>
      </c>
      <c r="F60" s="16">
        <f t="shared" si="66"/>
        <v>11603.691666666666</v>
      </c>
      <c r="G60" s="16">
        <f t="shared" ref="G60:H60" si="67">G61-G62+G61</f>
        <v>11564.024999999998</v>
      </c>
      <c r="H60" s="16">
        <f t="shared" si="67"/>
        <v>11647.541666666664</v>
      </c>
      <c r="I60" s="16"/>
      <c r="J60" s="16"/>
    </row>
    <row r="61" spans="1:250" ht="14.7" customHeight="1" x14ac:dyDescent="0.3">
      <c r="A61" s="12"/>
      <c r="B61" s="13"/>
      <c r="C61" s="13"/>
      <c r="D61" s="14" t="s">
        <v>50</v>
      </c>
      <c r="E61" s="16">
        <f t="shared" ref="E61:F61" si="68">(E2+E3+E4)/3</f>
        <v>11279.85</v>
      </c>
      <c r="F61" s="16">
        <f t="shared" si="68"/>
        <v>11545.533333333333</v>
      </c>
      <c r="G61" s="16">
        <f t="shared" ref="G61:H61" si="69">(G2+G3+G4)/3</f>
        <v>11541.699999999999</v>
      </c>
      <c r="H61" s="16">
        <f t="shared" si="69"/>
        <v>11633.233333333332</v>
      </c>
      <c r="I61" s="16"/>
      <c r="J61" s="16"/>
    </row>
    <row r="62" spans="1:250" ht="14.7" customHeight="1" x14ac:dyDescent="0.3">
      <c r="A62" s="12"/>
      <c r="B62" s="13"/>
      <c r="C62" s="13"/>
      <c r="D62" s="14" t="s">
        <v>14</v>
      </c>
      <c r="E62" s="16">
        <f t="shared" ref="E62:F62" si="70">E59</f>
        <v>11182.55</v>
      </c>
      <c r="F62" s="16">
        <f t="shared" si="70"/>
        <v>11487.375</v>
      </c>
      <c r="G62" s="16">
        <f t="shared" ref="G62:H62" si="71">G59</f>
        <v>11519.375</v>
      </c>
      <c r="H62" s="16">
        <f t="shared" si="71"/>
        <v>11618.924999999999</v>
      </c>
      <c r="I62" s="16"/>
      <c r="J62" s="16"/>
    </row>
    <row r="63" spans="1:250" ht="14.7" customHeight="1" x14ac:dyDescent="0.3">
      <c r="A63" s="12"/>
      <c r="B63" s="13"/>
      <c r="C63" s="13"/>
      <c r="D63" s="14" t="s">
        <v>51</v>
      </c>
      <c r="E63" s="31">
        <f>(E60-E62)</f>
        <v>194.60000000000218</v>
      </c>
      <c r="F63" s="31">
        <f t="shared" ref="F63" si="72">ABS(F60-F62)</f>
        <v>116.3166666666657</v>
      </c>
      <c r="G63" s="31">
        <f t="shared" ref="G63:H63" si="73">ABS(G60-G62)</f>
        <v>44.649999999997817</v>
      </c>
      <c r="H63" s="31">
        <f t="shared" si="73"/>
        <v>28.616666666664969</v>
      </c>
      <c r="I63" s="31"/>
      <c r="J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D34" sqref="D34"/>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10670.25</v>
      </c>
      <c r="C6" s="110"/>
      <c r="D6" s="177">
        <v>11694.85</v>
      </c>
      <c r="E6" s="111"/>
      <c r="F6" s="233">
        <v>11090.15</v>
      </c>
      <c r="G6" s="109"/>
      <c r="H6" s="176">
        <v>11189.4</v>
      </c>
      <c r="I6" s="110"/>
      <c r="J6" s="177">
        <v>11411.1</v>
      </c>
      <c r="K6" s="111"/>
      <c r="L6" s="178"/>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11694.85</v>
      </c>
      <c r="C9" s="110"/>
      <c r="D9" s="177">
        <v>11090.15</v>
      </c>
      <c r="E9" s="111"/>
      <c r="F9" s="178">
        <v>11684.7</v>
      </c>
      <c r="G9" s="109"/>
      <c r="H9" s="176">
        <v>11684.7</v>
      </c>
      <c r="I9" s="110"/>
      <c r="J9" s="177">
        <v>11684.7</v>
      </c>
      <c r="K9" s="111"/>
      <c r="L9" s="178"/>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11684.7</v>
      </c>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11453.044400000001</v>
      </c>
      <c r="C16" s="187"/>
      <c r="D16" s="186">
        <f>VALUE(23.6/100*(D6-D9)+D9)</f>
        <v>11232.859199999999</v>
      </c>
      <c r="E16" s="186"/>
      <c r="F16" s="186">
        <f>VALUE(23.6/100*(F6-F9)+F9)</f>
        <v>11544.386200000001</v>
      </c>
      <c r="G16" s="186"/>
      <c r="H16" s="186">
        <f>VALUE(23.6/100*(H6-H9)+H9)</f>
        <v>11567.8092</v>
      </c>
      <c r="I16" s="187"/>
      <c r="J16" s="186">
        <f>VALUE(23.6/100*(J6-J9)+J9)</f>
        <v>11620.1304</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11303.452800000001</v>
      </c>
      <c r="C17" s="189"/>
      <c r="D17" s="207">
        <f>VALUE(38.2/100*(D6-D9)+D9)</f>
        <v>11321.145399999999</v>
      </c>
      <c r="E17" s="188"/>
      <c r="F17" s="188">
        <f>VALUE(38.2/100*(F6-F9)+F9)</f>
        <v>11457.581900000001</v>
      </c>
      <c r="G17" s="188"/>
      <c r="H17" s="188">
        <f>38.2/100*(H6-H9)+H9</f>
        <v>11495.4954</v>
      </c>
      <c r="I17" s="189"/>
      <c r="J17" s="188">
        <f>VALUE(38.2/100*(J6-J9)+J9)</f>
        <v>11580.184800000001</v>
      </c>
      <c r="K17" s="188"/>
      <c r="L17" s="188">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11182.55</v>
      </c>
      <c r="C18" s="187"/>
      <c r="D18" s="186">
        <f>VALUE(50/100*(D6-D9)+D9)</f>
        <v>11392.5</v>
      </c>
      <c r="E18" s="186"/>
      <c r="F18" s="186">
        <f>VALUE(50/100*(F6-F9)+F9)</f>
        <v>11387.424999999999</v>
      </c>
      <c r="G18" s="186"/>
      <c r="H18" s="186">
        <f>VALUE(50/100*(H6-H9)+H9)</f>
        <v>11437.05</v>
      </c>
      <c r="I18" s="187"/>
      <c r="J18" s="186">
        <f>VALUE(50/100*(J6-J9)+J9)</f>
        <v>11547.900000000001</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11061.647199999999</v>
      </c>
      <c r="C19" s="187"/>
      <c r="D19" s="186">
        <f>VALUE(61.8/100*(D6-D9)+D9)</f>
        <v>11463.854600000001</v>
      </c>
      <c r="E19" s="186"/>
      <c r="F19" s="186">
        <f>VALUE(61.8/100*(F6-F9)+F9)</f>
        <v>11317.268099999999</v>
      </c>
      <c r="G19" s="186"/>
      <c r="H19" s="186">
        <f>VALUE(61.8/100*(H6-H9)+H9)</f>
        <v>11378.604600000001</v>
      </c>
      <c r="I19" s="187"/>
      <c r="J19" s="186">
        <f>VALUE(61.8/100*(J6-J9)+J9)</f>
        <v>11515.6152</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10970.4578</v>
      </c>
      <c r="C20" s="167"/>
      <c r="D20" s="190">
        <f>VALUE(70.7/100*(D6-D9)+D9)</f>
        <v>11517.6729</v>
      </c>
      <c r="E20" s="191"/>
      <c r="F20" s="190">
        <f>VALUE(70.7/100*(F6-F9)+F9)</f>
        <v>11264.353149999999</v>
      </c>
      <c r="G20" s="190"/>
      <c r="H20" s="190">
        <f>VALUE(70.7/100*(H6-H9)+H9)</f>
        <v>11334.5229</v>
      </c>
      <c r="I20" s="167"/>
      <c r="J20" s="190">
        <f>VALUE(70.7/100*(J6-J9)+J9)</f>
        <v>11491.264800000001</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10889.5144</v>
      </c>
      <c r="C21" s="187"/>
      <c r="D21" s="186">
        <f>VALUE(78.6/100*(D6-D9)+D9)</f>
        <v>11565.4442</v>
      </c>
      <c r="E21" s="186"/>
      <c r="F21" s="186">
        <f>VALUE(78.6/100*(F6-F9)+F9)</f>
        <v>11217.3837</v>
      </c>
      <c r="G21" s="186"/>
      <c r="H21" s="186">
        <f>VALUE(78.6/100*(H6-H9)+H9)</f>
        <v>11295.394200000001</v>
      </c>
      <c r="I21" s="187"/>
      <c r="J21" s="186">
        <f>VALUE(78.6/100*(J6-J9)+J9)</f>
        <v>11469.6504</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10670.25</v>
      </c>
      <c r="C22" s="167"/>
      <c r="D22" s="190">
        <f>VALUE(100/100*(D6-D9)+D9)</f>
        <v>11694.85</v>
      </c>
      <c r="E22" s="191"/>
      <c r="F22" s="190">
        <f>VALUE(100/100*(F6-F9)+F9)</f>
        <v>11090.15</v>
      </c>
      <c r="G22" s="190"/>
      <c r="H22" s="190">
        <f>VALUE(100/100*(H6-H9)+H9)</f>
        <v>11189.4</v>
      </c>
      <c r="I22" s="167"/>
      <c r="J22" s="190">
        <f>VALUE(100/100*(J6-J9)+J9)</f>
        <v>11411.1</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10428.4444</v>
      </c>
      <c r="C23" s="198"/>
      <c r="D23" s="198">
        <f t="shared" ref="D23:AJ23" si="0">VALUE(123.6/100*(D6-D9)+D9)</f>
        <v>11837.5592</v>
      </c>
      <c r="E23" s="198"/>
      <c r="F23" s="198">
        <f t="shared" si="0"/>
        <v>10949.8362</v>
      </c>
      <c r="G23" s="198"/>
      <c r="H23" s="198">
        <f t="shared" si="0"/>
        <v>11072.509199999999</v>
      </c>
      <c r="I23" s="198"/>
      <c r="J23" s="198">
        <f t="shared" si="0"/>
        <v>11346.5304</v>
      </c>
      <c r="K23" s="198"/>
      <c r="L23" s="198">
        <f t="shared" si="0"/>
        <v>0</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391.39720000000017</v>
      </c>
      <c r="C26" s="194"/>
      <c r="D26" s="193">
        <f>VALUE(D12-38.2/100*(D6-D9))</f>
        <v>11453.704600000001</v>
      </c>
      <c r="E26" s="193"/>
      <c r="F26" s="193">
        <f>VALUE(F12-38.2/100*(F6-F9))</f>
        <v>227.11810000000042</v>
      </c>
      <c r="G26" s="193"/>
      <c r="H26" s="193">
        <f>VALUE(H12-38.2/100*(H6-H9))</f>
        <v>189.20460000000043</v>
      </c>
      <c r="I26" s="194"/>
      <c r="J26" s="193">
        <f>VALUE(J12-38.2/100*(J6-J9))</f>
        <v>104.51520000000014</v>
      </c>
      <c r="K26" s="193"/>
      <c r="L26" s="195">
        <f>VALUE(L12-38.2/100*(L6-L9))</f>
        <v>0</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512.30000000000018</v>
      </c>
      <c r="C27" s="194"/>
      <c r="D27" s="193">
        <f>VALUE(D12-50/100*(D6-D9))</f>
        <v>11382.35</v>
      </c>
      <c r="E27" s="193"/>
      <c r="F27" s="193">
        <f>VALUE(F12-50/100*(F6-F9))</f>
        <v>297.27500000000055</v>
      </c>
      <c r="G27" s="193"/>
      <c r="H27" s="193">
        <f>VALUE(H12-50/100*(H6-H9))</f>
        <v>247.65000000000055</v>
      </c>
      <c r="I27" s="194"/>
      <c r="J27" s="193">
        <f>VALUE(J12-50/100*(J6-J9))</f>
        <v>136.80000000000018</v>
      </c>
      <c r="K27" s="193"/>
      <c r="L27" s="193">
        <f>VALUE(L12-50/100*(L6-L9))</f>
        <v>0</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633.20280000000025</v>
      </c>
      <c r="C28" s="197"/>
      <c r="D28" s="196">
        <f>VALUE(D12-61.8/100*(D6-D9))</f>
        <v>11310.9954</v>
      </c>
      <c r="E28" s="196"/>
      <c r="F28" s="196">
        <f>VALUE(F12-61.8/100*(F6-F9))</f>
        <v>367.43190000000067</v>
      </c>
      <c r="G28" s="196"/>
      <c r="H28" s="196">
        <f>VALUE(H12-61.8/100*(H6-H9))</f>
        <v>306.09540000000067</v>
      </c>
      <c r="I28" s="197"/>
      <c r="J28" s="196">
        <f>VALUE(J12-61.8/100*(J6-J9))</f>
        <v>169.08480000000023</v>
      </c>
      <c r="K28" s="196"/>
      <c r="L28" s="196">
        <f>VALUE(L12-61.8/100*(L6-L9))</f>
        <v>0</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717.93722000000014</v>
      </c>
      <c r="C29" s="167"/>
      <c r="D29" s="190">
        <f>VALUE(D12-70.07/100*(D6-D9))</f>
        <v>11260.986710000001</v>
      </c>
      <c r="E29" s="191"/>
      <c r="F29" s="190">
        <f>VALUE(F12-70.07/100*(F6-F9))</f>
        <v>416.60118500000067</v>
      </c>
      <c r="G29" s="190"/>
      <c r="H29" s="190">
        <f>VALUE(H12-70.07/100*(H6-H9))</f>
        <v>347.05671000000069</v>
      </c>
      <c r="I29" s="167"/>
      <c r="J29" s="190">
        <f>VALUE(J12-70.07/100*(J6-J9))</f>
        <v>191.71152000000023</v>
      </c>
      <c r="K29" s="191"/>
      <c r="L29" s="190">
        <f>VALUE(L12-70.07/100*(L6-L9))</f>
        <v>0</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1024.6000000000004</v>
      </c>
      <c r="C30" s="194"/>
      <c r="D30" s="193">
        <f>VALUE(D12-100/100*(D6-D9))</f>
        <v>11080</v>
      </c>
      <c r="E30" s="193"/>
      <c r="F30" s="193">
        <f>VALUE(F12-100/100*(F6-F9))</f>
        <v>594.55000000000109</v>
      </c>
      <c r="G30" s="193"/>
      <c r="H30" s="193">
        <f>VALUE(H12-100/100*(H6-H9))</f>
        <v>495.30000000000109</v>
      </c>
      <c r="I30" s="194"/>
      <c r="J30" s="193">
        <f>VALUE(J12-100/100*(J6-J9))</f>
        <v>273.60000000000036</v>
      </c>
      <c r="K30" s="193"/>
      <c r="L30" s="193">
        <f>VALUE(L12-100/100*(L6-L9))</f>
        <v>0</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1266.4056000000005</v>
      </c>
      <c r="C31" s="199"/>
      <c r="D31" s="198">
        <f>VALUE(D12-123.6/100*(D6-D9))</f>
        <v>10937.290800000001</v>
      </c>
      <c r="E31" s="198"/>
      <c r="F31" s="198">
        <f>VALUE(F12-123.6/100*(F6-F9))</f>
        <v>734.86380000000133</v>
      </c>
      <c r="G31" s="198"/>
      <c r="H31" s="198">
        <f>VALUE(H12-123.6/100*(H6-H9))</f>
        <v>612.19080000000133</v>
      </c>
      <c r="I31" s="199"/>
      <c r="J31" s="198">
        <f>VALUE(J12-123.6/100*(J6-J9))</f>
        <v>338.16960000000046</v>
      </c>
      <c r="K31" s="198"/>
      <c r="L31" s="198">
        <f>VALUE(L12-123.6/100*(L6-L9))</f>
        <v>0</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1415.9972000000005</v>
      </c>
      <c r="C32" s="167"/>
      <c r="D32" s="190">
        <f>VALUE(D12-138.2/100*(D6-D9))</f>
        <v>10849.0046</v>
      </c>
      <c r="E32" s="191"/>
      <c r="F32" s="190">
        <f>VALUE(F12-138.2/100*(F6-F9))</f>
        <v>821.66810000000146</v>
      </c>
      <c r="G32" s="190"/>
      <c r="H32" s="190">
        <f>VALUE(H12-138.2/100*(H6-H9))</f>
        <v>684.50460000000146</v>
      </c>
      <c r="I32" s="167"/>
      <c r="J32" s="190">
        <f>VALUE(J12-138.2/100*(J6-J9))</f>
        <v>378.11520000000047</v>
      </c>
      <c r="K32" s="191"/>
      <c r="L32" s="190">
        <f>VALUE(L12-138.2/100*(L6-L9))</f>
        <v>0</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1536.9000000000005</v>
      </c>
      <c r="C33" s="167"/>
      <c r="D33" s="190">
        <f>VALUE(D12-150/100*(D6-D9))</f>
        <v>10777.65</v>
      </c>
      <c r="E33" s="191"/>
      <c r="F33" s="190">
        <f>VALUE(F12-150/100*(F6-F9))</f>
        <v>891.82500000000164</v>
      </c>
      <c r="G33" s="190"/>
      <c r="H33" s="190">
        <f>VALUE(H12-150/100*(H6-H9))</f>
        <v>742.95000000000164</v>
      </c>
      <c r="I33" s="167"/>
      <c r="J33" s="190">
        <f>VALUE(J12-150/100*(J6-J9))</f>
        <v>410.40000000000055</v>
      </c>
      <c r="K33" s="191"/>
      <c r="L33" s="190">
        <f>VALUE(L12-150/100*(L6-L9))</f>
        <v>0</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1657.8028000000006</v>
      </c>
      <c r="C34" s="226"/>
      <c r="D34" s="225">
        <f>VALUE(D12-161.8/100*(D6-D9))</f>
        <v>10706.295399999999</v>
      </c>
      <c r="E34" s="225"/>
      <c r="F34" s="225">
        <f>VALUE(F12-161.8/100*(F6-F9))</f>
        <v>961.98190000000181</v>
      </c>
      <c r="G34" s="225"/>
      <c r="H34" s="225">
        <f>VALUE(H12-161.8/100*(H6-H9))</f>
        <v>801.39540000000181</v>
      </c>
      <c r="I34" s="226"/>
      <c r="J34" s="225">
        <f>VALUE(J12-161.8/100*(J6-J9))</f>
        <v>442.68480000000062</v>
      </c>
      <c r="K34" s="225"/>
      <c r="L34" s="225">
        <f>VALUE(L12-161.8/100*(L6-L9))</f>
        <v>0</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1742.5372200000004</v>
      </c>
      <c r="C35" s="167"/>
      <c r="D35" s="190">
        <f>VALUE(D12-170.07/100*(D6-D9))</f>
        <v>10656.28671</v>
      </c>
      <c r="E35" s="191"/>
      <c r="F35" s="190">
        <f>VALUE(F12-170.07/100*(F6-F9))</f>
        <v>1011.1511850000018</v>
      </c>
      <c r="G35" s="190"/>
      <c r="H35" s="190">
        <f>VALUE(H12-170.07/100*(H6-H9))</f>
        <v>842.35671000000184</v>
      </c>
      <c r="I35" s="167"/>
      <c r="J35" s="190">
        <f>VALUE(J12-170.07/100*(J6-J9))</f>
        <v>465.3115200000006</v>
      </c>
      <c r="K35" s="191"/>
      <c r="L35" s="190">
        <f>VALUE(L12-170.07/100*(L6-L9))</f>
        <v>0</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2049.2000000000007</v>
      </c>
      <c r="C36" s="194"/>
      <c r="D36" s="193">
        <f>VALUE(D12-200/100*(D6-D9))</f>
        <v>10475.299999999999</v>
      </c>
      <c r="E36" s="193"/>
      <c r="F36" s="193">
        <f>VALUE(F12-200/100*(F6-F9))</f>
        <v>1189.1000000000022</v>
      </c>
      <c r="G36" s="193"/>
      <c r="H36" s="193">
        <f>VALUE(H12-200/100*(H6-H9))</f>
        <v>990.60000000000218</v>
      </c>
      <c r="I36" s="194"/>
      <c r="J36" s="193">
        <f>VALUE(J12-200/100*(J6-J9))</f>
        <v>547.20000000000073</v>
      </c>
      <c r="K36" s="193"/>
      <c r="L36" s="193">
        <f>VALUE(L12-200/100*(L6-L9))</f>
        <v>0</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2291.0056000000004</v>
      </c>
      <c r="C37" s="167"/>
      <c r="D37" s="190">
        <f>VALUE(D12-223.6/100*(D6-D9))</f>
        <v>10332.5908</v>
      </c>
      <c r="E37" s="191"/>
      <c r="F37" s="190">
        <f>VALUE(F12-223.6/100*(F6-F9))</f>
        <v>1329.4138000000023</v>
      </c>
      <c r="G37" s="190"/>
      <c r="H37" s="190">
        <f>VALUE(H12-223.6/100*(H6-H9))</f>
        <v>1107.4908000000023</v>
      </c>
      <c r="I37" s="167"/>
      <c r="J37" s="190">
        <f>VALUE(J12-223.6/100*(J6-J9))</f>
        <v>611.76960000000076</v>
      </c>
      <c r="K37" s="191"/>
      <c r="L37" s="190">
        <f>VALUE(L12-223.6/100*(L6-L9))</f>
        <v>0</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2440.5972000000006</v>
      </c>
      <c r="C38" s="194"/>
      <c r="D38" s="193">
        <f>VALUE(D12-238.2/100*(D6-D9))</f>
        <v>10244.304599999999</v>
      </c>
      <c r="E38" s="193"/>
      <c r="F38" s="193">
        <f>VALUE(F12-238.2/100*(F6-F9))</f>
        <v>1416.2181000000023</v>
      </c>
      <c r="G38" s="193"/>
      <c r="H38" s="193">
        <f>VALUE(H12-238.2/100*(H6-H9))</f>
        <v>1179.8046000000024</v>
      </c>
      <c r="I38" s="194"/>
      <c r="J38" s="193">
        <f>VALUE(J12-238.2/100*(J6-J9))</f>
        <v>651.71520000000078</v>
      </c>
      <c r="K38" s="193"/>
      <c r="L38" s="193">
        <f>VALUE(L12-238.2/100*(L6-L9))</f>
        <v>0</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2682.4028000000012</v>
      </c>
      <c r="C39" s="194"/>
      <c r="D39" s="193">
        <f>VALUE(D12-261.8/100*(D6-D9))</f>
        <v>10101.595399999998</v>
      </c>
      <c r="E39" s="193"/>
      <c r="F39" s="193">
        <f>VALUE(F12-261.8/100*(F6-F9))</f>
        <v>1556.5319000000031</v>
      </c>
      <c r="G39" s="193"/>
      <c r="H39" s="193">
        <f>VALUE(H12-261.8/100*(H6-H9))</f>
        <v>1296.695400000003</v>
      </c>
      <c r="I39" s="194"/>
      <c r="J39" s="193">
        <f>VALUE(J12-261.8/100*(J6-J9))</f>
        <v>716.28480000000104</v>
      </c>
      <c r="K39" s="193"/>
      <c r="L39" s="193">
        <f>VALUE(L12-261.8/100*(L6-L9))</f>
        <v>0</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3073.8000000000011</v>
      </c>
      <c r="C40" s="194"/>
      <c r="D40" s="193">
        <f>VALUE(D12-300/100*(D6-D9))</f>
        <v>9870.5999999999985</v>
      </c>
      <c r="E40" s="193"/>
      <c r="F40" s="193">
        <f>VALUE(F12-300/100*(F6-F9))</f>
        <v>1783.6500000000033</v>
      </c>
      <c r="G40" s="193"/>
      <c r="H40" s="193">
        <f>VALUE(H12-300/100*(H6-H9))</f>
        <v>1485.9000000000033</v>
      </c>
      <c r="I40" s="194"/>
      <c r="J40" s="193">
        <f>VALUE(J12-300/100*(J6-J9))</f>
        <v>820.80000000000109</v>
      </c>
      <c r="K40" s="193"/>
      <c r="L40" s="193">
        <f>VALUE(L12-300/100*(L6-L9))</f>
        <v>0</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3315.6056000000012</v>
      </c>
      <c r="C41" s="167"/>
      <c r="D41" s="190">
        <f>VALUE(D12-323.6/100*(D6-D9))</f>
        <v>9727.8907999999974</v>
      </c>
      <c r="E41" s="191"/>
      <c r="F41" s="190">
        <f>VALUE(F12-323.6/100*(F6-F9))</f>
        <v>1923.9638000000036</v>
      </c>
      <c r="G41" s="190"/>
      <c r="H41" s="190">
        <f>VALUE(H12-323.6/100*(H6-H9))</f>
        <v>1602.7908000000036</v>
      </c>
      <c r="I41" s="167"/>
      <c r="J41" s="190">
        <f>VALUE(J12-323.6/100*(J6-J9))</f>
        <v>885.36960000000124</v>
      </c>
      <c r="K41" s="191"/>
      <c r="L41" s="190">
        <f>VALUE(L12-323.6/100*(L6-L9))</f>
        <v>0</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3465.197200000001</v>
      </c>
      <c r="C42" s="194"/>
      <c r="D42" s="193">
        <f>VALUE(D12-338.2/100*(D6-D9))</f>
        <v>9639.6045999999988</v>
      </c>
      <c r="E42" s="193"/>
      <c r="F42" s="193">
        <f>VALUE(F12-338.2/100*(F6-F9))</f>
        <v>2010.7681000000034</v>
      </c>
      <c r="G42" s="193"/>
      <c r="H42" s="193">
        <f>VALUE(H12-338.2/100*(H6-H9))</f>
        <v>1675.1046000000035</v>
      </c>
      <c r="I42" s="194"/>
      <c r="J42" s="193">
        <f>VALUE(J12-338.2/100*(J6-J9))</f>
        <v>925.31520000000114</v>
      </c>
      <c r="K42" s="193"/>
      <c r="L42" s="193">
        <f>VALUE(L12-338.2/100*(L6-L9))</f>
        <v>0</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3707.0028000000016</v>
      </c>
      <c r="C43" s="194"/>
      <c r="D43" s="193">
        <f>VALUE(D12-361.8/100*(D6-D9))</f>
        <v>9496.8953999999976</v>
      </c>
      <c r="E43" s="193"/>
      <c r="F43" s="193">
        <f>VALUE(F12-361.8/100*(F6-F9))</f>
        <v>2151.0819000000042</v>
      </c>
      <c r="G43" s="193"/>
      <c r="H43" s="193">
        <f>VALUE(H12-361.8/100*(H6-H9))</f>
        <v>1791.9954000000041</v>
      </c>
      <c r="I43" s="194"/>
      <c r="J43" s="193">
        <f>VALUE(J12-361.8/100*(J6-J9))</f>
        <v>989.88480000000141</v>
      </c>
      <c r="K43" s="193"/>
      <c r="L43" s="193">
        <f>VALUE(L12-361.8/100*(L6-L9))</f>
        <v>0</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4098.4000000000015</v>
      </c>
      <c r="C44" s="194"/>
      <c r="D44" s="193">
        <f>VALUE(D12-400/100*(D6-D9))</f>
        <v>9265.8999999999978</v>
      </c>
      <c r="E44" s="193"/>
      <c r="F44" s="193">
        <f>VALUE(F12-400/100*(F6-F9))</f>
        <v>2378.2000000000044</v>
      </c>
      <c r="G44" s="193"/>
      <c r="H44" s="193">
        <f>VALUE(H12-400/100*(H6-H9))</f>
        <v>1981.2000000000044</v>
      </c>
      <c r="I44" s="194"/>
      <c r="J44" s="193">
        <f>VALUE(J12-400/100*(J6-J9))</f>
        <v>1094.4000000000015</v>
      </c>
      <c r="K44" s="193"/>
      <c r="L44" s="193">
        <f>VALUE(L12-400/100*(L6-L9))</f>
        <v>0</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4340.2056000000021</v>
      </c>
      <c r="C45" s="167"/>
      <c r="D45" s="190">
        <f>VALUE(D12-423.6/100*(D6-D9))</f>
        <v>9123.1907999999967</v>
      </c>
      <c r="E45" s="191"/>
      <c r="F45" s="190">
        <f>VALUE(F12-423.6/100*(F6-F9))</f>
        <v>2518.5138000000052</v>
      </c>
      <c r="G45" s="190"/>
      <c r="H45" s="190">
        <f>VALUE(H12-423.6/100*(H6-H9))</f>
        <v>2098.0908000000049</v>
      </c>
      <c r="I45" s="167"/>
      <c r="J45" s="190">
        <f>VALUE(J12-423.6/100*(J6-J9))</f>
        <v>1158.9696000000017</v>
      </c>
      <c r="K45" s="191"/>
      <c r="L45" s="190">
        <f>VALUE(L12-423.6/100*(L6-L9))</f>
        <v>0</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4489.7972000000009</v>
      </c>
      <c r="C46" s="167"/>
      <c r="D46" s="190">
        <f>VALUE(D12-438.2/100*(D6-D9))</f>
        <v>9034.904599999998</v>
      </c>
      <c r="E46" s="191"/>
      <c r="F46" s="190">
        <f>VALUE(F12-438.2/100*(F6-F9))</f>
        <v>2605.3181000000045</v>
      </c>
      <c r="G46" s="190"/>
      <c r="H46" s="190">
        <f>VALUE(H12-438.2/100*(H6-H9))</f>
        <v>2170.4046000000044</v>
      </c>
      <c r="I46" s="167"/>
      <c r="J46" s="190">
        <f>VALUE(J12-438.2/100*(J6-J9))</f>
        <v>1198.9152000000015</v>
      </c>
      <c r="K46" s="191"/>
      <c r="L46" s="190">
        <f>VALUE(L12-438.2/100*(L6-L9))</f>
        <v>0</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4731.6028000000024</v>
      </c>
      <c r="C47" s="167"/>
      <c r="D47" s="190">
        <f>VALUE(D12-461.8/100*(D6-D9))</f>
        <v>8892.1953999999969</v>
      </c>
      <c r="E47" s="191"/>
      <c r="F47" s="190">
        <f>VALUE(F12-461.8/100*(F6-F9))</f>
        <v>2745.6319000000053</v>
      </c>
      <c r="G47" s="190"/>
      <c r="H47" s="190">
        <f>VALUE(H12-461.8/100*(H6-H9))</f>
        <v>2287.2954000000054</v>
      </c>
      <c r="I47" s="167"/>
      <c r="J47" s="190">
        <f>VALUE(J12-461.8/100*(J6-J9))</f>
        <v>1263.4848000000018</v>
      </c>
      <c r="K47" s="191"/>
      <c r="L47" s="190">
        <f>VALUE(L12-461.8/100*(L6-L9))</f>
        <v>0</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5123.0000000000018</v>
      </c>
      <c r="C48" s="167"/>
      <c r="D48" s="190">
        <f>VALUE(D12-500/100*(D6-D9))</f>
        <v>8661.1999999999971</v>
      </c>
      <c r="E48" s="191"/>
      <c r="F48" s="190">
        <f>VALUE(F12-500/100*(F6-F9))</f>
        <v>2972.7500000000055</v>
      </c>
      <c r="G48" s="190"/>
      <c r="H48" s="190">
        <f>VALUE(H12-500/100*(H6-H9))</f>
        <v>2476.5000000000055</v>
      </c>
      <c r="I48" s="167"/>
      <c r="J48" s="190">
        <f>VALUE(J12-500/100*(J6-J9))</f>
        <v>1368.0000000000018</v>
      </c>
      <c r="K48" s="191"/>
      <c r="L48" s="190">
        <f>VALUE(L12-500/100*(L6-L9))</f>
        <v>0</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5364.8056000000024</v>
      </c>
      <c r="C49" s="167"/>
      <c r="D49" s="190">
        <f>VALUE(D12-523.6/100*(D6-D9))</f>
        <v>8518.4907999999959</v>
      </c>
      <c r="E49" s="191"/>
      <c r="F49" s="190">
        <f>VALUE(F12-523.6/100*(F6-F9))</f>
        <v>3113.0638000000063</v>
      </c>
      <c r="G49" s="190"/>
      <c r="H49" s="190">
        <f>VALUE(H12-523.6/100*(H6-H9))</f>
        <v>2593.390800000006</v>
      </c>
      <c r="I49" s="167"/>
      <c r="J49" s="190">
        <f>VALUE(J12-523.6/100*(J6-J9))</f>
        <v>1432.5696000000021</v>
      </c>
      <c r="K49" s="191"/>
      <c r="L49" s="190">
        <f>VALUE(L12-523.6/100*(L6-L9))</f>
        <v>0</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5514.3972000000022</v>
      </c>
      <c r="C50" s="167"/>
      <c r="D50" s="190">
        <f>VALUE(D12-538.2/100*(D6-D9))</f>
        <v>8430.2045999999973</v>
      </c>
      <c r="E50" s="191"/>
      <c r="F50" s="190">
        <f>VALUE(F12-538.2/100*(F6-F9))</f>
        <v>3199.8681000000061</v>
      </c>
      <c r="G50" s="190"/>
      <c r="H50" s="190">
        <f>VALUE(H12-538.2/100*(H6-H9))</f>
        <v>2665.7046000000059</v>
      </c>
      <c r="I50" s="167"/>
      <c r="J50" s="190">
        <f>VALUE(J12-538.2/100*(J6-J9))</f>
        <v>1472.5152000000021</v>
      </c>
      <c r="K50" s="191"/>
      <c r="L50" s="190">
        <f>VALUE(L12-538.2/100*(L6-L9))</f>
        <v>0</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5756.2028000000018</v>
      </c>
      <c r="C51" s="167"/>
      <c r="D51" s="190">
        <f>VALUE(D12-561.8/100*(D6-D9))</f>
        <v>8287.4953999999962</v>
      </c>
      <c r="E51" s="191"/>
      <c r="F51" s="190">
        <f>VALUE(F12-561.8/100*(F6-F9))</f>
        <v>3340.181900000006</v>
      </c>
      <c r="G51" s="190"/>
      <c r="H51" s="190">
        <f>VALUE(H12-561.8/100*(H6-H9))</f>
        <v>2782.5954000000061</v>
      </c>
      <c r="I51" s="167"/>
      <c r="J51" s="190">
        <f>VALUE(J12-561.8/100*(J6-J9))</f>
        <v>1537.0848000000019</v>
      </c>
      <c r="K51" s="191"/>
      <c r="L51" s="190">
        <f>VALUE(L12-561.8/100*(L6-L9))</f>
        <v>0</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K75"/>
  <sheetViews>
    <sheetView showGridLines="0" topLeftCell="FC1" zoomScaleNormal="100" workbookViewId="0">
      <selection activeCell="FE2" sqref="FE2"/>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20" width="10.77734375" style="91" customWidth="1"/>
    <col min="221" max="427" width="8.77734375" style="33" customWidth="1"/>
  </cols>
  <sheetData>
    <row r="1" spans="1:220" ht="14.7" customHeight="1" x14ac:dyDescent="0.3">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c r="HD1" s="3">
        <v>43741</v>
      </c>
      <c r="HE1" s="3">
        <v>43742</v>
      </c>
      <c r="HF1" s="3">
        <v>43745</v>
      </c>
      <c r="HG1" s="3">
        <v>43747</v>
      </c>
      <c r="HH1" s="3">
        <v>43748</v>
      </c>
      <c r="HI1" s="3">
        <v>43749</v>
      </c>
      <c r="HJ1" s="3">
        <v>43752</v>
      </c>
      <c r="HK1" s="3">
        <v>43753</v>
      </c>
      <c r="HL1" s="3">
        <v>43754</v>
      </c>
    </row>
    <row r="2" spans="1:220"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c r="HD2" s="7">
        <v>11370.4</v>
      </c>
      <c r="HE2" s="7">
        <v>11400.3</v>
      </c>
      <c r="HF2" s="7">
        <v>11233.85</v>
      </c>
      <c r="HG2" s="7">
        <v>11321.6</v>
      </c>
      <c r="HH2" s="7">
        <v>11293.35</v>
      </c>
      <c r="HI2" s="7">
        <v>11362.9</v>
      </c>
      <c r="HJ2" s="7">
        <v>11420.45</v>
      </c>
      <c r="HK2" s="7">
        <v>11462.35</v>
      </c>
      <c r="HL2" s="7">
        <v>11481.05</v>
      </c>
    </row>
    <row r="3" spans="1:220"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c r="HD3" s="10">
        <v>11257.35</v>
      </c>
      <c r="HE3" s="10">
        <v>11158.35</v>
      </c>
      <c r="HF3" s="10">
        <v>11112.65</v>
      </c>
      <c r="HG3" s="10">
        <v>11090.15</v>
      </c>
      <c r="HH3" s="10">
        <v>11208.55</v>
      </c>
      <c r="HI3" s="10">
        <v>11189.4</v>
      </c>
      <c r="HJ3" s="10">
        <v>11290.05</v>
      </c>
      <c r="HK3" s="10">
        <v>11342.1</v>
      </c>
      <c r="HL3" s="10">
        <v>11411.1</v>
      </c>
    </row>
    <row r="4" spans="1:220"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c r="HD4" s="11">
        <v>11314</v>
      </c>
      <c r="HE4" s="11">
        <v>11174.75</v>
      </c>
      <c r="HF4" s="11">
        <v>11126.4</v>
      </c>
      <c r="HG4" s="11">
        <v>11313.3</v>
      </c>
      <c r="HH4" s="11">
        <v>11234.55</v>
      </c>
      <c r="HI4" s="11">
        <v>11305.05</v>
      </c>
      <c r="HJ4" s="11">
        <v>11341.15</v>
      </c>
      <c r="HK4" s="11">
        <v>11428.3</v>
      </c>
      <c r="HL4" s="11">
        <v>11464</v>
      </c>
    </row>
    <row r="5" spans="1:220" ht="14.7" customHeight="1" x14ac:dyDescent="0.3">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row>
    <row r="6" spans="1:220"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L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c r="HD6" s="15">
        <f t="shared" si="10"/>
        <v>11483.533333333331</v>
      </c>
      <c r="HE6" s="15">
        <f t="shared" si="10"/>
        <v>11572.533333333333</v>
      </c>
      <c r="HF6" s="15">
        <f t="shared" si="10"/>
        <v>11323.816666666668</v>
      </c>
      <c r="HG6" s="15">
        <f t="shared" si="10"/>
        <v>11624.66666666667</v>
      </c>
      <c r="HH6" s="15">
        <f t="shared" si="10"/>
        <v>11367.216666666665</v>
      </c>
      <c r="HI6" s="15">
        <f t="shared" si="10"/>
        <v>11555.666666666666</v>
      </c>
      <c r="HJ6" s="15">
        <f t="shared" si="10"/>
        <v>11541.450000000004</v>
      </c>
      <c r="HK6" s="15">
        <f t="shared" si="10"/>
        <v>11599.983333333332</v>
      </c>
      <c r="HL6" s="15">
        <f t="shared" si="10"/>
        <v>11562.95</v>
      </c>
    </row>
    <row r="7" spans="1:220"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L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c r="HD7" s="16">
        <f t="shared" si="18"/>
        <v>11455.249999999998</v>
      </c>
      <c r="HE7" s="16">
        <f t="shared" si="18"/>
        <v>11529.474999999999</v>
      </c>
      <c r="HF7" s="16">
        <f t="shared" si="18"/>
        <v>11301.325000000001</v>
      </c>
      <c r="HG7" s="16">
        <f t="shared" si="18"/>
        <v>11548.900000000001</v>
      </c>
      <c r="HH7" s="16">
        <f t="shared" si="18"/>
        <v>11348.75</v>
      </c>
      <c r="HI7" s="16">
        <f t="shared" si="18"/>
        <v>11507.474999999999</v>
      </c>
      <c r="HJ7" s="16">
        <f t="shared" si="18"/>
        <v>11511.200000000004</v>
      </c>
      <c r="HK7" s="16">
        <f t="shared" si="18"/>
        <v>11565.574999999999</v>
      </c>
      <c r="HL7" s="16">
        <f t="shared" si="18"/>
        <v>11542.475</v>
      </c>
    </row>
    <row r="8" spans="1:220"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L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c r="HD8" s="17">
        <f t="shared" si="29"/>
        <v>11426.966666666665</v>
      </c>
      <c r="HE8" s="17">
        <f t="shared" si="29"/>
        <v>11486.416666666666</v>
      </c>
      <c r="HF8" s="17">
        <f t="shared" si="29"/>
        <v>11278.833333333334</v>
      </c>
      <c r="HG8" s="17">
        <f t="shared" si="29"/>
        <v>11473.133333333335</v>
      </c>
      <c r="HH8" s="17">
        <f t="shared" si="29"/>
        <v>11330.283333333333</v>
      </c>
      <c r="HI8" s="17">
        <f t="shared" si="29"/>
        <v>11459.283333333333</v>
      </c>
      <c r="HJ8" s="17">
        <f t="shared" si="29"/>
        <v>11480.950000000003</v>
      </c>
      <c r="HK8" s="17">
        <f t="shared" si="29"/>
        <v>11531.166666666666</v>
      </c>
      <c r="HL8" s="17">
        <f t="shared" si="29"/>
        <v>11522</v>
      </c>
    </row>
    <row r="9" spans="1:220"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L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c r="HD9" s="16">
        <f t="shared" si="37"/>
        <v>11398.724999999999</v>
      </c>
      <c r="HE9" s="16">
        <f t="shared" si="37"/>
        <v>11408.5</v>
      </c>
      <c r="HF9" s="16">
        <f t="shared" si="37"/>
        <v>11240.725</v>
      </c>
      <c r="HG9" s="16">
        <f t="shared" si="37"/>
        <v>11433.175000000003</v>
      </c>
      <c r="HH9" s="16">
        <f t="shared" si="37"/>
        <v>11306.349999999999</v>
      </c>
      <c r="HI9" s="16">
        <f t="shared" si="37"/>
        <v>11420.724999999999</v>
      </c>
      <c r="HJ9" s="16">
        <f t="shared" si="37"/>
        <v>11446.000000000004</v>
      </c>
      <c r="HK9" s="16">
        <f t="shared" si="37"/>
        <v>11505.449999999999</v>
      </c>
      <c r="HL9" s="16">
        <f t="shared" si="37"/>
        <v>11507.5</v>
      </c>
    </row>
    <row r="10" spans="1:220"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L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c r="HD10" s="18">
        <f t="shared" si="45"/>
        <v>11370.483333333332</v>
      </c>
      <c r="HE10" s="18">
        <f t="shared" si="45"/>
        <v>11330.583333333334</v>
      </c>
      <c r="HF10" s="18">
        <f t="shared" si="45"/>
        <v>11202.616666666667</v>
      </c>
      <c r="HG10" s="18">
        <f t="shared" si="45"/>
        <v>11393.216666666669</v>
      </c>
      <c r="HH10" s="18">
        <f t="shared" si="45"/>
        <v>11282.416666666664</v>
      </c>
      <c r="HI10" s="18">
        <f t="shared" si="45"/>
        <v>11382.166666666666</v>
      </c>
      <c r="HJ10" s="18">
        <f t="shared" si="45"/>
        <v>11411.050000000003</v>
      </c>
      <c r="HK10" s="18">
        <f t="shared" si="45"/>
        <v>11479.733333333332</v>
      </c>
      <c r="HL10" s="18">
        <f t="shared" si="45"/>
        <v>11493.000000000002</v>
      </c>
    </row>
    <row r="11" spans="1:220"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L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c r="HD11" s="16">
        <f t="shared" si="53"/>
        <v>11342.199999999999</v>
      </c>
      <c r="HE11" s="16">
        <f t="shared" si="53"/>
        <v>11287.525000000001</v>
      </c>
      <c r="HF11" s="16">
        <f t="shared" si="53"/>
        <v>11180.125</v>
      </c>
      <c r="HG11" s="16">
        <f t="shared" si="53"/>
        <v>11317.45</v>
      </c>
      <c r="HH11" s="16">
        <f t="shared" si="53"/>
        <v>11263.949999999997</v>
      </c>
      <c r="HI11" s="16">
        <f t="shared" si="53"/>
        <v>11333.974999999999</v>
      </c>
      <c r="HJ11" s="16">
        <f t="shared" si="53"/>
        <v>11380.800000000003</v>
      </c>
      <c r="HK11" s="16">
        <f t="shared" si="53"/>
        <v>11445.324999999999</v>
      </c>
      <c r="HL11" s="16">
        <f t="shared" si="53"/>
        <v>11472.525000000001</v>
      </c>
    </row>
    <row r="12" spans="1:220"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20"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L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c r="HD13" s="20">
        <f t="shared" si="64"/>
        <v>11313.958333333332</v>
      </c>
      <c r="HE13" s="20">
        <f t="shared" si="64"/>
        <v>11279.325000000001</v>
      </c>
      <c r="HF13" s="20">
        <f t="shared" si="64"/>
        <v>11173.25</v>
      </c>
      <c r="HG13" s="20">
        <f t="shared" si="64"/>
        <v>11277.491666666669</v>
      </c>
      <c r="HH13" s="20">
        <f t="shared" si="64"/>
        <v>11250.95</v>
      </c>
      <c r="HI13" s="20">
        <f t="shared" si="64"/>
        <v>11295.416666666666</v>
      </c>
      <c r="HJ13" s="20">
        <f t="shared" si="64"/>
        <v>11355.25</v>
      </c>
      <c r="HK13" s="20">
        <f t="shared" si="64"/>
        <v>11419.608333333332</v>
      </c>
      <c r="HL13" s="20">
        <f t="shared" si="64"/>
        <v>11458.025000000001</v>
      </c>
    </row>
    <row r="14" spans="1:220"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L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c r="HD14" s="11">
        <f t="shared" si="72"/>
        <v>11313.916666666666</v>
      </c>
      <c r="HE14" s="11">
        <f t="shared" si="72"/>
        <v>11244.466666666667</v>
      </c>
      <c r="HF14" s="11">
        <f t="shared" si="72"/>
        <v>11157.633333333333</v>
      </c>
      <c r="HG14" s="11">
        <f t="shared" si="72"/>
        <v>11241.683333333334</v>
      </c>
      <c r="HH14" s="11">
        <f t="shared" si="72"/>
        <v>11245.483333333332</v>
      </c>
      <c r="HI14" s="11">
        <f t="shared" si="72"/>
        <v>11285.783333333333</v>
      </c>
      <c r="HJ14" s="11">
        <f t="shared" si="72"/>
        <v>11350.550000000001</v>
      </c>
      <c r="HK14" s="11">
        <f t="shared" si="72"/>
        <v>11410.916666666666</v>
      </c>
      <c r="HL14" s="11">
        <f t="shared" si="72"/>
        <v>11452.050000000001</v>
      </c>
    </row>
    <row r="15" spans="1:220"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L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c r="HD15" s="21">
        <f t="shared" si="83"/>
        <v>11313.875</v>
      </c>
      <c r="HE15" s="21">
        <f t="shared" si="83"/>
        <v>11209.608333333334</v>
      </c>
      <c r="HF15" s="21">
        <f t="shared" si="83"/>
        <v>11142.016666666666</v>
      </c>
      <c r="HG15" s="21">
        <f t="shared" si="83"/>
        <v>11205.875</v>
      </c>
      <c r="HH15" s="21">
        <f t="shared" si="83"/>
        <v>11240.016666666663</v>
      </c>
      <c r="HI15" s="21">
        <f t="shared" si="83"/>
        <v>11276.15</v>
      </c>
      <c r="HJ15" s="21">
        <f t="shared" si="83"/>
        <v>11345.850000000002</v>
      </c>
      <c r="HK15" s="21">
        <f t="shared" si="83"/>
        <v>11402.225</v>
      </c>
      <c r="HL15" s="21">
        <f t="shared" si="83"/>
        <v>11446.075000000001</v>
      </c>
    </row>
    <row r="16" spans="1:220"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L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c r="HD17" s="16">
        <f t="shared" si="91"/>
        <v>11285.674999999999</v>
      </c>
      <c r="HE17" s="16">
        <f t="shared" si="91"/>
        <v>11166.550000000001</v>
      </c>
      <c r="HF17" s="16">
        <f t="shared" si="91"/>
        <v>11119.525</v>
      </c>
      <c r="HG17" s="16">
        <f t="shared" si="91"/>
        <v>11201.725000000002</v>
      </c>
      <c r="HH17" s="16">
        <f t="shared" si="91"/>
        <v>11221.549999999997</v>
      </c>
      <c r="HI17" s="16">
        <f t="shared" si="91"/>
        <v>11247.224999999999</v>
      </c>
      <c r="HJ17" s="16">
        <f t="shared" si="91"/>
        <v>11315.600000000002</v>
      </c>
      <c r="HK17" s="16">
        <f t="shared" si="91"/>
        <v>11385.199999999999</v>
      </c>
      <c r="HL17" s="16">
        <f t="shared" si="91"/>
        <v>11437.550000000003</v>
      </c>
    </row>
    <row r="18" spans="1:220"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L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c r="HD18" s="22">
        <f t="shared" si="99"/>
        <v>11257.433333333332</v>
      </c>
      <c r="HE18" s="22">
        <f t="shared" si="99"/>
        <v>11088.633333333335</v>
      </c>
      <c r="HF18" s="22">
        <f t="shared" si="99"/>
        <v>11081.416666666666</v>
      </c>
      <c r="HG18" s="22">
        <f t="shared" si="99"/>
        <v>11161.766666666668</v>
      </c>
      <c r="HH18" s="22">
        <f t="shared" si="99"/>
        <v>11197.616666666663</v>
      </c>
      <c r="HI18" s="22">
        <f t="shared" si="99"/>
        <v>11208.666666666666</v>
      </c>
      <c r="HJ18" s="22">
        <f t="shared" si="99"/>
        <v>11280.650000000001</v>
      </c>
      <c r="HK18" s="22">
        <f t="shared" si="99"/>
        <v>11359.483333333332</v>
      </c>
      <c r="HL18" s="22">
        <f t="shared" si="99"/>
        <v>11423.050000000003</v>
      </c>
    </row>
    <row r="19" spans="1:220"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L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c r="HD19" s="16">
        <f t="shared" si="107"/>
        <v>11229.15</v>
      </c>
      <c r="HE19" s="16">
        <f t="shared" si="107"/>
        <v>11045.575000000001</v>
      </c>
      <c r="HF19" s="16">
        <f t="shared" si="107"/>
        <v>11058.924999999999</v>
      </c>
      <c r="HG19" s="16">
        <f t="shared" si="107"/>
        <v>11086</v>
      </c>
      <c r="HH19" s="16">
        <f t="shared" si="107"/>
        <v>11179.149999999998</v>
      </c>
      <c r="HI19" s="16">
        <f t="shared" si="107"/>
        <v>11160.474999999999</v>
      </c>
      <c r="HJ19" s="16">
        <f t="shared" si="107"/>
        <v>11250.400000000001</v>
      </c>
      <c r="HK19" s="16">
        <f t="shared" si="107"/>
        <v>11325.074999999999</v>
      </c>
      <c r="HL19" s="16">
        <f t="shared" si="107"/>
        <v>11402.575000000003</v>
      </c>
    </row>
    <row r="20" spans="1:220"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L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c r="HD20" s="23">
        <f t="shared" si="118"/>
        <v>11200.866666666667</v>
      </c>
      <c r="HE20" s="23">
        <f t="shared" si="118"/>
        <v>11002.516666666668</v>
      </c>
      <c r="HF20" s="23">
        <f t="shared" si="118"/>
        <v>11036.433333333332</v>
      </c>
      <c r="HG20" s="23">
        <f t="shared" si="118"/>
        <v>11010.233333333334</v>
      </c>
      <c r="HH20" s="23">
        <f t="shared" si="118"/>
        <v>11160.683333333331</v>
      </c>
      <c r="HI20" s="23">
        <f t="shared" si="118"/>
        <v>11112.283333333333</v>
      </c>
      <c r="HJ20" s="23">
        <f t="shared" si="118"/>
        <v>11220.15</v>
      </c>
      <c r="HK20" s="23">
        <f t="shared" si="118"/>
        <v>11290.666666666666</v>
      </c>
      <c r="HL20" s="23">
        <f t="shared" si="118"/>
        <v>11382.100000000002</v>
      </c>
    </row>
    <row r="21" spans="1:220"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L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c r="HD21" s="16">
        <f t="shared" si="126"/>
        <v>11172.625</v>
      </c>
      <c r="HE21" s="16">
        <f t="shared" si="126"/>
        <v>10924.600000000002</v>
      </c>
      <c r="HF21" s="16">
        <f t="shared" si="126"/>
        <v>10998.324999999999</v>
      </c>
      <c r="HG21" s="16">
        <f t="shared" si="126"/>
        <v>10970.275000000001</v>
      </c>
      <c r="HH21" s="16">
        <f t="shared" si="126"/>
        <v>11136.749999999996</v>
      </c>
      <c r="HI21" s="16">
        <f t="shared" si="126"/>
        <v>11073.724999999999</v>
      </c>
      <c r="HJ21" s="16">
        <f t="shared" si="126"/>
        <v>11185.2</v>
      </c>
      <c r="HK21" s="16">
        <f t="shared" si="126"/>
        <v>11264.949999999999</v>
      </c>
      <c r="HL21" s="16">
        <f t="shared" si="126"/>
        <v>11367.600000000002</v>
      </c>
    </row>
    <row r="22" spans="1:220"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L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c r="HD22" s="24">
        <f t="shared" si="137"/>
        <v>11144.383333333333</v>
      </c>
      <c r="HE22" s="24">
        <f t="shared" si="137"/>
        <v>10846.683333333336</v>
      </c>
      <c r="HF22" s="24">
        <f t="shared" si="137"/>
        <v>10960.216666666665</v>
      </c>
      <c r="HG22" s="24">
        <f t="shared" si="137"/>
        <v>10930.316666666668</v>
      </c>
      <c r="HH22" s="24">
        <f t="shared" si="137"/>
        <v>11112.816666666662</v>
      </c>
      <c r="HI22" s="24">
        <f t="shared" si="137"/>
        <v>11035.166666666666</v>
      </c>
      <c r="HJ22" s="24">
        <f t="shared" si="137"/>
        <v>11150.25</v>
      </c>
      <c r="HK22" s="24">
        <f t="shared" si="137"/>
        <v>11239.233333333332</v>
      </c>
      <c r="HL22" s="24">
        <f t="shared" si="137"/>
        <v>11353.100000000004</v>
      </c>
    </row>
    <row r="23" spans="1:220" ht="14.7" customHeight="1" x14ac:dyDescent="0.3">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c r="HF23" s="25"/>
      <c r="HG23" s="25"/>
      <c r="HH23" s="25"/>
      <c r="HI23" s="25"/>
      <c r="HJ23" s="25"/>
      <c r="HK23" s="25"/>
      <c r="HL23" s="25"/>
    </row>
    <row r="24" spans="1:220"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L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c r="HD24" s="17">
        <f t="shared" si="146"/>
        <v>11427.618897875609</v>
      </c>
      <c r="HE24" s="17">
        <f t="shared" si="146"/>
        <v>11417.055606339647</v>
      </c>
      <c r="HF24" s="17">
        <f t="shared" si="146"/>
        <v>11247.749964229954</v>
      </c>
      <c r="HG24" s="17">
        <f t="shared" si="146"/>
        <v>11549.407111716251</v>
      </c>
      <c r="HH24" s="17">
        <f t="shared" si="146"/>
        <v>11319.546706978155</v>
      </c>
      <c r="HI24" s="17">
        <f t="shared" si="146"/>
        <v>11480.34323958389</v>
      </c>
      <c r="HJ24" s="17">
        <f t="shared" si="146"/>
        <v>11472.140204649228</v>
      </c>
      <c r="HK24" s="17">
        <f t="shared" si="146"/>
        <v>11549.463900424082</v>
      </c>
      <c r="HL24" s="17">
        <f t="shared" si="146"/>
        <v>11534.274276800657</v>
      </c>
    </row>
    <row r="25" spans="1:220"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L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c r="HD25" s="16">
        <f t="shared" si="154"/>
        <v>11412.489160000001</v>
      </c>
      <c r="HE25" s="16">
        <f t="shared" si="154"/>
        <v>11385.536840000001</v>
      </c>
      <c r="HF25" s="16">
        <f t="shared" si="154"/>
        <v>11231.989439999999</v>
      </c>
      <c r="HG25" s="16">
        <f t="shared" si="154"/>
        <v>11514.93924</v>
      </c>
      <c r="HH25" s="16">
        <f t="shared" si="154"/>
        <v>11308.427760000002</v>
      </c>
      <c r="HI25" s="16">
        <f t="shared" si="154"/>
        <v>11456.203199999998</v>
      </c>
      <c r="HJ25" s="16">
        <f t="shared" si="154"/>
        <v>11454.754480000001</v>
      </c>
      <c r="HK25" s="16">
        <f t="shared" si="154"/>
        <v>11533.061800000001</v>
      </c>
      <c r="HL25" s="16">
        <f t="shared" si="154"/>
        <v>11524.94044</v>
      </c>
    </row>
    <row r="26" spans="1:220"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L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c r="HD26" s="18">
        <f t="shared" si="165"/>
        <v>11376.1775</v>
      </c>
      <c r="HE26" s="18">
        <f t="shared" si="165"/>
        <v>11307.8225</v>
      </c>
      <c r="HF26" s="18">
        <f t="shared" si="165"/>
        <v>11193.06</v>
      </c>
      <c r="HG26" s="18">
        <f t="shared" si="165"/>
        <v>11440.5975</v>
      </c>
      <c r="HH26" s="18">
        <f t="shared" si="165"/>
        <v>11281.19</v>
      </c>
      <c r="HI26" s="18">
        <f t="shared" si="165"/>
        <v>11400.474999999999</v>
      </c>
      <c r="HJ26" s="18">
        <f t="shared" si="165"/>
        <v>11412.87</v>
      </c>
      <c r="HK26" s="18">
        <f t="shared" si="165"/>
        <v>11494.4375</v>
      </c>
      <c r="HL26" s="18">
        <f t="shared" si="165"/>
        <v>11502.4725</v>
      </c>
    </row>
    <row r="27" spans="1:220"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L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c r="HD27" s="7">
        <f t="shared" si="176"/>
        <v>11345.088749999999</v>
      </c>
      <c r="HE27" s="7">
        <f t="shared" si="176"/>
        <v>11241.286249999999</v>
      </c>
      <c r="HF27" s="7">
        <f t="shared" si="176"/>
        <v>11159.73</v>
      </c>
      <c r="HG27" s="7">
        <f t="shared" si="176"/>
        <v>11376.94875</v>
      </c>
      <c r="HH27" s="7">
        <f t="shared" si="176"/>
        <v>11257.869999999999</v>
      </c>
      <c r="HI27" s="7">
        <f t="shared" si="176"/>
        <v>11352.762499999999</v>
      </c>
      <c r="HJ27" s="7">
        <f t="shared" si="176"/>
        <v>11377.01</v>
      </c>
      <c r="HK27" s="7">
        <f t="shared" si="176"/>
        <v>11461.36875</v>
      </c>
      <c r="HL27" s="7">
        <f t="shared" si="176"/>
        <v>11483.23625</v>
      </c>
    </row>
    <row r="28" spans="1:220"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L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c r="HD28" s="16">
        <f t="shared" si="187"/>
        <v>11334.725833333334</v>
      </c>
      <c r="HE28" s="16">
        <f t="shared" si="187"/>
        <v>11219.1075</v>
      </c>
      <c r="HF28" s="16">
        <f t="shared" si="187"/>
        <v>11148.619999999999</v>
      </c>
      <c r="HG28" s="16">
        <f t="shared" si="187"/>
        <v>11355.7325</v>
      </c>
      <c r="HH28" s="16">
        <f t="shared" si="187"/>
        <v>11250.096666666666</v>
      </c>
      <c r="HI28" s="16">
        <f t="shared" si="187"/>
        <v>11336.858333333332</v>
      </c>
      <c r="HJ28" s="16">
        <f t="shared" si="187"/>
        <v>11365.056666666667</v>
      </c>
      <c r="HK28" s="16">
        <f t="shared" si="187"/>
        <v>11450.345833333333</v>
      </c>
      <c r="HL28" s="16">
        <f t="shared" si="187"/>
        <v>11476.824166666667</v>
      </c>
    </row>
    <row r="29" spans="1:220"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L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c r="HD29" s="16">
        <f t="shared" si="198"/>
        <v>11324.362916666667</v>
      </c>
      <c r="HE29" s="16">
        <f t="shared" si="198"/>
        <v>11196.928749999999</v>
      </c>
      <c r="HF29" s="16">
        <f t="shared" si="198"/>
        <v>11137.51</v>
      </c>
      <c r="HG29" s="16">
        <f t="shared" si="198"/>
        <v>11334.516249999999</v>
      </c>
      <c r="HH29" s="16">
        <f t="shared" si="198"/>
        <v>11242.323333333332</v>
      </c>
      <c r="HI29" s="16">
        <f t="shared" si="198"/>
        <v>11320.954166666666</v>
      </c>
      <c r="HJ29" s="16">
        <f t="shared" si="198"/>
        <v>11353.103333333333</v>
      </c>
      <c r="HK29" s="16">
        <f t="shared" si="198"/>
        <v>11439.322916666666</v>
      </c>
      <c r="HL29" s="16">
        <f t="shared" si="198"/>
        <v>11470.412083333333</v>
      </c>
    </row>
    <row r="30" spans="1:220"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L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c r="HD30" s="11">
        <f t="shared" si="207"/>
        <v>11314</v>
      </c>
      <c r="HE30" s="11">
        <f t="shared" si="207"/>
        <v>11174.75</v>
      </c>
      <c r="HF30" s="11">
        <f t="shared" si="207"/>
        <v>11126.4</v>
      </c>
      <c r="HG30" s="11">
        <f t="shared" si="207"/>
        <v>11313.3</v>
      </c>
      <c r="HH30" s="11">
        <f t="shared" si="207"/>
        <v>11234.55</v>
      </c>
      <c r="HI30" s="11">
        <f t="shared" si="207"/>
        <v>11305.05</v>
      </c>
      <c r="HJ30" s="11">
        <f t="shared" si="207"/>
        <v>11341.15</v>
      </c>
      <c r="HK30" s="11">
        <f t="shared" si="207"/>
        <v>11428.3</v>
      </c>
      <c r="HL30" s="11">
        <f t="shared" si="207"/>
        <v>11464</v>
      </c>
    </row>
    <row r="31" spans="1:220"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L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c r="HD31" s="16">
        <f t="shared" si="218"/>
        <v>11303.637083333333</v>
      </c>
      <c r="HE31" s="16">
        <f t="shared" si="218"/>
        <v>11152.571250000001</v>
      </c>
      <c r="HF31" s="16">
        <f t="shared" si="218"/>
        <v>11115.289999999999</v>
      </c>
      <c r="HG31" s="16">
        <f t="shared" si="218"/>
        <v>11292.08375</v>
      </c>
      <c r="HH31" s="16">
        <f t="shared" si="218"/>
        <v>11226.776666666667</v>
      </c>
      <c r="HI31" s="16">
        <f t="shared" si="218"/>
        <v>11289.145833333332</v>
      </c>
      <c r="HJ31" s="16">
        <f t="shared" si="218"/>
        <v>11329.196666666667</v>
      </c>
      <c r="HK31" s="16">
        <f t="shared" si="218"/>
        <v>11417.277083333332</v>
      </c>
      <c r="HL31" s="16">
        <f t="shared" si="218"/>
        <v>11457.587916666667</v>
      </c>
    </row>
    <row r="32" spans="1:220"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L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c r="HD32" s="16">
        <f t="shared" si="229"/>
        <v>11293.274166666666</v>
      </c>
      <c r="HE32" s="16">
        <f t="shared" si="229"/>
        <v>11130.3925</v>
      </c>
      <c r="HF32" s="16">
        <f t="shared" si="229"/>
        <v>11104.18</v>
      </c>
      <c r="HG32" s="16">
        <f t="shared" si="229"/>
        <v>11270.867499999998</v>
      </c>
      <c r="HH32" s="16">
        <f t="shared" si="229"/>
        <v>11219.003333333332</v>
      </c>
      <c r="HI32" s="16">
        <f t="shared" si="229"/>
        <v>11273.241666666667</v>
      </c>
      <c r="HJ32" s="16">
        <f t="shared" si="229"/>
        <v>11317.243333333332</v>
      </c>
      <c r="HK32" s="16">
        <f t="shared" si="229"/>
        <v>11406.254166666666</v>
      </c>
      <c r="HL32" s="16">
        <f t="shared" si="229"/>
        <v>11451.175833333333</v>
      </c>
    </row>
    <row r="33" spans="1:220"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L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c r="HD33" s="10">
        <f t="shared" si="240"/>
        <v>11282.911250000001</v>
      </c>
      <c r="HE33" s="10">
        <f t="shared" si="240"/>
        <v>11108.213750000001</v>
      </c>
      <c r="HF33" s="10">
        <f t="shared" si="240"/>
        <v>11093.07</v>
      </c>
      <c r="HG33" s="10">
        <f t="shared" si="240"/>
        <v>11249.651249999999</v>
      </c>
      <c r="HH33" s="10">
        <f t="shared" si="240"/>
        <v>11211.23</v>
      </c>
      <c r="HI33" s="10">
        <f t="shared" si="240"/>
        <v>11257.3375</v>
      </c>
      <c r="HJ33" s="10">
        <f t="shared" si="240"/>
        <v>11305.289999999999</v>
      </c>
      <c r="HK33" s="10">
        <f t="shared" si="240"/>
        <v>11395.231249999999</v>
      </c>
      <c r="HL33" s="10">
        <f t="shared" si="240"/>
        <v>11444.76375</v>
      </c>
    </row>
    <row r="34" spans="1:220"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L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c r="HD34" s="22">
        <f t="shared" si="251"/>
        <v>11251.8225</v>
      </c>
      <c r="HE34" s="22">
        <f t="shared" si="251"/>
        <v>11041.6775</v>
      </c>
      <c r="HF34" s="22">
        <f t="shared" si="251"/>
        <v>11059.74</v>
      </c>
      <c r="HG34" s="22">
        <f t="shared" si="251"/>
        <v>11186.002499999999</v>
      </c>
      <c r="HH34" s="22">
        <f t="shared" si="251"/>
        <v>11187.909999999998</v>
      </c>
      <c r="HI34" s="22">
        <f t="shared" si="251"/>
        <v>11209.625</v>
      </c>
      <c r="HJ34" s="22">
        <f t="shared" si="251"/>
        <v>11269.429999999998</v>
      </c>
      <c r="HK34" s="22">
        <f t="shared" si="251"/>
        <v>11362.162499999999</v>
      </c>
      <c r="HL34" s="22">
        <f t="shared" si="251"/>
        <v>11425.5275</v>
      </c>
    </row>
    <row r="35" spans="1:220"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L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c r="HD35" s="16">
        <f t="shared" si="259"/>
        <v>11215.510839999999</v>
      </c>
      <c r="HE35" s="16">
        <f t="shared" si="259"/>
        <v>10963.963159999999</v>
      </c>
      <c r="HF35" s="16">
        <f t="shared" si="259"/>
        <v>11020.81056</v>
      </c>
      <c r="HG35" s="16">
        <f t="shared" si="259"/>
        <v>11111.660759999999</v>
      </c>
      <c r="HH35" s="16">
        <f t="shared" si="259"/>
        <v>11160.672239999996</v>
      </c>
      <c r="HI35" s="16">
        <f t="shared" si="259"/>
        <v>11153.8968</v>
      </c>
      <c r="HJ35" s="16">
        <f t="shared" si="259"/>
        <v>11227.545519999998</v>
      </c>
      <c r="HK35" s="16">
        <f t="shared" si="259"/>
        <v>11323.538199999997</v>
      </c>
      <c r="HL35" s="16">
        <f t="shared" si="259"/>
        <v>11403.05956</v>
      </c>
    </row>
    <row r="36" spans="1:220"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L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c r="HD36" s="23">
        <f t="shared" si="268"/>
        <v>11200.381102124391</v>
      </c>
      <c r="HE36" s="23">
        <f t="shared" si="268"/>
        <v>10932.444393660353</v>
      </c>
      <c r="HF36" s="23">
        <f t="shared" si="268"/>
        <v>11005.050035770046</v>
      </c>
      <c r="HG36" s="23">
        <f t="shared" si="268"/>
        <v>11077.192888283747</v>
      </c>
      <c r="HH36" s="23">
        <f t="shared" si="268"/>
        <v>11149.553293021843</v>
      </c>
      <c r="HI36" s="23">
        <f t="shared" si="268"/>
        <v>11129.756760416109</v>
      </c>
      <c r="HJ36" s="23">
        <f t="shared" si="268"/>
        <v>11210.159795350772</v>
      </c>
      <c r="HK36" s="23">
        <f t="shared" si="268"/>
        <v>11307.136099575917</v>
      </c>
      <c r="HL36" s="23">
        <f t="shared" si="268"/>
        <v>11393.725723199343</v>
      </c>
    </row>
    <row r="37" spans="1:220" ht="14.7" customHeight="1" x14ac:dyDescent="0.3">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row>
    <row r="38" spans="1:220"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row>
    <row r="39" spans="1:220"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row>
    <row r="40" spans="1:220"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row>
    <row r="41" spans="1:220"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row>
    <row r="42" spans="1:220"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77"/>
      <c r="HI42" s="77" t="s">
        <v>81</v>
      </c>
      <c r="HJ42" s="17"/>
      <c r="HK42" s="77"/>
      <c r="HL42" s="77" t="s">
        <v>81</v>
      </c>
    </row>
    <row r="43" spans="1:220"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v>11392.5</v>
      </c>
      <c r="HJ43" s="18"/>
      <c r="HK43" s="18"/>
      <c r="HL43" s="18">
        <v>11392.5</v>
      </c>
    </row>
    <row r="44" spans="1:220"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c r="HD44" s="7"/>
      <c r="HE44" s="7"/>
      <c r="HF44" s="7"/>
      <c r="HG44" s="7"/>
      <c r="HH44" s="7"/>
      <c r="HI44" s="7">
        <v>11321.145399999999</v>
      </c>
      <c r="HJ44" s="7"/>
      <c r="HK44" s="7"/>
      <c r="HL44" s="7">
        <v>11321.145399999999</v>
      </c>
    </row>
    <row r="45" spans="1:220"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c r="HD45" s="20"/>
      <c r="HE45" s="20"/>
      <c r="HF45" s="20"/>
      <c r="HG45" s="20"/>
      <c r="HH45" s="20"/>
      <c r="HI45" s="20">
        <v>11303.452800000001</v>
      </c>
      <c r="HJ45" s="20"/>
      <c r="HK45" s="20"/>
      <c r="HL45" s="20">
        <v>11303.452800000001</v>
      </c>
    </row>
    <row r="46" spans="1:220"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L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c r="HD46" s="11">
        <f t="shared" si="280"/>
        <v>11314</v>
      </c>
      <c r="HE46" s="11">
        <f t="shared" si="280"/>
        <v>11174.75</v>
      </c>
      <c r="HF46" s="11">
        <f t="shared" si="280"/>
        <v>11126.4</v>
      </c>
      <c r="HG46" s="11">
        <f t="shared" si="280"/>
        <v>11313.3</v>
      </c>
      <c r="HH46" s="11">
        <f t="shared" si="280"/>
        <v>11234.55</v>
      </c>
      <c r="HI46" s="11">
        <f t="shared" si="280"/>
        <v>11305.05</v>
      </c>
      <c r="HJ46" s="11">
        <f t="shared" si="280"/>
        <v>11341.15</v>
      </c>
      <c r="HK46" s="11">
        <f t="shared" si="280"/>
        <v>11428.3</v>
      </c>
      <c r="HL46" s="11">
        <f t="shared" si="280"/>
        <v>11464</v>
      </c>
    </row>
    <row r="47" spans="1:220"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c r="HD47" s="21"/>
      <c r="HE47" s="21"/>
      <c r="HF47" s="21"/>
      <c r="HG47" s="21"/>
      <c r="HH47" s="21"/>
      <c r="HI47" s="21">
        <v>11233.186100000001</v>
      </c>
      <c r="HJ47" s="21"/>
      <c r="HK47" s="21"/>
      <c r="HL47" s="21">
        <v>11233.186100000001</v>
      </c>
    </row>
    <row r="48" spans="1:220"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c r="HD48" s="10"/>
      <c r="HE48" s="10"/>
      <c r="HF48" s="10"/>
      <c r="HG48" s="10"/>
      <c r="HH48" s="10"/>
      <c r="HI48" s="10">
        <v>11205.875</v>
      </c>
      <c r="HJ48" s="10"/>
      <c r="HK48" s="10"/>
      <c r="HL48" s="10">
        <v>11205.875</v>
      </c>
    </row>
    <row r="49" spans="1:220" ht="14.7" customHeight="1" x14ac:dyDescent="0.3">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c r="HD49" s="22"/>
      <c r="HE49" s="22"/>
      <c r="HF49" s="22"/>
      <c r="HG49" s="22"/>
      <c r="HH49" s="22"/>
      <c r="HI49" s="22">
        <v>11178.563899999999</v>
      </c>
      <c r="HJ49" s="22"/>
      <c r="HK49" s="22"/>
      <c r="HL49" s="22">
        <v>11178.563899999999</v>
      </c>
    </row>
    <row r="50" spans="1:220"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c r="HD50" s="23"/>
      <c r="HE50" s="23"/>
      <c r="HF50" s="23"/>
      <c r="HG50" s="23"/>
      <c r="HH50" s="23"/>
      <c r="HI50" s="23"/>
      <c r="HJ50" s="23"/>
      <c r="HK50" s="23"/>
      <c r="HL50" s="23"/>
    </row>
    <row r="51" spans="1:220"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c r="HD51" s="24"/>
      <c r="HE51" s="24"/>
      <c r="HF51" s="24"/>
      <c r="HG51" s="24"/>
      <c r="HH51" s="24"/>
      <c r="HI51" s="24"/>
      <c r="HJ51" s="24"/>
      <c r="HK51" s="24"/>
      <c r="HL51" s="24"/>
    </row>
    <row r="52" spans="1:220"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c r="HD52" s="24"/>
      <c r="HE52" s="24"/>
      <c r="HF52" s="24"/>
      <c r="HG52" s="24"/>
      <c r="HH52" s="24"/>
      <c r="HI52" s="24"/>
      <c r="HJ52" s="24"/>
      <c r="HK52" s="24"/>
      <c r="HL52" s="24"/>
    </row>
    <row r="53" spans="1:220"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row>
    <row r="54" spans="1:220"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row>
    <row r="55" spans="1:220"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c r="HF55" s="25"/>
      <c r="HG55" s="25"/>
      <c r="HH55" s="25"/>
      <c r="HI55" s="25"/>
      <c r="HJ55" s="25"/>
      <c r="HK55" s="25"/>
      <c r="HL55" s="25"/>
    </row>
    <row r="56" spans="1:220"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L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c r="HD56" s="16">
        <f t="shared" si="343"/>
        <v>113.04999999999927</v>
      </c>
      <c r="HE56" s="16">
        <f t="shared" si="343"/>
        <v>241.94999999999891</v>
      </c>
      <c r="HF56" s="16">
        <f t="shared" si="343"/>
        <v>121.20000000000073</v>
      </c>
      <c r="HG56" s="16">
        <f t="shared" si="343"/>
        <v>231.45000000000073</v>
      </c>
      <c r="HH56" s="16">
        <f t="shared" si="343"/>
        <v>84.800000000001091</v>
      </c>
      <c r="HI56" s="16">
        <f t="shared" si="343"/>
        <v>173.5</v>
      </c>
      <c r="HJ56" s="16">
        <f t="shared" si="343"/>
        <v>130.40000000000146</v>
      </c>
      <c r="HK56" s="16">
        <f t="shared" si="343"/>
        <v>120.25</v>
      </c>
      <c r="HL56" s="16">
        <f t="shared" si="343"/>
        <v>69.949999999998909</v>
      </c>
    </row>
    <row r="57" spans="1:220"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L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c r="HD57" s="16">
        <f t="shared" si="355"/>
        <v>124.35499999999921</v>
      </c>
      <c r="HE57" s="16">
        <f t="shared" si="355"/>
        <v>266.14499999999884</v>
      </c>
      <c r="HF57" s="16">
        <f t="shared" si="355"/>
        <v>133.32000000000082</v>
      </c>
      <c r="HG57" s="16">
        <f t="shared" si="355"/>
        <v>254.59500000000082</v>
      </c>
      <c r="HH57" s="16">
        <f t="shared" si="355"/>
        <v>93.280000000001209</v>
      </c>
      <c r="HI57" s="16">
        <f t="shared" si="355"/>
        <v>190.85000000000002</v>
      </c>
      <c r="HJ57" s="16">
        <f t="shared" si="355"/>
        <v>143.44000000000162</v>
      </c>
      <c r="HK57" s="16">
        <f t="shared" si="355"/>
        <v>132.27500000000001</v>
      </c>
      <c r="HL57" s="16">
        <f t="shared" si="355"/>
        <v>76.944999999998799</v>
      </c>
    </row>
    <row r="58" spans="1:220"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L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c r="HD58" s="16">
        <f t="shared" si="358"/>
        <v>22627.75</v>
      </c>
      <c r="HE58" s="16">
        <f t="shared" si="358"/>
        <v>22558.65</v>
      </c>
      <c r="HF58" s="16">
        <f t="shared" si="358"/>
        <v>22346.5</v>
      </c>
      <c r="HG58" s="16">
        <f t="shared" si="358"/>
        <v>22411.75</v>
      </c>
      <c r="HH58" s="16">
        <f t="shared" si="358"/>
        <v>22501.9</v>
      </c>
      <c r="HI58" s="16">
        <f t="shared" si="358"/>
        <v>22552.3</v>
      </c>
      <c r="HJ58" s="16">
        <f t="shared" si="358"/>
        <v>22710.5</v>
      </c>
      <c r="HK58" s="16">
        <f t="shared" si="358"/>
        <v>22804.45</v>
      </c>
      <c r="HL58" s="16">
        <f t="shared" si="358"/>
        <v>22892.15</v>
      </c>
    </row>
    <row r="59" spans="1:220"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L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c r="HD59" s="16">
        <f t="shared" si="361"/>
        <v>11313.875</v>
      </c>
      <c r="HE59" s="16">
        <f t="shared" si="361"/>
        <v>11279.325000000001</v>
      </c>
      <c r="HF59" s="16">
        <f t="shared" si="361"/>
        <v>11173.25</v>
      </c>
      <c r="HG59" s="16">
        <f t="shared" si="361"/>
        <v>11205.875</v>
      </c>
      <c r="HH59" s="16">
        <f t="shared" si="361"/>
        <v>11250.95</v>
      </c>
      <c r="HI59" s="16">
        <f t="shared" si="361"/>
        <v>11276.15</v>
      </c>
      <c r="HJ59" s="16">
        <f t="shared" si="361"/>
        <v>11355.25</v>
      </c>
      <c r="HK59" s="16">
        <f t="shared" si="361"/>
        <v>11402.225</v>
      </c>
      <c r="HL59" s="16">
        <f t="shared" si="361"/>
        <v>11446.075000000001</v>
      </c>
    </row>
    <row r="60" spans="1:220"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L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c r="HD60" s="16">
        <f t="shared" si="364"/>
        <v>11313.958333333332</v>
      </c>
      <c r="HE60" s="16">
        <f t="shared" si="364"/>
        <v>11209.608333333334</v>
      </c>
      <c r="HF60" s="16">
        <f t="shared" si="364"/>
        <v>11142.016666666666</v>
      </c>
      <c r="HG60" s="16">
        <f t="shared" si="364"/>
        <v>11277.491666666669</v>
      </c>
      <c r="HH60" s="16">
        <f t="shared" si="364"/>
        <v>11240.016666666663</v>
      </c>
      <c r="HI60" s="16">
        <f t="shared" si="364"/>
        <v>11295.416666666666</v>
      </c>
      <c r="HJ60" s="16">
        <f t="shared" si="364"/>
        <v>11345.850000000002</v>
      </c>
      <c r="HK60" s="16">
        <f t="shared" si="364"/>
        <v>11419.608333333332</v>
      </c>
      <c r="HL60" s="16">
        <f t="shared" si="364"/>
        <v>11458.025000000001</v>
      </c>
    </row>
    <row r="61" spans="1:220"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L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c r="HD61" s="16">
        <f t="shared" si="367"/>
        <v>11313.916666666666</v>
      </c>
      <c r="HE61" s="16">
        <f t="shared" si="367"/>
        <v>11244.466666666667</v>
      </c>
      <c r="HF61" s="16">
        <f t="shared" si="367"/>
        <v>11157.633333333333</v>
      </c>
      <c r="HG61" s="16">
        <f t="shared" si="367"/>
        <v>11241.683333333334</v>
      </c>
      <c r="HH61" s="16">
        <f t="shared" si="367"/>
        <v>11245.483333333332</v>
      </c>
      <c r="HI61" s="16">
        <f t="shared" si="367"/>
        <v>11285.783333333333</v>
      </c>
      <c r="HJ61" s="16">
        <f t="shared" si="367"/>
        <v>11350.550000000001</v>
      </c>
      <c r="HK61" s="16">
        <f t="shared" si="367"/>
        <v>11410.916666666666</v>
      </c>
      <c r="HL61" s="16">
        <f t="shared" si="367"/>
        <v>11452.050000000001</v>
      </c>
    </row>
    <row r="62" spans="1:220"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L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c r="HD62" s="16">
        <f t="shared" si="370"/>
        <v>11313.875</v>
      </c>
      <c r="HE62" s="16">
        <f t="shared" si="370"/>
        <v>11279.325000000001</v>
      </c>
      <c r="HF62" s="16">
        <f t="shared" si="370"/>
        <v>11173.25</v>
      </c>
      <c r="HG62" s="16">
        <f t="shared" si="370"/>
        <v>11205.875</v>
      </c>
      <c r="HH62" s="16">
        <f t="shared" si="370"/>
        <v>11250.95</v>
      </c>
      <c r="HI62" s="16">
        <f t="shared" si="370"/>
        <v>11276.15</v>
      </c>
      <c r="HJ62" s="16">
        <f t="shared" si="370"/>
        <v>11355.25</v>
      </c>
      <c r="HK62" s="16">
        <f t="shared" si="370"/>
        <v>11402.225</v>
      </c>
      <c r="HL62" s="16">
        <f t="shared" si="370"/>
        <v>11446.075000000001</v>
      </c>
    </row>
    <row r="63" spans="1:220"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L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c r="HD63" s="31">
        <f t="shared" si="373"/>
        <v>8.3333333332120674E-2</v>
      </c>
      <c r="HE63" s="31">
        <f t="shared" si="373"/>
        <v>69.716666666667152</v>
      </c>
      <c r="HF63" s="31">
        <f t="shared" si="373"/>
        <v>31.233333333333576</v>
      </c>
      <c r="HG63" s="31">
        <f t="shared" si="373"/>
        <v>71.616666666668607</v>
      </c>
      <c r="HH63" s="31">
        <f t="shared" si="373"/>
        <v>10.933333333337941</v>
      </c>
      <c r="HI63" s="31">
        <f t="shared" si="373"/>
        <v>19.266666666666424</v>
      </c>
      <c r="HJ63" s="31">
        <f t="shared" si="373"/>
        <v>9.3999999999978172</v>
      </c>
      <c r="HK63" s="31">
        <f t="shared" si="373"/>
        <v>17.383333333331393</v>
      </c>
      <c r="HL63" s="31">
        <f t="shared" si="373"/>
        <v>11.950000000000728</v>
      </c>
    </row>
    <row r="64" spans="1:220"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EW38</vt:lpstr>
      <vt:lpstr>Emeter</vt:lpstr>
      <vt:lpstr>Elliot-Lar</vt:lpstr>
      <vt:lpstr>Elliot </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2019-10-20T17:59:17Z</dcterms:modified>
</cp:coreProperties>
</file>