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stocks\"/>
    </mc:Choice>
  </mc:AlternateContent>
  <bookViews>
    <workbookView xWindow="0" yWindow="0" windowWidth="23040" windowHeight="9190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J31" i="2"/>
  <c r="J30" i="2"/>
  <c r="J29" i="2" s="1"/>
  <c r="J32" i="2" s="1"/>
  <c r="J10" i="2" s="1"/>
  <c r="J28" i="2"/>
  <c r="J27" i="2"/>
  <c r="J25" i="2"/>
  <c r="J26" i="2" s="1"/>
  <c r="J20" i="2"/>
  <c r="J18" i="2"/>
  <c r="J23" i="2" s="1"/>
  <c r="J11" i="2"/>
  <c r="J7" i="2" s="1"/>
  <c r="J8" i="2"/>
  <c r="J6" i="2" s="1"/>
  <c r="J22" i="2" l="1"/>
  <c r="J21" i="2"/>
  <c r="J19" i="2"/>
  <c r="J12" i="2"/>
  <c r="J14" i="2"/>
  <c r="J16" i="2" s="1"/>
  <c r="J15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I30" i="2"/>
  <c r="I28" i="2"/>
  <c r="I31" i="2" s="1"/>
  <c r="I27" i="2"/>
  <c r="I25" i="2"/>
  <c r="I20" i="2"/>
  <c r="I18" i="2"/>
  <c r="I23" i="2" s="1"/>
  <c r="I11" i="2"/>
  <c r="I14" i="2" s="1"/>
  <c r="I16" i="2" s="1"/>
  <c r="K30" i="2"/>
  <c r="K28" i="2"/>
  <c r="K31" i="2" s="1"/>
  <c r="K27" i="2"/>
  <c r="K25" i="2"/>
  <c r="K26" i="2" s="1"/>
  <c r="K20" i="2"/>
  <c r="K18" i="2"/>
  <c r="K23" i="2" s="1"/>
  <c r="K11" i="2"/>
  <c r="K8" i="2" s="1"/>
  <c r="I8" i="2" l="1"/>
  <c r="I6" i="2" s="1"/>
  <c r="K29" i="2"/>
  <c r="K32" i="2" s="1"/>
  <c r="K12" i="2" s="1"/>
  <c r="I29" i="2"/>
  <c r="I32" i="2" s="1"/>
  <c r="I12" i="2" s="1"/>
  <c r="K14" i="2"/>
  <c r="K16" i="2" s="1"/>
  <c r="I7" i="2"/>
  <c r="I15" i="2"/>
  <c r="I26" i="2"/>
  <c r="K22" i="2"/>
  <c r="K19" i="2"/>
  <c r="K21" i="2"/>
  <c r="K7" i="2"/>
  <c r="K15" i="2"/>
  <c r="K6" i="2"/>
  <c r="I10" i="2" l="1"/>
  <c r="K10" i="2"/>
  <c r="I21" i="2"/>
  <c r="I19" i="2"/>
  <c r="I22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G30" i="2"/>
  <c r="G28" i="2"/>
  <c r="G31" i="2" s="1"/>
  <c r="G27" i="2"/>
  <c r="G25" i="2"/>
  <c r="G20" i="2"/>
  <c r="G18" i="2"/>
  <c r="G23" i="2" s="1"/>
  <c r="G11" i="2"/>
  <c r="G29" i="2" l="1"/>
  <c r="G32" i="2" s="1"/>
  <c r="G12" i="2" s="1"/>
  <c r="G15" i="2"/>
  <c r="BU22" i="14"/>
  <c r="BU21" i="14"/>
  <c r="BU19" i="14"/>
  <c r="BT22" i="14"/>
  <c r="BT21" i="14"/>
  <c r="BT19" i="14"/>
  <c r="G8" i="2"/>
  <c r="G6" i="2" s="1"/>
  <c r="G14" i="2"/>
  <c r="G16" i="2" s="1"/>
  <c r="G7" i="2"/>
  <c r="G26" i="2"/>
  <c r="G10" i="2" l="1"/>
  <c r="G19" i="2"/>
  <c r="G22" i="2"/>
  <c r="G21" i="2"/>
  <c r="BR31" i="14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H30" i="2"/>
  <c r="H28" i="2"/>
  <c r="H31" i="2" s="1"/>
  <c r="H27" i="2"/>
  <c r="H25" i="2"/>
  <c r="H20" i="2"/>
  <c r="H18" i="2"/>
  <c r="H23" i="2" s="1"/>
  <c r="H11" i="2"/>
  <c r="H8" i="2" s="1"/>
  <c r="BM19" i="14" l="1"/>
  <c r="BM21" i="14"/>
  <c r="BM22" i="14"/>
  <c r="BJ22" i="14"/>
  <c r="BJ21" i="14"/>
  <c r="BJ19" i="14"/>
  <c r="H14" i="2"/>
  <c r="H16" i="2" s="1"/>
  <c r="H6" i="2"/>
  <c r="H29" i="2"/>
  <c r="H32" i="2" s="1"/>
  <c r="H12" i="2" s="1"/>
  <c r="H26" i="2"/>
  <c r="H15" i="2"/>
  <c r="H7" i="2"/>
  <c r="H10" i="2" l="1"/>
  <c r="H21" i="2"/>
  <c r="H22" i="2"/>
  <c r="H19" i="2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U52" i="2" l="1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3" i="2"/>
  <c r="U12" i="2"/>
  <c r="U11" i="2"/>
  <c r="U10" i="2"/>
  <c r="U9" i="2"/>
  <c r="U8" i="2"/>
  <c r="U7" i="2"/>
  <c r="U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T52" i="2" l="1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<sst xmlns="http://schemas.openxmlformats.org/spreadsheetml/2006/main" count="70" uniqueCount="67">
  <si>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</si>
  <si>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</si>
  <si>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</si>
  <si>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</si>
  <si>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</si>
  <si>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</si>
  <si>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</si>
  <si>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</si>
  <si>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</si>
  <si>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</si>
  <si>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</si>
  <si>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</si>
  <si>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</si>
  <si>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</si>
  <si>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</si>
  <si>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</si>
  <si>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</si>
  <si>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</si>
  <si>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</si>
  <si>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</si>
  <si>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</si>
  <si>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</si>
  <si>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</si>
  <si>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</si>
  <si>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</si>
  <si>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</si>
  <si>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</si>
  <si>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</si>
  <si>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</si>
  <si>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</si>
  <si>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</si>
  <si>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</si>
  <si>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</si>
  <si>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</si>
  <si>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</si>
  <si>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</si>
  <si>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</si>
  <si>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</si>
  <si>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</si>
  <si>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</si>
  <si>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</si>
  <si>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</si>
  <si>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</si>
  <si>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</si>
  <si>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</si>
  <si>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</si>
  <si>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</si>
  <si>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</si>
  <si>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</si>
  <si>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</si>
  <si>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</si>
  <si>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</si>
  <si>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</si>
  <si>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</si>
  <si>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</si>
  <si>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</si>
  <si>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</si>
  <si>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</si>
  <si>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</si>
  <si>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</si>
  <si>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</si>
  <si>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</si>
  <si>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</si>
  <si>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</si>
  <si>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</si>
  <si>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Apr 2020</t>
  </si>
  <si>
    <t xml:space="preserve">Unfilled Gap 9600 to 9710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</si>
</sst>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2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4"/>
  <sheetViews>
    <sheetView showGridLines="0" tabSelected="1" topLeftCell="H1" zoomScale="110" zoomScaleNormal="110" workbookViewId="0">
      <selection activeCell="P7" sqref="P7"/>
    </sheetView>
  </sheetViews>
  <sheetFormatPr defaultColWidth="8.81640625" defaultRowHeight="14.75" customHeight="1"/>
  <cols>
    <col min="1" max="4" width="8.81640625" style="15" customWidth="1"/>
    <col min="5" max="11" width="10.81640625" style="15" customWidth="1"/>
    <col min="12" max="12" width="9.1796875" style="15" bestFit="1" customWidth="1"/>
    <col min="13" max="13" width="11" style="13" bestFit="1" customWidth="1"/>
    <col min="14" max="14" width="13.81640625" style="15" bestFit="1" customWidth="1"/>
    <col min="15" max="21" width="10.453125" style="15" bestFit="1" customWidth="1"/>
    <col min="22" max="257" width="8.81640625" style="15" customWidth="1"/>
    <col min="258" max="16384" width="8.81640625" style="16"/>
  </cols>
  <sheetData>
    <row r="1" spans="1:22" ht="15" customHeight="1" thickBot="1">
      <c r="A1" s="70"/>
      <c r="B1" s="71"/>
      <c r="C1" s="71"/>
      <c r="D1" s="71"/>
      <c r="E1" s="1" t="s">
        <v>65</v>
      </c>
      <c r="F1" s="1" t="s">
        <v>0</v>
      </c>
      <c r="G1" s="2">
        <v>43983</v>
      </c>
      <c r="H1" s="2">
        <v>43984</v>
      </c>
      <c r="I1" s="2">
        <v>43985</v>
      </c>
      <c r="J1" s="2">
        <v>43986</v>
      </c>
      <c r="K1" s="2">
        <v>43986</v>
      </c>
      <c r="L1" s="2"/>
      <c r="N1" s="12" t="s">
        <v>27</v>
      </c>
      <c r="O1" s="14">
        <v>8806.75</v>
      </c>
      <c r="P1" s="14">
        <v>10176.200000000001</v>
      </c>
      <c r="Q1" s="14">
        <v>9004.25</v>
      </c>
      <c r="R1" s="14">
        <v>8806.75</v>
      </c>
      <c r="S1" s="14">
        <v>10159.049999999999</v>
      </c>
      <c r="T1" s="14">
        <v>2252.75</v>
      </c>
      <c r="U1" s="14">
        <v>12430.5</v>
      </c>
    </row>
    <row r="2" spans="1:22" ht="15" customHeight="1" thickBot="1">
      <c r="A2" s="17"/>
      <c r="B2" s="18"/>
      <c r="C2" s="18"/>
      <c r="D2" s="3" t="s">
        <v>1</v>
      </c>
      <c r="E2" s="56">
        <v>9889.0499999999993</v>
      </c>
      <c r="F2" s="56">
        <v>9598.85</v>
      </c>
      <c r="G2" s="56">
        <v>9931.6</v>
      </c>
      <c r="H2" s="56">
        <v>9995.6</v>
      </c>
      <c r="I2" s="56">
        <v>10176.200000000001</v>
      </c>
      <c r="J2" s="56">
        <v>10123.85</v>
      </c>
      <c r="K2" s="56">
        <v>21141.8</v>
      </c>
      <c r="L2" s="56"/>
      <c r="N2" s="12" t="s">
        <v>28</v>
      </c>
      <c r="O2" s="14">
        <v>9178.5499999999993</v>
      </c>
      <c r="P2" s="14">
        <v>9944.25</v>
      </c>
      <c r="Q2" s="14">
        <v>10176.200000000001</v>
      </c>
      <c r="R2" s="14">
        <v>10176.200000000001</v>
      </c>
      <c r="S2" s="14">
        <v>10067.799999999999</v>
      </c>
      <c r="T2" s="14">
        <v>12430.5</v>
      </c>
      <c r="U2" s="14">
        <v>7511.1</v>
      </c>
    </row>
    <row r="3" spans="1:22" ht="15" customHeight="1" thickBot="1">
      <c r="A3" s="17"/>
      <c r="B3" s="4"/>
      <c r="C3" s="5"/>
      <c r="D3" s="3" t="s">
        <v>2</v>
      </c>
      <c r="E3" s="55">
        <v>8055.8</v>
      </c>
      <c r="F3" s="55">
        <v>8996.65</v>
      </c>
      <c r="G3" s="55">
        <v>9706.9500000000007</v>
      </c>
      <c r="H3" s="55">
        <v>9824.0499999999993</v>
      </c>
      <c r="I3" s="55">
        <v>10035.549999999999</v>
      </c>
      <c r="J3" s="55">
        <v>9944.25</v>
      </c>
      <c r="K3" s="55">
        <v>20316.2</v>
      </c>
      <c r="L3" s="55"/>
      <c r="N3" s="12" t="s">
        <v>29</v>
      </c>
      <c r="O3" s="14">
        <v>8968.5499999999993</v>
      </c>
      <c r="P3" s="14"/>
      <c r="Q3" s="14"/>
      <c r="R3" s="14"/>
      <c r="S3" s="14">
        <v>10176.200000000001</v>
      </c>
      <c r="T3" s="14"/>
      <c r="U3" s="14"/>
      <c r="V3" s="51"/>
    </row>
    <row r="4" spans="1:22" ht="15" customHeight="1">
      <c r="A4" s="17"/>
      <c r="B4" s="4"/>
      <c r="C4" s="5"/>
      <c r="D4" s="3" t="s">
        <v>3</v>
      </c>
      <c r="E4" s="21">
        <v>9859.9</v>
      </c>
      <c r="F4" s="21">
        <v>9580.2999999999993</v>
      </c>
      <c r="G4" s="21">
        <v>9826.15</v>
      </c>
      <c r="H4" s="21">
        <v>9979.1</v>
      </c>
      <c r="I4" s="21">
        <v>10061.549999999999</v>
      </c>
      <c r="J4" s="21">
        <v>10029.1</v>
      </c>
      <c r="K4" s="21">
        <v>20390.45</v>
      </c>
      <c r="L4" s="21"/>
      <c r="O4" s="15" t="s">
        <v>66</v>
      </c>
    </row>
    <row r="5" spans="1:22" ht="15" customHeight="1">
      <c r="A5" s="68" t="s">
        <v>4</v>
      </c>
      <c r="B5" s="69"/>
      <c r="C5" s="69"/>
      <c r="D5" s="69"/>
      <c r="E5" s="18"/>
      <c r="F5" s="18"/>
      <c r="G5" s="18"/>
      <c r="H5" s="18"/>
      <c r="I5" s="18"/>
      <c r="J5" s="18"/>
      <c r="K5" s="18"/>
      <c r="L5" s="18"/>
      <c r="N5" s="22" t="s">
        <v>30</v>
      </c>
      <c r="O5" s="23"/>
      <c r="P5" s="23"/>
      <c r="Q5" s="23"/>
      <c r="R5" s="23"/>
      <c r="S5" s="23"/>
      <c r="T5" s="23"/>
      <c r="U5" s="23"/>
    </row>
    <row r="6" spans="1:22" ht="15" customHeight="1">
      <c r="A6" s="24"/>
      <c r="B6" s="25"/>
      <c r="C6" s="25"/>
      <c r="D6" s="6" t="s">
        <v>5</v>
      </c>
      <c r="E6" s="26">
        <f t="shared" ref="E6:F6" si="0">E8+E25</f>
        <v>12313.95</v>
      </c>
      <c r="F6" s="26">
        <f t="shared" si="0"/>
        <v>10389.416666666666</v>
      </c>
      <c r="G6" s="26">
        <f t="shared" ref="G6" si="1">G8+G25</f>
        <v>10160.833333333334</v>
      </c>
      <c r="H6" s="26">
        <f t="shared" ref="H6:K6" si="2">H8+H25</f>
        <v>10213.333333333334</v>
      </c>
      <c r="I6" s="26">
        <f t="shared" ref="I6:J6" si="3">I8+I25</f>
        <v>10287.300000000003</v>
      </c>
      <c r="J6" s="26">
        <f t="shared" si="3"/>
        <v>10300.15</v>
      </c>
      <c r="K6" s="26">
        <f t="shared" si="2"/>
        <v>21741.699999999993</v>
      </c>
      <c r="L6" s="26"/>
      <c r="N6" s="43">
        <v>0.23599999999999999</v>
      </c>
      <c r="O6" s="44">
        <f t="shared" ref="O6" si="4">VALUE(23.6/100*(O1-O2)+O2)</f>
        <v>9090.8051999999989</v>
      </c>
      <c r="P6" s="44">
        <f t="shared" ref="P6:R6" si="5">VALUE(23.6/100*(P1-P2)+P2)</f>
        <v>9998.9902000000002</v>
      </c>
      <c r="Q6" s="44">
        <f t="shared" si="5"/>
        <v>9899.6198000000004</v>
      </c>
      <c r="R6" s="44">
        <f t="shared" si="5"/>
        <v>9853.0097999999998</v>
      </c>
      <c r="S6" s="44">
        <f t="shared" ref="S6" si="6">VALUE(23.6/100*(S1-S2)+S2)</f>
        <v>10089.334999999999</v>
      </c>
      <c r="T6" s="44">
        <f t="shared" ref="T6:U6" si="7">VALUE(23.6/100*(T1-T2)+T2)</f>
        <v>10028.550999999999</v>
      </c>
      <c r="U6" s="44">
        <f t="shared" si="7"/>
        <v>8672.0784000000003</v>
      </c>
    </row>
    <row r="7" spans="1:22" ht="15" customHeight="1">
      <c r="A7" s="24"/>
      <c r="B7" s="25"/>
      <c r="C7" s="25"/>
      <c r="D7" s="6" t="s">
        <v>6</v>
      </c>
      <c r="E7" s="27">
        <f t="shared" ref="E7:F7" si="8">E11+E25</f>
        <v>11101.5</v>
      </c>
      <c r="F7" s="27">
        <f t="shared" si="8"/>
        <v>9994.1333333333332</v>
      </c>
      <c r="G7" s="27">
        <f t="shared" ref="G7" si="9">G11+G25</f>
        <v>10046.216666666667</v>
      </c>
      <c r="H7" s="27">
        <f t="shared" ref="H7:K7" si="10">H11+H25</f>
        <v>10104.466666666667</v>
      </c>
      <c r="I7" s="27">
        <f t="shared" ref="I7:J7" si="11">I11+I25</f>
        <v>10231.750000000002</v>
      </c>
      <c r="J7" s="27">
        <f t="shared" si="11"/>
        <v>10212</v>
      </c>
      <c r="K7" s="27">
        <f t="shared" si="10"/>
        <v>21441.749999999996</v>
      </c>
      <c r="L7" s="27"/>
      <c r="N7" s="47">
        <v>0.38200000000000001</v>
      </c>
      <c r="O7" s="48">
        <f t="shared" ref="O7" si="12">38.2/100*(O1-O2)+O2</f>
        <v>9036.5223999999998</v>
      </c>
      <c r="P7" s="48">
        <f t="shared" ref="P7:R7" si="13">38.2/100*(P1-P2)+P2</f>
        <v>10032.8549</v>
      </c>
      <c r="Q7" s="48">
        <f t="shared" si="13"/>
        <v>9728.5151000000005</v>
      </c>
      <c r="R7" s="48">
        <f t="shared" si="13"/>
        <v>9653.0701000000008</v>
      </c>
      <c r="S7" s="48">
        <f t="shared" ref="S7" si="14">38.2/100*(S1-S2)+S2</f>
        <v>10102.657499999999</v>
      </c>
      <c r="T7" s="48">
        <f t="shared" ref="T7:U7" si="15">38.2/100*(T1-T2)+T2</f>
        <v>8542.5995000000003</v>
      </c>
      <c r="U7" s="48">
        <f t="shared" si="15"/>
        <v>9390.3107999999993</v>
      </c>
    </row>
    <row r="8" spans="1:22" ht="15" customHeight="1">
      <c r="A8" s="24"/>
      <c r="B8" s="25"/>
      <c r="C8" s="25"/>
      <c r="D8" s="6" t="s">
        <v>7</v>
      </c>
      <c r="E8" s="28">
        <f t="shared" ref="E8:F8" si="16">(2*E11)-E3</f>
        <v>10480.700000000001</v>
      </c>
      <c r="F8" s="28">
        <f t="shared" si="16"/>
        <v>9787.2166666666653</v>
      </c>
      <c r="G8" s="28">
        <f t="shared" ref="G8" si="17">(2*G11)-G3</f>
        <v>9936.1833333333343</v>
      </c>
      <c r="H8" s="28">
        <f t="shared" ref="H8:K8" si="18">(2*H11)-H3</f>
        <v>10041.783333333333</v>
      </c>
      <c r="I8" s="28">
        <f t="shared" ref="I8:J8" si="19">(2*I11)-I3</f>
        <v>10146.650000000001</v>
      </c>
      <c r="J8" s="28">
        <f t="shared" si="19"/>
        <v>10120.549999999999</v>
      </c>
      <c r="K8" s="28">
        <f t="shared" si="18"/>
        <v>20916.099999999995</v>
      </c>
      <c r="L8" s="28"/>
      <c r="N8" s="41">
        <v>0.5</v>
      </c>
      <c r="O8" s="42">
        <f t="shared" ref="O8" si="20">VALUE(50/100*(O1-O2)+O2)</f>
        <v>8992.65</v>
      </c>
      <c r="P8" s="42">
        <f t="shared" ref="P8:R8" si="21">VALUE(50/100*(P1-P2)+P2)</f>
        <v>10060.225</v>
      </c>
      <c r="Q8" s="42">
        <f t="shared" si="21"/>
        <v>9590.2250000000004</v>
      </c>
      <c r="R8" s="42">
        <f t="shared" si="21"/>
        <v>9491.4750000000004</v>
      </c>
      <c r="S8" s="42">
        <f t="shared" ref="S8" si="22">VALUE(50/100*(S1-S2)+S2)</f>
        <v>10113.424999999999</v>
      </c>
      <c r="T8" s="42">
        <f t="shared" ref="T8:U8" si="23">VALUE(50/100*(T1-T2)+T2)</f>
        <v>7341.625</v>
      </c>
      <c r="U8" s="42">
        <f t="shared" si="23"/>
        <v>9970.7999999999993</v>
      </c>
    </row>
    <row r="9" spans="1:22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N9" s="49">
        <v>0.61799999999999999</v>
      </c>
      <c r="O9" s="50">
        <f t="shared" ref="O9" si="24">VALUE(61.8/100*(O1-O2)+O2)</f>
        <v>8948.7775999999994</v>
      </c>
      <c r="P9" s="50">
        <f t="shared" ref="P9:R9" si="25">VALUE(61.8/100*(P1-P2)+P2)</f>
        <v>10087.5951</v>
      </c>
      <c r="Q9" s="50">
        <f t="shared" si="25"/>
        <v>9451.9349000000002</v>
      </c>
      <c r="R9" s="50">
        <f t="shared" si="25"/>
        <v>9329.8798999999999</v>
      </c>
      <c r="S9" s="50">
        <f t="shared" ref="S9" si="26">VALUE(61.8/100*(S1-S2)+S2)</f>
        <v>10124.192499999999</v>
      </c>
      <c r="T9" s="50">
        <f t="shared" ref="T9:U9" si="27">VALUE(61.8/100*(T1-T2)+T2)</f>
        <v>6140.6504999999997</v>
      </c>
      <c r="U9" s="50">
        <f t="shared" si="27"/>
        <v>10551.289199999999</v>
      </c>
    </row>
    <row r="10" spans="1:22" ht="15" customHeight="1">
      <c r="A10" s="24"/>
      <c r="B10" s="25"/>
      <c r="C10" s="25"/>
      <c r="D10" s="6" t="s">
        <v>8</v>
      </c>
      <c r="E10" s="53">
        <f t="shared" ref="E10:F10" si="28">E11+E32/2</f>
        <v>9564.0750000000007</v>
      </c>
      <c r="F10" s="53">
        <f t="shared" si="28"/>
        <v>9486.116666666665</v>
      </c>
      <c r="G10" s="53">
        <f t="shared" ref="G10" si="29">G11+G32/2</f>
        <v>9823.8583333333336</v>
      </c>
      <c r="H10" s="53">
        <f t="shared" ref="H10:K10" si="30">H11+H32/2</f>
        <v>9956.0083333333314</v>
      </c>
      <c r="I10" s="53">
        <f t="shared" ref="I10:J10" si="31">I11+I32/2</f>
        <v>10105.875</v>
      </c>
      <c r="J10" s="53">
        <f t="shared" si="31"/>
        <v>10034.049999999999</v>
      </c>
      <c r="K10" s="53">
        <f t="shared" si="30"/>
        <v>20729</v>
      </c>
      <c r="L10" s="53"/>
      <c r="N10" s="39">
        <v>0.70699999999999996</v>
      </c>
      <c r="O10" s="40">
        <f t="shared" ref="O10" si="32">VALUE(70.7/100*(O1-O2)+O2)</f>
        <v>8915.6873999999989</v>
      </c>
      <c r="P10" s="40">
        <f t="shared" ref="P10:R10" si="33">VALUE(70.7/100*(P1-P2)+P2)</f>
        <v>10108.238650000001</v>
      </c>
      <c r="Q10" s="40">
        <f t="shared" si="33"/>
        <v>9347.6313499999997</v>
      </c>
      <c r="R10" s="40">
        <f t="shared" si="33"/>
        <v>9207.9988499999999</v>
      </c>
      <c r="S10" s="40">
        <f t="shared" ref="S10" si="34">VALUE(70.7/100*(S1-S2)+S2)</f>
        <v>10132.313749999999</v>
      </c>
      <c r="T10" s="40">
        <f t="shared" ref="T10:U10" si="35">VALUE(70.7/100*(T1-T2)+T2)</f>
        <v>5234.8307499999992</v>
      </c>
      <c r="U10" s="40">
        <f t="shared" si="35"/>
        <v>10989.1158</v>
      </c>
    </row>
    <row r="11" spans="1:22" ht="15" customHeight="1">
      <c r="A11" s="24"/>
      <c r="B11" s="25"/>
      <c r="C11" s="25"/>
      <c r="D11" s="6" t="s">
        <v>9</v>
      </c>
      <c r="E11" s="21">
        <f t="shared" ref="E11:F11" si="36">(E2+E3+E4)/3</f>
        <v>9268.25</v>
      </c>
      <c r="F11" s="21">
        <f t="shared" si="36"/>
        <v>9391.9333333333325</v>
      </c>
      <c r="G11" s="21">
        <f t="shared" ref="G11" si="37">(G2+G3+G4)/3</f>
        <v>9821.5666666666675</v>
      </c>
      <c r="H11" s="21">
        <f t="shared" ref="H11:K11" si="38">(H2+H3+H4)/3</f>
        <v>9932.9166666666661</v>
      </c>
      <c r="I11" s="21">
        <f t="shared" ref="I11:J11" si="39">(I2+I3+I4)/3</f>
        <v>10091.1</v>
      </c>
      <c r="J11" s="21">
        <f t="shared" si="39"/>
        <v>10032.4</v>
      </c>
      <c r="K11" s="21">
        <f t="shared" si="38"/>
        <v>20616.149999999998</v>
      </c>
      <c r="L11" s="21"/>
      <c r="N11" s="45">
        <v>0.78600000000000003</v>
      </c>
      <c r="O11" s="46">
        <f t="shared" ref="O11" si="40">VALUE(78.6/100*(O1-O2)+O2)</f>
        <v>8886.3151999999991</v>
      </c>
      <c r="P11" s="46">
        <f t="shared" ref="P11:R11" si="41">VALUE(78.6/100*(P1-P2)+P2)</f>
        <v>10126.5627</v>
      </c>
      <c r="Q11" s="46">
        <f t="shared" si="41"/>
        <v>9255.0473000000002</v>
      </c>
      <c r="R11" s="46">
        <f t="shared" si="41"/>
        <v>9099.8122999999996</v>
      </c>
      <c r="S11" s="46">
        <f t="shared" ref="S11" si="42">VALUE(78.6/100*(S1-S2)+S2)</f>
        <v>10139.522499999999</v>
      </c>
      <c r="T11" s="46">
        <f t="shared" ref="T11:U11" si="43">VALUE(78.6/100*(T1-T2)+T2)</f>
        <v>4430.7885000000006</v>
      </c>
      <c r="U11" s="46">
        <f t="shared" si="43"/>
        <v>11377.7484</v>
      </c>
    </row>
    <row r="12" spans="1:22" ht="15" customHeight="1">
      <c r="A12" s="24"/>
      <c r="B12" s="25"/>
      <c r="C12" s="25"/>
      <c r="D12" s="6" t="s">
        <v>10</v>
      </c>
      <c r="E12" s="54">
        <f t="shared" ref="E12:F12" si="44">E11-E32/2</f>
        <v>8972.4249999999993</v>
      </c>
      <c r="F12" s="54">
        <f t="shared" si="44"/>
        <v>9297.75</v>
      </c>
      <c r="G12" s="54">
        <f t="shared" ref="G12" si="45">G11-G32/2</f>
        <v>9819.2750000000015</v>
      </c>
      <c r="H12" s="54">
        <f t="shared" ref="H12:K12" si="46">H11-H32/2</f>
        <v>9909.8250000000007</v>
      </c>
      <c r="I12" s="54">
        <f t="shared" ref="I12:J12" si="47">I11-I32/2</f>
        <v>10076.325000000001</v>
      </c>
      <c r="J12" s="54">
        <f t="shared" si="47"/>
        <v>10030.75</v>
      </c>
      <c r="K12" s="54">
        <f t="shared" si="46"/>
        <v>20503.299999999996</v>
      </c>
      <c r="L12" s="54"/>
      <c r="N12" s="39">
        <v>1</v>
      </c>
      <c r="O12" s="40">
        <f t="shared" ref="O12" si="48">VALUE(100/100*(O1-O2)+O2)</f>
        <v>8806.75</v>
      </c>
      <c r="P12" s="40">
        <f t="shared" ref="P12:R12" si="49">VALUE(100/100*(P1-P2)+P2)</f>
        <v>10176.200000000001</v>
      </c>
      <c r="Q12" s="40">
        <f t="shared" si="49"/>
        <v>9004.25</v>
      </c>
      <c r="R12" s="40">
        <f t="shared" si="49"/>
        <v>8806.75</v>
      </c>
      <c r="S12" s="40">
        <f t="shared" ref="S12" si="50">VALUE(100/100*(S1-S2)+S2)</f>
        <v>10159.049999999999</v>
      </c>
      <c r="T12" s="40">
        <f t="shared" ref="T12:U12" si="51">VALUE(100/100*(T1-T2)+T2)</f>
        <v>2252.75</v>
      </c>
      <c r="U12" s="40">
        <f t="shared" si="51"/>
        <v>12430.5</v>
      </c>
    </row>
    <row r="13" spans="1:22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N13" s="39">
        <v>1.236</v>
      </c>
      <c r="O13" s="40">
        <f t="shared" ref="O13" si="52">VALUE(123.6/100*(O1-O2)+O2)</f>
        <v>8719.0051999999996</v>
      </c>
      <c r="P13" s="40">
        <f t="shared" ref="P13:R13" si="53">VALUE(123.6/100*(P1-P2)+P2)</f>
        <v>10230.940200000001</v>
      </c>
      <c r="Q13" s="40">
        <f t="shared" si="53"/>
        <v>8727.6697999999997</v>
      </c>
      <c r="R13" s="40">
        <f t="shared" si="53"/>
        <v>8483.5597999999991</v>
      </c>
      <c r="S13" s="40">
        <f t="shared" ref="S13" si="54">VALUE(123.6/100*(S1-S2)+S2)</f>
        <v>10180.584999999999</v>
      </c>
      <c r="T13" s="40">
        <f t="shared" ref="T13:U13" si="55">VALUE(123.6/100*(T1-T2)+T2)</f>
        <v>-149.19900000000052</v>
      </c>
      <c r="U13" s="40">
        <f t="shared" si="55"/>
        <v>13591.4784</v>
      </c>
    </row>
    <row r="14" spans="1:22" ht="15" customHeight="1">
      <c r="A14" s="24"/>
      <c r="B14" s="25"/>
      <c r="C14" s="25"/>
      <c r="D14" s="6" t="s">
        <v>11</v>
      </c>
      <c r="E14" s="32">
        <f t="shared" ref="E14:F14" si="56">2*E11-E2</f>
        <v>8647.4500000000007</v>
      </c>
      <c r="F14" s="32">
        <f t="shared" si="56"/>
        <v>9185.0166666666646</v>
      </c>
      <c r="G14" s="32">
        <f t="shared" ref="G14" si="57">2*G11-G2</f>
        <v>9711.5333333333347</v>
      </c>
      <c r="H14" s="32">
        <f t="shared" ref="H14:K14" si="58">2*H11-H2</f>
        <v>9870.2333333333318</v>
      </c>
      <c r="I14" s="32">
        <f t="shared" ref="I14:J14" si="59">2*I11-I2</f>
        <v>10006</v>
      </c>
      <c r="J14" s="32">
        <f t="shared" si="59"/>
        <v>9940.9499999999989</v>
      </c>
      <c r="K14" s="32">
        <f t="shared" si="58"/>
        <v>20090.499999999996</v>
      </c>
      <c r="L14" s="32"/>
      <c r="N14" s="33"/>
      <c r="O14" s="30"/>
      <c r="P14" s="30"/>
      <c r="Q14" s="30"/>
      <c r="R14" s="30"/>
      <c r="S14" s="30"/>
      <c r="T14" s="30"/>
      <c r="U14" s="30"/>
    </row>
    <row r="15" spans="1:22" ht="15" customHeight="1">
      <c r="A15" s="24"/>
      <c r="B15" s="25"/>
      <c r="C15" s="25"/>
      <c r="D15" s="6" t="s">
        <v>12</v>
      </c>
      <c r="E15" s="34">
        <f t="shared" ref="E15:F15" si="60">E11-E25</f>
        <v>7435.0000000000009</v>
      </c>
      <c r="F15" s="34">
        <f t="shared" si="60"/>
        <v>8789.7333333333318</v>
      </c>
      <c r="G15" s="34">
        <f t="shared" ref="G15" si="61">G11-G25</f>
        <v>9596.9166666666679</v>
      </c>
      <c r="H15" s="34">
        <f t="shared" ref="H15:K15" si="62">H11-H25</f>
        <v>9761.366666666665</v>
      </c>
      <c r="I15" s="34">
        <f t="shared" ref="I15:J15" si="63">I11-I25</f>
        <v>9950.4499999999989</v>
      </c>
      <c r="J15" s="34">
        <f t="shared" si="63"/>
        <v>9852.7999999999993</v>
      </c>
      <c r="K15" s="34">
        <f t="shared" si="62"/>
        <v>19790.55</v>
      </c>
      <c r="L15" s="34"/>
      <c r="N15" s="38" t="s">
        <v>31</v>
      </c>
      <c r="O15" s="30"/>
      <c r="P15" s="30"/>
      <c r="Q15" s="30"/>
      <c r="R15" s="30"/>
      <c r="S15" s="30"/>
      <c r="T15" s="30"/>
      <c r="U15" s="30"/>
    </row>
    <row r="16" spans="1:22" ht="15" customHeight="1">
      <c r="A16" s="24"/>
      <c r="B16" s="25"/>
      <c r="C16" s="25"/>
      <c r="D16" s="6" t="s">
        <v>13</v>
      </c>
      <c r="E16" s="35">
        <f t="shared" ref="E16:F16" si="64">E14-E25</f>
        <v>6814.2000000000016</v>
      </c>
      <c r="F16" s="35">
        <f t="shared" si="64"/>
        <v>8582.8166666666639</v>
      </c>
      <c r="G16" s="35">
        <f t="shared" ref="G16" si="65">G14-G25</f>
        <v>9486.883333333335</v>
      </c>
      <c r="H16" s="35">
        <f t="shared" ref="H16:K16" si="66">H14-H25</f>
        <v>9698.6833333333307</v>
      </c>
      <c r="I16" s="35">
        <f t="shared" ref="I16:J16" si="67">I14-I25</f>
        <v>9865.3499999999985</v>
      </c>
      <c r="J16" s="35">
        <f t="shared" si="67"/>
        <v>9761.3499999999985</v>
      </c>
      <c r="K16" s="35">
        <f t="shared" si="66"/>
        <v>19264.899999999998</v>
      </c>
      <c r="L16" s="35"/>
      <c r="N16" s="39">
        <v>0.23599999999999999</v>
      </c>
      <c r="O16" s="40">
        <f t="shared" ref="O16" si="68">VALUE(O3-23.6/100*(O1-O2))</f>
        <v>9056.2947999999997</v>
      </c>
      <c r="P16" s="40">
        <f t="shared" ref="P16:R16" si="69">VALUE(P3-23.6/100*(P1-P2))</f>
        <v>-54.740200000000172</v>
      </c>
      <c r="Q16" s="40">
        <f t="shared" si="69"/>
        <v>276.58020000000022</v>
      </c>
      <c r="R16" s="40">
        <f t="shared" si="69"/>
        <v>323.19020000000017</v>
      </c>
      <c r="S16" s="40">
        <f t="shared" ref="S16" si="70">VALUE(S3-23.6/100*(S1-S2))</f>
        <v>10154.665000000001</v>
      </c>
      <c r="T16" s="40">
        <f t="shared" ref="T16:U16" si="71">VALUE(T3-23.6/100*(T1-T2))</f>
        <v>2401.9490000000001</v>
      </c>
      <c r="U16" s="40">
        <f t="shared" si="71"/>
        <v>-1160.9784</v>
      </c>
    </row>
    <row r="17" spans="1:22" ht="15" customHeight="1">
      <c r="A17" s="68" t="s">
        <v>14</v>
      </c>
      <c r="B17" s="69"/>
      <c r="C17" s="69"/>
      <c r="D17" s="69"/>
      <c r="E17" s="5"/>
      <c r="F17" s="5"/>
      <c r="G17" s="5"/>
      <c r="H17" s="5"/>
      <c r="I17" s="5"/>
      <c r="J17" s="5"/>
      <c r="K17" s="5"/>
      <c r="L17" s="5"/>
      <c r="N17" s="66">
        <v>0.38200000000000001</v>
      </c>
      <c r="O17" s="67">
        <f t="shared" ref="O17" si="72">VALUE(O3-38.2/100*(O1-O2))</f>
        <v>9110.5775999999987</v>
      </c>
      <c r="P17" s="67">
        <f t="shared" ref="P17:R17" si="73">VALUE(P3-38.2/100*(P1-P2))</f>
        <v>-88.604900000000285</v>
      </c>
      <c r="Q17" s="67">
        <f t="shared" si="73"/>
        <v>447.68490000000031</v>
      </c>
      <c r="R17" s="67">
        <f t="shared" si="73"/>
        <v>523.12990000000025</v>
      </c>
      <c r="S17" s="67">
        <f t="shared" ref="S17" si="74">VALUE(S3-38.2/100*(S1-S2))</f>
        <v>10141.342500000001</v>
      </c>
      <c r="T17" s="67">
        <f t="shared" ref="T17:U17" si="75">VALUE(T3-38.2/100*(T1-T2))</f>
        <v>3887.9005000000002</v>
      </c>
      <c r="U17" s="67">
        <f t="shared" si="75"/>
        <v>-1879.2107999999998</v>
      </c>
    </row>
    <row r="18" spans="1:22" ht="15" customHeight="1">
      <c r="A18" s="24"/>
      <c r="B18" s="25"/>
      <c r="C18" s="25"/>
      <c r="D18" s="6" t="s">
        <v>15</v>
      </c>
      <c r="E18" s="27">
        <f t="shared" ref="E18:F18" si="76">(E2/E3)*E4</f>
        <v>12103.707154472551</v>
      </c>
      <c r="F18" s="27">
        <f t="shared" si="76"/>
        <v>10221.567211684349</v>
      </c>
      <c r="G18" s="27">
        <f t="shared" ref="G18" si="77">(G2/G3)*G4</f>
        <v>10053.558670849236</v>
      </c>
      <c r="H18" s="27">
        <f t="shared" ref="H18:K18" si="78">(H2/H3)*H4</f>
        <v>10153.357521592421</v>
      </c>
      <c r="I18" s="27">
        <f t="shared" ref="I18:J18" si="79">(I2/I3)*I4</f>
        <v>10202.564394577277</v>
      </c>
      <c r="J18" s="27">
        <f t="shared" si="79"/>
        <v>10210.232449405436</v>
      </c>
      <c r="K18" s="27">
        <f t="shared" si="78"/>
        <v>21219.067335919117</v>
      </c>
      <c r="L18" s="27"/>
      <c r="N18" s="66">
        <v>0.5</v>
      </c>
      <c r="O18" s="67">
        <f t="shared" ref="O18" si="80">VALUE(O3-50/100*(O1-O2))</f>
        <v>9154.4499999999989</v>
      </c>
      <c r="P18" s="67">
        <f t="shared" ref="P18:R18" si="81">VALUE(P3-50/100*(P1-P2))</f>
        <v>-115.97500000000036</v>
      </c>
      <c r="Q18" s="67">
        <f t="shared" si="81"/>
        <v>585.97500000000036</v>
      </c>
      <c r="R18" s="67">
        <f t="shared" si="81"/>
        <v>684.72500000000036</v>
      </c>
      <c r="S18" s="67">
        <f t="shared" ref="S18" si="82">VALUE(S3-50/100*(S1-S2))</f>
        <v>10130.575000000001</v>
      </c>
      <c r="T18" s="67">
        <f t="shared" ref="T18:U18" si="83">VALUE(T3-50/100*(T1-T2))</f>
        <v>5088.875</v>
      </c>
      <c r="U18" s="67">
        <f t="shared" si="83"/>
        <v>-2459.6999999999998</v>
      </c>
    </row>
    <row r="19" spans="1:22" ht="15" customHeight="1">
      <c r="A19" s="24"/>
      <c r="B19" s="25"/>
      <c r="C19" s="25"/>
      <c r="D19" s="6" t="s">
        <v>16</v>
      </c>
      <c r="E19" s="28">
        <f t="shared" ref="E19:F19" si="84">E4+E26/2</f>
        <v>10868.1875</v>
      </c>
      <c r="F19" s="28">
        <f t="shared" si="84"/>
        <v>9911.51</v>
      </c>
      <c r="G19" s="28">
        <f t="shared" ref="G19" si="85">G4+G26/2</f>
        <v>9949.7074999999986</v>
      </c>
      <c r="H19" s="28">
        <f t="shared" ref="H19:K19" si="86">H4+H26/2</f>
        <v>10073.452500000001</v>
      </c>
      <c r="I19" s="28">
        <f t="shared" ref="I19:J19" si="87">I4+I26/2</f>
        <v>10138.907499999999</v>
      </c>
      <c r="J19" s="28">
        <f t="shared" si="87"/>
        <v>10127.880000000001</v>
      </c>
      <c r="K19" s="28">
        <f t="shared" si="86"/>
        <v>20844.53</v>
      </c>
      <c r="L19" s="28"/>
      <c r="N19" s="66">
        <v>0.61799999999999999</v>
      </c>
      <c r="O19" s="67">
        <f t="shared" ref="O19" si="88">VALUE(O3-61.8/100*(O1-O2))</f>
        <v>9198.3223999999991</v>
      </c>
      <c r="P19" s="67">
        <f t="shared" ref="P19:R19" si="89">VALUE(P3-61.8/100*(P1-P2))</f>
        <v>-143.34510000000046</v>
      </c>
      <c r="Q19" s="67">
        <f t="shared" si="89"/>
        <v>724.26510000000042</v>
      </c>
      <c r="R19" s="67">
        <f t="shared" si="89"/>
        <v>846.32010000000048</v>
      </c>
      <c r="S19" s="67">
        <f t="shared" ref="S19" si="90">VALUE(S3-61.8/100*(S1-S2))</f>
        <v>10119.807500000001</v>
      </c>
      <c r="T19" s="67">
        <f t="shared" ref="T19:U19" si="91">VALUE(T3-61.8/100*(T1-T2))</f>
        <v>6289.8495000000003</v>
      </c>
      <c r="U19" s="67">
        <f t="shared" si="91"/>
        <v>-3040.1891999999998</v>
      </c>
    </row>
    <row r="20" spans="1:22" ht="15" customHeight="1">
      <c r="A20" s="24"/>
      <c r="B20" s="25"/>
      <c r="C20" s="25"/>
      <c r="D20" s="6" t="s">
        <v>3</v>
      </c>
      <c r="E20" s="21">
        <f t="shared" ref="E20:F20" si="92">E4</f>
        <v>9859.9</v>
      </c>
      <c r="F20" s="21">
        <f t="shared" si="92"/>
        <v>9580.2999999999993</v>
      </c>
      <c r="G20" s="21">
        <f t="shared" ref="G20" si="93">G4</f>
        <v>9826.15</v>
      </c>
      <c r="H20" s="21">
        <f t="shared" ref="H20:K20" si="94">H4</f>
        <v>9979.1</v>
      </c>
      <c r="I20" s="21">
        <f t="shared" ref="I20:J20" si="95">I4</f>
        <v>10061.549999999999</v>
      </c>
      <c r="J20" s="21">
        <f t="shared" si="95"/>
        <v>10029.1</v>
      </c>
      <c r="K20" s="21">
        <f t="shared" si="94"/>
        <v>20390.45</v>
      </c>
      <c r="L20" s="21"/>
      <c r="N20" s="39">
        <v>0.70699999999999996</v>
      </c>
      <c r="O20" s="40">
        <f t="shared" ref="O20" si="96">VALUE(O3-70.07/100*(O1-O2))</f>
        <v>9229.0702599999986</v>
      </c>
      <c r="P20" s="40">
        <f t="shared" ref="P20:R20" si="97">VALUE(P3-70.07/100*(P1-P2))</f>
        <v>-162.52736500000049</v>
      </c>
      <c r="Q20" s="40">
        <f t="shared" si="97"/>
        <v>821.18536500000039</v>
      </c>
      <c r="R20" s="40">
        <f t="shared" si="97"/>
        <v>959.57361500000036</v>
      </c>
      <c r="S20" s="40">
        <f t="shared" ref="S20" si="98">VALUE(S3-70.07/100*(S1-S2))</f>
        <v>10112.261125000001</v>
      </c>
      <c r="T20" s="40">
        <f t="shared" ref="T20:U20" si="99">VALUE(T3-70.07/100*(T1-T2))</f>
        <v>7131.5494249999983</v>
      </c>
      <c r="U20" s="40">
        <f t="shared" si="99"/>
        <v>-3447.0235799999991</v>
      </c>
    </row>
    <row r="21" spans="1:22" ht="15" customHeight="1">
      <c r="A21" s="24"/>
      <c r="B21" s="25"/>
      <c r="C21" s="25"/>
      <c r="D21" s="6" t="s">
        <v>17</v>
      </c>
      <c r="E21" s="20">
        <f t="shared" ref="E21:F21" si="100">E4-E26/4</f>
        <v>9355.7562500000004</v>
      </c>
      <c r="F21" s="20">
        <f t="shared" si="100"/>
        <v>9414.6949999999997</v>
      </c>
      <c r="G21" s="20">
        <f t="shared" ref="G21" si="101">G4-G26/4</f>
        <v>9764.3712500000001</v>
      </c>
      <c r="H21" s="20">
        <f t="shared" ref="H21:K21" si="102">H4-H26/4</f>
        <v>9931.9237499999999</v>
      </c>
      <c r="I21" s="20">
        <f t="shared" ref="I21:J21" si="103">I4-I26/4</f>
        <v>10022.871249999998</v>
      </c>
      <c r="J21" s="20">
        <f t="shared" si="103"/>
        <v>9979.7100000000009</v>
      </c>
      <c r="K21" s="20">
        <f t="shared" si="102"/>
        <v>20163.41</v>
      </c>
      <c r="L21" s="20"/>
      <c r="N21" s="39">
        <v>0.78600000000000003</v>
      </c>
      <c r="O21" s="40">
        <f t="shared" ref="O21" si="104">VALUE(O3-78.6/100*(O1-O2))</f>
        <v>9260.7847999999994</v>
      </c>
      <c r="P21" s="40">
        <f t="shared" ref="P21:R21" si="105">VALUE(P3-78.6/100*(P1-P2))</f>
        <v>-182.31270000000055</v>
      </c>
      <c r="Q21" s="40">
        <f t="shared" si="105"/>
        <v>921.15270000000044</v>
      </c>
      <c r="R21" s="40">
        <f t="shared" si="105"/>
        <v>1076.3877000000005</v>
      </c>
      <c r="S21" s="40">
        <f t="shared" ref="S21" si="106">VALUE(S3-78.6/100*(S1-S2))</f>
        <v>10104.477500000001</v>
      </c>
      <c r="T21" s="40">
        <f t="shared" ref="T21:U21" si="107">VALUE(T3-78.6/100*(T1-T2))</f>
        <v>7999.7114999999994</v>
      </c>
      <c r="U21" s="40">
        <f t="shared" si="107"/>
        <v>-3866.6483999999991</v>
      </c>
    </row>
    <row r="22" spans="1:22" ht="15" customHeight="1">
      <c r="A22" s="24"/>
      <c r="B22" s="25"/>
      <c r="C22" s="25"/>
      <c r="D22" s="6" t="s">
        <v>18</v>
      </c>
      <c r="E22" s="32">
        <f t="shared" ref="E22:F22" si="108">E4-E26/2</f>
        <v>8851.6124999999993</v>
      </c>
      <c r="F22" s="32">
        <f t="shared" si="108"/>
        <v>9249.0899999999983</v>
      </c>
      <c r="G22" s="32">
        <f t="shared" ref="G22" si="109">G4-G26/2</f>
        <v>9702.5925000000007</v>
      </c>
      <c r="H22" s="32">
        <f t="shared" ref="H22:K22" si="110">H4-H26/2</f>
        <v>9884.7474999999995</v>
      </c>
      <c r="I22" s="32">
        <f t="shared" ref="I22:J22" si="111">I4-I26/2</f>
        <v>9984.1924999999992</v>
      </c>
      <c r="J22" s="32">
        <f t="shared" si="111"/>
        <v>9930.32</v>
      </c>
      <c r="K22" s="32">
        <f t="shared" si="110"/>
        <v>19936.370000000003</v>
      </c>
      <c r="L22" s="32"/>
      <c r="N22" s="39">
        <v>1</v>
      </c>
      <c r="O22" s="40">
        <f t="shared" ref="O22" si="112">VALUE(O3-100/100*(O1-O2))</f>
        <v>9340.3499999999985</v>
      </c>
      <c r="P22" s="40">
        <f t="shared" ref="P22:R22" si="113">VALUE(P3-100/100*(P1-P2))</f>
        <v>-231.95000000000073</v>
      </c>
      <c r="Q22" s="40">
        <f t="shared" si="113"/>
        <v>1171.9500000000007</v>
      </c>
      <c r="R22" s="40">
        <f t="shared" si="113"/>
        <v>1369.4500000000007</v>
      </c>
      <c r="S22" s="40">
        <f t="shared" ref="S22" si="114">VALUE(S3-100/100*(S1-S2))</f>
        <v>10084.950000000001</v>
      </c>
      <c r="T22" s="40">
        <f t="shared" ref="T22:U22" si="115">VALUE(T3-100/100*(T1-T2))</f>
        <v>10177.75</v>
      </c>
      <c r="U22" s="40">
        <f t="shared" si="115"/>
        <v>-4919.3999999999996</v>
      </c>
      <c r="V22" s="52"/>
    </row>
    <row r="23" spans="1:22" ht="15" customHeight="1">
      <c r="A23" s="24"/>
      <c r="B23" s="25"/>
      <c r="C23" s="25"/>
      <c r="D23" s="6" t="s">
        <v>19</v>
      </c>
      <c r="E23" s="34">
        <f t="shared" ref="E23:F23" si="116">E4-(E18-E4)</f>
        <v>7616.0928455274479</v>
      </c>
      <c r="F23" s="34">
        <f t="shared" si="116"/>
        <v>8939.0327883156497</v>
      </c>
      <c r="G23" s="34">
        <f t="shared" ref="G23" si="117">G4-(G18-G4)</f>
        <v>9598.7413291507637</v>
      </c>
      <c r="H23" s="34">
        <f t="shared" ref="H23:K23" si="118">H4-(H18-H4)</f>
        <v>9804.8424784075796</v>
      </c>
      <c r="I23" s="34">
        <f t="shared" ref="I23:J23" si="119">I4-(I18-I4)</f>
        <v>9920.5356054227213</v>
      </c>
      <c r="J23" s="34">
        <f t="shared" si="119"/>
        <v>9847.9675505945652</v>
      </c>
      <c r="K23" s="34">
        <f t="shared" si="118"/>
        <v>19561.832664080885</v>
      </c>
      <c r="L23" s="34"/>
      <c r="N23" s="62">
        <v>1.236</v>
      </c>
      <c r="O23" s="63">
        <f t="shared" ref="O23" si="120">VALUE(O3-123.6/100*(O1-O2))</f>
        <v>9428.0947999999989</v>
      </c>
      <c r="P23" s="63">
        <f t="shared" ref="P23:R23" si="121">VALUE(P3-123.6/100*(P1-P2))</f>
        <v>-286.69020000000091</v>
      </c>
      <c r="Q23" s="63">
        <f t="shared" si="121"/>
        <v>1448.5302000000008</v>
      </c>
      <c r="R23" s="63">
        <f t="shared" si="121"/>
        <v>1692.640200000001</v>
      </c>
      <c r="S23" s="63">
        <f t="shared" ref="S23" si="122">VALUE(S3-123.6/100*(S1-S2))</f>
        <v>10063.415000000001</v>
      </c>
      <c r="T23" s="63">
        <f t="shared" ref="T23:U23" si="123">VALUE(T3-123.6/100*(T1-T2))</f>
        <v>12579.699000000001</v>
      </c>
      <c r="U23" s="63">
        <f t="shared" si="123"/>
        <v>-6080.3783999999996</v>
      </c>
      <c r="V23" s="52"/>
    </row>
    <row r="24" spans="1:22" ht="15" customHeight="1">
      <c r="A24" s="68" t="s">
        <v>20</v>
      </c>
      <c r="B24" s="69"/>
      <c r="C24" s="69"/>
      <c r="D24" s="69"/>
      <c r="E24" s="5"/>
      <c r="F24" s="5"/>
      <c r="G24" s="5"/>
      <c r="H24" s="5"/>
      <c r="I24" s="5"/>
      <c r="J24" s="5"/>
      <c r="K24" s="5"/>
      <c r="L24" s="5"/>
      <c r="N24" s="39">
        <v>1.272</v>
      </c>
      <c r="O24" s="40">
        <f t="shared" ref="O24" si="124">VALUE(O3-127.2/100*(O1-O2))</f>
        <v>9441.4795999999988</v>
      </c>
      <c r="P24" s="40">
        <f t="shared" ref="P24:R24" si="125">VALUE(P3-127.2/100*(P1-P2))</f>
        <v>-295.04040000000094</v>
      </c>
      <c r="Q24" s="40">
        <f t="shared" si="125"/>
        <v>1490.7204000000008</v>
      </c>
      <c r="R24" s="40">
        <f t="shared" si="125"/>
        <v>1741.9404000000009</v>
      </c>
      <c r="S24" s="40">
        <f t="shared" ref="S24" si="126">VALUE(S3-127.2/100*(S1-S2))</f>
        <v>10060.130000000001</v>
      </c>
      <c r="T24" s="40">
        <f t="shared" ref="T24:U24" si="127">VALUE(T3-127.2/100*(T1-T2))</f>
        <v>12946.098</v>
      </c>
      <c r="U24" s="40">
        <f t="shared" si="127"/>
        <v>-6257.4767999999995</v>
      </c>
    </row>
    <row r="25" spans="1:22" ht="15" customHeight="1">
      <c r="A25" s="24"/>
      <c r="B25" s="25"/>
      <c r="C25" s="25"/>
      <c r="D25" s="6" t="s">
        <v>21</v>
      </c>
      <c r="E25" s="36">
        <f t="shared" ref="E25:F25" si="128">ABS(E2-E3)</f>
        <v>1833.2499999999991</v>
      </c>
      <c r="F25" s="36">
        <f t="shared" si="128"/>
        <v>602.20000000000073</v>
      </c>
      <c r="G25" s="36">
        <f t="shared" ref="G25" si="129">ABS(G2-G3)</f>
        <v>224.64999999999964</v>
      </c>
      <c r="H25" s="36">
        <f t="shared" ref="H25:K25" si="130">ABS(H2-H3)</f>
        <v>171.55000000000109</v>
      </c>
      <c r="I25" s="36">
        <f t="shared" ref="I25:J25" si="131">ABS(I2-I3)</f>
        <v>140.65000000000146</v>
      </c>
      <c r="J25" s="36">
        <f t="shared" si="131"/>
        <v>179.60000000000036</v>
      </c>
      <c r="K25" s="36">
        <f t="shared" si="130"/>
        <v>825.59999999999854</v>
      </c>
      <c r="L25" s="36"/>
      <c r="N25" s="64">
        <v>1.3819999999999999</v>
      </c>
      <c r="O25" s="65">
        <f t="shared" ref="O25" si="132">VALUE(O3-138.2/100*(O1-O2))</f>
        <v>9482.377599999998</v>
      </c>
      <c r="P25" s="65">
        <f t="shared" ref="P25:R25" si="133">VALUE(P3-138.2/100*(P1-P2))</f>
        <v>-320.554900000001</v>
      </c>
      <c r="Q25" s="65">
        <f t="shared" si="133"/>
        <v>1619.6349000000009</v>
      </c>
      <c r="R25" s="65">
        <f t="shared" si="133"/>
        <v>1892.5799000000009</v>
      </c>
      <c r="S25" s="65">
        <f t="shared" ref="S25" si="134">VALUE(S3-138.2/100*(S1-S2))</f>
        <v>10050.092500000001</v>
      </c>
      <c r="T25" s="65">
        <f t="shared" ref="T25:U25" si="135">VALUE(T3-138.2/100*(T1-T2))</f>
        <v>14065.6505</v>
      </c>
      <c r="U25" s="65">
        <f t="shared" si="135"/>
        <v>-6798.6107999999986</v>
      </c>
    </row>
    <row r="26" spans="1:22" ht="15" customHeight="1">
      <c r="A26" s="24"/>
      <c r="B26" s="25"/>
      <c r="C26" s="25"/>
      <c r="D26" s="6" t="s">
        <v>22</v>
      </c>
      <c r="E26" s="36">
        <f t="shared" ref="E26:F26" si="136">E25*1.1</f>
        <v>2016.5749999999991</v>
      </c>
      <c r="F26" s="36">
        <f t="shared" si="136"/>
        <v>662.42000000000087</v>
      </c>
      <c r="G26" s="36">
        <f t="shared" ref="G26" si="137">G25*1.1</f>
        <v>247.11499999999961</v>
      </c>
      <c r="H26" s="36">
        <f t="shared" ref="H26:K26" si="138">H25*1.1</f>
        <v>188.70500000000121</v>
      </c>
      <c r="I26" s="36">
        <f t="shared" ref="I26:J26" si="139">I25*1.1</f>
        <v>154.71500000000162</v>
      </c>
      <c r="J26" s="36">
        <f t="shared" si="139"/>
        <v>197.56000000000043</v>
      </c>
      <c r="K26" s="36">
        <f t="shared" si="138"/>
        <v>908.15999999999849</v>
      </c>
      <c r="L26" s="36"/>
      <c r="N26" s="39">
        <v>1.4139999999999999</v>
      </c>
      <c r="O26" s="40">
        <f t="shared" ref="O26" si="140">VALUE(O3-141.4/100*(O1-O2))</f>
        <v>9494.2751999999982</v>
      </c>
      <c r="P26" s="40">
        <f t="shared" ref="P26:R26" si="141">VALUE(P3-141.4/100*(P1-P2))</f>
        <v>-327.97730000000104</v>
      </c>
      <c r="Q26" s="40">
        <f t="shared" si="141"/>
        <v>1657.1373000000012</v>
      </c>
      <c r="R26" s="40">
        <f t="shared" si="141"/>
        <v>1936.4023000000013</v>
      </c>
      <c r="S26" s="40">
        <f t="shared" ref="S26" si="142">VALUE(S3-141.4/100*(S1-S2))</f>
        <v>10047.172500000001</v>
      </c>
      <c r="T26" s="40">
        <f t="shared" ref="T26:U26" si="143">VALUE(T3-141.4/100*(T1-T2))</f>
        <v>14391.338500000002</v>
      </c>
      <c r="U26" s="40">
        <f t="shared" si="143"/>
        <v>-6956.0316000000003</v>
      </c>
    </row>
    <row r="27" spans="1:22" ht="15" customHeight="1">
      <c r="A27" s="24"/>
      <c r="B27" s="25"/>
      <c r="C27" s="25"/>
      <c r="D27" s="6" t="s">
        <v>23</v>
      </c>
      <c r="E27" s="36">
        <f t="shared" ref="E27:F27" si="144">(E2+E3)</f>
        <v>17944.849999999999</v>
      </c>
      <c r="F27" s="36">
        <f t="shared" si="144"/>
        <v>18595.5</v>
      </c>
      <c r="G27" s="36">
        <f t="shared" ref="G27" si="145">(G2+G3)</f>
        <v>19638.550000000003</v>
      </c>
      <c r="H27" s="36">
        <f t="shared" ref="H27:K27" si="146">(H2+H3)</f>
        <v>19819.650000000001</v>
      </c>
      <c r="I27" s="36">
        <f t="shared" ref="I27:J27" si="147">(I2+I3)</f>
        <v>20211.75</v>
      </c>
      <c r="J27" s="36">
        <f t="shared" si="147"/>
        <v>20068.099999999999</v>
      </c>
      <c r="K27" s="36">
        <f t="shared" si="146"/>
        <v>41458</v>
      </c>
      <c r="L27" s="36"/>
      <c r="N27" s="43">
        <v>1.5</v>
      </c>
      <c r="O27" s="44">
        <f t="shared" ref="O27" si="148">VALUE(O3-150/100*(O1-O2))</f>
        <v>9526.2499999999982</v>
      </c>
      <c r="P27" s="44">
        <f t="shared" ref="P27:R27" si="149">VALUE(P3-150/100*(P1-P2))</f>
        <v>-347.92500000000109</v>
      </c>
      <c r="Q27" s="44">
        <f t="shared" si="149"/>
        <v>1757.9250000000011</v>
      </c>
      <c r="R27" s="44">
        <f t="shared" si="149"/>
        <v>2054.1750000000011</v>
      </c>
      <c r="S27" s="44">
        <f t="shared" ref="S27" si="150">VALUE(S3-150/100*(S1-S2))</f>
        <v>10039.325000000001</v>
      </c>
      <c r="T27" s="44">
        <f t="shared" ref="T27:U27" si="151">VALUE(T3-150/100*(T1-T2))</f>
        <v>15266.625</v>
      </c>
      <c r="U27" s="44">
        <f t="shared" si="151"/>
        <v>-7379.0999999999995</v>
      </c>
    </row>
    <row r="28" spans="1:22" ht="15" customHeight="1">
      <c r="A28" s="24"/>
      <c r="B28" s="25"/>
      <c r="C28" s="25"/>
      <c r="D28" s="6" t="s">
        <v>24</v>
      </c>
      <c r="E28" s="36">
        <f t="shared" ref="E28:F28" si="152">(E2+E3)/2</f>
        <v>8972.4249999999993</v>
      </c>
      <c r="F28" s="36">
        <f t="shared" si="152"/>
        <v>9297.75</v>
      </c>
      <c r="G28" s="36">
        <f t="shared" ref="G28" si="153">(G2+G3)/2</f>
        <v>9819.2750000000015</v>
      </c>
      <c r="H28" s="36">
        <f t="shared" ref="H28:K28" si="154">(H2+H3)/2</f>
        <v>9909.8250000000007</v>
      </c>
      <c r="I28" s="36">
        <f t="shared" ref="I28:J28" si="155">(I2+I3)/2</f>
        <v>10105.875</v>
      </c>
      <c r="J28" s="36">
        <f t="shared" si="155"/>
        <v>10034.049999999999</v>
      </c>
      <c r="K28" s="36">
        <f t="shared" si="154"/>
        <v>20729</v>
      </c>
      <c r="L28" s="36"/>
      <c r="N28" s="49">
        <v>1.6180000000000001</v>
      </c>
      <c r="O28" s="50">
        <f t="shared" ref="O28" si="156">VALUE(O3-161.8/100*(O1-O2))</f>
        <v>9570.1223999999984</v>
      </c>
      <c r="P28" s="50">
        <f t="shared" ref="P28:R28" si="157">VALUE(P3-161.8/100*(P1-P2))</f>
        <v>-375.29510000000118</v>
      </c>
      <c r="Q28" s="50">
        <f t="shared" si="157"/>
        <v>1896.2151000000013</v>
      </c>
      <c r="R28" s="50">
        <f t="shared" si="157"/>
        <v>2215.7701000000011</v>
      </c>
      <c r="S28" s="50">
        <f t="shared" ref="S28" si="158">VALUE(S3-161.8/100*(S1-S2))</f>
        <v>10028.557500000001</v>
      </c>
      <c r="T28" s="50">
        <f t="shared" ref="T28:U28" si="159">VALUE(T3-161.8/100*(T1-T2))</f>
        <v>16467.5995</v>
      </c>
      <c r="U28" s="50">
        <f t="shared" si="159"/>
        <v>-7959.5892000000003</v>
      </c>
    </row>
    <row r="29" spans="1:22" ht="15" customHeight="1">
      <c r="A29" s="24"/>
      <c r="B29" s="25"/>
      <c r="C29" s="25"/>
      <c r="D29" s="6" t="s">
        <v>8</v>
      </c>
      <c r="E29" s="36">
        <f t="shared" ref="E29:F29" si="160">E30-E31+E30</f>
        <v>9564.0750000000007</v>
      </c>
      <c r="F29" s="36">
        <f t="shared" si="160"/>
        <v>9486.116666666665</v>
      </c>
      <c r="G29" s="36">
        <f t="shared" ref="G29" si="161">G30-G31+G30</f>
        <v>9823.8583333333336</v>
      </c>
      <c r="H29" s="36">
        <f t="shared" ref="H29:K29" si="162">H30-H31+H30</f>
        <v>9956.0083333333314</v>
      </c>
      <c r="I29" s="36">
        <f t="shared" ref="I29:J29" si="163">I30-I31+I30</f>
        <v>10076.325000000001</v>
      </c>
      <c r="J29" s="36">
        <f t="shared" si="163"/>
        <v>10030.75</v>
      </c>
      <c r="K29" s="36">
        <f t="shared" si="162"/>
        <v>20503.299999999996</v>
      </c>
      <c r="L29" s="36"/>
      <c r="N29" s="39">
        <v>1.7070000000000001</v>
      </c>
      <c r="O29" s="40">
        <f t="shared" ref="O29" si="164">VALUE(O3-170.07/100*(O1-O2))</f>
        <v>9600.8702599999979</v>
      </c>
      <c r="P29" s="40">
        <f t="shared" ref="P29:R29" si="165">VALUE(P3-170.07/100*(P1-P2))</f>
        <v>-394.47736500000121</v>
      </c>
      <c r="Q29" s="40">
        <f t="shared" si="165"/>
        <v>1993.135365000001</v>
      </c>
      <c r="R29" s="40">
        <f t="shared" si="165"/>
        <v>2329.023615000001</v>
      </c>
      <c r="S29" s="40">
        <f t="shared" ref="S29" si="166">VALUE(S3-170.07/100*(S1-S2))</f>
        <v>10021.011125000001</v>
      </c>
      <c r="T29" s="40">
        <f t="shared" ref="T29:U29" si="167">VALUE(T3-170.07/100*(T1-T2))</f>
        <v>17309.299424999997</v>
      </c>
      <c r="U29" s="40">
        <f t="shared" si="167"/>
        <v>-8366.4235799999988</v>
      </c>
    </row>
    <row r="30" spans="1:22" ht="15" customHeight="1">
      <c r="A30" s="24"/>
      <c r="B30" s="25"/>
      <c r="C30" s="25"/>
      <c r="D30" s="6" t="s">
        <v>25</v>
      </c>
      <c r="E30" s="36">
        <f t="shared" ref="E30:F30" si="168">(E2+E3+E4)/3</f>
        <v>9268.25</v>
      </c>
      <c r="F30" s="36">
        <f t="shared" si="168"/>
        <v>9391.9333333333325</v>
      </c>
      <c r="G30" s="36">
        <f t="shared" ref="G30" si="169">(G2+G3+G4)/3</f>
        <v>9821.5666666666675</v>
      </c>
      <c r="H30" s="36">
        <f t="shared" ref="H30:K30" si="170">(H2+H3+H4)/3</f>
        <v>9932.9166666666661</v>
      </c>
      <c r="I30" s="36">
        <f t="shared" ref="I30:J30" si="171">(I2+I3+I4)/3</f>
        <v>10091.1</v>
      </c>
      <c r="J30" s="36">
        <f t="shared" si="171"/>
        <v>10032.4</v>
      </c>
      <c r="K30" s="36">
        <f t="shared" si="170"/>
        <v>20616.149999999998</v>
      </c>
      <c r="L30" s="36"/>
      <c r="N30" s="39">
        <v>2</v>
      </c>
      <c r="O30" s="40">
        <f t="shared" ref="O30" si="172">VALUE(O3-200/100*(O1-O2))</f>
        <v>9712.1499999999978</v>
      </c>
      <c r="P30" s="40">
        <f t="shared" ref="P30:R30" si="173">VALUE(P3-200/100*(P1-P2))</f>
        <v>-463.90000000000146</v>
      </c>
      <c r="Q30" s="40">
        <f t="shared" si="173"/>
        <v>2343.9000000000015</v>
      </c>
      <c r="R30" s="40">
        <f t="shared" si="173"/>
        <v>2738.9000000000015</v>
      </c>
      <c r="S30" s="40">
        <f t="shared" ref="S30" si="174">VALUE(S3-200/100*(S1-S2))</f>
        <v>9993.7000000000007</v>
      </c>
      <c r="T30" s="40">
        <f t="shared" ref="T30:U30" si="175">VALUE(T3-200/100*(T1-T2))</f>
        <v>20355.5</v>
      </c>
      <c r="U30" s="40">
        <f t="shared" si="175"/>
        <v>-9838.7999999999993</v>
      </c>
    </row>
    <row r="31" spans="1:22" ht="15" customHeight="1">
      <c r="A31" s="24"/>
      <c r="B31" s="25"/>
      <c r="C31" s="25"/>
      <c r="D31" s="6" t="s">
        <v>10</v>
      </c>
      <c r="E31" s="36">
        <f t="shared" ref="E31:F31" si="176">E28</f>
        <v>8972.4249999999993</v>
      </c>
      <c r="F31" s="36">
        <f t="shared" si="176"/>
        <v>9297.75</v>
      </c>
      <c r="G31" s="36">
        <f t="shared" ref="G31" si="177">G28</f>
        <v>9819.2750000000015</v>
      </c>
      <c r="H31" s="36">
        <f t="shared" ref="H31:K31" si="178">H28</f>
        <v>9909.8250000000007</v>
      </c>
      <c r="I31" s="36">
        <f t="shared" ref="I31:J31" si="179">I28</f>
        <v>10105.875</v>
      </c>
      <c r="J31" s="36">
        <f t="shared" si="179"/>
        <v>10034.049999999999</v>
      </c>
      <c r="K31" s="36">
        <f t="shared" si="178"/>
        <v>20729</v>
      </c>
      <c r="L31" s="36"/>
      <c r="N31" s="39">
        <v>2.2360000000000002</v>
      </c>
      <c r="O31" s="40">
        <f t="shared" ref="O31" si="180">VALUE(O3-223.6/100*(O1-O2))</f>
        <v>9799.8947999999982</v>
      </c>
      <c r="P31" s="40">
        <f t="shared" ref="P31:R31" si="181">VALUE(P3-223.6/100*(P1-P2))</f>
        <v>-518.64020000000153</v>
      </c>
      <c r="Q31" s="40">
        <f t="shared" si="181"/>
        <v>2620.4802000000013</v>
      </c>
      <c r="R31" s="40">
        <f t="shared" si="181"/>
        <v>3062.0902000000015</v>
      </c>
      <c r="S31" s="40">
        <f t="shared" ref="S31" si="182">VALUE(S3-223.6/100*(S1-S2))</f>
        <v>9972.1650000000009</v>
      </c>
      <c r="T31" s="40">
        <f t="shared" ref="T31:U31" si="183">VALUE(T3-223.6/100*(T1-T2))</f>
        <v>22757.448999999997</v>
      </c>
      <c r="U31" s="40">
        <f t="shared" si="183"/>
        <v>-10999.778399999997</v>
      </c>
    </row>
    <row r="32" spans="1:22" ht="15" customHeight="1">
      <c r="A32" s="24"/>
      <c r="B32" s="25"/>
      <c r="C32" s="25"/>
      <c r="D32" s="6" t="s">
        <v>26</v>
      </c>
      <c r="E32" s="37">
        <f>(E29-E31)</f>
        <v>591.65000000000146</v>
      </c>
      <c r="F32" s="37">
        <f t="shared" ref="F32" si="184">ABS(F29-F31)</f>
        <v>188.36666666666497</v>
      </c>
      <c r="G32" s="37">
        <f t="shared" ref="G32" si="185">ABS(G29-G31)</f>
        <v>4.5833333333321207</v>
      </c>
      <c r="H32" s="37">
        <f t="shared" ref="H32:K32" si="186">ABS(H29-H31)</f>
        <v>46.183333333330665</v>
      </c>
      <c r="I32" s="37">
        <f t="shared" ref="I32:J32" si="187">ABS(I29-I31)</f>
        <v>29.549999999999272</v>
      </c>
      <c r="J32" s="37">
        <f t="shared" si="187"/>
        <v>3.2999999999992724</v>
      </c>
      <c r="K32" s="37">
        <f t="shared" si="186"/>
        <v>225.70000000000437</v>
      </c>
      <c r="L32" s="37"/>
      <c r="N32" s="39">
        <v>2.2719999999999998</v>
      </c>
      <c r="O32" s="40">
        <f t="shared" ref="O32" si="188">VALUE(O3-227.2/100*(O1-O2))</f>
        <v>9813.279599999998</v>
      </c>
      <c r="P32" s="40">
        <f t="shared" ref="P32:R32" si="189">VALUE(P3-227.2/100*(P1-P2))</f>
        <v>-526.99040000000161</v>
      </c>
      <c r="Q32" s="40">
        <f t="shared" si="189"/>
        <v>2662.6704000000013</v>
      </c>
      <c r="R32" s="40">
        <f t="shared" si="189"/>
        <v>3111.3904000000016</v>
      </c>
      <c r="S32" s="40">
        <f t="shared" ref="S32" si="190">VALUE(S3-227.2/100*(S1-S2))</f>
        <v>9968.880000000001</v>
      </c>
      <c r="T32" s="40">
        <f t="shared" ref="T32:U32" si="191">VALUE(T3-227.2/100*(T1-T2))</f>
        <v>23123.847999999998</v>
      </c>
      <c r="U32" s="40">
        <f t="shared" si="191"/>
        <v>-11176.876799999998</v>
      </c>
    </row>
    <row r="33" spans="14:22" ht="15" customHeight="1">
      <c r="N33" s="39">
        <v>2.3820000000000001</v>
      </c>
      <c r="O33" s="40">
        <f t="shared" ref="O33" si="192">VALUE(O3-238.2/100*(O1-O2))</f>
        <v>9854.1775999999973</v>
      </c>
      <c r="P33" s="40">
        <f t="shared" ref="P33:R33" si="193">VALUE(P3-238.2/100*(P1-P2))</f>
        <v>-552.50490000000161</v>
      </c>
      <c r="Q33" s="40">
        <f t="shared" si="193"/>
        <v>2791.5849000000012</v>
      </c>
      <c r="R33" s="40">
        <f t="shared" si="193"/>
        <v>3262.0299000000014</v>
      </c>
      <c r="S33" s="40">
        <f t="shared" ref="S33" si="194">VALUE(S3-238.2/100*(S1-S2))</f>
        <v>9958.8425000000007</v>
      </c>
      <c r="T33" s="40">
        <f t="shared" ref="T33:U33" si="195">VALUE(T3-238.2/100*(T1-T2))</f>
        <v>24243.400499999996</v>
      </c>
      <c r="U33" s="40">
        <f t="shared" si="195"/>
        <v>-11718.010799999998</v>
      </c>
    </row>
    <row r="34" spans="14:22" ht="15" customHeight="1">
      <c r="N34" s="39">
        <v>2.4140000000000001</v>
      </c>
      <c r="O34" s="40">
        <f t="shared" ref="O34" si="196">VALUE(O3-241.4/100*(O1-O2))</f>
        <v>9866.0751999999975</v>
      </c>
      <c r="P34" s="40">
        <f t="shared" ref="P34:R34" si="197">VALUE(P3-241.4/100*(P1-P2))</f>
        <v>-559.92730000000176</v>
      </c>
      <c r="Q34" s="40">
        <f t="shared" si="197"/>
        <v>2829.087300000002</v>
      </c>
      <c r="R34" s="40">
        <f t="shared" si="197"/>
        <v>3305.8523000000018</v>
      </c>
      <c r="S34" s="40">
        <f t="shared" ref="S34" si="198">VALUE(S3-241.4/100*(S1-S2))</f>
        <v>9955.9225000000006</v>
      </c>
      <c r="T34" s="40">
        <f t="shared" ref="T34:U34" si="199">VALUE(T3-241.4/100*(T1-T2))</f>
        <v>24569.088500000002</v>
      </c>
      <c r="U34" s="40">
        <f t="shared" si="199"/>
        <v>-11875.4316</v>
      </c>
      <c r="V34" s="52"/>
    </row>
    <row r="35" spans="14:22" ht="15" customHeight="1">
      <c r="N35" s="58">
        <v>2.6179999999999999</v>
      </c>
      <c r="O35" s="59">
        <f t="shared" ref="O35" si="200">VALUE(O3-261.8/100*(O1-O2))</f>
        <v>9941.9223999999977</v>
      </c>
      <c r="P35" s="59">
        <f t="shared" ref="P35:R35" si="201">VALUE(P3-261.8/100*(P1-P2))</f>
        <v>-607.24510000000203</v>
      </c>
      <c r="Q35" s="59">
        <f t="shared" si="201"/>
        <v>3068.1651000000024</v>
      </c>
      <c r="R35" s="59">
        <f t="shared" si="201"/>
        <v>3585.2201000000023</v>
      </c>
      <c r="S35" s="59">
        <f t="shared" ref="S35" si="202">VALUE(S3-261.8/100*(S1-S2))</f>
        <v>9937.3075000000008</v>
      </c>
      <c r="T35" s="59">
        <f t="shared" ref="T35:U35" si="203">VALUE(T3-261.8/100*(T1-T2))</f>
        <v>26645.349500000004</v>
      </c>
      <c r="U35" s="59">
        <f t="shared" si="203"/>
        <v>-12878.9892</v>
      </c>
    </row>
    <row r="36" spans="14:22" ht="15" customHeight="1">
      <c r="N36" s="39">
        <v>3</v>
      </c>
      <c r="O36" s="40">
        <f t="shared" ref="O36" si="204">VALUE(O3-300/100*(O1-O2))</f>
        <v>10083.949999999997</v>
      </c>
      <c r="P36" s="40">
        <f t="shared" ref="P36:R36" si="205">VALUE(P3-300/100*(P1-P2))</f>
        <v>-695.85000000000218</v>
      </c>
      <c r="Q36" s="40">
        <f t="shared" si="205"/>
        <v>3515.8500000000022</v>
      </c>
      <c r="R36" s="40">
        <f t="shared" si="205"/>
        <v>4108.3500000000022</v>
      </c>
      <c r="S36" s="40">
        <f t="shared" ref="S36" si="206">VALUE(S3-300/100*(S1-S2))</f>
        <v>9902.4500000000007</v>
      </c>
      <c r="T36" s="40">
        <f t="shared" ref="T36:U36" si="207">VALUE(T3-300/100*(T1-T2))</f>
        <v>30533.25</v>
      </c>
      <c r="U36" s="40">
        <f t="shared" si="207"/>
        <v>-14758.199999999999</v>
      </c>
    </row>
    <row r="37" spans="14:22" ht="15" customHeight="1">
      <c r="N37" s="39">
        <v>3.2360000000000002</v>
      </c>
      <c r="O37" s="40">
        <f t="shared" ref="O37" si="208">VALUE(O3-323.6/100*(O1-O2))</f>
        <v>10171.694799999997</v>
      </c>
      <c r="P37" s="40">
        <f t="shared" ref="P37:R37" si="209">VALUE(P3-323.6/100*(P1-P2))</f>
        <v>-750.59020000000237</v>
      </c>
      <c r="Q37" s="40">
        <f t="shared" si="209"/>
        <v>3792.4302000000025</v>
      </c>
      <c r="R37" s="40">
        <f t="shared" si="209"/>
        <v>4431.5402000000022</v>
      </c>
      <c r="S37" s="40">
        <f t="shared" ref="S37" si="210">VALUE(S3-323.6/100*(S1-S2))</f>
        <v>9880.9150000000009</v>
      </c>
      <c r="T37" s="40">
        <f t="shared" ref="T37:U37" si="211">VALUE(T3-323.6/100*(T1-T2))</f>
        <v>32935.199000000001</v>
      </c>
      <c r="U37" s="40">
        <f t="shared" si="211"/>
        <v>-15919.178400000001</v>
      </c>
    </row>
    <row r="38" spans="14:22" ht="15" customHeight="1">
      <c r="N38" s="39">
        <v>3.2719999999999998</v>
      </c>
      <c r="O38" s="40">
        <f t="shared" ref="O38" si="212">VALUE(O3-327.2/100*(O1-O2))</f>
        <v>10185.079599999997</v>
      </c>
      <c r="P38" s="40">
        <f t="shared" ref="P38:R38" si="213">VALUE(P3-327.2/100*(P1-P2))</f>
        <v>-758.94040000000234</v>
      </c>
      <c r="Q38" s="40">
        <f t="shared" si="213"/>
        <v>3834.6204000000021</v>
      </c>
      <c r="R38" s="40">
        <f t="shared" si="213"/>
        <v>4480.8404000000019</v>
      </c>
      <c r="S38" s="40">
        <f t="shared" ref="S38" si="214">VALUE(S3-327.2/100*(S1-S2))</f>
        <v>9877.630000000001</v>
      </c>
      <c r="T38" s="40">
        <f t="shared" ref="T38:U38" si="215">VALUE(T3-327.2/100*(T1-T2))</f>
        <v>33301.597999999998</v>
      </c>
      <c r="U38" s="40">
        <f t="shared" si="215"/>
        <v>-16096.276799999998</v>
      </c>
    </row>
    <row r="39" spans="14:22" ht="15" customHeight="1">
      <c r="N39" s="39">
        <v>3.3820000000000001</v>
      </c>
      <c r="O39" s="40">
        <f t="shared" ref="O39" si="216">VALUE(O3-338.2/100*(O1-O2))</f>
        <v>10225.977599999997</v>
      </c>
      <c r="P39" s="40">
        <f t="shared" ref="P39:R39" si="217">VALUE(P3-338.2/100*(P1-P2))</f>
        <v>-784.45490000000234</v>
      </c>
      <c r="Q39" s="40">
        <f t="shared" si="217"/>
        <v>3963.5349000000019</v>
      </c>
      <c r="R39" s="40">
        <f t="shared" si="217"/>
        <v>4631.4799000000021</v>
      </c>
      <c r="S39" s="40">
        <f t="shared" ref="S39" si="218">VALUE(S3-338.2/100*(S1-S2))</f>
        <v>9867.5925000000007</v>
      </c>
      <c r="T39" s="40">
        <f t="shared" ref="T39:U39" si="219">VALUE(T3-338.2/100*(T1-T2))</f>
        <v>34421.150499999996</v>
      </c>
      <c r="U39" s="40">
        <f t="shared" si="219"/>
        <v>-16637.410799999998</v>
      </c>
    </row>
    <row r="40" spans="14:22" ht="15" customHeight="1">
      <c r="N40" s="39">
        <v>3.4140000000000001</v>
      </c>
      <c r="O40" s="40">
        <f t="shared" ref="O40" si="220">VALUE(O3-341.4/100*(O1-O2))</f>
        <v>10237.875199999997</v>
      </c>
      <c r="P40" s="40">
        <f t="shared" ref="P40:R40" si="221">VALUE(P3-341.4/100*(P1-P2))</f>
        <v>-791.87730000000238</v>
      </c>
      <c r="Q40" s="40">
        <f t="shared" si="221"/>
        <v>4001.0373000000022</v>
      </c>
      <c r="R40" s="40">
        <f t="shared" si="221"/>
        <v>4675.3023000000021</v>
      </c>
      <c r="S40" s="40">
        <f t="shared" ref="S40" si="222">VALUE(S3-341.4/100*(S1-S2))</f>
        <v>9864.6725000000006</v>
      </c>
      <c r="T40" s="40">
        <f t="shared" ref="T40:U40" si="223">VALUE(T3-341.4/100*(T1-T2))</f>
        <v>34746.838499999998</v>
      </c>
      <c r="U40" s="40">
        <f t="shared" si="223"/>
        <v>-16794.831599999998</v>
      </c>
    </row>
    <row r="41" spans="14:22" ht="15" customHeight="1">
      <c r="N41" s="39">
        <v>3.6179999999999999</v>
      </c>
      <c r="O41" s="40">
        <f t="shared" ref="O41" si="224">VALUE(O3-361.8/100*(O1-O2))</f>
        <v>10313.722399999997</v>
      </c>
      <c r="P41" s="40">
        <f t="shared" ref="P41:R41" si="225">VALUE(P3-361.8/100*(P1-P2))</f>
        <v>-839.19510000000275</v>
      </c>
      <c r="Q41" s="40">
        <f t="shared" si="225"/>
        <v>4240.1151000000027</v>
      </c>
      <c r="R41" s="40">
        <f t="shared" si="225"/>
        <v>4954.670100000003</v>
      </c>
      <c r="S41" s="40">
        <f t="shared" ref="S41" si="226">VALUE(S3-361.8/100*(S1-S2))</f>
        <v>9846.0575000000008</v>
      </c>
      <c r="T41" s="40">
        <f t="shared" ref="T41:U41" si="227">VALUE(T3-361.8/100*(T1-T2))</f>
        <v>36823.099500000004</v>
      </c>
      <c r="U41" s="40">
        <f t="shared" si="227"/>
        <v>-17798.389200000001</v>
      </c>
    </row>
    <row r="42" spans="14:22" ht="15" customHeight="1">
      <c r="N42" s="39">
        <v>4</v>
      </c>
      <c r="O42" s="40">
        <f t="shared" ref="O42" si="228">VALUE(O3-400/100*(O1-O2))</f>
        <v>10455.749999999996</v>
      </c>
      <c r="P42" s="40">
        <f t="shared" ref="P42:R42" si="229">VALUE(P3-400/100*(P1-P2))</f>
        <v>-927.80000000000291</v>
      </c>
      <c r="Q42" s="40">
        <f t="shared" si="229"/>
        <v>4687.8000000000029</v>
      </c>
      <c r="R42" s="40">
        <f t="shared" si="229"/>
        <v>5477.8000000000029</v>
      </c>
      <c r="S42" s="40">
        <f t="shared" ref="S42" si="230">VALUE(S3-400/100*(S1-S2))</f>
        <v>9811.2000000000007</v>
      </c>
      <c r="T42" s="40">
        <f t="shared" ref="T42:U42" si="231">VALUE(T3-400/100*(T1-T2))</f>
        <v>40711</v>
      </c>
      <c r="U42" s="40">
        <f t="shared" si="231"/>
        <v>-19677.599999999999</v>
      </c>
    </row>
    <row r="43" spans="14:22" ht="15" customHeight="1">
      <c r="N43" s="39">
        <v>4.2359999999999998</v>
      </c>
      <c r="O43" s="40">
        <f t="shared" ref="O43" si="232">VALUE(O3-423.6/100*(O1-O2))</f>
        <v>10543.494799999997</v>
      </c>
      <c r="P43" s="40">
        <f t="shared" ref="P43:R43" si="233">VALUE(P3-423.6/100*(P1-P2))</f>
        <v>-982.54020000000321</v>
      </c>
      <c r="Q43" s="40">
        <f t="shared" si="233"/>
        <v>4964.3802000000042</v>
      </c>
      <c r="R43" s="40">
        <f t="shared" si="233"/>
        <v>5800.9902000000038</v>
      </c>
      <c r="S43" s="40">
        <f t="shared" ref="S43" si="234">VALUE(S3-423.6/100*(S1-S2))</f>
        <v>9789.6650000000009</v>
      </c>
      <c r="T43" s="40">
        <f t="shared" ref="T43:U43" si="235">VALUE(T3-423.6/100*(T1-T2))</f>
        <v>43112.949000000008</v>
      </c>
      <c r="U43" s="40">
        <f t="shared" si="235"/>
        <v>-20838.578400000002</v>
      </c>
    </row>
    <row r="44" spans="14:22" ht="15" customHeight="1">
      <c r="N44" s="39">
        <v>4.2720000000000002</v>
      </c>
      <c r="O44" s="40">
        <f t="shared" ref="O44" si="236">VALUE(O3-427.2/100*(O1-O2))</f>
        <v>10556.879599999997</v>
      </c>
      <c r="P44" s="40">
        <f t="shared" ref="P44:R44" si="237">VALUE(P3-427.2/100*(P1-P2))</f>
        <v>-990.89040000000318</v>
      </c>
      <c r="Q44" s="40">
        <f t="shared" si="237"/>
        <v>5006.5704000000032</v>
      </c>
      <c r="R44" s="40">
        <f t="shared" si="237"/>
        <v>5850.2904000000035</v>
      </c>
      <c r="S44" s="40">
        <f t="shared" ref="S44" si="238">VALUE(S3-427.2/100*(S1-S2))</f>
        <v>9786.380000000001</v>
      </c>
      <c r="T44" s="40">
        <f t="shared" ref="T44:U44" si="239">VALUE(T3-427.2/100*(T1-T2))</f>
        <v>43479.348000000005</v>
      </c>
      <c r="U44" s="40">
        <f t="shared" si="239"/>
        <v>-21015.676800000001</v>
      </c>
    </row>
    <row r="45" spans="14:22" ht="15" customHeight="1">
      <c r="N45" s="39">
        <v>4.3819999999999997</v>
      </c>
      <c r="O45" s="40">
        <f t="shared" ref="O45" si="240">VALUE(O3-438.2/100*(O1-O2))</f>
        <v>10597.777599999996</v>
      </c>
      <c r="P45" s="40">
        <f t="shared" ref="P45:R45" si="241">VALUE(P3-438.2/100*(P1-P2))</f>
        <v>-1016.4049000000031</v>
      </c>
      <c r="Q45" s="40">
        <f t="shared" si="241"/>
        <v>5135.4849000000031</v>
      </c>
      <c r="R45" s="40">
        <f t="shared" si="241"/>
        <v>6000.9299000000028</v>
      </c>
      <c r="S45" s="40">
        <f t="shared" ref="S45" si="242">VALUE(S3-438.2/100*(S1-S2))</f>
        <v>9776.3425000000007</v>
      </c>
      <c r="T45" s="40">
        <f t="shared" ref="T45:U45" si="243">VALUE(T3-438.2/100*(T1-T2))</f>
        <v>44598.900499999996</v>
      </c>
      <c r="U45" s="40">
        <f t="shared" si="243"/>
        <v>-21556.810799999996</v>
      </c>
    </row>
    <row r="46" spans="14:22" ht="15" customHeight="1">
      <c r="N46" s="39">
        <v>4.4139999999999997</v>
      </c>
      <c r="O46" s="40">
        <f t="shared" ref="O46" si="244">VALUE(O3-414.4/100*(O1-O2))</f>
        <v>10509.289199999996</v>
      </c>
      <c r="P46" s="40">
        <f t="shared" ref="P46:R46" si="245">VALUE(P3-414.4/100*(P1-P2))</f>
        <v>-961.20080000000303</v>
      </c>
      <c r="Q46" s="40">
        <f t="shared" si="245"/>
        <v>4856.5608000000029</v>
      </c>
      <c r="R46" s="40">
        <f t="shared" si="245"/>
        <v>5675.0008000000034</v>
      </c>
      <c r="S46" s="40">
        <f t="shared" ref="S46" si="246">VALUE(S3-414.4/100*(S1-S2))</f>
        <v>9798.0600000000013</v>
      </c>
      <c r="T46" s="40">
        <f t="shared" ref="T46:U46" si="247">VALUE(T3-414.4/100*(T1-T2))</f>
        <v>42176.595999999998</v>
      </c>
      <c r="U46" s="40">
        <f t="shared" si="247"/>
        <v>-20385.993599999998</v>
      </c>
    </row>
    <row r="47" spans="14:22" ht="15" customHeight="1">
      <c r="N47" s="60">
        <v>4.6180000000000003</v>
      </c>
      <c r="O47" s="61">
        <f t="shared" ref="O47" si="248">VALUE(O3-461.8/100*(O1-O2))</f>
        <v>10685.522399999996</v>
      </c>
      <c r="P47" s="61">
        <f t="shared" ref="P47:R47" si="249">VALUE(P3-461.8/100*(P1-P2))</f>
        <v>-1071.1451000000034</v>
      </c>
      <c r="Q47" s="61">
        <f t="shared" si="249"/>
        <v>5412.0651000000034</v>
      </c>
      <c r="R47" s="61">
        <f t="shared" si="249"/>
        <v>6324.1201000000037</v>
      </c>
      <c r="S47" s="61">
        <f t="shared" ref="S47" si="250">VALUE(S3-461.8/100*(S1-S2))</f>
        <v>9754.8075000000008</v>
      </c>
      <c r="T47" s="61">
        <f t="shared" ref="T47:U47" si="251">VALUE(T3-461.8/100*(T1-T2))</f>
        <v>47000.849500000004</v>
      </c>
      <c r="U47" s="61">
        <f t="shared" si="251"/>
        <v>-22717.789199999999</v>
      </c>
    </row>
    <row r="48" spans="14:22" ht="15" customHeight="1">
      <c r="N48" s="39">
        <v>4.7640000000000002</v>
      </c>
      <c r="O48" s="40">
        <f t="shared" ref="O48" si="252">VALUE(O3-476.4/100*(O1-O2))</f>
        <v>10739.805199999995</v>
      </c>
      <c r="P48" s="40">
        <f t="shared" ref="P48:R48" si="253">VALUE(P3-476.4/100*(P1-P2))</f>
        <v>-1105.0098000000032</v>
      </c>
      <c r="Q48" s="40">
        <f t="shared" si="253"/>
        <v>5583.1698000000024</v>
      </c>
      <c r="R48" s="40">
        <f t="shared" si="253"/>
        <v>6524.0598000000027</v>
      </c>
      <c r="S48" s="40">
        <f t="shared" ref="S48" si="254">VALUE(S3-476.4/100*(S1-S2))</f>
        <v>9741.4850000000006</v>
      </c>
      <c r="T48" s="40">
        <f t="shared" ref="T48:U48" si="255">VALUE(T3-476.4/100*(T1-T2))</f>
        <v>48486.800999999992</v>
      </c>
      <c r="U48" s="40">
        <f t="shared" si="255"/>
        <v>-23436.021599999996</v>
      </c>
    </row>
    <row r="49" spans="14:21" ht="15" customHeight="1">
      <c r="N49" s="39">
        <v>5</v>
      </c>
      <c r="O49" s="40">
        <f t="shared" ref="O49" si="256">VALUE(O3-500/100*(O1-O2))</f>
        <v>10827.549999999996</v>
      </c>
      <c r="P49" s="40">
        <f t="shared" ref="P49:R49" si="257">VALUE(P3-500/100*(P1-P2))</f>
        <v>-1159.7500000000036</v>
      </c>
      <c r="Q49" s="40">
        <f t="shared" si="257"/>
        <v>5859.7500000000036</v>
      </c>
      <c r="R49" s="40">
        <f t="shared" si="257"/>
        <v>6847.2500000000036</v>
      </c>
      <c r="S49" s="40">
        <f t="shared" ref="S49" si="258">VALUE(S3-500/100*(S1-S2))</f>
        <v>9719.9500000000007</v>
      </c>
      <c r="T49" s="40">
        <f t="shared" ref="T49:U49" si="259">VALUE(T3-500/100*(T1-T2))</f>
        <v>50888.75</v>
      </c>
      <c r="U49" s="40">
        <f t="shared" si="259"/>
        <v>-24597</v>
      </c>
    </row>
    <row r="50" spans="14:21" ht="15" customHeight="1">
      <c r="N50" s="39">
        <v>5.2359999999999998</v>
      </c>
      <c r="O50" s="40">
        <f t="shared" ref="O50" si="260">VALUE(O3-523.6/100*(O1-O2))</f>
        <v>10915.294799999996</v>
      </c>
      <c r="P50" s="40">
        <f t="shared" ref="P50:R50" si="261">VALUE(P3-523.6/100*(P1-P2))</f>
        <v>-1214.4902000000041</v>
      </c>
      <c r="Q50" s="40">
        <f t="shared" si="261"/>
        <v>6136.3302000000049</v>
      </c>
      <c r="R50" s="40">
        <f t="shared" si="261"/>
        <v>7170.4402000000046</v>
      </c>
      <c r="S50" s="40">
        <f t="shared" ref="S50" si="262">VALUE(S3-523.6/100*(S1-S2))</f>
        <v>9698.4150000000009</v>
      </c>
      <c r="T50" s="40">
        <f t="shared" ref="T50:U50" si="263">VALUE(T3-523.6/100*(T1-T2))</f>
        <v>53290.699000000008</v>
      </c>
      <c r="U50" s="40">
        <f t="shared" si="263"/>
        <v>-25757.9784</v>
      </c>
    </row>
    <row r="51" spans="14:21" ht="15" customHeight="1">
      <c r="N51" s="39">
        <v>5.3819999999999997</v>
      </c>
      <c r="O51" s="40">
        <f t="shared" ref="O51" si="264">VALUE(O3-538.2/100*(O1-O2))</f>
        <v>10969.577599999995</v>
      </c>
      <c r="P51" s="40">
        <f t="shared" ref="P51:R51" si="265">VALUE(P3-538.2/100*(P1-P2))</f>
        <v>-1248.3549000000041</v>
      </c>
      <c r="Q51" s="40">
        <f t="shared" si="265"/>
        <v>6307.4349000000047</v>
      </c>
      <c r="R51" s="40">
        <f t="shared" si="265"/>
        <v>7370.3799000000045</v>
      </c>
      <c r="S51" s="40">
        <f t="shared" ref="S51" si="266">VALUE(S3-538.2/100*(S1-S2))</f>
        <v>9685.0925000000007</v>
      </c>
      <c r="T51" s="40">
        <f t="shared" ref="T51:U51" si="267">VALUE(T3-538.2/100*(T1-T2))</f>
        <v>54776.650500000003</v>
      </c>
      <c r="U51" s="40">
        <f t="shared" si="267"/>
        <v>-26476.210800000001</v>
      </c>
    </row>
    <row r="52" spans="14:21" ht="15" customHeight="1">
      <c r="N52" s="39">
        <v>5.6180000000000003</v>
      </c>
      <c r="O52" s="40">
        <f t="shared" ref="O52" si="268">VALUE(O3-561.8/100*(O1-O2))</f>
        <v>11057.322399999995</v>
      </c>
      <c r="P52" s="40">
        <f t="shared" ref="P52:R52" si="269">VALUE(P3-561.8/100*(P1-P2))</f>
        <v>-1303.0951000000039</v>
      </c>
      <c r="Q52" s="40">
        <f t="shared" si="269"/>
        <v>6584.0151000000033</v>
      </c>
      <c r="R52" s="40">
        <f t="shared" si="269"/>
        <v>7693.5701000000035</v>
      </c>
      <c r="S52" s="40">
        <f t="shared" ref="S52" si="270">VALUE(S3-561.8/100*(S1-S2))</f>
        <v>9663.5575000000008</v>
      </c>
      <c r="T52" s="40">
        <f t="shared" ref="T52:U52" si="271">VALUE(T3-561.8/100*(T1-T2))</f>
        <v>57178.599499999997</v>
      </c>
      <c r="U52" s="40">
        <f t="shared" si="271"/>
        <v>-27637.189199999993</v>
      </c>
    </row>
    <row r="53" spans="14:21" ht="15" customHeight="1"/>
    <row r="54" spans="14:21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81640625" defaultRowHeight="14.75" customHeight="1"/>
  <cols>
    <col min="1" max="1" width="112.81640625" style="8" customWidth="1"/>
    <col min="2" max="252" width="8.81640625" style="8" customWidth="1"/>
  </cols>
  <sheetData>
    <row r="1" spans="1:1" ht="14.5">
      <c r="A1" s="10"/>
    </row>
    <row r="2" spans="1:1" ht="14.75" customHeight="1">
      <c r="A2"/>
    </row>
    <row r="3" spans="1:1" ht="14.75" customHeight="1">
      <c r="A3"/>
    </row>
    <row r="4" spans="1:1" ht="14.75" customHeight="1">
      <c r="A4"/>
    </row>
    <row r="5" spans="1:1" ht="14.75" customHeight="1">
      <c r="A5" s="9"/>
    </row>
    <row r="6" spans="1:1" ht="14.75" customHeight="1">
      <c r="A6"/>
    </row>
    <row r="7" spans="1:1" ht="14.75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90625" defaultRowHeight="14"/>
  <cols>
    <col min="1" max="1" width="13.54296875" style="11" bestFit="1" customWidth="1"/>
    <col min="2" max="16384" width="8.9062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2"/>
  <sheetViews>
    <sheetView topLeftCell="BG1" workbookViewId="0">
      <selection activeCell="BT3" sqref="BT3"/>
    </sheetView>
  </sheetViews>
  <sheetFormatPr defaultRowHeight="14.5"/>
  <cols>
    <col min="1" max="74" width="10.81640625" style="15" customWidth="1"/>
  </cols>
  <sheetData>
    <row r="1" spans="1:74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</row>
    <row r="2" spans="1:74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</row>
    <row r="3" spans="1:74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</row>
    <row r="4" spans="1:74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</row>
    <row r="5" spans="1:74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BV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</row>
    <row r="7" spans="1:74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BV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</row>
    <row r="8" spans="1:74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BV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</row>
    <row r="9" spans="1:7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BV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</row>
    <row r="11" spans="1:74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BV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</row>
    <row r="12" spans="1:74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BV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</row>
    <row r="13" spans="1:74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BV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</row>
    <row r="15" spans="1:74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BV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</row>
    <row r="16" spans="1:74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BV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</row>
    <row r="17" spans="1:7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1:74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BV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</row>
    <row r="19" spans="1:74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BV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</row>
    <row r="20" spans="1:74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BV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</row>
    <row r="21" spans="1:74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BV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</row>
    <row r="22" spans="1:74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BV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</row>
    <row r="23" spans="1:74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BV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</row>
    <row r="24" spans="1:7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</row>
    <row r="25" spans="1:74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BV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</row>
    <row r="26" spans="1:74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BV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</row>
    <row r="27" spans="1:74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BV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</row>
    <row r="28" spans="1:74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BV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</row>
    <row r="29" spans="1:74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BV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</row>
    <row r="30" spans="1:74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BV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</row>
    <row r="31" spans="1:74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BV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</row>
    <row r="32" spans="1:74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BV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Sam</cp:lastModifiedBy>
  <dcterms:created xsi:type="dcterms:W3CDTF">2019-03-17T19:12:04Z</dcterms:created>
  <dcterms:modified xsi:type="dcterms:W3CDTF">2020-06-04T21:21:18Z</dcterms:modified>
</cp:coreProperties>
</file>