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 iterate="1"/>
</workbook>
</file>

<file path=xl/calcChain.xml><?xml version="1.0" encoding="utf-8"?>
<calcChain xmlns="http://schemas.openxmlformats.org/spreadsheetml/2006/main"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H11" i="2"/>
  <c r="H14" i="2" s="1"/>
  <c r="H18" i="2"/>
  <c r="H23" i="2" s="1"/>
  <c r="H20" i="2"/>
  <c r="H25" i="2"/>
  <c r="H27" i="2"/>
  <c r="H28" i="2"/>
  <c r="H31" i="2" s="1"/>
  <c r="H30" i="2"/>
  <c r="G30" i="2"/>
  <c r="G28" i="2"/>
  <c r="G31" i="2" s="1"/>
  <c r="G27" i="2"/>
  <c r="G25" i="2"/>
  <c r="G20" i="2"/>
  <c r="G18" i="2"/>
  <c r="G23" i="2" s="1"/>
  <c r="G11" i="2"/>
  <c r="G8" i="2" s="1"/>
  <c r="J30" i="2"/>
  <c r="J28" i="2"/>
  <c r="J31" i="2" s="1"/>
  <c r="J27" i="2"/>
  <c r="J25" i="2"/>
  <c r="J26" i="2" s="1"/>
  <c r="J20" i="2"/>
  <c r="J18" i="2"/>
  <c r="J23" i="2" s="1"/>
  <c r="J11" i="2"/>
  <c r="J14" i="2" s="1"/>
  <c r="H15" i="2" l="1"/>
  <c r="G7" i="2"/>
  <c r="J29" i="2"/>
  <c r="J32" i="2" s="1"/>
  <c r="J10" i="2" s="1"/>
  <c r="H29" i="2"/>
  <c r="H32" i="2" s="1"/>
  <c r="H12" i="2" s="1"/>
  <c r="H7" i="2"/>
  <c r="H26" i="2"/>
  <c r="H16" i="2"/>
  <c r="H8" i="2"/>
  <c r="H6" i="2" s="1"/>
  <c r="G29" i="2"/>
  <c r="G32" i="2" s="1"/>
  <c r="G10" i="2" s="1"/>
  <c r="G14" i="2"/>
  <c r="G16" i="2" s="1"/>
  <c r="G6" i="2"/>
  <c r="G15" i="2"/>
  <c r="G26" i="2"/>
  <c r="J16" i="2"/>
  <c r="J19" i="2"/>
  <c r="J22" i="2"/>
  <c r="J21" i="2"/>
  <c r="J15" i="2"/>
  <c r="J7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H10" i="2" l="1"/>
  <c r="J12" i="2"/>
  <c r="G12" i="2"/>
  <c r="H19" i="2"/>
  <c r="H21" i="2"/>
  <c r="H22" i="2"/>
  <c r="G22" i="2"/>
  <c r="G19" i="2"/>
  <c r="G21" i="2"/>
  <c r="I7" i="2"/>
  <c r="I29" i="2"/>
  <c r="I32" i="2" s="1"/>
  <c r="I10" i="2" s="1"/>
  <c r="I16" i="2"/>
  <c r="I26" i="2"/>
  <c r="I15" i="2"/>
  <c r="I8" i="2"/>
  <c r="I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I12" i="2" l="1"/>
  <c r="I19" i="2"/>
  <c r="I22" i="2"/>
  <c r="I21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17" l="1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<sst xmlns="http://schemas.openxmlformats.org/spreadsheetml/2006/main" count="106" uniqueCount="67">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</sst>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A9" sqref="A9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9" width="10.44140625" style="15" bestFit="1" customWidth="1"/>
    <col min="20" max="256" width="8.77734375" style="15" customWidth="1"/>
    <col min="257" max="16384" width="8.77734375" style="16"/>
  </cols>
  <sheetData>
    <row r="1" spans="1:20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43928</v>
      </c>
      <c r="H1" s="2">
        <v>43929</v>
      </c>
      <c r="I1" s="2">
        <v>43930</v>
      </c>
      <c r="J1" s="2">
        <v>43930</v>
      </c>
      <c r="K1" s="2"/>
      <c r="L1" s="13">
        <v>8700</v>
      </c>
      <c r="M1" s="12" t="s">
        <v>27</v>
      </c>
      <c r="N1" s="14">
        <v>7511.1</v>
      </c>
      <c r="O1" s="14">
        <v>8055.8</v>
      </c>
      <c r="P1" s="14">
        <v>9131.7000000000007</v>
      </c>
      <c r="Q1" s="14">
        <v>2252.75</v>
      </c>
      <c r="R1" s="14">
        <v>12430.5</v>
      </c>
      <c r="S1" s="14">
        <v>7511.1</v>
      </c>
    </row>
    <row r="2" spans="1:20" ht="15" customHeight="1" thickBot="1">
      <c r="A2" s="17"/>
      <c r="B2" s="18"/>
      <c r="C2" s="18"/>
      <c r="D2" s="3" t="s">
        <v>1</v>
      </c>
      <c r="E2" s="58">
        <v>12246.7</v>
      </c>
      <c r="F2" s="58">
        <v>9131.7000000000007</v>
      </c>
      <c r="G2" s="58">
        <v>8819.4</v>
      </c>
      <c r="H2" s="58">
        <v>9131.7000000000007</v>
      </c>
      <c r="I2" s="58">
        <v>9128.35</v>
      </c>
      <c r="J2" s="58">
        <v>19988.3</v>
      </c>
      <c r="K2" s="58"/>
      <c r="L2" s="13">
        <v>8300</v>
      </c>
      <c r="M2" s="12" t="s">
        <v>28</v>
      </c>
      <c r="N2" s="14">
        <v>9038.9</v>
      </c>
      <c r="O2" s="14">
        <v>9131.7000000000007</v>
      </c>
      <c r="P2" s="14">
        <v>8700.2999999999993</v>
      </c>
      <c r="Q2" s="14">
        <v>12430.5</v>
      </c>
      <c r="R2" s="14">
        <v>7511.1</v>
      </c>
      <c r="S2" s="14">
        <v>9131.7000000000007</v>
      </c>
    </row>
    <row r="3" spans="1:20" ht="15" customHeight="1" thickBot="1">
      <c r="A3" s="17"/>
      <c r="B3" s="4"/>
      <c r="C3" s="5"/>
      <c r="D3" s="3" t="s">
        <v>2</v>
      </c>
      <c r="E3" s="57">
        <v>11175.05</v>
      </c>
      <c r="F3" s="57">
        <v>8360.9500000000007</v>
      </c>
      <c r="G3" s="57">
        <v>8360.9500000000007</v>
      </c>
      <c r="H3" s="57">
        <v>8653.9</v>
      </c>
      <c r="I3" s="57">
        <v>8904.5499999999993</v>
      </c>
      <c r="J3" s="57">
        <v>19166.900000000001</v>
      </c>
      <c r="K3" s="57"/>
      <c r="L3" s="13">
        <v>8056</v>
      </c>
      <c r="M3" s="12" t="s">
        <v>29</v>
      </c>
      <c r="N3" s="14">
        <v>8055.8</v>
      </c>
      <c r="O3" s="14">
        <v>8700.2999999999993</v>
      </c>
      <c r="P3" s="14">
        <v>9127.85</v>
      </c>
      <c r="Q3" s="14"/>
      <c r="R3" s="14"/>
      <c r="S3" s="14"/>
      <c r="T3" s="53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9111.9</v>
      </c>
      <c r="G4" s="21">
        <v>8792.2000000000007</v>
      </c>
      <c r="H4" s="21">
        <v>8748.75</v>
      </c>
      <c r="I4" s="21">
        <v>9111.9</v>
      </c>
      <c r="J4" s="21">
        <v>19913.599999999999</v>
      </c>
      <c r="K4" s="21"/>
      <c r="L4" s="13">
        <v>7800</v>
      </c>
    </row>
    <row r="5" spans="1:20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3">
        <v>7606</v>
      </c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10146.166666666668</v>
      </c>
      <c r="G6" s="26">
        <f t="shared" si="0"/>
        <v>9412.533333333331</v>
      </c>
      <c r="H6" s="26">
        <f t="shared" ref="H6" si="1">H8+H25</f>
        <v>9513.4666666666672</v>
      </c>
      <c r="I6" s="26">
        <f t="shared" ref="I6:J6" si="2">I8+I25</f>
        <v>9415.7833333333383</v>
      </c>
      <c r="J6" s="26">
        <f t="shared" si="2"/>
        <v>21033.699999999993</v>
      </c>
      <c r="K6" s="26"/>
      <c r="M6" s="43">
        <v>0.23599999999999999</v>
      </c>
      <c r="N6" s="44">
        <f t="shared" ref="N6:O6" si="3">VALUE(23.6/100*(N1-N2)+N2)</f>
        <v>8678.3392000000003</v>
      </c>
      <c r="O6" s="44">
        <f t="shared" si="3"/>
        <v>8877.7876000000015</v>
      </c>
      <c r="P6" s="44">
        <f t="shared" ref="P6:S6" si="4">VALUE(23.6/100*(P1-P2)+P2)</f>
        <v>8802.1103999999996</v>
      </c>
      <c r="Q6" s="44">
        <f t="shared" si="4"/>
        <v>10028.550999999999</v>
      </c>
      <c r="R6" s="44">
        <f t="shared" si="4"/>
        <v>8672.0784000000003</v>
      </c>
      <c r="S6" s="44">
        <f t="shared" si="4"/>
        <v>8749.2384000000002</v>
      </c>
    </row>
    <row r="7" spans="1:20" ht="15" customHeight="1">
      <c r="A7" s="24"/>
      <c r="B7" s="25"/>
      <c r="C7" s="25"/>
      <c r="D7" s="6" t="s">
        <v>6</v>
      </c>
      <c r="E7" s="27">
        <f t="shared" ref="E7:G7" si="5">E11+E25</f>
        <v>12612.816666666668</v>
      </c>
      <c r="F7" s="27">
        <f t="shared" si="5"/>
        <v>9638.9333333333343</v>
      </c>
      <c r="G7" s="27">
        <f t="shared" si="5"/>
        <v>9115.9666666666653</v>
      </c>
      <c r="H7" s="27">
        <f t="shared" ref="H7" si="6">H11+H25</f>
        <v>9322.5833333333339</v>
      </c>
      <c r="I7" s="27">
        <f t="shared" ref="I7:J7" si="7">I11+I25</f>
        <v>9272.0666666666693</v>
      </c>
      <c r="J7" s="27">
        <f t="shared" si="7"/>
        <v>20510.999999999996</v>
      </c>
      <c r="K7" s="27"/>
      <c r="M7" s="47">
        <v>0.38200000000000001</v>
      </c>
      <c r="N7" s="48">
        <f t="shared" ref="N7:O7" si="8">38.2/100*(N1-N2)+N2</f>
        <v>8455.2803999999996</v>
      </c>
      <c r="O7" s="48">
        <f t="shared" si="8"/>
        <v>8720.7062000000005</v>
      </c>
      <c r="P7" s="48">
        <f t="shared" ref="P7:S7" si="9">38.2/100*(P1-P2)+P2</f>
        <v>8865.0947999999989</v>
      </c>
      <c r="Q7" s="48">
        <f t="shared" si="9"/>
        <v>8542.5995000000003</v>
      </c>
      <c r="R7" s="62">
        <f t="shared" si="9"/>
        <v>9390.3107999999993</v>
      </c>
      <c r="S7" s="48">
        <f t="shared" si="9"/>
        <v>8512.6308000000008</v>
      </c>
    </row>
    <row r="8" spans="1:20" ht="15" customHeight="1">
      <c r="A8" s="24"/>
      <c r="B8" s="25"/>
      <c r="C8" s="25"/>
      <c r="D8" s="6" t="s">
        <v>7</v>
      </c>
      <c r="E8" s="28">
        <f t="shared" ref="E8:G8" si="10">(2*E11)-E3</f>
        <v>11907.283333333333</v>
      </c>
      <c r="F8" s="28">
        <f t="shared" si="10"/>
        <v>9375.4166666666679</v>
      </c>
      <c r="G8" s="28">
        <f t="shared" si="10"/>
        <v>8954.0833333333321</v>
      </c>
      <c r="H8" s="28">
        <f t="shared" ref="H8" si="11">(2*H11)-H3</f>
        <v>9035.6666666666661</v>
      </c>
      <c r="I8" s="28">
        <f t="shared" ref="I8:J8" si="12">(2*I11)-I3</f>
        <v>9191.9833333333372</v>
      </c>
      <c r="J8" s="28">
        <f t="shared" si="12"/>
        <v>20212.299999999996</v>
      </c>
      <c r="K8" s="28"/>
      <c r="M8" s="41">
        <v>0.5</v>
      </c>
      <c r="N8" s="42">
        <f t="shared" ref="N8:O8" si="13">VALUE(50/100*(N1-N2)+N2)</f>
        <v>8275</v>
      </c>
      <c r="O8" s="42">
        <f t="shared" si="13"/>
        <v>8593.75</v>
      </c>
      <c r="P8" s="42">
        <f t="shared" ref="P8:S8" si="14">VALUE(50/100*(P1-P2)+P2)</f>
        <v>8916</v>
      </c>
      <c r="Q8" s="42">
        <f t="shared" si="14"/>
        <v>7341.625</v>
      </c>
      <c r="R8" s="42">
        <f t="shared" si="14"/>
        <v>9970.7999999999993</v>
      </c>
      <c r="S8" s="42">
        <f t="shared" si="14"/>
        <v>8321.4000000000015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:O9" si="15">VALUE(61.8/100*(N1-N2)+N2)</f>
        <v>8094.7196000000004</v>
      </c>
      <c r="O9" s="50">
        <f t="shared" si="15"/>
        <v>8466.7937999999995</v>
      </c>
      <c r="P9" s="50">
        <f t="shared" ref="P9:S9" si="16">VALUE(61.8/100*(P1-P2)+P2)</f>
        <v>8966.9052000000011</v>
      </c>
      <c r="Q9" s="50">
        <f t="shared" si="16"/>
        <v>6140.6504999999997</v>
      </c>
      <c r="R9" s="50">
        <f t="shared" si="16"/>
        <v>10551.289199999999</v>
      </c>
      <c r="S9" s="50">
        <f t="shared" si="16"/>
        <v>8130.1692000000003</v>
      </c>
    </row>
    <row r="10" spans="1:20" ht="15" customHeight="1">
      <c r="A10" s="24"/>
      <c r="B10" s="25"/>
      <c r="C10" s="25"/>
      <c r="D10" s="6" t="s">
        <v>8</v>
      </c>
      <c r="E10" s="55">
        <f t="shared" ref="E10:G10" si="17">E11+E32/2</f>
        <v>11371.458333333332</v>
      </c>
      <c r="F10" s="55">
        <f t="shared" si="17"/>
        <v>8990.0416666666679</v>
      </c>
      <c r="G10" s="55">
        <f t="shared" si="17"/>
        <v>8724.8583333333336</v>
      </c>
      <c r="H10" s="55">
        <f t="shared" ref="H10" si="18">H11+H32/2</f>
        <v>8892.7999999999993</v>
      </c>
      <c r="I10" s="55">
        <f t="shared" ref="I10:J10" si="19">I11+I32/2</f>
        <v>9080.0833333333358</v>
      </c>
      <c r="J10" s="55">
        <f t="shared" si="19"/>
        <v>19801.599999999999</v>
      </c>
      <c r="K10" s="55"/>
      <c r="M10" s="39">
        <v>0.70699999999999996</v>
      </c>
      <c r="N10" s="40">
        <f t="shared" ref="N10:O10" si="20">VALUE(70.7/100*(N1-N2)+N2)</f>
        <v>7958.7453999999998</v>
      </c>
      <c r="O10" s="40">
        <f t="shared" si="20"/>
        <v>8371.038700000001</v>
      </c>
      <c r="P10" s="40">
        <f t="shared" ref="P10:S10" si="21">VALUE(70.7/100*(P1-P2)+P2)</f>
        <v>9005.2998000000007</v>
      </c>
      <c r="Q10" s="40">
        <f t="shared" si="21"/>
        <v>5234.8307499999992</v>
      </c>
      <c r="R10" s="40">
        <f t="shared" si="21"/>
        <v>10989.1158</v>
      </c>
      <c r="S10" s="40">
        <f t="shared" si="21"/>
        <v>7985.9358000000002</v>
      </c>
    </row>
    <row r="11" spans="1:20" ht="15" customHeight="1">
      <c r="A11" s="24"/>
      <c r="B11" s="25"/>
      <c r="C11" s="25"/>
      <c r="D11" s="6" t="s">
        <v>9</v>
      </c>
      <c r="E11" s="21">
        <f t="shared" ref="E11:G11" si="22">(E2+E3+E4)/3</f>
        <v>11541.166666666666</v>
      </c>
      <c r="F11" s="21">
        <f t="shared" si="22"/>
        <v>8868.1833333333343</v>
      </c>
      <c r="G11" s="21">
        <f t="shared" si="22"/>
        <v>8657.5166666666664</v>
      </c>
      <c r="H11" s="21">
        <f t="shared" ref="H11" si="23">(H2+H3+H4)/3</f>
        <v>8844.7833333333328</v>
      </c>
      <c r="I11" s="21">
        <f t="shared" ref="I11:J11" si="24">(I2+I3+I4)/3</f>
        <v>9048.2666666666682</v>
      </c>
      <c r="J11" s="21">
        <f t="shared" si="24"/>
        <v>19689.599999999999</v>
      </c>
      <c r="K11" s="21"/>
      <c r="M11" s="45">
        <v>0.78600000000000003</v>
      </c>
      <c r="N11" s="46">
        <f t="shared" ref="N11:O11" si="25">VALUE(78.6/100*(N1-N2)+N2)</f>
        <v>7838.0492000000004</v>
      </c>
      <c r="O11" s="46">
        <f t="shared" si="25"/>
        <v>8286.0426000000007</v>
      </c>
      <c r="P11" s="46">
        <f t="shared" ref="P11:S11" si="26">VALUE(78.6/100*(P1-P2)+P2)</f>
        <v>9039.3804</v>
      </c>
      <c r="Q11" s="46">
        <f t="shared" si="26"/>
        <v>4430.7885000000006</v>
      </c>
      <c r="R11" s="46">
        <f t="shared" si="26"/>
        <v>11377.7484</v>
      </c>
      <c r="S11" s="46">
        <f t="shared" si="26"/>
        <v>7857.9084000000003</v>
      </c>
    </row>
    <row r="12" spans="1:20" ht="15" customHeight="1">
      <c r="A12" s="24"/>
      <c r="B12" s="25"/>
      <c r="C12" s="25"/>
      <c r="D12" s="6" t="s">
        <v>10</v>
      </c>
      <c r="E12" s="56">
        <f t="shared" ref="E12:G12" si="27">E11-E32/2</f>
        <v>11710.875</v>
      </c>
      <c r="F12" s="56">
        <f t="shared" si="27"/>
        <v>8746.3250000000007</v>
      </c>
      <c r="G12" s="56">
        <f t="shared" si="27"/>
        <v>8590.1749999999993</v>
      </c>
      <c r="H12" s="56">
        <f t="shared" ref="H12" si="28">H11-H32/2</f>
        <v>8796.7666666666664</v>
      </c>
      <c r="I12" s="56">
        <f t="shared" ref="I12:J12" si="29">I11-I32/2</f>
        <v>9016.4500000000007</v>
      </c>
      <c r="J12" s="56">
        <f t="shared" si="29"/>
        <v>19577.599999999999</v>
      </c>
      <c r="K12" s="56"/>
      <c r="M12" s="39">
        <v>1</v>
      </c>
      <c r="N12" s="40">
        <f t="shared" ref="N12:O12" si="30">VALUE(100/100*(N1-N2)+N2)</f>
        <v>7511.1</v>
      </c>
      <c r="O12" s="40">
        <f t="shared" si="30"/>
        <v>8055.8</v>
      </c>
      <c r="P12" s="40">
        <f t="shared" ref="P12:S12" si="31">VALUE(100/100*(P1-P2)+P2)</f>
        <v>9131.7000000000007</v>
      </c>
      <c r="Q12" s="40">
        <f t="shared" si="31"/>
        <v>2252.75</v>
      </c>
      <c r="R12" s="40">
        <f t="shared" si="31"/>
        <v>12430.5</v>
      </c>
      <c r="S12" s="40">
        <f t="shared" si="31"/>
        <v>7511.1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:O13" si="32">VALUE(123.6/100*(N1-N2)+N2)</f>
        <v>7150.5392000000011</v>
      </c>
      <c r="O13" s="40">
        <f t="shared" si="32"/>
        <v>7801.8876</v>
      </c>
      <c r="P13" s="40">
        <f t="shared" ref="P13:S13" si="33">VALUE(123.6/100*(P1-P2)+P2)</f>
        <v>9233.510400000001</v>
      </c>
      <c r="Q13" s="40">
        <f t="shared" si="33"/>
        <v>-149.19900000000052</v>
      </c>
      <c r="R13" s="40">
        <f t="shared" si="33"/>
        <v>13591.4784</v>
      </c>
      <c r="S13" s="40">
        <f t="shared" si="33"/>
        <v>7128.6383999999998</v>
      </c>
    </row>
    <row r="14" spans="1:20" ht="15" customHeight="1">
      <c r="A14" s="24"/>
      <c r="B14" s="25"/>
      <c r="C14" s="25"/>
      <c r="D14" s="6" t="s">
        <v>11</v>
      </c>
      <c r="E14" s="32">
        <f t="shared" ref="E14:G14" si="34">2*E11-E2</f>
        <v>10835.633333333331</v>
      </c>
      <c r="F14" s="32">
        <f t="shared" si="34"/>
        <v>8604.6666666666679</v>
      </c>
      <c r="G14" s="32">
        <f t="shared" si="34"/>
        <v>8495.6333333333332</v>
      </c>
      <c r="H14" s="32">
        <f t="shared" ref="H14" si="35">2*H11-H2</f>
        <v>8557.866666666665</v>
      </c>
      <c r="I14" s="32">
        <f t="shared" ref="I14:J14" si="36">2*I11-I2</f>
        <v>8968.1833333333361</v>
      </c>
      <c r="J14" s="32">
        <f t="shared" si="36"/>
        <v>19390.899999999998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G15" si="37">E11-E25</f>
        <v>10469.516666666665</v>
      </c>
      <c r="F15" s="34">
        <f t="shared" si="37"/>
        <v>8097.4333333333343</v>
      </c>
      <c r="G15" s="34">
        <f t="shared" si="37"/>
        <v>8199.0666666666675</v>
      </c>
      <c r="H15" s="34">
        <f t="shared" ref="H15" si="38">H11-H25</f>
        <v>8366.9833333333318</v>
      </c>
      <c r="I15" s="34">
        <f t="shared" ref="I15:J15" si="39">I11-I25</f>
        <v>8824.4666666666672</v>
      </c>
      <c r="J15" s="34">
        <f t="shared" si="39"/>
        <v>18868.2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G16" si="40">E14-E25</f>
        <v>9763.9833333333299</v>
      </c>
      <c r="F16" s="35">
        <f t="shared" si="40"/>
        <v>7833.9166666666679</v>
      </c>
      <c r="G16" s="35">
        <f t="shared" si="40"/>
        <v>8037.1833333333343</v>
      </c>
      <c r="H16" s="35">
        <f t="shared" ref="H16" si="41">H14-H25</f>
        <v>8080.0666666666639</v>
      </c>
      <c r="I16" s="35">
        <f t="shared" ref="I16:J16" si="42">I14-I25</f>
        <v>8744.383333333335</v>
      </c>
      <c r="J16" s="35">
        <f t="shared" si="42"/>
        <v>18569.5</v>
      </c>
      <c r="K16" s="35"/>
      <c r="M16" s="59">
        <v>0.23599999999999999</v>
      </c>
      <c r="N16" s="60">
        <f t="shared" ref="N16:O16" si="43">VALUE(N3-23.6/100*(N1-N2))</f>
        <v>8416.3608000000004</v>
      </c>
      <c r="O16" s="60">
        <f t="shared" si="43"/>
        <v>8954.2123999999985</v>
      </c>
      <c r="P16" s="60">
        <f t="shared" ref="P16:S16" si="44">VALUE(P3-23.6/100*(P1-P2))</f>
        <v>9026.0396000000001</v>
      </c>
      <c r="Q16" s="60">
        <f t="shared" si="44"/>
        <v>2401.9490000000001</v>
      </c>
      <c r="R16" s="60">
        <f t="shared" si="44"/>
        <v>-1160.9784</v>
      </c>
      <c r="S16" s="60">
        <f t="shared" si="44"/>
        <v>382.46160000000009</v>
      </c>
    </row>
    <row r="17" spans="1:20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M17" s="59">
        <v>0.38200000000000001</v>
      </c>
      <c r="N17" s="60">
        <f t="shared" ref="N17:O17" si="45">VALUE(N3-38.2/100*(N1-N2))</f>
        <v>8639.4195999999993</v>
      </c>
      <c r="O17" s="61">
        <f t="shared" si="45"/>
        <v>9111.2937999999995</v>
      </c>
      <c r="P17" s="60">
        <f t="shared" ref="P17:S17" si="46">VALUE(P3-38.2/100*(P1-P2))</f>
        <v>8963.0552000000007</v>
      </c>
      <c r="Q17" s="60">
        <f t="shared" si="46"/>
        <v>3887.9005000000002</v>
      </c>
      <c r="R17" s="60">
        <f t="shared" si="46"/>
        <v>-1879.2107999999998</v>
      </c>
      <c r="S17" s="60">
        <f t="shared" si="46"/>
        <v>619.06920000000014</v>
      </c>
    </row>
    <row r="18" spans="1:20" ht="15" customHeight="1">
      <c r="A18" s="24"/>
      <c r="B18" s="25"/>
      <c r="C18" s="25"/>
      <c r="D18" s="6" t="s">
        <v>15</v>
      </c>
      <c r="E18" s="27">
        <f t="shared" ref="E18:G18" si="47">(E2/E3)*E4</f>
        <v>12275.960440892883</v>
      </c>
      <c r="F18" s="27">
        <f t="shared" si="47"/>
        <v>9951.8759506993811</v>
      </c>
      <c r="G18" s="27">
        <f t="shared" si="47"/>
        <v>9274.2964232533377</v>
      </c>
      <c r="H18" s="27">
        <f t="shared" ref="H18" si="48">(H2/H3)*H4</f>
        <v>9231.786867770601</v>
      </c>
      <c r="I18" s="27">
        <f t="shared" ref="I18:J18" si="49">(I2/I3)*I4</f>
        <v>9340.9113728374832</v>
      </c>
      <c r="J18" s="27">
        <f t="shared" si="49"/>
        <v>20766.99992591394</v>
      </c>
      <c r="K18" s="27"/>
      <c r="M18" s="59">
        <v>0.5</v>
      </c>
      <c r="N18" s="60">
        <f t="shared" ref="N18:O18" si="50">VALUE(N3-50/100*(N1-N2))</f>
        <v>8819.7000000000007</v>
      </c>
      <c r="O18" s="61">
        <f t="shared" si="50"/>
        <v>9238.25</v>
      </c>
      <c r="P18" s="60">
        <f t="shared" ref="P18:S18" si="51">VALUE(P3-50/100*(P1-P2))</f>
        <v>8912.15</v>
      </c>
      <c r="Q18" s="60">
        <f t="shared" si="51"/>
        <v>5088.875</v>
      </c>
      <c r="R18" s="60">
        <f t="shared" si="51"/>
        <v>-2459.6999999999998</v>
      </c>
      <c r="S18" s="60">
        <f t="shared" si="51"/>
        <v>810.30000000000018</v>
      </c>
    </row>
    <row r="19" spans="1:20" ht="15" customHeight="1">
      <c r="A19" s="24"/>
      <c r="B19" s="25"/>
      <c r="C19" s="25"/>
      <c r="D19" s="6" t="s">
        <v>16</v>
      </c>
      <c r="E19" s="28">
        <f t="shared" ref="E19:G19" si="52">E4+E26/2</f>
        <v>11791.157500000001</v>
      </c>
      <c r="F19" s="28">
        <f t="shared" si="52"/>
        <v>9535.8125</v>
      </c>
      <c r="G19" s="28">
        <f t="shared" si="52"/>
        <v>9044.3474999999999</v>
      </c>
      <c r="H19" s="28">
        <f t="shared" ref="H19" si="53">H4+H26/2</f>
        <v>9011.5400000000009</v>
      </c>
      <c r="I19" s="28">
        <f t="shared" ref="I19:J19" si="54">I4+I26/2</f>
        <v>9234.99</v>
      </c>
      <c r="J19" s="28">
        <f t="shared" si="54"/>
        <v>20365.37</v>
      </c>
      <c r="K19" s="28"/>
      <c r="M19" s="59">
        <v>0.61799999999999999</v>
      </c>
      <c r="N19" s="60">
        <f t="shared" ref="N19:O19" si="55">VALUE(N3-61.8/100*(N1-N2))</f>
        <v>8999.9804000000004</v>
      </c>
      <c r="O19" s="61">
        <f t="shared" si="55"/>
        <v>9365.2062000000005</v>
      </c>
      <c r="P19" s="60">
        <f t="shared" ref="P19:S19" si="56">VALUE(P3-61.8/100*(P1-P2))</f>
        <v>8861.2448000000004</v>
      </c>
      <c r="Q19" s="60">
        <f t="shared" si="56"/>
        <v>6289.8495000000003</v>
      </c>
      <c r="R19" s="60">
        <f t="shared" si="56"/>
        <v>-3040.1891999999998</v>
      </c>
      <c r="S19" s="60">
        <f t="shared" si="56"/>
        <v>1001.5308000000002</v>
      </c>
    </row>
    <row r="20" spans="1:20" ht="15" customHeight="1">
      <c r="A20" s="24"/>
      <c r="B20" s="25"/>
      <c r="C20" s="25"/>
      <c r="D20" s="6" t="s">
        <v>3</v>
      </c>
      <c r="E20" s="21">
        <f t="shared" ref="E20:G20" si="57">E4</f>
        <v>11201.75</v>
      </c>
      <c r="F20" s="21">
        <f t="shared" si="57"/>
        <v>9111.9</v>
      </c>
      <c r="G20" s="21">
        <f t="shared" si="57"/>
        <v>8792.2000000000007</v>
      </c>
      <c r="H20" s="21">
        <f t="shared" ref="H20" si="58">H4</f>
        <v>8748.75</v>
      </c>
      <c r="I20" s="21">
        <f t="shared" ref="I20:J20" si="59">I4</f>
        <v>9111.9</v>
      </c>
      <c r="J20" s="21">
        <f t="shared" si="59"/>
        <v>19913.599999999999</v>
      </c>
      <c r="K20" s="21"/>
      <c r="M20" s="59">
        <v>0.70699999999999996</v>
      </c>
      <c r="N20" s="60">
        <f t="shared" ref="N20:O20" si="60">VALUE(N3-70.07/100*(N1-N2))</f>
        <v>9126.329459999999</v>
      </c>
      <c r="O20" s="60">
        <f t="shared" si="60"/>
        <v>9454.1831299999994</v>
      </c>
      <c r="P20" s="60">
        <f t="shared" ref="P20:S20" si="61">VALUE(P3-70.07/100*(P1-P2))</f>
        <v>8825.5680199999988</v>
      </c>
      <c r="Q20" s="60">
        <f t="shared" si="61"/>
        <v>7131.5494249999983</v>
      </c>
      <c r="R20" s="60">
        <f t="shared" si="61"/>
        <v>-3447.0235799999991</v>
      </c>
      <c r="S20" s="60">
        <f t="shared" si="61"/>
        <v>1135.5544200000002</v>
      </c>
    </row>
    <row r="21" spans="1:20" ht="15" customHeight="1">
      <c r="A21" s="24"/>
      <c r="B21" s="25"/>
      <c r="C21" s="25"/>
      <c r="D21" s="6" t="s">
        <v>17</v>
      </c>
      <c r="E21" s="20">
        <f t="shared" ref="E21:G21" si="62">E4-E26/4</f>
        <v>10907.046249999999</v>
      </c>
      <c r="F21" s="20">
        <f t="shared" si="62"/>
        <v>8899.9437500000004</v>
      </c>
      <c r="G21" s="20">
        <f t="shared" si="62"/>
        <v>8666.1262500000012</v>
      </c>
      <c r="H21" s="20">
        <f t="shared" ref="H21" si="63">H4-H26/4</f>
        <v>8617.3549999999996</v>
      </c>
      <c r="I21" s="20">
        <f t="shared" ref="I21:J21" si="64">I4-I26/4</f>
        <v>9050.3549999999996</v>
      </c>
      <c r="J21" s="20">
        <f t="shared" si="64"/>
        <v>19687.715</v>
      </c>
      <c r="K21" s="20"/>
      <c r="M21" s="59">
        <v>0.78600000000000003</v>
      </c>
      <c r="N21" s="60">
        <f t="shared" ref="N21:O21" si="65">VALUE(N3-78.6/100*(N1-N2))</f>
        <v>9256.6507999999994</v>
      </c>
      <c r="O21" s="60">
        <f t="shared" si="65"/>
        <v>9545.9573999999993</v>
      </c>
      <c r="P21" s="60">
        <f t="shared" ref="P21:S21" si="66">VALUE(P3-78.6/100*(P1-P2))</f>
        <v>8788.7695999999996</v>
      </c>
      <c r="Q21" s="60">
        <f t="shared" si="66"/>
        <v>7999.7114999999994</v>
      </c>
      <c r="R21" s="60">
        <f t="shared" si="66"/>
        <v>-3866.6483999999991</v>
      </c>
      <c r="S21" s="60">
        <f t="shared" si="66"/>
        <v>1273.7916000000002</v>
      </c>
    </row>
    <row r="22" spans="1:20" ht="15" customHeight="1">
      <c r="A22" s="24"/>
      <c r="B22" s="25"/>
      <c r="C22" s="25"/>
      <c r="D22" s="6" t="s">
        <v>18</v>
      </c>
      <c r="E22" s="32">
        <f t="shared" ref="E22:G22" si="67">E4-E26/2</f>
        <v>10612.342499999999</v>
      </c>
      <c r="F22" s="32">
        <f t="shared" si="67"/>
        <v>8687.9874999999993</v>
      </c>
      <c r="G22" s="32">
        <f t="shared" si="67"/>
        <v>8540.0525000000016</v>
      </c>
      <c r="H22" s="32">
        <f t="shared" ref="H22" si="68">H4-H26/2</f>
        <v>8485.9599999999991</v>
      </c>
      <c r="I22" s="32">
        <f t="shared" ref="I22:J22" si="69">I4-I26/2</f>
        <v>8988.81</v>
      </c>
      <c r="J22" s="32">
        <f t="shared" si="69"/>
        <v>19461.829999999998</v>
      </c>
      <c r="K22" s="32"/>
      <c r="M22" s="59">
        <v>1</v>
      </c>
      <c r="N22" s="61">
        <f t="shared" ref="N22:O22" si="70">VALUE(N3-100/100*(N1-N2))</f>
        <v>9583.5999999999985</v>
      </c>
      <c r="O22" s="60">
        <f t="shared" si="70"/>
        <v>9776.2000000000007</v>
      </c>
      <c r="P22" s="60">
        <f t="shared" ref="P22:S22" si="71">VALUE(P3-100/100*(P1-P2))</f>
        <v>8696.4499999999989</v>
      </c>
      <c r="Q22" s="60">
        <f t="shared" si="71"/>
        <v>10177.75</v>
      </c>
      <c r="R22" s="60">
        <f t="shared" si="71"/>
        <v>-4919.3999999999996</v>
      </c>
      <c r="S22" s="60">
        <f t="shared" si="71"/>
        <v>1620.6000000000004</v>
      </c>
      <c r="T22" s="54"/>
    </row>
    <row r="23" spans="1:20" ht="15" customHeight="1">
      <c r="A23" s="24"/>
      <c r="B23" s="25"/>
      <c r="C23" s="25"/>
      <c r="D23" s="6" t="s">
        <v>19</v>
      </c>
      <c r="E23" s="34">
        <f t="shared" ref="E23:G23" si="72">E4-(E18-E4)</f>
        <v>10127.539559107117</v>
      </c>
      <c r="F23" s="34">
        <f t="shared" si="72"/>
        <v>8271.9240493006182</v>
      </c>
      <c r="G23" s="34">
        <f t="shared" si="72"/>
        <v>8310.1035767466637</v>
      </c>
      <c r="H23" s="34">
        <f t="shared" ref="H23" si="73">H4-(H18-H4)</f>
        <v>8265.713132229399</v>
      </c>
      <c r="I23" s="34">
        <f t="shared" ref="I23:J23" si="74">I4-(I18-I4)</f>
        <v>8882.8886271625161</v>
      </c>
      <c r="J23" s="34">
        <f t="shared" si="74"/>
        <v>19060.200074086057</v>
      </c>
      <c r="K23" s="34"/>
      <c r="M23" s="59">
        <v>1.236</v>
      </c>
      <c r="N23" s="61">
        <f t="shared" ref="N23:O23" si="75">VALUE(N3-123.6/100*(N1-N2))</f>
        <v>9944.1607999999997</v>
      </c>
      <c r="O23" s="60">
        <f t="shared" si="75"/>
        <v>10030.1124</v>
      </c>
      <c r="P23" s="60">
        <f t="shared" ref="P23:S23" si="76">VALUE(P3-123.6/100*(P1-P2))</f>
        <v>8594.6395999999986</v>
      </c>
      <c r="Q23" s="60">
        <f t="shared" si="76"/>
        <v>12579.699000000001</v>
      </c>
      <c r="R23" s="60">
        <f t="shared" si="76"/>
        <v>-6080.3783999999996</v>
      </c>
      <c r="S23" s="60">
        <f t="shared" si="76"/>
        <v>2003.0616000000005</v>
      </c>
      <c r="T23" s="54"/>
    </row>
    <row r="24" spans="1:20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M24" s="51">
        <v>1.272</v>
      </c>
      <c r="N24" s="52">
        <f t="shared" ref="N24:O24" si="77">VALUE(N3-127.2/100*(N1-N2))</f>
        <v>9999.1615999999995</v>
      </c>
      <c r="O24" s="52">
        <f t="shared" si="77"/>
        <v>10068.844800000001</v>
      </c>
      <c r="P24" s="52">
        <f t="shared" ref="P24:S24" si="78">VALUE(P3-127.2/100*(P1-P2))</f>
        <v>8579.109199999999</v>
      </c>
      <c r="Q24" s="52">
        <f t="shared" si="78"/>
        <v>12946.098</v>
      </c>
      <c r="R24" s="52">
        <f t="shared" si="78"/>
        <v>-6257.4767999999995</v>
      </c>
      <c r="S24" s="52">
        <f t="shared" si="78"/>
        <v>2061.4032000000007</v>
      </c>
    </row>
    <row r="25" spans="1:20" ht="15" customHeight="1">
      <c r="A25" s="24"/>
      <c r="B25" s="25"/>
      <c r="C25" s="25"/>
      <c r="D25" s="6" t="s">
        <v>21</v>
      </c>
      <c r="E25" s="36">
        <f t="shared" ref="E25:G25" si="79">ABS(E2-E3)</f>
        <v>1071.6500000000015</v>
      </c>
      <c r="F25" s="36">
        <f t="shared" si="79"/>
        <v>770.75</v>
      </c>
      <c r="G25" s="36">
        <f t="shared" si="79"/>
        <v>458.44999999999891</v>
      </c>
      <c r="H25" s="36">
        <f t="shared" ref="H25" si="80">ABS(H2-H3)</f>
        <v>477.80000000000109</v>
      </c>
      <c r="I25" s="36">
        <f t="shared" ref="I25:J25" si="81">ABS(I2-I3)</f>
        <v>223.80000000000109</v>
      </c>
      <c r="J25" s="36">
        <f t="shared" si="81"/>
        <v>821.39999999999782</v>
      </c>
      <c r="K25" s="36"/>
      <c r="M25" s="39">
        <v>1.3819999999999999</v>
      </c>
      <c r="N25" s="40">
        <f t="shared" ref="N25:O25" si="82">VALUE(N3-138.2/100*(N1-N2))</f>
        <v>10167.219599999999</v>
      </c>
      <c r="O25" s="40">
        <f t="shared" si="82"/>
        <v>10187.193800000001</v>
      </c>
      <c r="P25" s="40">
        <f t="shared" ref="P25:S25" si="83">VALUE(P3-138.2/100*(P1-P2))</f>
        <v>8531.6551999999992</v>
      </c>
      <c r="Q25" s="40">
        <f t="shared" si="83"/>
        <v>14065.6505</v>
      </c>
      <c r="R25" s="40">
        <f t="shared" si="83"/>
        <v>-6798.6107999999986</v>
      </c>
      <c r="S25" s="40">
        <f t="shared" si="83"/>
        <v>2239.6692000000003</v>
      </c>
    </row>
    <row r="26" spans="1:20" ht="15" customHeight="1">
      <c r="A26" s="24"/>
      <c r="B26" s="25"/>
      <c r="C26" s="25"/>
      <c r="D26" s="6" t="s">
        <v>22</v>
      </c>
      <c r="E26" s="36">
        <f t="shared" ref="E26:G26" si="84">E25*1.1</f>
        <v>1178.8150000000016</v>
      </c>
      <c r="F26" s="36">
        <f t="shared" si="84"/>
        <v>847.82500000000005</v>
      </c>
      <c r="G26" s="36">
        <f t="shared" si="84"/>
        <v>504.29499999999882</v>
      </c>
      <c r="H26" s="36">
        <f t="shared" ref="H26" si="85">H25*1.1</f>
        <v>525.58000000000129</v>
      </c>
      <c r="I26" s="36">
        <f t="shared" ref="I26:J26" si="86">I25*1.1</f>
        <v>246.18000000000123</v>
      </c>
      <c r="J26" s="36">
        <f t="shared" si="86"/>
        <v>903.53999999999769</v>
      </c>
      <c r="K26" s="36"/>
      <c r="M26" s="39">
        <v>1.4139999999999999</v>
      </c>
      <c r="N26" s="40">
        <f t="shared" ref="N26:O26" si="87">VALUE(N3-141.4/100*(N1-N2))</f>
        <v>10216.109199999999</v>
      </c>
      <c r="O26" s="40">
        <f t="shared" si="87"/>
        <v>10221.622600000001</v>
      </c>
      <c r="P26" s="40">
        <f t="shared" ref="P26:S26" si="88">VALUE(P3-141.4/100*(P1-P2))</f>
        <v>8517.8503999999975</v>
      </c>
      <c r="Q26" s="40">
        <f t="shared" si="88"/>
        <v>14391.338500000002</v>
      </c>
      <c r="R26" s="40">
        <f t="shared" si="88"/>
        <v>-6956.0316000000003</v>
      </c>
      <c r="S26" s="40">
        <f t="shared" si="88"/>
        <v>2291.5284000000006</v>
      </c>
    </row>
    <row r="27" spans="1:20" ht="15" customHeight="1">
      <c r="A27" s="24"/>
      <c r="B27" s="25"/>
      <c r="C27" s="25"/>
      <c r="D27" s="6" t="s">
        <v>23</v>
      </c>
      <c r="E27" s="36">
        <f t="shared" ref="E27:G27" si="89">(E2+E3)</f>
        <v>23421.75</v>
      </c>
      <c r="F27" s="36">
        <f t="shared" si="89"/>
        <v>17492.650000000001</v>
      </c>
      <c r="G27" s="36">
        <f t="shared" si="89"/>
        <v>17180.349999999999</v>
      </c>
      <c r="H27" s="36">
        <f t="shared" ref="H27" si="90">(H2+H3)</f>
        <v>17785.599999999999</v>
      </c>
      <c r="I27" s="36">
        <f t="shared" ref="I27:J27" si="91">(I2+I3)</f>
        <v>18032.900000000001</v>
      </c>
      <c r="J27" s="36">
        <f t="shared" si="91"/>
        <v>39155.199999999997</v>
      </c>
      <c r="K27" s="36"/>
      <c r="M27" s="39">
        <v>1.5</v>
      </c>
      <c r="N27" s="40">
        <f t="shared" ref="N27:O27" si="92">VALUE(N3-150/100*(N1-N2))</f>
        <v>10347.5</v>
      </c>
      <c r="O27" s="40">
        <f t="shared" si="92"/>
        <v>10314.15</v>
      </c>
      <c r="P27" s="40">
        <f t="shared" ref="P27:S27" si="93">VALUE(P3-150/100*(P1-P2))</f>
        <v>8480.7499999999982</v>
      </c>
      <c r="Q27" s="40">
        <f t="shared" si="93"/>
        <v>15266.625</v>
      </c>
      <c r="R27" s="40">
        <f t="shared" si="93"/>
        <v>-7379.0999999999995</v>
      </c>
      <c r="S27" s="40">
        <f t="shared" si="93"/>
        <v>2430.9000000000005</v>
      </c>
    </row>
    <row r="28" spans="1:20" ht="15" customHeight="1">
      <c r="A28" s="24"/>
      <c r="B28" s="25"/>
      <c r="C28" s="25"/>
      <c r="D28" s="6" t="s">
        <v>24</v>
      </c>
      <c r="E28" s="36">
        <f t="shared" ref="E28:G28" si="94">(E2+E3)/2</f>
        <v>11710.875</v>
      </c>
      <c r="F28" s="36">
        <f t="shared" si="94"/>
        <v>8746.3250000000007</v>
      </c>
      <c r="G28" s="36">
        <f t="shared" si="94"/>
        <v>8590.1749999999993</v>
      </c>
      <c r="H28" s="36">
        <f t="shared" ref="H28" si="95">(H2+H3)/2</f>
        <v>8892.7999999999993</v>
      </c>
      <c r="I28" s="36">
        <f t="shared" ref="I28:J28" si="96">(I2+I3)/2</f>
        <v>9016.4500000000007</v>
      </c>
      <c r="J28" s="36">
        <f t="shared" si="96"/>
        <v>19577.599999999999</v>
      </c>
      <c r="K28" s="36"/>
      <c r="M28" s="49">
        <v>1.6180000000000001</v>
      </c>
      <c r="N28" s="50">
        <f t="shared" ref="N28:O28" si="97">VALUE(N3-161.8/100*(N1-N2))</f>
        <v>10527.7804</v>
      </c>
      <c r="O28" s="50">
        <f t="shared" si="97"/>
        <v>10441.1062</v>
      </c>
      <c r="P28" s="50">
        <f t="shared" ref="P28:S28" si="98">VALUE(P3-161.8/100*(P1-P2))</f>
        <v>8429.8447999999971</v>
      </c>
      <c r="Q28" s="50">
        <f t="shared" si="98"/>
        <v>16467.5995</v>
      </c>
      <c r="R28" s="50">
        <f t="shared" si="98"/>
        <v>-7959.5892000000003</v>
      </c>
      <c r="S28" s="50">
        <f t="shared" si="98"/>
        <v>2622.1308000000008</v>
      </c>
    </row>
    <row r="29" spans="1:20" ht="15" customHeight="1">
      <c r="A29" s="24"/>
      <c r="B29" s="25"/>
      <c r="C29" s="25"/>
      <c r="D29" s="6" t="s">
        <v>8</v>
      </c>
      <c r="E29" s="36">
        <f t="shared" ref="E29:G29" si="99">E30-E31+E30</f>
        <v>11371.458333333332</v>
      </c>
      <c r="F29" s="36">
        <f t="shared" si="99"/>
        <v>8990.0416666666679</v>
      </c>
      <c r="G29" s="36">
        <f t="shared" si="99"/>
        <v>8724.8583333333336</v>
      </c>
      <c r="H29" s="36">
        <f t="shared" ref="H29" si="100">H30-H31+H30</f>
        <v>8796.7666666666664</v>
      </c>
      <c r="I29" s="36">
        <f t="shared" ref="I29:J29" si="101">I30-I31+I30</f>
        <v>9080.0833333333358</v>
      </c>
      <c r="J29" s="36">
        <f t="shared" si="101"/>
        <v>19801.599999999999</v>
      </c>
      <c r="K29" s="36"/>
      <c r="M29" s="39">
        <v>1.7070000000000001</v>
      </c>
      <c r="N29" s="40">
        <f t="shared" ref="N29:O29" si="102">VALUE(N3-170.07/100*(N1-N2))</f>
        <v>10654.129459999998</v>
      </c>
      <c r="O29" s="40">
        <f t="shared" si="102"/>
        <v>10530.083129999999</v>
      </c>
      <c r="P29" s="40">
        <f t="shared" ref="P29:S29" si="103">VALUE(P3-170.07/100*(P1-P2))</f>
        <v>8394.1680199999973</v>
      </c>
      <c r="Q29" s="40">
        <f t="shared" si="103"/>
        <v>17309.299424999997</v>
      </c>
      <c r="R29" s="40">
        <f t="shared" si="103"/>
        <v>-8366.4235799999988</v>
      </c>
      <c r="S29" s="40">
        <f t="shared" si="103"/>
        <v>2756.1544200000003</v>
      </c>
    </row>
    <row r="30" spans="1:20" ht="15" customHeight="1">
      <c r="A30" s="24"/>
      <c r="B30" s="25"/>
      <c r="C30" s="25"/>
      <c r="D30" s="6" t="s">
        <v>25</v>
      </c>
      <c r="E30" s="36">
        <f t="shared" ref="E30:G30" si="104">(E2+E3+E4)/3</f>
        <v>11541.166666666666</v>
      </c>
      <c r="F30" s="36">
        <f t="shared" si="104"/>
        <v>8868.1833333333343</v>
      </c>
      <c r="G30" s="36">
        <f t="shared" si="104"/>
        <v>8657.5166666666664</v>
      </c>
      <c r="H30" s="36">
        <f t="shared" ref="H30" si="105">(H2+H3+H4)/3</f>
        <v>8844.7833333333328</v>
      </c>
      <c r="I30" s="36">
        <f t="shared" ref="I30:J30" si="106">(I2+I3+I4)/3</f>
        <v>9048.2666666666682</v>
      </c>
      <c r="J30" s="36">
        <f t="shared" si="106"/>
        <v>19689.599999999999</v>
      </c>
      <c r="K30" s="36"/>
      <c r="M30" s="41">
        <v>2</v>
      </c>
      <c r="N30" s="42">
        <f t="shared" ref="N30:O30" si="107">VALUE(N3-200/100*(N1-N2))</f>
        <v>11111.399999999998</v>
      </c>
      <c r="O30" s="42">
        <f t="shared" si="107"/>
        <v>10852.1</v>
      </c>
      <c r="P30" s="42">
        <f t="shared" ref="P30:S30" si="108">VALUE(P3-200/100*(P1-P2))</f>
        <v>8265.0499999999975</v>
      </c>
      <c r="Q30" s="42">
        <f t="shared" si="108"/>
        <v>20355.5</v>
      </c>
      <c r="R30" s="42">
        <f t="shared" si="108"/>
        <v>-9838.7999999999993</v>
      </c>
      <c r="S30" s="42">
        <f t="shared" si="108"/>
        <v>3241.2000000000007</v>
      </c>
    </row>
    <row r="31" spans="1:20" ht="15" customHeight="1">
      <c r="A31" s="24"/>
      <c r="B31" s="25"/>
      <c r="C31" s="25"/>
      <c r="D31" s="6" t="s">
        <v>10</v>
      </c>
      <c r="E31" s="36">
        <f t="shared" ref="E31:G31" si="109">E28</f>
        <v>11710.875</v>
      </c>
      <c r="F31" s="36">
        <f t="shared" si="109"/>
        <v>8746.3250000000007</v>
      </c>
      <c r="G31" s="36">
        <f t="shared" si="109"/>
        <v>8590.1749999999993</v>
      </c>
      <c r="H31" s="36">
        <f t="shared" ref="H31" si="110">H28</f>
        <v>8892.7999999999993</v>
      </c>
      <c r="I31" s="36">
        <f t="shared" ref="I31:J31" si="111">I28</f>
        <v>9016.4500000000007</v>
      </c>
      <c r="J31" s="36">
        <f t="shared" si="111"/>
        <v>19577.599999999999</v>
      </c>
      <c r="K31" s="36"/>
      <c r="M31" s="39">
        <v>2.2360000000000002</v>
      </c>
      <c r="N31" s="40">
        <f t="shared" ref="N31:O31" si="112">VALUE(N3-223.6/100*(N1-N2))</f>
        <v>11471.960799999997</v>
      </c>
      <c r="O31" s="40">
        <f t="shared" si="112"/>
        <v>11106.0124</v>
      </c>
      <c r="P31" s="40">
        <f t="shared" ref="P31:S31" si="113">VALUE(P3-223.6/100*(P1-P2))</f>
        <v>8163.2395999999972</v>
      </c>
      <c r="Q31" s="40">
        <f t="shared" si="113"/>
        <v>22757.448999999997</v>
      </c>
      <c r="R31" s="40">
        <f t="shared" si="113"/>
        <v>-10999.778399999997</v>
      </c>
      <c r="S31" s="40">
        <f t="shared" si="113"/>
        <v>3623.6616000000004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14">ABS(F29-F31)</f>
        <v>243.71666666666715</v>
      </c>
      <c r="G32" s="37">
        <f t="shared" si="114"/>
        <v>134.6833333333343</v>
      </c>
      <c r="H32" s="37">
        <f t="shared" ref="H32" si="115">ABS(H29-H31)</f>
        <v>96.033333333332848</v>
      </c>
      <c r="I32" s="37">
        <f t="shared" ref="I32:J32" si="116">ABS(I29-I31)</f>
        <v>63.633333333335031</v>
      </c>
      <c r="J32" s="37">
        <f t="shared" si="116"/>
        <v>224</v>
      </c>
      <c r="K32" s="37"/>
      <c r="M32" s="39">
        <v>2.2719999999999998</v>
      </c>
      <c r="N32" s="40">
        <f t="shared" ref="N32:O32" si="117">VALUE(N3-227.2/100*(N1-N2))</f>
        <v>11526.961599999999</v>
      </c>
      <c r="O32" s="40">
        <f t="shared" si="117"/>
        <v>11144.7448</v>
      </c>
      <c r="P32" s="40">
        <f t="shared" ref="P32:S32" si="118">VALUE(P3-227.2/100*(P1-P2))</f>
        <v>8147.7091999999975</v>
      </c>
      <c r="Q32" s="40">
        <f t="shared" si="118"/>
        <v>23123.847999999998</v>
      </c>
      <c r="R32" s="40">
        <f t="shared" si="118"/>
        <v>-11176.876799999998</v>
      </c>
      <c r="S32" s="40">
        <f t="shared" si="118"/>
        <v>3682.0032000000006</v>
      </c>
    </row>
    <row r="33" spans="13:19" ht="15" customHeight="1">
      <c r="M33" s="39">
        <v>2.3820000000000001</v>
      </c>
      <c r="N33" s="40">
        <f t="shared" ref="N33:O33" si="119">VALUE(N3-238.2/100*(N1-N2))</f>
        <v>11695.019599999998</v>
      </c>
      <c r="O33" s="40">
        <f t="shared" si="119"/>
        <v>11263.093800000001</v>
      </c>
      <c r="P33" s="40">
        <f t="shared" ref="P33:S33" si="120">VALUE(P3-238.2/100*(P1-P2))</f>
        <v>8100.2551999999969</v>
      </c>
      <c r="Q33" s="40">
        <f t="shared" si="120"/>
        <v>24243.400499999996</v>
      </c>
      <c r="R33" s="40">
        <f t="shared" si="120"/>
        <v>-11718.010799999998</v>
      </c>
      <c r="S33" s="40">
        <f t="shared" si="120"/>
        <v>3860.2692000000002</v>
      </c>
    </row>
    <row r="34" spans="13:19" ht="15" customHeight="1">
      <c r="M34" s="47">
        <v>2.4140000000000001</v>
      </c>
      <c r="N34" s="48">
        <f t="shared" ref="N34:O34" si="121">VALUE(N3-241.4/100*(N1-N2))</f>
        <v>11743.909199999998</v>
      </c>
      <c r="O34" s="48">
        <f t="shared" si="121"/>
        <v>11297.5226</v>
      </c>
      <c r="P34" s="48">
        <f t="shared" ref="P34:S34" si="122">VALUE(P3-241.4/100*(P1-P2))</f>
        <v>8086.450399999997</v>
      </c>
      <c r="Q34" s="48">
        <f t="shared" si="122"/>
        <v>24569.088500000002</v>
      </c>
      <c r="R34" s="48">
        <f t="shared" si="122"/>
        <v>-11875.4316</v>
      </c>
      <c r="S34" s="48">
        <f t="shared" si="122"/>
        <v>3912.128400000001</v>
      </c>
    </row>
    <row r="35" spans="13:19" ht="15" customHeight="1">
      <c r="M35" s="43">
        <v>2.6179999999999999</v>
      </c>
      <c r="N35" s="44">
        <f t="shared" ref="N35:O35" si="123">VALUE(N3-261.8/100*(N1-N2))</f>
        <v>12055.580399999999</v>
      </c>
      <c r="O35" s="44">
        <f t="shared" si="123"/>
        <v>11517.006200000002</v>
      </c>
      <c r="P35" s="44">
        <f t="shared" ref="P35:S35" si="124">VALUE(P3-261.8/100*(P1-P2))</f>
        <v>7998.4447999999966</v>
      </c>
      <c r="Q35" s="44">
        <f t="shared" si="124"/>
        <v>26645.349500000004</v>
      </c>
      <c r="R35" s="44">
        <f t="shared" si="124"/>
        <v>-12878.9892</v>
      </c>
      <c r="S35" s="44">
        <f t="shared" si="124"/>
        <v>4242.7308000000012</v>
      </c>
    </row>
    <row r="36" spans="13:19" ht="15" customHeight="1">
      <c r="M36" s="39">
        <v>3</v>
      </c>
      <c r="N36" s="40">
        <f t="shared" ref="N36:O36" si="125">VALUE(N3-300/100*(N1-N2))</f>
        <v>12639.199999999997</v>
      </c>
      <c r="O36" s="40">
        <f t="shared" si="125"/>
        <v>11928</v>
      </c>
      <c r="P36" s="40">
        <f t="shared" ref="P36:S36" si="126">VALUE(P3-300/100*(P1-P2))</f>
        <v>7833.649999999996</v>
      </c>
      <c r="Q36" s="40">
        <f t="shared" si="126"/>
        <v>30533.25</v>
      </c>
      <c r="R36" s="40">
        <f t="shared" si="126"/>
        <v>-14758.199999999999</v>
      </c>
      <c r="S36" s="40">
        <f t="shared" si="126"/>
        <v>4861.8000000000011</v>
      </c>
    </row>
    <row r="37" spans="13:19" ht="15" customHeight="1">
      <c r="M37" s="39">
        <v>3.2360000000000002</v>
      </c>
      <c r="N37" s="40">
        <f t="shared" ref="N37:O37" si="127">VALUE(N3-323.6/100*(N1-N2))</f>
        <v>12999.760799999998</v>
      </c>
      <c r="O37" s="40">
        <f t="shared" si="127"/>
        <v>12181.912400000001</v>
      </c>
      <c r="P37" s="40">
        <f t="shared" ref="P37:S37" si="128">VALUE(P3-323.6/100*(P1-P2))</f>
        <v>7731.8395999999957</v>
      </c>
      <c r="Q37" s="40">
        <f t="shared" si="128"/>
        <v>32935.199000000001</v>
      </c>
      <c r="R37" s="40">
        <f t="shared" si="128"/>
        <v>-15919.178400000001</v>
      </c>
      <c r="S37" s="40">
        <f t="shared" si="128"/>
        <v>5244.2616000000016</v>
      </c>
    </row>
    <row r="38" spans="13:19" ht="15" customHeight="1">
      <c r="M38" s="39">
        <v>3.2719999999999998</v>
      </c>
      <c r="N38" s="40">
        <f t="shared" ref="N38:O38" si="129">VALUE(N3-327.2/100*(N1-N2))</f>
        <v>13054.761599999998</v>
      </c>
      <c r="O38" s="40">
        <f t="shared" si="129"/>
        <v>12220.644800000002</v>
      </c>
      <c r="P38" s="40">
        <f t="shared" ref="P38:S38" si="130">VALUE(P3-327.2/100*(P1-P2))</f>
        <v>7716.3091999999961</v>
      </c>
      <c r="Q38" s="40">
        <f t="shared" si="130"/>
        <v>33301.597999999998</v>
      </c>
      <c r="R38" s="40">
        <f t="shared" si="130"/>
        <v>-16096.276799999998</v>
      </c>
      <c r="S38" s="40">
        <f t="shared" si="130"/>
        <v>5302.6032000000005</v>
      </c>
    </row>
    <row r="39" spans="13:19" ht="15" customHeight="1">
      <c r="M39" s="39">
        <v>3.3820000000000001</v>
      </c>
      <c r="N39" s="40">
        <f t="shared" ref="N39:O39" si="131">VALUE(N3-338.2/100*(N1-N2))</f>
        <v>13222.819599999997</v>
      </c>
      <c r="O39" s="40">
        <f t="shared" si="131"/>
        <v>12338.9938</v>
      </c>
      <c r="P39" s="40">
        <f t="shared" ref="P39:S39" si="132">VALUE(P3-338.2/100*(P1-P2))</f>
        <v>7668.8551999999954</v>
      </c>
      <c r="Q39" s="40">
        <f t="shared" si="132"/>
        <v>34421.150499999996</v>
      </c>
      <c r="R39" s="40">
        <f t="shared" si="132"/>
        <v>-16637.410799999998</v>
      </c>
      <c r="S39" s="40">
        <f t="shared" si="132"/>
        <v>5480.869200000001</v>
      </c>
    </row>
    <row r="40" spans="13:19" ht="15" customHeight="1">
      <c r="M40" s="39">
        <v>3.4140000000000001</v>
      </c>
      <c r="N40" s="40">
        <f t="shared" ref="N40:O40" si="133">VALUE(N3-341.4/100*(N1-N2))</f>
        <v>13271.709199999998</v>
      </c>
      <c r="O40" s="40">
        <f t="shared" si="133"/>
        <v>12373.422600000002</v>
      </c>
      <c r="P40" s="40">
        <f t="shared" ref="P40:S40" si="134">VALUE(P3-341.4/100*(P1-P2))</f>
        <v>7655.0503999999955</v>
      </c>
      <c r="Q40" s="40">
        <f t="shared" si="134"/>
        <v>34746.838499999998</v>
      </c>
      <c r="R40" s="40">
        <f t="shared" si="134"/>
        <v>-16794.831599999998</v>
      </c>
      <c r="S40" s="40">
        <f t="shared" si="134"/>
        <v>5532.7284000000009</v>
      </c>
    </row>
    <row r="41" spans="13:19" ht="15" customHeight="1">
      <c r="M41" s="39">
        <v>3.6179999999999999</v>
      </c>
      <c r="N41" s="40">
        <f t="shared" ref="N41:O41" si="135">VALUE(N3-361.8/100*(N1-N2))</f>
        <v>13583.380399999998</v>
      </c>
      <c r="O41" s="40">
        <f t="shared" si="135"/>
        <v>12592.906200000001</v>
      </c>
      <c r="P41" s="40">
        <f t="shared" ref="P41:S41" si="136">VALUE(P3-361.8/100*(P1-P2))</f>
        <v>7567.0447999999951</v>
      </c>
      <c r="Q41" s="40">
        <f t="shared" si="136"/>
        <v>36823.099500000004</v>
      </c>
      <c r="R41" s="40">
        <f t="shared" si="136"/>
        <v>-17798.389200000001</v>
      </c>
      <c r="S41" s="40">
        <f t="shared" si="136"/>
        <v>5863.3308000000015</v>
      </c>
    </row>
    <row r="42" spans="13:19" ht="15" customHeight="1">
      <c r="M42" s="39">
        <v>4</v>
      </c>
      <c r="N42" s="40">
        <f t="shared" ref="N42:O42" si="137">VALUE(N3-400/100*(N1-N2))</f>
        <v>14166.999999999996</v>
      </c>
      <c r="O42" s="40">
        <f t="shared" si="137"/>
        <v>13003.900000000001</v>
      </c>
      <c r="P42" s="40">
        <f t="shared" ref="P42:S42" si="138">VALUE(P3-400/100*(P1-P2))</f>
        <v>7402.2499999999945</v>
      </c>
      <c r="Q42" s="40">
        <f t="shared" si="138"/>
        <v>40711</v>
      </c>
      <c r="R42" s="40">
        <f t="shared" si="138"/>
        <v>-19677.599999999999</v>
      </c>
      <c r="S42" s="40">
        <f t="shared" si="138"/>
        <v>6482.4000000000015</v>
      </c>
    </row>
    <row r="43" spans="13:19" ht="15" customHeight="1">
      <c r="M43" s="39">
        <v>4.2359999999999998</v>
      </c>
      <c r="N43" s="40">
        <f t="shared" ref="N43:O43" si="139">VALUE(N3-423.6/100*(N1-N2))</f>
        <v>14527.560799999999</v>
      </c>
      <c r="O43" s="40">
        <f t="shared" si="139"/>
        <v>13257.812400000003</v>
      </c>
      <c r="P43" s="40">
        <f t="shared" ref="P43:S43" si="140">VALUE(P3-423.6/100*(P1-P2))</f>
        <v>7300.4395999999942</v>
      </c>
      <c r="Q43" s="40">
        <f t="shared" si="140"/>
        <v>43112.949000000008</v>
      </c>
      <c r="R43" s="40">
        <f t="shared" si="140"/>
        <v>-20838.578400000002</v>
      </c>
      <c r="S43" s="40">
        <f t="shared" si="140"/>
        <v>6864.8616000000029</v>
      </c>
    </row>
    <row r="44" spans="13:19" ht="15" customHeight="1">
      <c r="M44" s="39">
        <v>4.2720000000000002</v>
      </c>
      <c r="N44" s="40">
        <f t="shared" ref="N44:O44" si="141">VALUE(N3-427.2/100*(N1-N2))</f>
        <v>14582.561599999997</v>
      </c>
      <c r="O44" s="40">
        <f t="shared" si="141"/>
        <v>13296.544800000001</v>
      </c>
      <c r="P44" s="40">
        <f t="shared" ref="P44:S44" si="142">VALUE(P3-427.2/100*(P1-P2))</f>
        <v>7284.9091999999946</v>
      </c>
      <c r="Q44" s="40">
        <f t="shared" si="142"/>
        <v>43479.348000000005</v>
      </c>
      <c r="R44" s="40">
        <f t="shared" si="142"/>
        <v>-21015.676800000001</v>
      </c>
      <c r="S44" s="40">
        <f t="shared" si="142"/>
        <v>6923.2032000000017</v>
      </c>
    </row>
    <row r="45" spans="13:19" ht="15" customHeight="1">
      <c r="M45" s="39">
        <v>4.3819999999999997</v>
      </c>
      <c r="N45" s="40">
        <f t="shared" ref="N45:O45" si="143">VALUE(N3-438.2/100*(N1-N2))</f>
        <v>14750.619599999996</v>
      </c>
      <c r="O45" s="40">
        <f t="shared" si="143"/>
        <v>13414.893800000002</v>
      </c>
      <c r="P45" s="40">
        <f t="shared" ref="P45:S45" si="144">VALUE(P3-438.2/100*(P1-P2))</f>
        <v>7237.455199999994</v>
      </c>
      <c r="Q45" s="40">
        <f t="shared" si="144"/>
        <v>44598.900499999996</v>
      </c>
      <c r="R45" s="40">
        <f t="shared" si="144"/>
        <v>-21556.810799999996</v>
      </c>
      <c r="S45" s="40">
        <f t="shared" si="144"/>
        <v>7101.4692000000014</v>
      </c>
    </row>
    <row r="46" spans="13:19" ht="15" customHeight="1">
      <c r="M46" s="39">
        <v>4.4139999999999997</v>
      </c>
      <c r="N46" s="40">
        <f t="shared" ref="N46:O46" si="145">VALUE(N3-414.4/100*(N1-N2))</f>
        <v>14387.003199999997</v>
      </c>
      <c r="O46" s="40">
        <f t="shared" si="145"/>
        <v>13158.829600000001</v>
      </c>
      <c r="P46" s="40">
        <f t="shared" ref="P46:S46" si="146">VALUE(P3-414.4/100*(P1-P2))</f>
        <v>7340.1283999999941</v>
      </c>
      <c r="Q46" s="40">
        <f t="shared" si="146"/>
        <v>42176.595999999998</v>
      </c>
      <c r="R46" s="40">
        <f t="shared" si="146"/>
        <v>-20385.993599999998</v>
      </c>
      <c r="S46" s="40">
        <f t="shared" si="146"/>
        <v>6715.7664000000013</v>
      </c>
    </row>
    <row r="47" spans="13:19" ht="15" customHeight="1">
      <c r="M47" s="39">
        <v>4.6180000000000003</v>
      </c>
      <c r="N47" s="40">
        <f t="shared" ref="N47:O47" si="147">VALUE(N3-461.8/100*(N1-N2))</f>
        <v>15111.180399999997</v>
      </c>
      <c r="O47" s="40">
        <f t="shared" si="147"/>
        <v>13668.806200000003</v>
      </c>
      <c r="P47" s="40">
        <f t="shared" ref="P47:S47" si="148">VALUE(P3-461.8/100*(P1-P2))</f>
        <v>7135.6447999999937</v>
      </c>
      <c r="Q47" s="40">
        <f t="shared" si="148"/>
        <v>47000.849500000004</v>
      </c>
      <c r="R47" s="40">
        <f t="shared" si="148"/>
        <v>-22717.789199999999</v>
      </c>
      <c r="S47" s="40">
        <f t="shared" si="148"/>
        <v>7483.9308000000019</v>
      </c>
    </row>
    <row r="48" spans="13:19" ht="15" customHeight="1">
      <c r="M48" s="39">
        <v>4.7640000000000002</v>
      </c>
      <c r="N48" s="40">
        <f t="shared" ref="N48:O48" si="149">VALUE(N3-476.4/100*(N1-N2))</f>
        <v>15334.239199999996</v>
      </c>
      <c r="O48" s="40">
        <f t="shared" si="149"/>
        <v>13825.887600000002</v>
      </c>
      <c r="P48" s="40">
        <f t="shared" ref="P48:S48" si="150">VALUE(P3-476.4/100*(P1-P2))</f>
        <v>7072.6603999999934</v>
      </c>
      <c r="Q48" s="40">
        <f t="shared" si="150"/>
        <v>48486.800999999992</v>
      </c>
      <c r="R48" s="40">
        <f t="shared" si="150"/>
        <v>-23436.021599999996</v>
      </c>
      <c r="S48" s="40">
        <f t="shared" si="150"/>
        <v>7720.5384000000004</v>
      </c>
    </row>
    <row r="49" spans="13:19" ht="15" customHeight="1">
      <c r="M49" s="39">
        <v>5</v>
      </c>
      <c r="N49" s="40">
        <f t="shared" ref="N49:O49" si="151">VALUE(N3-500/100*(N1-N2))</f>
        <v>15694.799999999996</v>
      </c>
      <c r="O49" s="40">
        <f t="shared" si="151"/>
        <v>14079.800000000003</v>
      </c>
      <c r="P49" s="40">
        <f t="shared" ref="P49:S49" si="152">VALUE(P3-500/100*(P1-P2))</f>
        <v>6970.8499999999931</v>
      </c>
      <c r="Q49" s="40">
        <f t="shared" si="152"/>
        <v>50888.75</v>
      </c>
      <c r="R49" s="40">
        <f t="shared" si="152"/>
        <v>-24597</v>
      </c>
      <c r="S49" s="40">
        <f t="shared" si="152"/>
        <v>8103.0000000000018</v>
      </c>
    </row>
    <row r="50" spans="13:19" ht="15" customHeight="1">
      <c r="M50" s="39">
        <v>5.2359999999999998</v>
      </c>
      <c r="N50" s="40">
        <f t="shared" ref="N50:O50" si="153">VALUE(N3-523.6/100*(N1-N2))</f>
        <v>16055.360799999999</v>
      </c>
      <c r="O50" s="40">
        <f t="shared" si="153"/>
        <v>14333.712400000004</v>
      </c>
      <c r="P50" s="40">
        <f t="shared" ref="P50:S50" si="154">VALUE(P3-523.6/100*(P1-P2))</f>
        <v>6869.0395999999928</v>
      </c>
      <c r="Q50" s="40">
        <f t="shared" si="154"/>
        <v>53290.699000000008</v>
      </c>
      <c r="R50" s="40">
        <f t="shared" si="154"/>
        <v>-25757.9784</v>
      </c>
      <c r="S50" s="40">
        <f t="shared" si="154"/>
        <v>8485.4616000000024</v>
      </c>
    </row>
    <row r="51" spans="13:19" ht="15" customHeight="1">
      <c r="M51" s="39">
        <v>5.3819999999999997</v>
      </c>
      <c r="N51" s="40">
        <f t="shared" ref="N51:O51" si="155">VALUE(N3-538.2/100*(N1-N2))</f>
        <v>16278.419599999997</v>
      </c>
      <c r="O51" s="40">
        <f t="shared" si="155"/>
        <v>14490.793800000003</v>
      </c>
      <c r="P51" s="40">
        <f t="shared" ref="P51:S51" si="156">VALUE(P3-538.2/100*(P1-P2))</f>
        <v>6806.0551999999925</v>
      </c>
      <c r="Q51" s="40">
        <f t="shared" si="156"/>
        <v>54776.650500000003</v>
      </c>
      <c r="R51" s="40">
        <f t="shared" si="156"/>
        <v>-26476.210800000001</v>
      </c>
      <c r="S51" s="40">
        <f t="shared" si="156"/>
        <v>8722.0692000000035</v>
      </c>
    </row>
    <row r="52" spans="13:19" ht="15" customHeight="1">
      <c r="M52" s="39">
        <v>5.6180000000000003</v>
      </c>
      <c r="N52" s="40">
        <f t="shared" ref="N52:O52" si="157">VALUE(N3-561.8/100*(N1-N2))</f>
        <v>16638.980399999997</v>
      </c>
      <c r="O52" s="40">
        <f t="shared" si="157"/>
        <v>14744.706200000001</v>
      </c>
      <c r="P52" s="40">
        <f t="shared" ref="P52:S52" si="158">VALUE(P3-561.8/100*(P1-P2))</f>
        <v>6704.2447999999922</v>
      </c>
      <c r="Q52" s="40">
        <f t="shared" si="158"/>
        <v>57178.599499999997</v>
      </c>
      <c r="R52" s="40">
        <f t="shared" si="158"/>
        <v>-27637.189199999993</v>
      </c>
      <c r="S52" s="40">
        <f t="shared" si="158"/>
        <v>9104.5308000000005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3">
        <v>0.23599999999999999</v>
      </c>
      <c r="L6" s="44">
        <f>VALUE(23.6/100*(L1-L2)+L2)</f>
        <v>0</v>
      </c>
      <c r="M6" s="44">
        <f>VALUE(23.6/100*(M1-M2)+M2)</f>
        <v>0</v>
      </c>
      <c r="N6" s="44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7">
        <v>0.38200000000000001</v>
      </c>
      <c r="L7" s="48">
        <f>38.2/100*(L1-L2)+L2</f>
        <v>0</v>
      </c>
      <c r="M7" s="48">
        <f>38.2/100*(M1-M2)+M2</f>
        <v>0</v>
      </c>
      <c r="N7" s="48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1">
        <v>0.5</v>
      </c>
      <c r="L8" s="42">
        <f>VALUE(50/100*(L1-L2)+L2)</f>
        <v>0</v>
      </c>
      <c r="M8" s="42">
        <f>VALUE(50/100*(M1-M2)+M2)</f>
        <v>0</v>
      </c>
      <c r="N8" s="42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>VALUE(61.8/100*(L1-L2)+L2)</f>
        <v>0</v>
      </c>
      <c r="M9" s="50">
        <f>VALUE(61.8/100*(M1-M2)+M2)</f>
        <v>0</v>
      </c>
      <c r="N9" s="50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5">
        <v>0.78600000000000003</v>
      </c>
      <c r="L11" s="46">
        <f>VALUE(78.6/100*(L1-L2)+L2)</f>
        <v>0</v>
      </c>
      <c r="M11" s="46">
        <f>VALUE(78.6/100*(M1-M2)+M2)</f>
        <v>0</v>
      </c>
      <c r="N11" s="46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K24" s="51">
        <v>1.272</v>
      </c>
      <c r="L24" s="52">
        <f>VALUE(L3-127.2/100*(L1-L2))</f>
        <v>0</v>
      </c>
      <c r="M24" s="52">
        <f>VALUE(M3-127.2/100*(M1-M2))</f>
        <v>0</v>
      </c>
      <c r="N24" s="52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49">
        <v>1.6180000000000001</v>
      </c>
      <c r="L28" s="50">
        <f>VALUE(L3-161.8/100*(L1-L2))</f>
        <v>0</v>
      </c>
      <c r="M28" s="50">
        <f>VALUE(M3-161.8/100*(M1-M2))</f>
        <v>0</v>
      </c>
      <c r="N28" s="50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1">
        <v>2</v>
      </c>
      <c r="L30" s="42">
        <f>VALUE(L3-200/100*(L1-L2))</f>
        <v>0</v>
      </c>
      <c r="M30" s="42">
        <f>VALUE(M3-200/100*(M1-M2))</f>
        <v>0</v>
      </c>
      <c r="N30" s="42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7">
        <v>2.4140000000000001</v>
      </c>
      <c r="L34" s="48">
        <f>VALUE(L3-241.4/100*(L1-L2))</f>
        <v>0</v>
      </c>
      <c r="M34" s="48">
        <f>VALUE(M3-241.4/100*(M1-M2))</f>
        <v>0</v>
      </c>
      <c r="N34" s="48">
        <f>VALUE(N3-241.4/100*(N1-N2))</f>
        <v>0</v>
      </c>
    </row>
    <row r="35" spans="11:14" ht="15" customHeight="1">
      <c r="K35" s="43">
        <v>2.6179999999999999</v>
      </c>
      <c r="L35" s="44">
        <f>VALUE(L3-261.8/100*(L1-L2))</f>
        <v>0</v>
      </c>
      <c r="M35" s="44">
        <f>VALUE(M3-261.8/100*(M1-M2))</f>
        <v>0</v>
      </c>
      <c r="N35" s="44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Y1" workbookViewId="0">
      <selection activeCell="AM3" sqref="AM3"/>
    </sheetView>
  </sheetViews>
  <sheetFormatPr defaultRowHeight="14.4"/>
  <cols>
    <col min="1" max="39" width="10.77734375" style="15" customWidth="1"/>
  </cols>
  <sheetData>
    <row r="1" spans="1:3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</row>
    <row r="2" spans="1:3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</row>
    <row r="3" spans="1:3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</row>
    <row r="4" spans="1:3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</row>
    <row r="5" spans="1:3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>
      <c r="A6" s="26">
        <f t="shared" ref="A6:AM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</row>
    <row r="7" spans="1:39">
      <c r="A7" s="27">
        <f t="shared" ref="A7:AM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</row>
    <row r="8" spans="1:39">
      <c r="A8" s="28">
        <f t="shared" ref="A8:AM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</row>
    <row r="9" spans="1:3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9">
        <f t="shared" ref="A10:AM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</row>
    <row r="11" spans="1:39">
      <c r="A11" s="21">
        <f t="shared" ref="A11:AM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</row>
    <row r="12" spans="1:39">
      <c r="A12" s="31">
        <f t="shared" ref="A12:AM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</row>
    <row r="13" spans="1:3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>
      <c r="A14" s="32">
        <f t="shared" ref="A14:AM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</row>
    <row r="15" spans="1:39">
      <c r="A15" s="34">
        <f t="shared" ref="A15:AM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</row>
    <row r="16" spans="1:39">
      <c r="A16" s="35">
        <f t="shared" ref="A16:AM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</row>
    <row r="17" spans="1:3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27">
        <f t="shared" ref="A18:AM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</row>
    <row r="19" spans="1:39">
      <c r="A19" s="28">
        <f t="shared" ref="A19:AM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</row>
    <row r="20" spans="1:39">
      <c r="A20" s="21">
        <f t="shared" ref="A20:AM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</row>
    <row r="21" spans="1:39">
      <c r="A21" s="20">
        <f t="shared" ref="A21:AM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</row>
    <row r="22" spans="1:39">
      <c r="A22" s="32">
        <f t="shared" ref="A22:AM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</row>
    <row r="23" spans="1:39">
      <c r="A23" s="34">
        <f t="shared" ref="A23:AM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</row>
    <row r="24" spans="1:3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36">
        <f t="shared" ref="A25:AM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</row>
    <row r="26" spans="1:39">
      <c r="A26" s="36">
        <f t="shared" ref="A26:AM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</row>
    <row r="27" spans="1:39">
      <c r="A27" s="36">
        <f t="shared" ref="A27:AM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</row>
    <row r="28" spans="1:39">
      <c r="A28" s="36">
        <f t="shared" ref="A28:AM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</row>
    <row r="29" spans="1:39">
      <c r="A29" s="36">
        <f t="shared" ref="A29:AM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</row>
    <row r="30" spans="1:39">
      <c r="A30" s="36">
        <f t="shared" ref="A30:AM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</row>
    <row r="31" spans="1:39">
      <c r="A31" s="36">
        <f t="shared" ref="A31:AM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</row>
    <row r="32" spans="1:39">
      <c r="A32" s="37">
        <f t="shared" ref="A32:AM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2020-04-12T18:38:04Z</dcterms:modified>
</cp:coreProperties>
</file>