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4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l="1"/>
  <c r="I8" i="1"/>
  <c r="I52" i="1"/>
  <c r="I10" i="1"/>
  <c r="I16" i="1"/>
  <c r="I47" i="1"/>
  <c r="I53" i="1"/>
  <c r="I54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11" i="1" l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54" i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<sst xmlns="http://schemas.openxmlformats.org/spreadsheetml/2006/main" count="135" uniqueCount="65">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</sst>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115" zoomScaleNormal="115" workbookViewId="0">
      <selection activeCell="J15" sqref="J1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9" width="12.77734375" style="1" customWidth="1"/>
    <col min="10" max="16384" width="8.88671875" style="1"/>
  </cols>
  <sheetData>
    <row r="1" spans="1:9" ht="15" thickBot="1" x14ac:dyDescent="0.35"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</row>
    <row r="2" spans="1:9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</row>
    <row r="3" spans="1:9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</row>
    <row r="4" spans="1:9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</row>
    <row r="5" spans="1:9" x14ac:dyDescent="0.3">
      <c r="A5" s="108" t="s">
        <v>25</v>
      </c>
      <c r="B5" s="108"/>
      <c r="C5" s="108"/>
      <c r="D5" s="108"/>
    </row>
    <row r="6" spans="1:9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</row>
    <row r="7" spans="1:9" x14ac:dyDescent="0.3">
      <c r="A7" s="17"/>
      <c r="B7" s="17"/>
      <c r="C7" s="17"/>
      <c r="D7" s="18" t="s">
        <v>55</v>
      </c>
      <c r="E7" s="98">
        <f t="shared" ref="E7:G7" si="3">(E6+E8)/2</f>
        <v>11742.224999999999</v>
      </c>
      <c r="F7" s="98">
        <f t="shared" ref="F7" si="4">(F6+F8)/2</f>
        <v>10744.924999999999</v>
      </c>
      <c r="G7" s="98">
        <f t="shared" si="3"/>
        <v>0</v>
      </c>
      <c r="H7" s="98">
        <f t="shared" ref="H7:I7" si="5">(H6+H8)/2</f>
        <v>10677.075000000001</v>
      </c>
      <c r="I7" s="98">
        <f t="shared" si="5"/>
        <v>10745.300000000003</v>
      </c>
    </row>
    <row r="8" spans="1:9" x14ac:dyDescent="0.3">
      <c r="A8" s="17"/>
      <c r="B8" s="17"/>
      <c r="C8" s="17"/>
      <c r="D8" s="18" t="s">
        <v>27</v>
      </c>
      <c r="E8" s="99">
        <f t="shared" ref="E8:G8" si="6">E13+E46</f>
        <v>11506.699999999999</v>
      </c>
      <c r="F8" s="99">
        <f t="shared" ref="F8" si="7">F13+F46</f>
        <v>10703.133333333333</v>
      </c>
      <c r="G8" s="99">
        <f t="shared" si="6"/>
        <v>0</v>
      </c>
      <c r="H8" s="99">
        <f t="shared" ref="H8:I8" si="8">H13+H46</f>
        <v>10657.9</v>
      </c>
      <c r="I8" s="99">
        <f t="shared" si="8"/>
        <v>10712.033333333335</v>
      </c>
    </row>
    <row r="9" spans="1:9" x14ac:dyDescent="0.3">
      <c r="A9" s="17"/>
      <c r="B9" s="17"/>
      <c r="C9" s="17"/>
      <c r="D9" s="18" t="s">
        <v>56</v>
      </c>
      <c r="E9" s="98">
        <f t="shared" ref="E9:G9" si="9">(E8+E10)/2</f>
        <v>11226.674999999999</v>
      </c>
      <c r="F9" s="98">
        <f t="shared" ref="F9" si="10">(F8+F10)/2</f>
        <v>10673.650000000001</v>
      </c>
      <c r="G9" s="98">
        <f t="shared" si="9"/>
        <v>0</v>
      </c>
      <c r="H9" s="98">
        <f t="shared" ref="H9:I9" si="11">(H8+H10)/2</f>
        <v>10639.725</v>
      </c>
      <c r="I9" s="98">
        <f t="shared" si="11"/>
        <v>10654.575000000001</v>
      </c>
    </row>
    <row r="10" spans="1:9" x14ac:dyDescent="0.3">
      <c r="A10" s="17"/>
      <c r="B10" s="17"/>
      <c r="C10" s="17"/>
      <c r="D10" s="18" t="s">
        <v>28</v>
      </c>
      <c r="E10" s="99">
        <f t="shared" ref="E10:G10" si="12">(2*E13)-E3</f>
        <v>10946.649999999998</v>
      </c>
      <c r="F10" s="99">
        <f t="shared" ref="F10" si="13">(2*F13)-F3</f>
        <v>10644.166666666668</v>
      </c>
      <c r="G10" s="99">
        <f t="shared" si="12"/>
        <v>0</v>
      </c>
      <c r="H10" s="99">
        <f t="shared" ref="H10:I10" si="14">(2*H13)-H3</f>
        <v>10621.550000000001</v>
      </c>
      <c r="I10" s="99">
        <f t="shared" si="14"/>
        <v>10597.116666666669</v>
      </c>
    </row>
    <row r="11" spans="1:9" x14ac:dyDescent="0.3">
      <c r="A11" s="17"/>
      <c r="B11" s="17"/>
      <c r="C11" s="17"/>
      <c r="D11" s="18" t="s">
        <v>54</v>
      </c>
      <c r="E11" s="98">
        <f t="shared" ref="E11:G11" si="15">(E10+E13)/2</f>
        <v>10711.124999999998</v>
      </c>
      <c r="F11" s="98">
        <f t="shared" ref="F11" si="16">(F10+F13)/2</f>
        <v>10602.375</v>
      </c>
      <c r="G11" s="98">
        <f t="shared" si="15"/>
        <v>0</v>
      </c>
      <c r="H11" s="98">
        <f t="shared" ref="H11:I11" si="17">(H10+H13)/2</f>
        <v>10602.375</v>
      </c>
      <c r="I11" s="98">
        <f t="shared" si="17"/>
        <v>10563.850000000002</v>
      </c>
    </row>
    <row r="12" spans="1:9" x14ac:dyDescent="0.3">
      <c r="A12" s="17"/>
      <c r="B12" s="17"/>
      <c r="C12" s="17"/>
      <c r="D12" s="18"/>
      <c r="E12" s="96"/>
      <c r="F12" s="96"/>
      <c r="G12" s="96"/>
      <c r="H12" s="96"/>
      <c r="I12" s="96"/>
    </row>
    <row r="13" spans="1:9" x14ac:dyDescent="0.3">
      <c r="A13" s="17"/>
      <c r="B13" s="17"/>
      <c r="C13" s="17"/>
      <c r="D13" s="18" t="s">
        <v>29</v>
      </c>
      <c r="E13" s="103">
        <f t="shared" ref="E13:G13" si="18">(E2+E3+E4)/3</f>
        <v>10475.599999999999</v>
      </c>
      <c r="F13" s="103">
        <f t="shared" ref="F13" si="19">(F2+F3+F4)/3</f>
        <v>10560.583333333334</v>
      </c>
      <c r="G13" s="103">
        <f t="shared" si="18"/>
        <v>0</v>
      </c>
      <c r="H13" s="103">
        <f t="shared" ref="H13:I13" si="20">(H2+H3+H4)/3</f>
        <v>10583.2</v>
      </c>
      <c r="I13" s="103">
        <f t="shared" si="20"/>
        <v>10530.583333333334</v>
      </c>
    </row>
    <row r="14" spans="1:9" x14ac:dyDescent="0.3">
      <c r="A14" s="19"/>
      <c r="B14" s="19"/>
      <c r="C14" s="19"/>
      <c r="D14" s="20"/>
      <c r="E14" s="96"/>
      <c r="F14" s="96"/>
      <c r="G14" s="96"/>
      <c r="H14" s="96"/>
      <c r="I14" s="96"/>
    </row>
    <row r="15" spans="1:9" x14ac:dyDescent="0.3">
      <c r="A15" s="19"/>
      <c r="B15" s="19"/>
      <c r="C15" s="19"/>
      <c r="D15" s="20" t="s">
        <v>57</v>
      </c>
      <c r="E15" s="100">
        <f t="shared" ref="E15:G15" si="21">(E13+E16)/2</f>
        <v>10195.574999999997</v>
      </c>
      <c r="F15" s="100">
        <f t="shared" ref="F15" si="22">(F13+F16)/2</f>
        <v>10531.100000000002</v>
      </c>
      <c r="G15" s="100">
        <f t="shared" si="21"/>
        <v>0</v>
      </c>
      <c r="H15" s="100">
        <f t="shared" ref="H15:I15" si="23">(H13+H16)/2</f>
        <v>10565.025000000001</v>
      </c>
      <c r="I15" s="100">
        <f t="shared" si="23"/>
        <v>10473.125</v>
      </c>
    </row>
    <row r="16" spans="1:9" x14ac:dyDescent="0.3">
      <c r="A16" s="17"/>
      <c r="B16" s="17"/>
      <c r="C16" s="17"/>
      <c r="D16" s="18" t="s">
        <v>30</v>
      </c>
      <c r="E16" s="101">
        <f t="shared" ref="E16:G16" si="24">2*E13-E2</f>
        <v>9915.5499999999975</v>
      </c>
      <c r="F16" s="101">
        <f t="shared" ref="F16" si="25">2*F13-F2</f>
        <v>10501.616666666669</v>
      </c>
      <c r="G16" s="101">
        <f t="shared" si="24"/>
        <v>0</v>
      </c>
      <c r="H16" s="101">
        <f t="shared" ref="H16:I16" si="26">2*H13-H2</f>
        <v>10546.850000000002</v>
      </c>
      <c r="I16" s="101">
        <f t="shared" si="26"/>
        <v>10415.666666666668</v>
      </c>
    </row>
    <row r="17" spans="1:9" x14ac:dyDescent="0.3">
      <c r="A17" s="17"/>
      <c r="B17" s="17"/>
      <c r="C17" s="17"/>
      <c r="D17" s="18" t="s">
        <v>58</v>
      </c>
      <c r="E17" s="100">
        <f t="shared" ref="E17:G17" si="27">(E16+E18)/2</f>
        <v>9680.0249999999978</v>
      </c>
      <c r="F17" s="100">
        <f t="shared" ref="F17" si="28">(F16+F18)/2</f>
        <v>10459.825000000001</v>
      </c>
      <c r="G17" s="100">
        <f t="shared" si="27"/>
        <v>0</v>
      </c>
      <c r="H17" s="100">
        <f t="shared" ref="H17:I17" si="29">(H16+H18)/2</f>
        <v>10527.675000000003</v>
      </c>
      <c r="I17" s="100">
        <f t="shared" si="29"/>
        <v>10382.400000000001</v>
      </c>
    </row>
    <row r="18" spans="1:9" x14ac:dyDescent="0.3">
      <c r="A18" s="17"/>
      <c r="B18" s="17"/>
      <c r="C18" s="17"/>
      <c r="D18" s="18" t="s">
        <v>31</v>
      </c>
      <c r="E18" s="101">
        <f t="shared" ref="E18:G18" si="30">E13-E46</f>
        <v>9444.4999999999982</v>
      </c>
      <c r="F18" s="101">
        <f t="shared" ref="F18" si="31">F13-F46</f>
        <v>10418.033333333335</v>
      </c>
      <c r="G18" s="101">
        <f t="shared" si="30"/>
        <v>0</v>
      </c>
      <c r="H18" s="101">
        <f t="shared" ref="H18:I18" si="32">H13-H46</f>
        <v>10508.500000000002</v>
      </c>
      <c r="I18" s="101">
        <f t="shared" si="32"/>
        <v>10349.133333333333</v>
      </c>
    </row>
    <row r="19" spans="1:9" x14ac:dyDescent="0.3">
      <c r="A19" s="17"/>
      <c r="B19" s="17"/>
      <c r="C19" s="17"/>
      <c r="D19" s="18" t="s">
        <v>59</v>
      </c>
      <c r="E19" s="100">
        <f t="shared" ref="E19:G19" si="33">(E18+E20)/2</f>
        <v>9164.4749999999985</v>
      </c>
      <c r="F19" s="100">
        <f t="shared" ref="F19" si="34">(F18+F20)/2</f>
        <v>10388.550000000003</v>
      </c>
      <c r="G19" s="100">
        <f t="shared" si="33"/>
        <v>0</v>
      </c>
      <c r="H19" s="100">
        <f t="shared" ref="H19:I19" si="35">(H18+H20)/2</f>
        <v>10490.325000000003</v>
      </c>
      <c r="I19" s="100">
        <f t="shared" si="35"/>
        <v>10291.674999999999</v>
      </c>
    </row>
    <row r="20" spans="1:9" x14ac:dyDescent="0.3">
      <c r="A20" s="17"/>
      <c r="B20" s="17"/>
      <c r="C20" s="17"/>
      <c r="D20" s="18" t="s">
        <v>8</v>
      </c>
      <c r="E20" s="101">
        <f t="shared" ref="E20:G20" si="36">E16-E46</f>
        <v>8884.4499999999971</v>
      </c>
      <c r="F20" s="101">
        <f t="shared" ref="F20" si="37">F16-F46</f>
        <v>10359.066666666669</v>
      </c>
      <c r="G20" s="101">
        <f t="shared" si="36"/>
        <v>0</v>
      </c>
      <c r="H20" s="101">
        <f t="shared" ref="H20:I20" si="38">H16-H46</f>
        <v>10472.150000000003</v>
      </c>
      <c r="I20" s="101">
        <f t="shared" si="38"/>
        <v>10234.216666666667</v>
      </c>
    </row>
    <row r="21" spans="1:9" x14ac:dyDescent="0.3">
      <c r="A21" s="108" t="s">
        <v>24</v>
      </c>
      <c r="B21" s="108"/>
      <c r="C21" s="108"/>
      <c r="D21" s="108"/>
      <c r="E21" s="14"/>
      <c r="F21" s="14"/>
      <c r="G21" s="14"/>
      <c r="H21" s="14"/>
      <c r="I21" s="14"/>
    </row>
    <row r="22" spans="1:9" x14ac:dyDescent="0.3">
      <c r="A22" s="19"/>
      <c r="B22" s="19"/>
      <c r="C22" s="19"/>
      <c r="D22" s="20" t="s">
        <v>12</v>
      </c>
      <c r="E22" s="28">
        <f t="shared" ref="E22:G22" si="39">(E2/E3)*E4</f>
        <v>11457.075259756812</v>
      </c>
      <c r="F22" s="28">
        <f t="shared" ref="F22" si="40">(F2/F3)*F4</f>
        <v>10729.222168559703</v>
      </c>
      <c r="G22" s="28" t="e">
        <f t="shared" si="39"/>
        <v>#DIV/0!</v>
      </c>
      <c r="H22" s="28">
        <f t="shared" ref="H22:I22" si="41">(H2/H3)*H4</f>
        <v>10660.185840481374</v>
      </c>
      <c r="I22" s="28">
        <f t="shared" si="41"/>
        <v>10663.964726850505</v>
      </c>
    </row>
    <row r="23" spans="1:9" x14ac:dyDescent="0.3">
      <c r="A23" s="19"/>
      <c r="B23" s="19"/>
      <c r="C23" s="19"/>
      <c r="D23" s="20" t="s">
        <v>13</v>
      </c>
      <c r="E23" s="25">
        <f t="shared" ref="E23:G23" si="42">E24+1.168*(E24-E25)</f>
        <v>11284.894319999999</v>
      </c>
      <c r="F23" s="25">
        <f t="shared" ref="F23" si="43">F24+1.168*(F24-F25)</f>
        <v>10709.389560000001</v>
      </c>
      <c r="G23" s="25">
        <f t="shared" si="42"/>
        <v>0</v>
      </c>
      <c r="H23" s="25">
        <f t="shared" ref="H23:I23" si="44">H24+1.168*(H24-H25)</f>
        <v>10650.278639999999</v>
      </c>
      <c r="I23" s="25">
        <f t="shared" si="44"/>
        <v>10640.279240000002</v>
      </c>
    </row>
    <row r="24" spans="1:9" x14ac:dyDescent="0.3">
      <c r="A24" s="19"/>
      <c r="B24" s="19"/>
      <c r="C24" s="19"/>
      <c r="D24" s="20" t="s">
        <v>14</v>
      </c>
      <c r="E24" s="23">
        <f t="shared" ref="E24:G24" si="45">E4+E47/2</f>
        <v>10953.705</v>
      </c>
      <c r="F24" s="23">
        <f t="shared" ref="F24" si="46">F4+F47/2</f>
        <v>10663.602500000001</v>
      </c>
      <c r="G24" s="23">
        <f t="shared" si="45"/>
        <v>0</v>
      </c>
      <c r="H24" s="23">
        <f t="shared" ref="H24:I24" si="47">H4+H47/2</f>
        <v>10626.285</v>
      </c>
      <c r="I24" s="23">
        <f t="shared" si="47"/>
        <v>10581.997500000001</v>
      </c>
    </row>
    <row r="25" spans="1:9" x14ac:dyDescent="0.3">
      <c r="A25" s="19"/>
      <c r="B25" s="19"/>
      <c r="C25" s="19"/>
      <c r="D25" s="20" t="s">
        <v>15</v>
      </c>
      <c r="E25" s="22">
        <f t="shared" ref="E25:G25" si="48">E4+E47/4</f>
        <v>10670.1525</v>
      </c>
      <c r="F25" s="22">
        <f t="shared" ref="F25" si="49">F4+F47/4</f>
        <v>10624.401250000001</v>
      </c>
      <c r="G25" s="22">
        <f t="shared" si="48"/>
        <v>0</v>
      </c>
      <c r="H25" s="22">
        <f t="shared" ref="H25:I25" si="50">H4+H47/4</f>
        <v>10605.7425</v>
      </c>
      <c r="I25" s="22">
        <f t="shared" si="50"/>
        <v>10532.098750000001</v>
      </c>
    </row>
    <row r="26" spans="1:9" x14ac:dyDescent="0.3">
      <c r="A26" s="19"/>
      <c r="B26" s="19"/>
      <c r="C26" s="19"/>
      <c r="D26" s="20" t="s">
        <v>16</v>
      </c>
      <c r="E26" s="14">
        <f t="shared" ref="E26:G26" si="51">E4+E47/6</f>
        <v>10575.635</v>
      </c>
      <c r="F26" s="14">
        <f t="shared" ref="F26" si="52">F4+F47/6</f>
        <v>10611.334166666667</v>
      </c>
      <c r="G26" s="14">
        <f t="shared" si="51"/>
        <v>0</v>
      </c>
      <c r="H26" s="14">
        <f t="shared" ref="H26:I26" si="53">H4+H47/6</f>
        <v>10598.895</v>
      </c>
      <c r="I26" s="14">
        <f t="shared" si="53"/>
        <v>10515.465833333334</v>
      </c>
    </row>
    <row r="27" spans="1:9" x14ac:dyDescent="0.3">
      <c r="A27" s="19"/>
      <c r="B27" s="19"/>
      <c r="C27" s="19"/>
      <c r="D27" s="20" t="s">
        <v>17</v>
      </c>
      <c r="E27" s="14">
        <f t="shared" ref="E27:G27" si="54">E4+E47/12</f>
        <v>10481.1175</v>
      </c>
      <c r="F27" s="14">
        <f t="shared" ref="F27" si="55">F4+F47/12</f>
        <v>10598.267083333334</v>
      </c>
      <c r="G27" s="14">
        <f t="shared" si="54"/>
        <v>0</v>
      </c>
      <c r="H27" s="14">
        <f t="shared" ref="H27:I27" si="56">H4+H47/12</f>
        <v>10592.047500000001</v>
      </c>
      <c r="I27" s="14">
        <f t="shared" si="56"/>
        <v>10498.832916666668</v>
      </c>
    </row>
    <row r="28" spans="1:9" x14ac:dyDescent="0.3">
      <c r="A28" s="19"/>
      <c r="B28" s="19"/>
      <c r="C28" s="19"/>
      <c r="D28" s="20" t="s">
        <v>0</v>
      </c>
      <c r="E28" s="103">
        <f t="shared" ref="E28:G28" si="57">E4</f>
        <v>10386.6</v>
      </c>
      <c r="F28" s="103">
        <f t="shared" ref="F28" si="58">F4</f>
        <v>10585.2</v>
      </c>
      <c r="G28" s="103">
        <f t="shared" si="57"/>
        <v>0</v>
      </c>
      <c r="H28" s="103">
        <f t="shared" ref="H28:I28" si="59">H4</f>
        <v>10585.2</v>
      </c>
      <c r="I28" s="103">
        <f t="shared" si="59"/>
        <v>10482.200000000001</v>
      </c>
    </row>
    <row r="29" spans="1:9" x14ac:dyDescent="0.3">
      <c r="A29" s="19"/>
      <c r="B29" s="19"/>
      <c r="C29" s="19"/>
      <c r="D29" s="20" t="s">
        <v>18</v>
      </c>
      <c r="E29" s="14">
        <f t="shared" ref="E29:G29" si="60">E4-E47/12</f>
        <v>10292.0825</v>
      </c>
      <c r="F29" s="14">
        <f t="shared" ref="F29" si="61">F4-F47/12</f>
        <v>10572.132916666667</v>
      </c>
      <c r="G29" s="14">
        <f t="shared" si="60"/>
        <v>0</v>
      </c>
      <c r="H29" s="14">
        <f t="shared" ref="H29:I29" si="62">H4-H47/12</f>
        <v>10578.352500000001</v>
      </c>
      <c r="I29" s="14">
        <f t="shared" si="62"/>
        <v>10465.567083333333</v>
      </c>
    </row>
    <row r="30" spans="1:9" x14ac:dyDescent="0.3">
      <c r="A30" s="19"/>
      <c r="B30" s="19"/>
      <c r="C30" s="19"/>
      <c r="D30" s="20" t="s">
        <v>19</v>
      </c>
      <c r="E30" s="14">
        <f t="shared" ref="E30:G30" si="63">E4-E47/6</f>
        <v>10197.565000000001</v>
      </c>
      <c r="F30" s="14">
        <f t="shared" ref="F30" si="64">F4-F47/6</f>
        <v>10559.065833333334</v>
      </c>
      <c r="G30" s="14">
        <f t="shared" si="63"/>
        <v>0</v>
      </c>
      <c r="H30" s="14">
        <f t="shared" ref="H30:I30" si="65">H4-H47/6</f>
        <v>10571.505000000001</v>
      </c>
      <c r="I30" s="14">
        <f t="shared" si="65"/>
        <v>10448.934166666668</v>
      </c>
    </row>
    <row r="31" spans="1:9" x14ac:dyDescent="0.3">
      <c r="A31" s="19"/>
      <c r="B31" s="19"/>
      <c r="C31" s="19"/>
      <c r="D31" s="20" t="s">
        <v>20</v>
      </c>
      <c r="E31" s="24">
        <f t="shared" ref="E31:G31" si="66">E4-E47/4</f>
        <v>10103.047500000001</v>
      </c>
      <c r="F31" s="24">
        <f t="shared" ref="F31" si="67">F4-F47/4</f>
        <v>10545.998750000001</v>
      </c>
      <c r="G31" s="24">
        <f t="shared" si="66"/>
        <v>0</v>
      </c>
      <c r="H31" s="24">
        <f t="shared" ref="H31:I31" si="68">H4-H47/4</f>
        <v>10564.657500000001</v>
      </c>
      <c r="I31" s="24">
        <f t="shared" si="68"/>
        <v>10432.30125</v>
      </c>
    </row>
    <row r="32" spans="1:9" x14ac:dyDescent="0.3">
      <c r="A32" s="19"/>
      <c r="B32" s="19"/>
      <c r="C32" s="19"/>
      <c r="D32" s="20" t="s">
        <v>21</v>
      </c>
      <c r="E32" s="32">
        <f t="shared" ref="E32:G32" si="69">E4-E47/2</f>
        <v>9819.4950000000008</v>
      </c>
      <c r="F32" s="32">
        <f t="shared" ref="F32" si="70">F4-F47/2</f>
        <v>10506.797500000001</v>
      </c>
      <c r="G32" s="32">
        <f t="shared" si="69"/>
        <v>0</v>
      </c>
      <c r="H32" s="87">
        <f t="shared" ref="H32:I32" si="71">H4-H47/2</f>
        <v>10544.115000000002</v>
      </c>
      <c r="I32" s="87">
        <f t="shared" si="71"/>
        <v>10382.4025</v>
      </c>
    </row>
    <row r="33" spans="1:9" x14ac:dyDescent="0.3">
      <c r="A33" s="19"/>
      <c r="B33" s="19"/>
      <c r="C33" s="19"/>
      <c r="D33" s="20" t="s">
        <v>22</v>
      </c>
      <c r="E33" s="26">
        <f t="shared" ref="E33:G33" si="72">E32-1.168*(E31-E32)</f>
        <v>9488.3056800000013</v>
      </c>
      <c r="F33" s="26">
        <f t="shared" ref="F33" si="73">F32-1.168*(F31-F32)</f>
        <v>10461.01044</v>
      </c>
      <c r="G33" s="26">
        <f t="shared" si="72"/>
        <v>0</v>
      </c>
      <c r="H33" s="26">
        <f t="shared" ref="H33:I33" si="74">H32-1.168*(H31-H32)</f>
        <v>10520.121360000003</v>
      </c>
      <c r="I33" s="26">
        <f t="shared" si="74"/>
        <v>10324.12076</v>
      </c>
    </row>
    <row r="34" spans="1:9" x14ac:dyDescent="0.3">
      <c r="A34" s="19"/>
      <c r="B34" s="19"/>
      <c r="C34" s="19"/>
      <c r="D34" s="20" t="s">
        <v>23</v>
      </c>
      <c r="E34" s="27">
        <f t="shared" ref="E34:G34" si="75">E4-(E22-E4)</f>
        <v>9316.1247402431891</v>
      </c>
      <c r="F34" s="27">
        <f t="shared" ref="F34" si="76">F4-(F22-F4)</f>
        <v>10441.177831440298</v>
      </c>
      <c r="G34" s="27" t="e">
        <f t="shared" si="75"/>
        <v>#DIV/0!</v>
      </c>
      <c r="H34" s="27">
        <f>H4-(H22-H4)</f>
        <v>10510.214159518628</v>
      </c>
      <c r="I34" s="27">
        <f>I4-(I22-I4)</f>
        <v>10300.435273149496</v>
      </c>
    </row>
    <row r="35" spans="1:9" x14ac:dyDescent="0.3">
      <c r="A35" s="108" t="s">
        <v>26</v>
      </c>
      <c r="B35" s="108"/>
      <c r="C35" s="108"/>
      <c r="D35" s="108"/>
      <c r="E35" s="14"/>
      <c r="F35" s="14"/>
      <c r="G35" s="14"/>
      <c r="H35" s="14"/>
      <c r="I35" s="14"/>
    </row>
    <row r="36" spans="1:9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</row>
    <row r="38" spans="1:9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</row>
    <row r="39" spans="1:9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</row>
    <row r="40" spans="1:9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</row>
    <row r="42" spans="1:9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</row>
    <row r="43" spans="1:9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</row>
    <row r="44" spans="1:9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</row>
    <row r="45" spans="1:9" x14ac:dyDescent="0.3">
      <c r="A45" s="13"/>
      <c r="B45" s="13"/>
      <c r="C45" s="13"/>
      <c r="D45" s="12"/>
      <c r="E45" s="14"/>
      <c r="F45" s="14"/>
      <c r="G45" s="14"/>
      <c r="H45" s="14"/>
      <c r="I45" s="14"/>
    </row>
    <row r="46" spans="1:9" x14ac:dyDescent="0.3">
      <c r="A46" s="13"/>
      <c r="B46" s="13"/>
      <c r="C46" s="12"/>
      <c r="D46" s="12" t="s">
        <v>10</v>
      </c>
      <c r="E46" s="3">
        <f t="shared" ref="E46:G46" si="77">ABS(E2-E3)</f>
        <v>1031.1000000000004</v>
      </c>
      <c r="F46" s="3">
        <f t="shared" ref="F46" si="78">ABS(F2-F3)</f>
        <v>142.54999999999927</v>
      </c>
      <c r="G46" s="3">
        <f t="shared" si="77"/>
        <v>0</v>
      </c>
      <c r="H46" s="3">
        <f t="shared" ref="H46:I46" si="79">ABS(H2-H3)</f>
        <v>74.699999999998909</v>
      </c>
      <c r="I46" s="3">
        <f t="shared" si="79"/>
        <v>181.45000000000073</v>
      </c>
    </row>
    <row r="47" spans="1:9" x14ac:dyDescent="0.3">
      <c r="A47" s="13"/>
      <c r="B47" s="13"/>
      <c r="C47" s="12"/>
      <c r="D47" s="12" t="s">
        <v>9</v>
      </c>
      <c r="E47" s="14">
        <f t="shared" ref="E47:G47" si="80">E46*1.1</f>
        <v>1134.2100000000005</v>
      </c>
      <c r="F47" s="14">
        <f t="shared" ref="F47" si="81">F46*1.1</f>
        <v>156.80499999999921</v>
      </c>
      <c r="G47" s="14">
        <f t="shared" si="80"/>
        <v>0</v>
      </c>
      <c r="H47" s="14">
        <f t="shared" ref="H47:I47" si="82">H46*1.1</f>
        <v>82.169999999998808</v>
      </c>
      <c r="I47" s="14">
        <f t="shared" si="82"/>
        <v>199.59500000000082</v>
      </c>
    </row>
    <row r="48" spans="1:9" x14ac:dyDescent="0.3">
      <c r="A48" s="13"/>
      <c r="B48" s="13"/>
      <c r="C48" s="12"/>
      <c r="D48" s="12" t="s">
        <v>11</v>
      </c>
      <c r="E48" s="3">
        <f t="shared" ref="E48:G48" si="83">(E2+E3)</f>
        <v>21040.199999999997</v>
      </c>
      <c r="F48" s="3">
        <f t="shared" ref="F48" si="84">(F2+F3)</f>
        <v>21096.55</v>
      </c>
      <c r="G48" s="3">
        <f t="shared" si="83"/>
        <v>0</v>
      </c>
      <c r="H48" s="3">
        <f t="shared" ref="H48:I48" si="85">(H2+H3)</f>
        <v>21164.400000000001</v>
      </c>
      <c r="I48" s="3">
        <f t="shared" si="85"/>
        <v>21109.55</v>
      </c>
    </row>
    <row r="49" spans="1:9" x14ac:dyDescent="0.3">
      <c r="A49" s="13"/>
      <c r="B49" s="13"/>
      <c r="C49" s="13"/>
      <c r="D49" s="12" t="s">
        <v>6</v>
      </c>
      <c r="E49" s="3">
        <f t="shared" ref="E49:G49" si="86">(E2+E3)/2</f>
        <v>10520.099999999999</v>
      </c>
      <c r="F49" s="3">
        <f t="shared" ref="F49" si="87">(F2+F3)/2</f>
        <v>10548.275</v>
      </c>
      <c r="G49" s="3">
        <f t="shared" si="86"/>
        <v>0</v>
      </c>
      <c r="H49" s="3">
        <f t="shared" ref="H49:I49" si="88">(H2+H3)/2</f>
        <v>10582.2</v>
      </c>
      <c r="I49" s="3">
        <f t="shared" si="88"/>
        <v>10554.775</v>
      </c>
    </row>
    <row r="52" spans="1:9" x14ac:dyDescent="0.3">
      <c r="A52" s="17"/>
      <c r="B52" s="17"/>
      <c r="C52" s="17"/>
      <c r="D52" s="18" t="s">
        <v>4</v>
      </c>
      <c r="E52" s="15">
        <f t="shared" ref="E52:G52" si="89">E13+E55/2</f>
        <v>10520.099999999999</v>
      </c>
      <c r="F52" s="15">
        <f t="shared" ref="F52" si="90">F13+F55/2</f>
        <v>10572.891666666668</v>
      </c>
      <c r="G52" s="15">
        <f t="shared" si="89"/>
        <v>0</v>
      </c>
      <c r="H52" s="15">
        <f t="shared" ref="H52:I52" si="91">H13+H55/2</f>
        <v>10584.2</v>
      </c>
      <c r="I52" s="15">
        <f t="shared" si="91"/>
        <v>10554.775</v>
      </c>
    </row>
    <row r="53" spans="1:9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92">F13</f>
        <v>10560.583333333334</v>
      </c>
      <c r="G53" s="34">
        <f t="shared" ref="G53" si="93">G13</f>
        <v>0</v>
      </c>
      <c r="H53" s="34">
        <f t="shared" ref="H53:I53" si="94">H13</f>
        <v>10583.2</v>
      </c>
      <c r="I53" s="34">
        <f t="shared" si="94"/>
        <v>10530.583333333334</v>
      </c>
    </row>
    <row r="54" spans="1:9" x14ac:dyDescent="0.3">
      <c r="A54" s="17"/>
      <c r="B54" s="17"/>
      <c r="C54" s="17"/>
      <c r="D54" s="18" t="s">
        <v>3</v>
      </c>
      <c r="E54" s="16">
        <f t="shared" ref="E54:G54" si="95">E13-E55/2</f>
        <v>10431.099999999999</v>
      </c>
      <c r="F54" s="16">
        <f t="shared" ref="F54" si="96">F13-F55/2</f>
        <v>10548.275</v>
      </c>
      <c r="G54" s="16">
        <f t="shared" si="95"/>
        <v>0</v>
      </c>
      <c r="H54" s="16">
        <f t="shared" ref="H54:I54" si="97">H13-H55/2</f>
        <v>10582.2</v>
      </c>
      <c r="I54" s="16">
        <f t="shared" si="97"/>
        <v>10506.391666666668</v>
      </c>
    </row>
    <row r="55" spans="1:9" x14ac:dyDescent="0.3">
      <c r="A55" s="17"/>
      <c r="B55" s="17"/>
      <c r="C55" s="17"/>
      <c r="D55" s="18" t="s">
        <v>5</v>
      </c>
      <c r="E55" s="33">
        <f t="shared" ref="E55:G55" si="98">ABS((E13-E49)*2)</f>
        <v>89</v>
      </c>
      <c r="F55" s="33">
        <f t="shared" ref="F55" si="99">ABS((F13-F49)*2)</f>
        <v>24.616666666668607</v>
      </c>
      <c r="G55" s="33">
        <f t="shared" si="98"/>
        <v>0</v>
      </c>
      <c r="H55" s="33">
        <f t="shared" ref="H55:I55" si="100">ABS((H13-H49)*2)</f>
        <v>2</v>
      </c>
      <c r="I55" s="33">
        <f t="shared" si="100"/>
        <v>48.383333333331393</v>
      </c>
    </row>
    <row r="56" spans="1:9" ht="199.95" customHeight="1" x14ac:dyDescent="0.3">
      <c r="A56" s="1" t="s">
        <v>63</v>
      </c>
      <c r="H56" s="107" t="s">
        <v>64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09" t="s">
        <v>25</v>
      </c>
      <c r="B5" s="109"/>
      <c r="C5" s="109"/>
      <c r="D5" s="109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09" t="s">
        <v>24</v>
      </c>
      <c r="B18" s="109"/>
      <c r="C18" s="109"/>
      <c r="D18" s="10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09" t="s">
        <v>26</v>
      </c>
      <c r="B32" s="109"/>
      <c r="C32" s="109"/>
      <c r="D32" s="10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995.07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1230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1464.9299999999998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1610.0700000000002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F21" sqref="F21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10619.55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10474.41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10384.619999999999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10312.049999999999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10239.48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10184.744999999999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10136.16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234.93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307.5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380.07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430.93049999999994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615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760.14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849.93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922.5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995.07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1045.9304999999999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1230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1375.1399999999999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1464.9299999999998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1610.0700000000002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1845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1990.14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2079.9299999999998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2225.0700000000002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2460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2605.1400000000003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2694.93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2840.07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3075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3220.1400000000003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3309.9300000000003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3455.0699999999997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9" sqref="C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10616.45</v>
      </c>
      <c r="D9" s="45"/>
      <c r="E9" s="46">
        <v>10616.45</v>
      </c>
      <c r="F9" s="45"/>
      <c r="G9" s="47">
        <v>10616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10495.747800000001</v>
      </c>
      <c r="D16" s="71"/>
      <c r="E16" s="70">
        <f>VALUE(23.6/100*(E6-E9)+E9)</f>
        <v>10551.656200000001</v>
      </c>
      <c r="F16" s="72"/>
      <c r="G16" s="73">
        <f>VALUE(23.6/100*(G6-G9)+G9)</f>
        <v>10583.196</v>
      </c>
    </row>
    <row r="17" spans="2:7" x14ac:dyDescent="0.3">
      <c r="B17" s="64">
        <v>0.38200000000000001</v>
      </c>
      <c r="C17" s="65">
        <f>38.2/100*(C6-C9)+C9</f>
        <v>10421.0761</v>
      </c>
      <c r="D17" s="66"/>
      <c r="E17" s="65">
        <f>VALUE(38.2/100*(E6-E9)+E9)</f>
        <v>10511.571900000001</v>
      </c>
      <c r="F17" s="67"/>
      <c r="G17" s="68">
        <f>VALUE(38.2/100*(G6-G9)+G9)</f>
        <v>10562.902</v>
      </c>
    </row>
    <row r="18" spans="2:7" x14ac:dyDescent="0.3">
      <c r="B18" s="69">
        <v>0.5</v>
      </c>
      <c r="C18" s="70">
        <f>VALUE(50/100*(C6-C9)+C9)</f>
        <v>10360.725</v>
      </c>
      <c r="D18" s="71"/>
      <c r="E18" s="70">
        <f>VALUE(50/100*(E6-E9)+E9)</f>
        <v>10479.174999999999</v>
      </c>
      <c r="F18" s="72"/>
      <c r="G18" s="73">
        <f>VALUE(50/100*(G6-G9)+G9)</f>
        <v>10546.5</v>
      </c>
    </row>
    <row r="19" spans="2:7" x14ac:dyDescent="0.3">
      <c r="B19" s="69">
        <v>0.61799999999999999</v>
      </c>
      <c r="C19" s="70">
        <f>VALUE(61.8/100*(C6-C9)+C9)</f>
        <v>10300.373900000001</v>
      </c>
      <c r="D19" s="71"/>
      <c r="E19" s="70">
        <f>VALUE(61.8/100*(E6-E9)+E9)</f>
        <v>10446.7781</v>
      </c>
      <c r="F19" s="72"/>
      <c r="G19" s="73">
        <f>VALUE(61.8/100*(G6-G9)+G9)</f>
        <v>10530.098</v>
      </c>
    </row>
    <row r="20" spans="2:7" x14ac:dyDescent="0.3">
      <c r="B20" s="53">
        <v>0.70699999999999996</v>
      </c>
      <c r="C20" s="54">
        <f>VALUE(70.7/100*(C6-C9)+C9)</f>
        <v>10254.85485</v>
      </c>
      <c r="D20" s="55"/>
      <c r="E20" s="54">
        <f>VALUE(70.7/100*(E6-E9)+E9)</f>
        <v>10422.343150000001</v>
      </c>
      <c r="F20" s="56"/>
      <c r="G20" s="57">
        <f>VALUE(70.7/100*(G6-G9)+G9)</f>
        <v>10517.727000000001</v>
      </c>
    </row>
    <row r="21" spans="2:7" x14ac:dyDescent="0.3">
      <c r="B21" s="53">
        <v>0.78600000000000003</v>
      </c>
      <c r="C21" s="54">
        <f>VALUE(78.6/100*(C6-C9)+C9)</f>
        <v>10214.4503</v>
      </c>
      <c r="D21" s="55"/>
      <c r="E21" s="54">
        <f>VALUE(78.6/100*(E6-E9)+E9)</f>
        <v>10400.653700000001</v>
      </c>
      <c r="F21" s="56"/>
      <c r="G21" s="57">
        <f>VALUE(78.6/100*(G6-G9)+G9)</f>
        <v>10506.745999999999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10672.373900000001</v>
      </c>
      <c r="D25" s="84"/>
      <c r="E25" s="62">
        <f>VALUE(E12-38.2/100*(E6-E9))</f>
        <v>10581.8781</v>
      </c>
      <c r="F25" s="85"/>
      <c r="G25" s="62">
        <f>VALUE(G12-38.2/100*(G6-G9))</f>
        <v>53.097999999999999</v>
      </c>
    </row>
    <row r="26" spans="2:7" x14ac:dyDescent="0.3">
      <c r="B26" s="59">
        <v>0.5</v>
      </c>
      <c r="C26" s="62">
        <f>VALUE(C12-50/100*(C6-C9))</f>
        <v>10732.725</v>
      </c>
      <c r="D26" s="84"/>
      <c r="E26" s="62">
        <f>VALUE(E12-50/100*(E6-E9))</f>
        <v>10614.275000000001</v>
      </c>
      <c r="F26" s="85"/>
      <c r="G26" s="62">
        <f>VALUE(G12-50/100*(G6-G9))</f>
        <v>69.5</v>
      </c>
    </row>
    <row r="27" spans="2:7" x14ac:dyDescent="0.3">
      <c r="B27" s="59">
        <v>0.61799999999999999</v>
      </c>
      <c r="C27" s="62">
        <f>VALUE(C12-61.8/100*(C6-C9))</f>
        <v>10793.0761</v>
      </c>
      <c r="D27" s="84"/>
      <c r="E27" s="62">
        <f>VALUE(E12-61.8/100*(E6-E9))</f>
        <v>10646.671900000001</v>
      </c>
      <c r="F27" s="85"/>
      <c r="G27" s="62">
        <f>VALUE(G12-61.8/100*(G6-G9))</f>
        <v>85.902000000000001</v>
      </c>
    </row>
    <row r="28" spans="2:7" x14ac:dyDescent="0.3">
      <c r="B28" s="53">
        <v>0.70699999999999996</v>
      </c>
      <c r="C28" s="57">
        <f>VALUE(C12-70.07/100*(C6-C9))</f>
        <v>10835.373015000001</v>
      </c>
      <c r="D28" s="55"/>
      <c r="E28" s="57">
        <f>VALUE(E12-70.07/100*(E6-E9))</f>
        <v>10669.377185000001</v>
      </c>
      <c r="F28" s="56"/>
      <c r="G28" s="57">
        <f>VALUE(G12-70.07/100*(G6-G9))</f>
        <v>97.397299999999987</v>
      </c>
    </row>
    <row r="29" spans="2:7" x14ac:dyDescent="0.3">
      <c r="B29" s="59">
        <v>1</v>
      </c>
      <c r="C29" s="62">
        <f>VALUE(C12-100/100*(C6-C9))</f>
        <v>10988.45</v>
      </c>
      <c r="D29" s="84"/>
      <c r="E29" s="62">
        <f>VALUE(E12-100/100*(E6-E9))</f>
        <v>10751.550000000001</v>
      </c>
      <c r="F29" s="85"/>
      <c r="G29" s="62">
        <f>VALUE(G12-100/100*(G6-G9))</f>
        <v>139</v>
      </c>
    </row>
    <row r="30" spans="2:7" x14ac:dyDescent="0.3">
      <c r="B30" s="53">
        <v>1.236</v>
      </c>
      <c r="C30" s="57">
        <f>VALUE(C12-123.6/100*(C6-C9))</f>
        <v>11109.1522</v>
      </c>
      <c r="D30" s="55"/>
      <c r="E30" s="57">
        <f>VALUE(E12-123.6/100*(E6-E9))</f>
        <v>10816.343800000001</v>
      </c>
      <c r="F30" s="56"/>
      <c r="G30" s="57">
        <f>VALUE(G12-123.6/100*(G6-G9))</f>
        <v>171.804</v>
      </c>
    </row>
    <row r="31" spans="2:7" x14ac:dyDescent="0.3">
      <c r="B31" s="53">
        <v>1.3819999999999999</v>
      </c>
      <c r="C31" s="57">
        <f>VALUE(C12-138.2/100*(C6-C9))</f>
        <v>11183.823900000001</v>
      </c>
      <c r="D31" s="55"/>
      <c r="E31" s="57">
        <f>VALUE(E12-138.2/100*(E6-E9))</f>
        <v>10856.428100000001</v>
      </c>
      <c r="F31" s="56"/>
      <c r="G31" s="57">
        <f>VALUE(G12-138.2/100*(G6-G9))</f>
        <v>192.09799999999998</v>
      </c>
    </row>
    <row r="32" spans="2:7" x14ac:dyDescent="0.3">
      <c r="B32" s="53">
        <v>1.5</v>
      </c>
      <c r="C32" s="57">
        <f>VALUE(C12-150/100*(C6-C9))</f>
        <v>11244.175000000001</v>
      </c>
      <c r="D32" s="55"/>
      <c r="E32" s="57">
        <f>VALUE(E12-150/100*(E6-E9))</f>
        <v>10888.825000000001</v>
      </c>
      <c r="F32" s="56"/>
      <c r="G32" s="57">
        <f>VALUE(G12-150/100*(G6-G9))</f>
        <v>208.5</v>
      </c>
    </row>
    <row r="33" spans="2:7" x14ac:dyDescent="0.3">
      <c r="B33" s="59">
        <v>1.6180000000000001</v>
      </c>
      <c r="C33" s="62">
        <f>VALUE(C12-161.8/100*(C6-C9))</f>
        <v>11304.526100000001</v>
      </c>
      <c r="D33" s="84"/>
      <c r="E33" s="62">
        <f>VALUE(E12-161.8/100*(E6-E9))</f>
        <v>10921.221900000002</v>
      </c>
      <c r="F33" s="85"/>
      <c r="G33" s="62">
        <f>VALUE(G12-161.8/100*(G6-G9))</f>
        <v>224.90200000000002</v>
      </c>
    </row>
    <row r="34" spans="2:7" x14ac:dyDescent="0.3">
      <c r="B34" s="53">
        <v>1.7070000000000001</v>
      </c>
      <c r="C34" s="57">
        <f>VALUE(C12-170.07/100*(C6-C9))</f>
        <v>11346.823015000002</v>
      </c>
      <c r="D34" s="55"/>
      <c r="E34" s="57">
        <f>VALUE(E12-170.07/100*(E6-E9))</f>
        <v>10943.927185000002</v>
      </c>
      <c r="F34" s="56"/>
      <c r="G34" s="57">
        <f>VALUE(G12-170.07/100*(G6-G9))</f>
        <v>236.39729999999997</v>
      </c>
    </row>
    <row r="35" spans="2:7" x14ac:dyDescent="0.3">
      <c r="B35" s="59">
        <v>2</v>
      </c>
      <c r="C35" s="62">
        <f>VALUE(C12-200/100*(C6-C9))</f>
        <v>11499.900000000001</v>
      </c>
      <c r="D35" s="84"/>
      <c r="E35" s="62">
        <f>VALUE(E12-200/100*(E6-E9))</f>
        <v>11026.100000000002</v>
      </c>
      <c r="F35" s="85"/>
      <c r="G35" s="62">
        <f>VALUE(G12-200/100*(G6-G9))</f>
        <v>278</v>
      </c>
    </row>
    <row r="36" spans="2:7" x14ac:dyDescent="0.3">
      <c r="B36" s="53">
        <v>2.2360000000000002</v>
      </c>
      <c r="C36" s="57">
        <f>VALUE(C12-223.6/100*(C6-C9))</f>
        <v>11620.602200000001</v>
      </c>
      <c r="D36" s="55"/>
      <c r="E36" s="57">
        <f>VALUE(E12-223.6/100*(E6-E9))</f>
        <v>11090.893800000002</v>
      </c>
      <c r="F36" s="56"/>
      <c r="G36" s="57">
        <f>VALUE(G12-223.6/100*(G6-G9))</f>
        <v>310.80399999999997</v>
      </c>
    </row>
    <row r="37" spans="2:7" x14ac:dyDescent="0.3">
      <c r="B37" s="59">
        <v>2.3820000000000001</v>
      </c>
      <c r="C37" s="62">
        <f>VALUE(C12-238.2/100*(C6-C9))</f>
        <v>11695.273900000002</v>
      </c>
      <c r="D37" s="84"/>
      <c r="E37" s="62">
        <f>VALUE(E12-238.2/100*(E6-E9))</f>
        <v>11130.978100000002</v>
      </c>
      <c r="F37" s="85"/>
      <c r="G37" s="62">
        <f>VALUE(G12-238.2/100*(G6-G9))</f>
        <v>331.09799999999996</v>
      </c>
    </row>
    <row r="38" spans="2:7" x14ac:dyDescent="0.3">
      <c r="B38" s="59">
        <v>2.6179999999999999</v>
      </c>
      <c r="C38" s="62">
        <f>VALUE(C12-261.8/100*(C6-C9))</f>
        <v>11815.976100000002</v>
      </c>
      <c r="D38" s="84"/>
      <c r="E38" s="62">
        <f>VALUE(E12-261.8/100*(E6-E9))</f>
        <v>11195.771900000003</v>
      </c>
      <c r="F38" s="85"/>
      <c r="G38" s="62">
        <f>VALUE(G12-261.8/100*(G6-G9))</f>
        <v>363.90200000000004</v>
      </c>
    </row>
    <row r="39" spans="2:7" x14ac:dyDescent="0.3">
      <c r="B39" s="59">
        <v>3</v>
      </c>
      <c r="C39" s="62">
        <f>VALUE(C12-300/100*(C6-C9))</f>
        <v>12011.350000000002</v>
      </c>
      <c r="D39" s="84"/>
      <c r="E39" s="62">
        <f>VALUE(E12-300/100*(E6-E9))</f>
        <v>11300.650000000003</v>
      </c>
      <c r="F39" s="85"/>
      <c r="G39" s="62">
        <f>VALUE(G12-300/100*(G6-G9))</f>
        <v>417</v>
      </c>
    </row>
    <row r="40" spans="2:7" x14ac:dyDescent="0.3">
      <c r="B40" s="53">
        <v>3.2360000000000002</v>
      </c>
      <c r="C40" s="57">
        <f>VALUE(C12-323.6/100*(C6-C9))</f>
        <v>12132.052200000002</v>
      </c>
      <c r="D40" s="55"/>
      <c r="E40" s="57">
        <f>VALUE(E12-323.6/100*(E6-E9))</f>
        <v>11365.443800000003</v>
      </c>
      <c r="F40" s="56"/>
      <c r="G40" s="57">
        <f>VALUE(G12-323.6/100*(G6-G9))</f>
        <v>449.80400000000003</v>
      </c>
    </row>
    <row r="41" spans="2:7" x14ac:dyDescent="0.3">
      <c r="B41" s="59">
        <v>3.3820000000000001</v>
      </c>
      <c r="C41" s="62">
        <f>VALUE(C12-338.2/100*(C6-C9))</f>
        <v>12206.723900000003</v>
      </c>
      <c r="D41" s="84"/>
      <c r="E41" s="62">
        <f>VALUE(E12-338.2/100*(E6-E9))</f>
        <v>11405.528100000003</v>
      </c>
      <c r="F41" s="85"/>
      <c r="G41" s="62">
        <f>VALUE(G12-338.2/100*(G6-G9))</f>
        <v>470.09799999999996</v>
      </c>
    </row>
    <row r="42" spans="2:7" x14ac:dyDescent="0.3">
      <c r="B42" s="59">
        <v>3.6179999999999999</v>
      </c>
      <c r="C42" s="62">
        <f>VALUE(C12-361.8/100*(C6-C9))</f>
        <v>12327.426100000002</v>
      </c>
      <c r="D42" s="84"/>
      <c r="E42" s="62">
        <f>VALUE(E12-361.8/100*(E6-E9))</f>
        <v>11470.321900000004</v>
      </c>
      <c r="F42" s="85"/>
      <c r="G42" s="62">
        <f>VALUE(G12-361.8/100*(G6-G9))</f>
        <v>502.90200000000004</v>
      </c>
    </row>
    <row r="43" spans="2:7" x14ac:dyDescent="0.3">
      <c r="B43" s="59">
        <v>4</v>
      </c>
      <c r="C43" s="62">
        <f>VALUE(C12-400/100*(C6-C9))</f>
        <v>12522.800000000003</v>
      </c>
      <c r="D43" s="84"/>
      <c r="E43" s="62">
        <f>VALUE(E12-400/100*(E6-E9))</f>
        <v>11575.200000000004</v>
      </c>
      <c r="F43" s="85"/>
      <c r="G43" s="62">
        <f>VALUE(G12-400/100*(G6-G9))</f>
        <v>556</v>
      </c>
    </row>
    <row r="44" spans="2:7" x14ac:dyDescent="0.3">
      <c r="B44" s="53">
        <v>4.2359999999999998</v>
      </c>
      <c r="C44" s="57">
        <f>VALUE(C12-423.6/100*(C6-C9))</f>
        <v>12643.502200000003</v>
      </c>
      <c r="D44" s="55"/>
      <c r="E44" s="57">
        <f>VALUE(E12-423.6/100*(E6-E9))</f>
        <v>11639.993800000004</v>
      </c>
      <c r="F44" s="56"/>
      <c r="G44" s="57">
        <f>VALUE(G12-423.6/100*(G6-G9))</f>
        <v>588.80400000000009</v>
      </c>
    </row>
    <row r="45" spans="2:7" x14ac:dyDescent="0.3">
      <c r="B45" s="53">
        <v>4.3819999999999997</v>
      </c>
      <c r="C45" s="57">
        <f>VALUE(C12-438.2/100*(C6-C9))</f>
        <v>12718.173900000003</v>
      </c>
      <c r="D45" s="55"/>
      <c r="E45" s="57">
        <f>VALUE(E12-438.2/100*(E6-E9))</f>
        <v>11680.078100000004</v>
      </c>
      <c r="F45" s="56"/>
      <c r="G45" s="57">
        <f>VALUE(G12-438.2/100*(G6-G9))</f>
        <v>609.09799999999996</v>
      </c>
    </row>
    <row r="46" spans="2:7" x14ac:dyDescent="0.3">
      <c r="B46" s="53">
        <v>4.6180000000000003</v>
      </c>
      <c r="C46" s="57">
        <f>VALUE(C12-461.8/100*(C6-C9))</f>
        <v>12838.876100000003</v>
      </c>
      <c r="D46" s="55"/>
      <c r="E46" s="57">
        <f>VALUE(E12-461.8/100*(E6-E9))</f>
        <v>11744.871900000006</v>
      </c>
      <c r="F46" s="56"/>
      <c r="G46" s="57">
        <f>VALUE(G12-461.8/100*(G6-G9))</f>
        <v>641.90200000000004</v>
      </c>
    </row>
    <row r="47" spans="2:7" x14ac:dyDescent="0.3">
      <c r="B47" s="53">
        <v>5</v>
      </c>
      <c r="C47" s="57">
        <f>VALUE(C12-500/100*(C6-C9))</f>
        <v>13034.250000000004</v>
      </c>
      <c r="D47" s="55"/>
      <c r="E47" s="57">
        <f>VALUE(E12-500/100*(E6-E9))</f>
        <v>11849.750000000005</v>
      </c>
      <c r="F47" s="56"/>
      <c r="G47" s="57">
        <f>VALUE(G12-500/100*(G6-G9))</f>
        <v>695</v>
      </c>
    </row>
    <row r="48" spans="2:7" x14ac:dyDescent="0.3">
      <c r="B48" s="53">
        <v>5.2359999999999998</v>
      </c>
      <c r="C48" s="57">
        <f>VALUE(C12-523.6/100*(C6-C9))</f>
        <v>13154.952200000003</v>
      </c>
      <c r="D48" s="55"/>
      <c r="E48" s="57">
        <f>VALUE(E12-523.6/100*(E6-E9))</f>
        <v>11914.543800000007</v>
      </c>
      <c r="F48" s="56"/>
      <c r="G48" s="57">
        <f>VALUE(G12-523.6/100*(G6-G9))</f>
        <v>727.80400000000009</v>
      </c>
    </row>
    <row r="49" spans="2:7" x14ac:dyDescent="0.3">
      <c r="B49" s="53">
        <v>5.3819999999999997</v>
      </c>
      <c r="C49" s="57">
        <f>VALUE(C12-538.2/100*(C6-C9))</f>
        <v>13229.623900000004</v>
      </c>
      <c r="D49" s="55"/>
      <c r="E49" s="57">
        <f>VALUE(E12-538.2/100*(E6-E9))</f>
        <v>11954.628100000005</v>
      </c>
      <c r="F49" s="56"/>
      <c r="G49" s="57">
        <f>VALUE(G12-538.2/100*(G6-G9))</f>
        <v>748.09800000000007</v>
      </c>
    </row>
    <row r="50" spans="2:7" x14ac:dyDescent="0.3">
      <c r="B50" s="53">
        <v>5.6180000000000003</v>
      </c>
      <c r="C50" s="57">
        <f>VALUE(C12-561.8/100*(C6-C9))</f>
        <v>13350.326100000004</v>
      </c>
      <c r="D50" s="55"/>
      <c r="E50" s="57">
        <f>VALUE(E12-561.8/100*(E6-E9))</f>
        <v>12019.421900000007</v>
      </c>
      <c r="F50" s="56"/>
      <c r="G50" s="57">
        <f>VALUE(G12-561.8/100*(G6-G9))</f>
        <v>780.90199999999993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workbookViewId="0">
      <selection activeCell="E10" sqref="E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10457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10481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10460</v>
      </c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10475.335999999999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10471.832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10469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10466.168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10464.031999999999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10462.136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10457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10469.168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10472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10474.832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10476.816800000001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10484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10489.664000000001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10493.168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10496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10498.832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10500.816800000001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10508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10513.664000000001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10517.168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10522.832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10532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10537.664000000001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10541.168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10546.832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10556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10561.664000000001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10565.168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10570.832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10580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10585.664000000001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10589.168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10594.832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2018-11-13T07:14:56Z</dcterms:modified>
</cp:coreProperties>
</file>