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O3" i="2" l="1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G31" i="2"/>
  <c r="G30" i="2"/>
  <c r="G28" i="2"/>
  <c r="G27" i="2"/>
  <c r="G25" i="2"/>
  <c r="G7" i="2" s="1"/>
  <c r="G20" i="2"/>
  <c r="G18" i="2"/>
  <c r="G23" i="2" s="1"/>
  <c r="G11" i="2"/>
  <c r="G14" i="2" s="1"/>
  <c r="G30" i="17"/>
  <c r="G28" i="17"/>
  <c r="G31" i="17" s="1"/>
  <c r="G27" i="17"/>
  <c r="G25" i="17"/>
  <c r="G20" i="17"/>
  <c r="G18" i="17"/>
  <c r="G23" i="17" s="1"/>
  <c r="G11" i="17"/>
  <c r="G8" i="17" s="1"/>
  <c r="G6" i="17" l="1"/>
  <c r="G29" i="2"/>
  <c r="G32" i="2" s="1"/>
  <c r="G15" i="2"/>
  <c r="G16" i="2"/>
  <c r="J19" i="14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G12" i="2"/>
  <c r="G10" i="2"/>
  <c r="G26" i="2"/>
  <c r="G8" i="2"/>
  <c r="G6" i="2" s="1"/>
  <c r="G14" i="17"/>
  <c r="G16" i="17" s="1"/>
  <c r="G7" i="17"/>
  <c r="G29" i="17"/>
  <c r="G32" i="17" s="1"/>
  <c r="G10" i="17" s="1"/>
  <c r="G15" i="17"/>
  <c r="G26" i="17"/>
  <c r="F20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E30" i="17"/>
  <c r="M29" i="17"/>
  <c r="L29" i="17"/>
  <c r="K29" i="17"/>
  <c r="M28" i="17"/>
  <c r="L28" i="17"/>
  <c r="K28" i="17"/>
  <c r="E28" i="17"/>
  <c r="E31" i="17" s="1"/>
  <c r="E29" i="17" s="1"/>
  <c r="E32" i="17" s="1"/>
  <c r="M27" i="17"/>
  <c r="L27" i="17"/>
  <c r="K27" i="17"/>
  <c r="E27" i="17"/>
  <c r="M26" i="17"/>
  <c r="L26" i="17"/>
  <c r="K26" i="17"/>
  <c r="M25" i="17"/>
  <c r="L25" i="17"/>
  <c r="K25" i="17"/>
  <c r="E25" i="17"/>
  <c r="E26" i="17" s="1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E20" i="17"/>
  <c r="M19" i="17"/>
  <c r="L19" i="17"/>
  <c r="K19" i="17"/>
  <c r="M18" i="17"/>
  <c r="L18" i="17"/>
  <c r="K18" i="17"/>
  <c r="E18" i="17"/>
  <c r="E23" i="17" s="1"/>
  <c r="M17" i="17"/>
  <c r="L17" i="17"/>
  <c r="K17" i="17"/>
  <c r="M16" i="17"/>
  <c r="L16" i="17"/>
  <c r="K16" i="17"/>
  <c r="M13" i="17"/>
  <c r="L13" i="17"/>
  <c r="K13" i="17"/>
  <c r="M12" i="17"/>
  <c r="L12" i="17"/>
  <c r="K12" i="17"/>
  <c r="M11" i="17"/>
  <c r="L11" i="17"/>
  <c r="K11" i="17"/>
  <c r="E11" i="17"/>
  <c r="E14" i="17" s="1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E10" i="17" l="1"/>
  <c r="F28" i="17"/>
  <c r="F31" i="17" s="1"/>
  <c r="F25" i="17"/>
  <c r="F26" i="17" s="1"/>
  <c r="F22" i="17" s="1"/>
  <c r="J12" i="14"/>
  <c r="G19" i="2"/>
  <c r="G22" i="2"/>
  <c r="G21" i="2"/>
  <c r="G12" i="17"/>
  <c r="G22" i="17"/>
  <c r="G21" i="17"/>
  <c r="G19" i="17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M52" i="2" l="1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3" i="2"/>
  <c r="L12" i="2"/>
  <c r="L11" i="2"/>
  <c r="L10" i="2"/>
  <c r="L9" i="2"/>
  <c r="L8" i="2"/>
  <c r="L7" i="2"/>
  <c r="L6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3" i="2"/>
  <c r="K12" i="2"/>
  <c r="K11" i="2"/>
  <c r="K10" i="2"/>
  <c r="K9" i="2"/>
  <c r="K8" i="2"/>
  <c r="K7" i="2"/>
  <c r="K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<sst xmlns="http://schemas.openxmlformats.org/spreadsheetml/2006/main" count="105" uniqueCount="66">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</sst>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59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3" fillId="0" borderId="0" xfId="0" applyNumberFormat="1" applyFont="1" applyAlignment="1"/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tabSelected="1" zoomScale="110" zoomScaleNormal="110" workbookViewId="0">
      <selection activeCell="P7" sqref="P7"/>
    </sheetView>
  </sheetViews>
  <sheetFormatPr defaultColWidth="8.77734375" defaultRowHeight="14.7" customHeight="1"/>
  <cols>
    <col min="1" max="4" width="8.77734375" style="15" customWidth="1"/>
    <col min="5" max="7" width="10.77734375" style="15" customWidth="1"/>
    <col min="8" max="8" width="9.21875" style="15" bestFit="1" customWidth="1"/>
    <col min="9" max="9" width="11" style="13" bestFit="1" customWidth="1"/>
    <col min="10" max="10" width="13.77734375" style="15" bestFit="1" customWidth="1"/>
    <col min="11" max="14" width="10.44140625" style="15" bestFit="1" customWidth="1"/>
    <col min="15" max="251" width="8.77734375" style="15" customWidth="1"/>
    <col min="252" max="16384" width="8.77734375" style="16"/>
  </cols>
  <sheetData>
    <row r="1" spans="1:15" ht="15" customHeight="1" thickBot="1">
      <c r="A1" s="56"/>
      <c r="B1" s="57"/>
      <c r="C1" s="57"/>
      <c r="D1" s="57"/>
      <c r="E1" s="1" t="s">
        <v>32</v>
      </c>
      <c r="F1" s="1" t="s">
        <v>0</v>
      </c>
      <c r="G1" s="2">
        <v>43878</v>
      </c>
      <c r="H1" s="2"/>
      <c r="J1" s="12" t="s">
        <v>27</v>
      </c>
      <c r="K1" s="14">
        <v>11614.5</v>
      </c>
      <c r="L1" s="14">
        <v>12430.5</v>
      </c>
      <c r="M1" s="14">
        <v>11990.75</v>
      </c>
      <c r="N1" s="14">
        <v>12246.7</v>
      </c>
    </row>
    <row r="2" spans="1:15" ht="15" customHeight="1" thickBot="1">
      <c r="A2" s="17"/>
      <c r="B2" s="18"/>
      <c r="C2" s="18"/>
      <c r="D2" s="3" t="s">
        <v>1</v>
      </c>
      <c r="E2" s="19">
        <v>12430.5</v>
      </c>
      <c r="F2" s="19">
        <v>12246.7</v>
      </c>
      <c r="G2" s="19">
        <v>12159.6</v>
      </c>
      <c r="H2" s="19"/>
      <c r="J2" s="12" t="s">
        <v>28</v>
      </c>
      <c r="K2" s="14">
        <v>12160.6</v>
      </c>
      <c r="L2" s="14">
        <v>11614.5</v>
      </c>
      <c r="M2" s="14">
        <v>12231.75</v>
      </c>
      <c r="N2" s="14">
        <v>12091.2</v>
      </c>
    </row>
    <row r="3" spans="1:15" ht="15" customHeight="1" thickBot="1">
      <c r="A3" s="17"/>
      <c r="B3" s="4"/>
      <c r="C3" s="5"/>
      <c r="D3" s="3" t="s">
        <v>2</v>
      </c>
      <c r="E3" s="20">
        <v>11929.6</v>
      </c>
      <c r="F3" s="20">
        <v>11990.75</v>
      </c>
      <c r="G3" s="20">
        <v>12037</v>
      </c>
      <c r="H3" s="20"/>
      <c r="J3" s="12" t="s">
        <v>29</v>
      </c>
      <c r="K3" s="14">
        <v>11990.75</v>
      </c>
      <c r="L3" s="14"/>
      <c r="M3" s="14"/>
      <c r="N3" s="14">
        <v>12037</v>
      </c>
      <c r="O3" s="58">
        <f>(N1-N2)+N3</f>
        <v>12192.5</v>
      </c>
    </row>
    <row r="4" spans="1:15" ht="15" customHeight="1">
      <c r="A4" s="17"/>
      <c r="B4" s="4"/>
      <c r="C4" s="5"/>
      <c r="D4" s="3" t="s">
        <v>3</v>
      </c>
      <c r="E4" s="21">
        <v>11962.1</v>
      </c>
      <c r="F4" s="21">
        <v>12113.45</v>
      </c>
      <c r="G4" s="21">
        <v>12045.8</v>
      </c>
      <c r="H4" s="21"/>
    </row>
    <row r="5" spans="1:15" ht="15" customHeight="1">
      <c r="A5" s="54" t="s">
        <v>4</v>
      </c>
      <c r="B5" s="55"/>
      <c r="C5" s="55"/>
      <c r="D5" s="55"/>
      <c r="E5" s="18"/>
      <c r="F5" s="18"/>
      <c r="G5" s="18"/>
      <c r="H5" s="18"/>
      <c r="J5" s="22" t="s">
        <v>30</v>
      </c>
      <c r="K5" s="23"/>
      <c r="L5" s="23"/>
      <c r="M5" s="23"/>
      <c r="N5" s="23"/>
    </row>
    <row r="6" spans="1:15" ht="15" customHeight="1">
      <c r="A6" s="24"/>
      <c r="B6" s="25"/>
      <c r="C6" s="25"/>
      <c r="D6" s="6" t="s">
        <v>5</v>
      </c>
      <c r="E6" s="26">
        <f t="shared" ref="E6:F6" si="0">E8+E25</f>
        <v>12786.099999999999</v>
      </c>
      <c r="F6" s="26">
        <f t="shared" si="0"/>
        <v>12499.133333333335</v>
      </c>
      <c r="G6" s="26">
        <f t="shared" ref="G6" si="1">G8+G25</f>
        <v>12247.199999999995</v>
      </c>
      <c r="H6" s="26"/>
      <c r="J6" s="44">
        <v>0.23599999999999999</v>
      </c>
      <c r="K6" s="45">
        <f>VALUE(23.6/100*(K1-K2)+K2)</f>
        <v>12031.7204</v>
      </c>
      <c r="L6" s="45">
        <f>VALUE(23.6/100*(L1-L2)+L2)</f>
        <v>11807.076000000001</v>
      </c>
      <c r="M6" s="45">
        <f>VALUE(23.6/100*(M1-M2)+M2)</f>
        <v>12174.874</v>
      </c>
      <c r="N6" s="45">
        <f>VALUE(23.6/100*(N1-N2)+N2)</f>
        <v>12127.898000000001</v>
      </c>
    </row>
    <row r="7" spans="1:15" ht="15" customHeight="1">
      <c r="A7" s="24"/>
      <c r="B7" s="25"/>
      <c r="C7" s="25"/>
      <c r="D7" s="6" t="s">
        <v>6</v>
      </c>
      <c r="E7" s="27">
        <f t="shared" ref="E7:F7" si="2">E11+E25</f>
        <v>12608.3</v>
      </c>
      <c r="F7" s="27">
        <f t="shared" si="2"/>
        <v>12372.916666666668</v>
      </c>
      <c r="G7" s="27">
        <f t="shared" ref="G7" si="3">G11+G25</f>
        <v>12203.399999999998</v>
      </c>
      <c r="H7" s="27"/>
      <c r="J7" s="48">
        <v>0.38200000000000001</v>
      </c>
      <c r="K7" s="49">
        <f>38.2/100*(K1-K2)+K2</f>
        <v>11951.989799999999</v>
      </c>
      <c r="L7" s="49">
        <f>38.2/100*(L1-L2)+L2</f>
        <v>11926.212</v>
      </c>
      <c r="M7" s="49">
        <f>38.2/100*(M1-M2)+M2</f>
        <v>12139.688</v>
      </c>
      <c r="N7" s="49">
        <f>38.2/100*(N1-N2)+N2</f>
        <v>12150.601000000001</v>
      </c>
    </row>
    <row r="8" spans="1:15" ht="15" customHeight="1">
      <c r="A8" s="24"/>
      <c r="B8" s="25"/>
      <c r="C8" s="25"/>
      <c r="D8" s="6" t="s">
        <v>7</v>
      </c>
      <c r="E8" s="28">
        <f t="shared" ref="E8:F8" si="4">(2*E11)-E3</f>
        <v>12285.199999999999</v>
      </c>
      <c r="F8" s="28">
        <f t="shared" si="4"/>
        <v>12243.183333333334</v>
      </c>
      <c r="G8" s="28">
        <f t="shared" ref="G8" si="5">(2*G11)-G3</f>
        <v>12124.599999999995</v>
      </c>
      <c r="H8" s="28"/>
      <c r="J8" s="42">
        <v>0.5</v>
      </c>
      <c r="K8" s="43">
        <f>VALUE(50/100*(K1-K2)+K2)</f>
        <v>11887.55</v>
      </c>
      <c r="L8" s="43">
        <f>VALUE(50/100*(L1-L2)+L2)</f>
        <v>12022.5</v>
      </c>
      <c r="M8" s="43">
        <f>VALUE(50/100*(M1-M2)+M2)</f>
        <v>12111.25</v>
      </c>
      <c r="N8" s="43">
        <f>VALUE(50/100*(N1-N2)+N2)</f>
        <v>12168.95</v>
      </c>
    </row>
    <row r="9" spans="1:15" ht="15" customHeight="1">
      <c r="A9" s="24"/>
      <c r="B9" s="25"/>
      <c r="C9" s="25"/>
      <c r="D9" s="7"/>
      <c r="E9" s="21"/>
      <c r="F9" s="21"/>
      <c r="G9" s="21"/>
      <c r="H9" s="21"/>
      <c r="J9" s="50">
        <v>0.61799999999999999</v>
      </c>
      <c r="K9" s="51">
        <f>VALUE(61.8/100*(K1-K2)+K2)</f>
        <v>11823.110200000001</v>
      </c>
      <c r="L9" s="51">
        <f>VALUE(61.8/100*(L1-L2)+L2)</f>
        <v>12118.788</v>
      </c>
      <c r="M9" s="51">
        <f>VALUE(61.8/100*(M1-M2)+M2)</f>
        <v>12082.812</v>
      </c>
      <c r="N9" s="51">
        <f>VALUE(61.8/100*(N1-N2)+N2)</f>
        <v>12187.299000000001</v>
      </c>
    </row>
    <row r="10" spans="1:15" ht="15" customHeight="1">
      <c r="A10" s="24"/>
      <c r="B10" s="25"/>
      <c r="C10" s="25"/>
      <c r="D10" s="6" t="s">
        <v>8</v>
      </c>
      <c r="E10" s="29">
        <f t="shared" ref="E10:F10" si="6">E11+E32/2</f>
        <v>12034.75</v>
      </c>
      <c r="F10" s="29">
        <f t="shared" si="6"/>
        <v>12118.725</v>
      </c>
      <c r="G10" s="29">
        <f t="shared" ref="G10" si="7">G11+G32/2</f>
        <v>12098.3</v>
      </c>
      <c r="H10" s="29"/>
      <c r="J10" s="39">
        <v>0.70699999999999996</v>
      </c>
      <c r="K10" s="40">
        <f>VALUE(70.7/100*(K1-K2)+K2)</f>
        <v>11774.507299999999</v>
      </c>
      <c r="L10" s="40">
        <f>VALUE(70.7/100*(L1-L2)+L2)</f>
        <v>12191.412</v>
      </c>
      <c r="M10" s="40">
        <f>VALUE(70.7/100*(M1-M2)+M2)</f>
        <v>12061.362999999999</v>
      </c>
      <c r="N10" s="40">
        <f>VALUE(70.7/100*(N1-N2)+N2)</f>
        <v>12201.138500000001</v>
      </c>
    </row>
    <row r="11" spans="1:15" ht="15" customHeight="1">
      <c r="A11" s="24"/>
      <c r="B11" s="25"/>
      <c r="C11" s="25"/>
      <c r="D11" s="6" t="s">
        <v>9</v>
      </c>
      <c r="E11" s="21">
        <f t="shared" ref="E11:F11" si="8">(E2+E3+E4)/3</f>
        <v>12107.4</v>
      </c>
      <c r="F11" s="21">
        <f t="shared" si="8"/>
        <v>12116.966666666667</v>
      </c>
      <c r="G11" s="21">
        <f t="shared" ref="G11" si="9">(G2+G3+G4)/3</f>
        <v>12080.799999999997</v>
      </c>
      <c r="H11" s="21"/>
      <c r="J11" s="46">
        <v>0.78600000000000003</v>
      </c>
      <c r="K11" s="47">
        <f>VALUE(78.6/100*(K1-K2)+K2)</f>
        <v>11731.365400000001</v>
      </c>
      <c r="L11" s="47">
        <f>VALUE(78.6/100*(L1-L2)+L2)</f>
        <v>12255.876</v>
      </c>
      <c r="M11" s="47">
        <f>VALUE(78.6/100*(M1-M2)+M2)</f>
        <v>12042.324000000001</v>
      </c>
      <c r="N11" s="47">
        <f>VALUE(78.6/100*(N1-N2)+N2)</f>
        <v>12213.423000000001</v>
      </c>
    </row>
    <row r="12" spans="1:15" ht="15" customHeight="1">
      <c r="A12" s="24"/>
      <c r="B12" s="25"/>
      <c r="C12" s="25"/>
      <c r="D12" s="6" t="s">
        <v>10</v>
      </c>
      <c r="E12" s="31">
        <f t="shared" ref="E12:F12" si="10">E11-E32/2</f>
        <v>12180.05</v>
      </c>
      <c r="F12" s="31">
        <f t="shared" si="10"/>
        <v>12115.208333333334</v>
      </c>
      <c r="G12" s="31">
        <f t="shared" ref="G12" si="11">G11-G32/2</f>
        <v>12063.299999999996</v>
      </c>
      <c r="H12" s="31"/>
      <c r="J12" s="39">
        <v>1</v>
      </c>
      <c r="K12" s="40">
        <f>VALUE(100/100*(K1-K2)+K2)</f>
        <v>11614.5</v>
      </c>
      <c r="L12" s="40">
        <f>VALUE(100/100*(L1-L2)+L2)</f>
        <v>12430.5</v>
      </c>
      <c r="M12" s="40">
        <f>VALUE(100/100*(M1-M2)+M2)</f>
        <v>11990.75</v>
      </c>
      <c r="N12" s="40">
        <f>VALUE(100/100*(N1-N2)+N2)</f>
        <v>12246.7</v>
      </c>
    </row>
    <row r="13" spans="1:15" ht="15" customHeight="1">
      <c r="A13" s="24"/>
      <c r="B13" s="25"/>
      <c r="C13" s="25"/>
      <c r="D13" s="7"/>
      <c r="E13" s="21"/>
      <c r="F13" s="21"/>
      <c r="G13" s="21"/>
      <c r="H13" s="21"/>
      <c r="J13" s="39">
        <v>1.236</v>
      </c>
      <c r="K13" s="40">
        <f>VALUE(123.6/100*(K1-K2)+K2)</f>
        <v>11485.6204</v>
      </c>
      <c r="L13" s="40">
        <f>VALUE(123.6/100*(L1-L2)+L2)</f>
        <v>12623.076000000001</v>
      </c>
      <c r="M13" s="40">
        <f>VALUE(123.6/100*(M1-M2)+M2)</f>
        <v>11933.874</v>
      </c>
      <c r="N13" s="40">
        <f>VALUE(123.6/100*(N1-N2)+N2)</f>
        <v>12283.398000000001</v>
      </c>
    </row>
    <row r="14" spans="1:15" ht="15" customHeight="1">
      <c r="A14" s="24"/>
      <c r="B14" s="25"/>
      <c r="C14" s="25"/>
      <c r="D14" s="6" t="s">
        <v>11</v>
      </c>
      <c r="E14" s="32">
        <f t="shared" ref="E14:F14" si="12">2*E11-E2</f>
        <v>11784.3</v>
      </c>
      <c r="F14" s="32">
        <f t="shared" si="12"/>
        <v>11987.233333333334</v>
      </c>
      <c r="G14" s="32">
        <f t="shared" ref="G14" si="13">2*G11-G2</f>
        <v>12001.999999999995</v>
      </c>
      <c r="H14" s="32"/>
      <c r="J14" s="33"/>
      <c r="K14" s="30"/>
      <c r="L14" s="30"/>
      <c r="M14" s="30"/>
      <c r="N14" s="30"/>
    </row>
    <row r="15" spans="1:15" ht="15" customHeight="1">
      <c r="A15" s="24"/>
      <c r="B15" s="25"/>
      <c r="C15" s="25"/>
      <c r="D15" s="6" t="s">
        <v>12</v>
      </c>
      <c r="E15" s="34">
        <f t="shared" ref="E15:F15" si="14">E11-E25</f>
        <v>11606.5</v>
      </c>
      <c r="F15" s="34">
        <f t="shared" si="14"/>
        <v>11861.016666666666</v>
      </c>
      <c r="G15" s="34">
        <f t="shared" ref="G15" si="15">G11-G25</f>
        <v>11958.199999999997</v>
      </c>
      <c r="H15" s="34"/>
      <c r="J15" s="38" t="s">
        <v>31</v>
      </c>
      <c r="K15" s="30"/>
      <c r="L15" s="30"/>
      <c r="M15" s="30"/>
      <c r="N15" s="30"/>
    </row>
    <row r="16" spans="1:15" ht="15" customHeight="1">
      <c r="A16" s="24"/>
      <c r="B16" s="25"/>
      <c r="C16" s="25"/>
      <c r="D16" s="6" t="s">
        <v>13</v>
      </c>
      <c r="E16" s="35">
        <f t="shared" ref="E16:F16" si="16">E14-E25</f>
        <v>11283.4</v>
      </c>
      <c r="F16" s="35">
        <f t="shared" si="16"/>
        <v>11731.283333333333</v>
      </c>
      <c r="G16" s="35">
        <f t="shared" ref="G16" si="17">G14-G25</f>
        <v>11879.399999999994</v>
      </c>
      <c r="H16" s="35"/>
      <c r="J16" s="39">
        <v>0.23599999999999999</v>
      </c>
      <c r="K16" s="40">
        <f>VALUE(K3-23.6/100*(K1-K2))</f>
        <v>12119.6296</v>
      </c>
      <c r="L16" s="40">
        <f>VALUE(L3-23.6/100*(L1-L2))</f>
        <v>-192.57600000000002</v>
      </c>
      <c r="M16" s="40">
        <f>VALUE(M3-23.6/100*(M1-M2))</f>
        <v>56.876000000000005</v>
      </c>
      <c r="N16" s="40">
        <f>VALUE(N3-23.6/100*(N1-N2))</f>
        <v>12000.302</v>
      </c>
    </row>
    <row r="17" spans="1:14" ht="15" customHeight="1">
      <c r="A17" s="54" t="s">
        <v>14</v>
      </c>
      <c r="B17" s="55"/>
      <c r="C17" s="55"/>
      <c r="D17" s="55"/>
      <c r="E17" s="5"/>
      <c r="F17" s="5"/>
      <c r="G17" s="5"/>
      <c r="H17" s="5"/>
      <c r="J17" s="39">
        <v>0.38200000000000001</v>
      </c>
      <c r="K17" s="41">
        <f>VALUE(K3-38.2/100*(K1-K2))</f>
        <v>12199.360200000001</v>
      </c>
      <c r="L17" s="40">
        <f>VALUE(L3-38.2/100*(L1-L2))</f>
        <v>-311.71199999999999</v>
      </c>
      <c r="M17" s="40">
        <f>VALUE(M3-38.2/100*(M1-M2))</f>
        <v>92.061999999999998</v>
      </c>
      <c r="N17" s="40">
        <f>VALUE(N3-38.2/100*(N1-N2))</f>
        <v>11977.599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18">(E2/E3)*E4</f>
        <v>12464.364609877952</v>
      </c>
      <c r="F18" s="27">
        <f t="shared" si="18"/>
        <v>12372.019107645478</v>
      </c>
      <c r="G18" s="27">
        <f t="shared" ref="G18" si="19">(G2/G3)*G4</f>
        <v>12168.489630306554</v>
      </c>
      <c r="H18" s="27"/>
      <c r="J18" s="39">
        <v>0.5</v>
      </c>
      <c r="K18" s="41">
        <f>VALUE(K3-50/100*(K1-K2))</f>
        <v>12263.8</v>
      </c>
      <c r="L18" s="40">
        <f>VALUE(L3-50/100*(L1-L2))</f>
        <v>-408</v>
      </c>
      <c r="M18" s="40">
        <f>VALUE(M3-50/100*(M1-M2))</f>
        <v>120.5</v>
      </c>
      <c r="N18" s="40">
        <f>VALUE(N3-50/100*(N1-N2))</f>
        <v>11959.25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20">E4+E26/2</f>
        <v>12237.594999999999</v>
      </c>
      <c r="F19" s="28">
        <f t="shared" si="20"/>
        <v>12254.222500000002</v>
      </c>
      <c r="G19" s="28">
        <f t="shared" ref="G19" si="21">G4+G26/2</f>
        <v>12113.23</v>
      </c>
      <c r="H19" s="28"/>
      <c r="J19" s="39">
        <v>0.61799999999999999</v>
      </c>
      <c r="K19" s="41">
        <f>VALUE(K3-61.8/100*(K1-K2))</f>
        <v>12328.239799999999</v>
      </c>
      <c r="L19" s="40">
        <f>VALUE(L3-61.8/100*(L1-L2))</f>
        <v>-504.28800000000001</v>
      </c>
      <c r="M19" s="40">
        <f>VALUE(M3-61.8/100*(M1-M2))</f>
        <v>148.93799999999999</v>
      </c>
      <c r="N19" s="40">
        <f>VALUE(N3-61.8/100*(N1-N2))</f>
        <v>11940.901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22">E4</f>
        <v>11962.1</v>
      </c>
      <c r="F20" s="21">
        <f t="shared" si="22"/>
        <v>12113.45</v>
      </c>
      <c r="G20" s="21">
        <f t="shared" ref="G20" si="23">G4</f>
        <v>12045.8</v>
      </c>
      <c r="H20" s="21"/>
      <c r="J20" s="39">
        <v>0.70699999999999996</v>
      </c>
      <c r="K20" s="40">
        <f>VALUE(K3-70.07/100*(K1-K2))</f>
        <v>12373.40227</v>
      </c>
      <c r="L20" s="40">
        <f>VALUE(L3-70.07/100*(L1-L2))</f>
        <v>-571.77119999999991</v>
      </c>
      <c r="M20" s="40">
        <f>VALUE(M3-70.07/100*(M1-M2))</f>
        <v>168.86869999999996</v>
      </c>
      <c r="N20" s="40">
        <f>VALUE(N3-70.07/100*(N1-N2))</f>
        <v>11928.041150000001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24">E4-E26/4</f>
        <v>11824.352500000001</v>
      </c>
      <c r="F21" s="20">
        <f t="shared" si="24"/>
        <v>12043.063750000001</v>
      </c>
      <c r="G21" s="20">
        <f t="shared" ref="G21" si="25">G4-G26/4</f>
        <v>12012.084999999999</v>
      </c>
      <c r="H21" s="20"/>
      <c r="J21" s="39">
        <v>0.78600000000000003</v>
      </c>
      <c r="K21" s="40">
        <f>VALUE(K3-78.6/100*(K1-K2))</f>
        <v>12419.9846</v>
      </c>
      <c r="L21" s="40">
        <f>VALUE(L3-78.6/100*(L1-L2))</f>
        <v>-641.37599999999998</v>
      </c>
      <c r="M21" s="40">
        <f>VALUE(M3-78.6/100*(M1-M2))</f>
        <v>189.42599999999999</v>
      </c>
      <c r="N21" s="40">
        <f>VALUE(N3-78.6/100*(N1-N2))</f>
        <v>11914.777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26">E4-E26/2</f>
        <v>11686.605000000001</v>
      </c>
      <c r="F22" s="32">
        <f t="shared" si="26"/>
        <v>11972.6775</v>
      </c>
      <c r="G22" s="32">
        <f t="shared" ref="G22" si="27">G4-G26/2</f>
        <v>11978.369999999999</v>
      </c>
      <c r="H22" s="32"/>
      <c r="J22" s="39">
        <v>1</v>
      </c>
      <c r="K22" s="40">
        <f>VALUE(K3-100/100*(K1-K2))</f>
        <v>12536.85</v>
      </c>
      <c r="L22" s="40">
        <f>VALUE(L3-100/100*(L1-L2))</f>
        <v>-816</v>
      </c>
      <c r="M22" s="40">
        <f>VALUE(M3-100/100*(M1-M2))</f>
        <v>241</v>
      </c>
      <c r="N22" s="40">
        <f>VALUE(N3-100/100*(N1-N2))</f>
        <v>11881.5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28">E4-(E18-E4)</f>
        <v>11459.835390122049</v>
      </c>
      <c r="F23" s="34">
        <f t="shared" si="28"/>
        <v>11854.880892354524</v>
      </c>
      <c r="G23" s="34">
        <f t="shared" ref="G23" si="29">G4-(G18-G4)</f>
        <v>11923.110369693444</v>
      </c>
      <c r="H23" s="34"/>
      <c r="J23" s="39">
        <v>1.236</v>
      </c>
      <c r="K23" s="40">
        <f>VALUE(K3-123.6/100*(K1-K2))</f>
        <v>12665.729600000001</v>
      </c>
      <c r="L23" s="40">
        <f>VALUE(L3-123.6/100*(L1-L2))</f>
        <v>-1008.576</v>
      </c>
      <c r="M23" s="40">
        <f>VALUE(M3-123.6/100*(M1-M2))</f>
        <v>297.87599999999998</v>
      </c>
      <c r="N23" s="40">
        <f>VALUE(N3-123.6/100*(N1-N2))</f>
        <v>11844.802</v>
      </c>
    </row>
    <row r="24" spans="1:14" ht="15" customHeight="1">
      <c r="A24" s="54" t="s">
        <v>20</v>
      </c>
      <c r="B24" s="55"/>
      <c r="C24" s="55"/>
      <c r="D24" s="55"/>
      <c r="E24" s="5"/>
      <c r="F24" s="5"/>
      <c r="G24" s="5"/>
      <c r="H24" s="5"/>
      <c r="J24" s="52">
        <v>1.272</v>
      </c>
      <c r="K24" s="53">
        <f>VALUE(K3-127.2/100*(K1-K2))</f>
        <v>12685.389200000001</v>
      </c>
      <c r="L24" s="53">
        <f>VALUE(L3-127.2/100*(L1-L2))</f>
        <v>-1037.952</v>
      </c>
      <c r="M24" s="53">
        <f>VALUE(M3-127.2/100*(M1-M2))</f>
        <v>306.55200000000002</v>
      </c>
      <c r="N24" s="53">
        <f>VALUE(N3-127.2/100*(N1-N2))</f>
        <v>11839.204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30">ABS(E2-E3)</f>
        <v>500.89999999999964</v>
      </c>
      <c r="F25" s="36">
        <f t="shared" si="30"/>
        <v>255.95000000000073</v>
      </c>
      <c r="G25" s="36">
        <f t="shared" ref="G25" si="31">ABS(G2-G3)</f>
        <v>122.60000000000036</v>
      </c>
      <c r="H25" s="36"/>
      <c r="J25" s="39">
        <v>1.3819999999999999</v>
      </c>
      <c r="K25" s="40">
        <f>VALUE(K3-138.2/100*(K1-K2))</f>
        <v>12745.460200000001</v>
      </c>
      <c r="L25" s="40">
        <f>VALUE(L3-138.2/100*(L1-L2))</f>
        <v>-1127.712</v>
      </c>
      <c r="M25" s="40">
        <f>VALUE(M3-138.2/100*(M1-M2))</f>
        <v>333.06199999999995</v>
      </c>
      <c r="N25" s="40">
        <f>VALUE(N3-138.2/100*(N1-N2))</f>
        <v>11822.099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32">E25*1.1</f>
        <v>550.98999999999967</v>
      </c>
      <c r="F26" s="36">
        <f t="shared" si="32"/>
        <v>281.54500000000081</v>
      </c>
      <c r="G26" s="36">
        <f t="shared" ref="G26" si="33">G25*1.1</f>
        <v>134.86000000000041</v>
      </c>
      <c r="H26" s="36"/>
      <c r="J26" s="39">
        <v>1.4139999999999999</v>
      </c>
      <c r="K26" s="40">
        <f>VALUE(K3-141.4/100*(K1-K2))</f>
        <v>12762.9354</v>
      </c>
      <c r="L26" s="40">
        <f>VALUE(L3-141.4/100*(L1-L2))</f>
        <v>-1153.8240000000001</v>
      </c>
      <c r="M26" s="40">
        <f>VALUE(M3-141.4/100*(M1-M2))</f>
        <v>340.77400000000006</v>
      </c>
      <c r="N26" s="40">
        <f>VALUE(N3-141.4/100*(N1-N2))</f>
        <v>11817.123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34">(E2+E3)</f>
        <v>24360.1</v>
      </c>
      <c r="F27" s="36">
        <f t="shared" si="34"/>
        <v>24237.45</v>
      </c>
      <c r="G27" s="36">
        <f t="shared" ref="G27" si="35">(G2+G3)</f>
        <v>24196.6</v>
      </c>
      <c r="H27" s="36"/>
      <c r="J27" s="39">
        <v>1.5</v>
      </c>
      <c r="K27" s="40">
        <f>VALUE(K3-150/100*(K1-K2))</f>
        <v>12809.900000000001</v>
      </c>
      <c r="L27" s="40">
        <f>VALUE(L3-150/100*(L1-L2))</f>
        <v>-1224</v>
      </c>
      <c r="M27" s="40">
        <f>VALUE(M3-150/100*(M1-M2))</f>
        <v>361.5</v>
      </c>
      <c r="N27" s="40">
        <f>VALUE(N3-150/100*(N1-N2))</f>
        <v>11803.75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36">(E2+E3)/2</f>
        <v>12180.05</v>
      </c>
      <c r="F28" s="36">
        <f t="shared" si="36"/>
        <v>12118.725</v>
      </c>
      <c r="G28" s="36">
        <f t="shared" ref="G28" si="37">(G2+G3)/2</f>
        <v>12098.3</v>
      </c>
      <c r="H28" s="36"/>
      <c r="J28" s="50">
        <v>1.6180000000000001</v>
      </c>
      <c r="K28" s="51">
        <f>VALUE(K3-161.8/100*(K1-K2))</f>
        <v>12874.339800000002</v>
      </c>
      <c r="L28" s="51">
        <f>VALUE(L3-161.8/100*(L1-L2))</f>
        <v>-1320.288</v>
      </c>
      <c r="M28" s="51">
        <f>VALUE(M3-161.8/100*(M1-M2))</f>
        <v>389.93800000000005</v>
      </c>
      <c r="N28" s="51">
        <f>VALUE(N3-161.8/100*(N1-N2))</f>
        <v>11785.401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38">E30-E31+E30</f>
        <v>12034.75</v>
      </c>
      <c r="F29" s="36">
        <f t="shared" si="38"/>
        <v>12115.208333333334</v>
      </c>
      <c r="G29" s="36">
        <f t="shared" ref="G29" si="39">G30-G31+G30</f>
        <v>12063.299999999996</v>
      </c>
      <c r="H29" s="36"/>
      <c r="J29" s="39">
        <v>1.7070000000000001</v>
      </c>
      <c r="K29" s="40">
        <f>VALUE(K3-170.07/100*(K1-K2))</f>
        <v>12919.502270000001</v>
      </c>
      <c r="L29" s="40">
        <f>VALUE(L3-170.07/100*(L1-L2))</f>
        <v>-1387.7711999999999</v>
      </c>
      <c r="M29" s="40">
        <f>VALUE(M3-170.07/100*(M1-M2))</f>
        <v>409.86869999999999</v>
      </c>
      <c r="N29" s="40">
        <f>VALUE(N3-170.07/100*(N1-N2))</f>
        <v>11772.541150000001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40">(E2+E3+E4)/3</f>
        <v>12107.4</v>
      </c>
      <c r="F30" s="36">
        <f t="shared" si="40"/>
        <v>12116.966666666667</v>
      </c>
      <c r="G30" s="36">
        <f t="shared" ref="G30" si="41">(G2+G3+G4)/3</f>
        <v>12080.799999999997</v>
      </c>
      <c r="H30" s="36"/>
      <c r="J30" s="42">
        <v>2</v>
      </c>
      <c r="K30" s="43">
        <f>VALUE(K3-200/100*(K1-K2))</f>
        <v>13082.95</v>
      </c>
      <c r="L30" s="43">
        <f>VALUE(L3-200/100*(L1-L2))</f>
        <v>-1632</v>
      </c>
      <c r="M30" s="43">
        <f>VALUE(M3-200/100*(M1-M2))</f>
        <v>482</v>
      </c>
      <c r="N30" s="43">
        <f>VALUE(N3-200/100*(N1-N2))</f>
        <v>11726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42">E28</f>
        <v>12180.05</v>
      </c>
      <c r="F31" s="36">
        <f t="shared" si="42"/>
        <v>12118.725</v>
      </c>
      <c r="G31" s="36">
        <f t="shared" ref="G31" si="43">G28</f>
        <v>12098.3</v>
      </c>
      <c r="H31" s="36"/>
      <c r="J31" s="39">
        <v>2.2360000000000002</v>
      </c>
      <c r="K31" s="40">
        <f>VALUE(K3-223.6/100*(K1-K2))</f>
        <v>13211.829600000001</v>
      </c>
      <c r="L31" s="40">
        <f>VALUE(L3-223.6/100*(L1-L2))</f>
        <v>-1824.5759999999998</v>
      </c>
      <c r="M31" s="40">
        <f>VALUE(M3-223.6/100*(M1-M2))</f>
        <v>538.87599999999998</v>
      </c>
      <c r="N31" s="40">
        <f>VALUE(N3-223.6/100*(N1-N2))</f>
        <v>11689.302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-145.29999999999927</v>
      </c>
      <c r="F32" s="37">
        <f t="shared" ref="F32" si="44">ABS(F29-F31)</f>
        <v>3.5166666666664241</v>
      </c>
      <c r="G32" s="37">
        <f t="shared" ref="G32" si="45">ABS(G29-G31)</f>
        <v>35.000000000003638</v>
      </c>
      <c r="H32" s="37"/>
      <c r="J32" s="39">
        <v>2.2719999999999998</v>
      </c>
      <c r="K32" s="40">
        <f>VALUE(K3-227.2/100*(K1-K2))</f>
        <v>13231.4892</v>
      </c>
      <c r="L32" s="40">
        <f>VALUE(L3-227.2/100*(L1-L2))</f>
        <v>-1853.9519999999998</v>
      </c>
      <c r="M32" s="40">
        <f>VALUE(M3-227.2/100*(M1-M2))</f>
        <v>547.55199999999991</v>
      </c>
      <c r="N32" s="40">
        <f>VALUE(N3-227.2/100*(N1-N2))</f>
        <v>11683.704</v>
      </c>
    </row>
    <row r="33" spans="10:14" ht="15" customHeight="1">
      <c r="J33" s="39">
        <v>2.3820000000000001</v>
      </c>
      <c r="K33" s="40">
        <f>VALUE(K3-238.2/100*(K1-K2))</f>
        <v>13291.5602</v>
      </c>
      <c r="L33" s="40">
        <f>VALUE(L3-238.2/100*(L1-L2))</f>
        <v>-1943.7119999999998</v>
      </c>
      <c r="M33" s="40">
        <f>VALUE(M3-238.2/100*(M1-M2))</f>
        <v>574.0619999999999</v>
      </c>
      <c r="N33" s="40">
        <f>VALUE(N3-238.2/100*(N1-N2))</f>
        <v>11666.599</v>
      </c>
    </row>
    <row r="34" spans="10:14" ht="15" customHeight="1">
      <c r="J34" s="48">
        <v>2.4140000000000001</v>
      </c>
      <c r="K34" s="49">
        <f>VALUE(K3-241.4/100*(K1-K2))</f>
        <v>13309.035400000001</v>
      </c>
      <c r="L34" s="49">
        <f>VALUE(L3-241.4/100*(L1-L2))</f>
        <v>-1969.8240000000001</v>
      </c>
      <c r="M34" s="49">
        <f>VALUE(M3-241.4/100*(M1-M2))</f>
        <v>581.774</v>
      </c>
      <c r="N34" s="49">
        <f>VALUE(N3-241.4/100*(N1-N2))</f>
        <v>11661.623</v>
      </c>
    </row>
    <row r="35" spans="10:14" ht="15" customHeight="1">
      <c r="J35" s="44">
        <v>2.6179999999999999</v>
      </c>
      <c r="K35" s="45">
        <f>VALUE(K3-261.8/100*(K1-K2))</f>
        <v>13420.439800000002</v>
      </c>
      <c r="L35" s="45">
        <f>VALUE(L3-261.8/100*(L1-L2))</f>
        <v>-2136.2880000000005</v>
      </c>
      <c r="M35" s="45">
        <f>VALUE(M3-261.8/100*(M1-M2))</f>
        <v>630.9380000000001</v>
      </c>
      <c r="N35" s="45">
        <f>VALUE(N3-261.8/100*(N1-N2))</f>
        <v>11629.901</v>
      </c>
    </row>
    <row r="36" spans="10:14" ht="15" customHeight="1">
      <c r="J36" s="39">
        <v>3</v>
      </c>
      <c r="K36" s="40">
        <f>VALUE(K3-300/100*(K1-K2))</f>
        <v>13629.050000000001</v>
      </c>
      <c r="L36" s="40">
        <f>VALUE(L3-300/100*(L1-L2))</f>
        <v>-2448</v>
      </c>
      <c r="M36" s="40">
        <f>VALUE(M3-300/100*(M1-M2))</f>
        <v>723</v>
      </c>
      <c r="N36" s="40">
        <f>VALUE(N3-300/100*(N1-N2))</f>
        <v>11570.5</v>
      </c>
    </row>
    <row r="37" spans="10:14" ht="15" customHeight="1">
      <c r="J37" s="39">
        <v>3.2360000000000002</v>
      </c>
      <c r="K37" s="40">
        <f>VALUE(K3-323.6/100*(K1-K2))</f>
        <v>13757.929600000001</v>
      </c>
      <c r="L37" s="40">
        <f>VALUE(L3-323.6/100*(L1-L2))</f>
        <v>-2640.576</v>
      </c>
      <c r="M37" s="40">
        <f>VALUE(M3-323.6/100*(M1-M2))</f>
        <v>779.87600000000009</v>
      </c>
      <c r="N37" s="40">
        <f>VALUE(N3-323.6/100*(N1-N2))</f>
        <v>11533.802</v>
      </c>
    </row>
    <row r="38" spans="10:14" ht="15" customHeight="1">
      <c r="J38" s="39">
        <v>3.2719999999999998</v>
      </c>
      <c r="K38" s="40">
        <f>VALUE(K3-327.2/100*(K1-K2))</f>
        <v>13777.5892</v>
      </c>
      <c r="L38" s="40">
        <f>VALUE(L3-327.2/100*(L1-L2))</f>
        <v>-2669.9519999999998</v>
      </c>
      <c r="M38" s="40">
        <f>VALUE(M3-327.2/100*(M1-M2))</f>
        <v>788.55199999999991</v>
      </c>
      <c r="N38" s="40">
        <f>VALUE(N3-327.2/100*(N1-N2))</f>
        <v>11528.204</v>
      </c>
    </row>
    <row r="39" spans="10:14" ht="15" customHeight="1">
      <c r="J39" s="39">
        <v>3.3820000000000001</v>
      </c>
      <c r="K39" s="40">
        <f>VALUE(K3-338.2/100*(K1-K2))</f>
        <v>13837.6602</v>
      </c>
      <c r="L39" s="40">
        <f>VALUE(L3-338.2/100*(L1-L2))</f>
        <v>-2759.7119999999995</v>
      </c>
      <c r="M39" s="40">
        <f>VALUE(M3-338.2/100*(M1-M2))</f>
        <v>815.0619999999999</v>
      </c>
      <c r="N39" s="40">
        <f>VALUE(N3-338.2/100*(N1-N2))</f>
        <v>11511.099</v>
      </c>
    </row>
    <row r="40" spans="10:14" ht="15" customHeight="1">
      <c r="J40" s="39">
        <v>3.4140000000000001</v>
      </c>
      <c r="K40" s="40">
        <f>VALUE(K3-341.4/100*(K1-K2))</f>
        <v>13855.135400000001</v>
      </c>
      <c r="L40" s="40">
        <f>VALUE(L3-341.4/100*(L1-L2))</f>
        <v>-2785.8239999999996</v>
      </c>
      <c r="M40" s="40">
        <f>VALUE(M3-341.4/100*(M1-M2))</f>
        <v>822.77399999999989</v>
      </c>
      <c r="N40" s="40">
        <f>VALUE(N3-341.4/100*(N1-N2))</f>
        <v>11506.123</v>
      </c>
    </row>
    <row r="41" spans="10:14" ht="15" customHeight="1">
      <c r="J41" s="39">
        <v>3.6179999999999999</v>
      </c>
      <c r="K41" s="40">
        <f>VALUE(K3-361.8/100*(K1-K2))</f>
        <v>13966.539800000002</v>
      </c>
      <c r="L41" s="40">
        <f>VALUE(L3-361.8/100*(L1-L2))</f>
        <v>-2952.2880000000005</v>
      </c>
      <c r="M41" s="40">
        <f>VALUE(M3-361.8/100*(M1-M2))</f>
        <v>871.9380000000001</v>
      </c>
      <c r="N41" s="40">
        <f>VALUE(N3-361.8/100*(N1-N2))</f>
        <v>11474.401</v>
      </c>
    </row>
    <row r="42" spans="10:14" ht="15" customHeight="1">
      <c r="J42" s="39">
        <v>4</v>
      </c>
      <c r="K42" s="40">
        <f>VALUE(K3-400/100*(K1-K2))</f>
        <v>14175.150000000001</v>
      </c>
      <c r="L42" s="40">
        <f>VALUE(L3-400/100*(L1-L2))</f>
        <v>-3264</v>
      </c>
      <c r="M42" s="40">
        <f>VALUE(M3-400/100*(M1-M2))</f>
        <v>964</v>
      </c>
      <c r="N42" s="40">
        <f>VALUE(N3-400/100*(N1-N2))</f>
        <v>11415</v>
      </c>
    </row>
    <row r="43" spans="10:14" ht="15" customHeight="1">
      <c r="J43" s="39">
        <v>4.2359999999999998</v>
      </c>
      <c r="K43" s="40">
        <f>VALUE(K3-423.6/100*(K1-K2))</f>
        <v>14304.029600000002</v>
      </c>
      <c r="L43" s="40">
        <f>VALUE(L3-423.6/100*(L1-L2))</f>
        <v>-3456.5760000000005</v>
      </c>
      <c r="M43" s="40">
        <f>VALUE(M3-423.6/100*(M1-M2))</f>
        <v>1020.8760000000002</v>
      </c>
      <c r="N43" s="40">
        <f>VALUE(N3-423.6/100*(N1-N2))</f>
        <v>11378.302</v>
      </c>
    </row>
    <row r="44" spans="10:14" ht="15" customHeight="1">
      <c r="J44" s="39">
        <v>4.2720000000000002</v>
      </c>
      <c r="K44" s="40">
        <f>VALUE(K3-427.2/100*(K1-K2))</f>
        <v>14323.689200000001</v>
      </c>
      <c r="L44" s="40">
        <f>VALUE(L3-427.2/100*(L1-L2))</f>
        <v>-3485.9520000000002</v>
      </c>
      <c r="M44" s="40">
        <f>VALUE(M3-427.2/100*(M1-M2))</f>
        <v>1029.5520000000001</v>
      </c>
      <c r="N44" s="40">
        <f>VALUE(N3-427.2/100*(N1-N2))</f>
        <v>11372.704</v>
      </c>
    </row>
    <row r="45" spans="10:14" ht="15" customHeight="1">
      <c r="J45" s="39">
        <v>4.3819999999999997</v>
      </c>
      <c r="K45" s="40">
        <f>VALUE(K3-438.2/100*(K1-K2))</f>
        <v>14383.760200000001</v>
      </c>
      <c r="L45" s="40">
        <f>VALUE(L3-438.2/100*(L1-L2))</f>
        <v>-3575.7119999999995</v>
      </c>
      <c r="M45" s="40">
        <f>VALUE(M3-438.2/100*(M1-M2))</f>
        <v>1056.0619999999999</v>
      </c>
      <c r="N45" s="40">
        <f>VALUE(N3-438.2/100*(N1-N2))</f>
        <v>11355.599</v>
      </c>
    </row>
    <row r="46" spans="10:14" ht="15" customHeight="1">
      <c r="J46" s="39">
        <v>4.4139999999999997</v>
      </c>
      <c r="K46" s="40">
        <f>VALUE(K3-414.4/100*(K1-K2))</f>
        <v>14253.788400000001</v>
      </c>
      <c r="L46" s="40">
        <f>VALUE(L3-414.4/100*(L1-L2))</f>
        <v>-3381.5039999999999</v>
      </c>
      <c r="M46" s="40">
        <f>VALUE(M3-414.4/100*(M1-M2))</f>
        <v>998.70400000000006</v>
      </c>
      <c r="N46" s="40">
        <f>VALUE(N3-414.4/100*(N1-N2))</f>
        <v>11392.608</v>
      </c>
    </row>
    <row r="47" spans="10:14" ht="15" customHeight="1">
      <c r="J47" s="39">
        <v>4.6180000000000003</v>
      </c>
      <c r="K47" s="40">
        <f>VALUE(K3-461.8/100*(K1-K2))</f>
        <v>14512.639800000001</v>
      </c>
      <c r="L47" s="40">
        <f>VALUE(L3-461.8/100*(L1-L2))</f>
        <v>-3768.2880000000005</v>
      </c>
      <c r="M47" s="40">
        <f>VALUE(M3-461.8/100*(M1-M2))</f>
        <v>1112.9380000000001</v>
      </c>
      <c r="N47" s="40">
        <f>VALUE(N3-461.8/100*(N1-N2))</f>
        <v>11318.901</v>
      </c>
    </row>
    <row r="48" spans="10:14" ht="15" customHeight="1">
      <c r="J48" s="39">
        <v>4.7640000000000002</v>
      </c>
      <c r="K48" s="40">
        <f>VALUE(K3-476.4/100*(K1-K2))</f>
        <v>14592.370400000002</v>
      </c>
      <c r="L48" s="40">
        <f>VALUE(L3-476.4/100*(L1-L2))</f>
        <v>-3887.4239999999995</v>
      </c>
      <c r="M48" s="40">
        <f>VALUE(M3-476.4/100*(M1-M2))</f>
        <v>1148.1239999999998</v>
      </c>
      <c r="N48" s="40">
        <f>VALUE(N3-476.4/100*(N1-N2))</f>
        <v>11296.198</v>
      </c>
    </row>
    <row r="49" spans="10:14" ht="15" customHeight="1">
      <c r="J49" s="39">
        <v>5</v>
      </c>
      <c r="K49" s="40">
        <f>VALUE(K3-500/100*(K1-K2))</f>
        <v>14721.250000000002</v>
      </c>
      <c r="L49" s="40">
        <f>VALUE(L3-500/100*(L1-L2))</f>
        <v>-4080</v>
      </c>
      <c r="M49" s="40">
        <f>VALUE(M3-500/100*(M1-M2))</f>
        <v>1205</v>
      </c>
      <c r="N49" s="40">
        <f>VALUE(N3-500/100*(N1-N2))</f>
        <v>11259.5</v>
      </c>
    </row>
    <row r="50" spans="10:14" ht="15" customHeight="1">
      <c r="J50" s="39">
        <v>5.2359999999999998</v>
      </c>
      <c r="K50" s="40">
        <f>VALUE(K3-523.6/100*(K1-K2))</f>
        <v>14850.129600000002</v>
      </c>
      <c r="L50" s="40">
        <f>VALUE(L3-523.6/100*(L1-L2))</f>
        <v>-4272.5760000000009</v>
      </c>
      <c r="M50" s="40">
        <f>VALUE(M3-523.6/100*(M1-M2))</f>
        <v>1261.8760000000002</v>
      </c>
      <c r="N50" s="40">
        <f>VALUE(N3-523.6/100*(N1-N2))</f>
        <v>11222.802</v>
      </c>
    </row>
    <row r="51" spans="10:14" ht="15" customHeight="1">
      <c r="J51" s="39">
        <v>5.3819999999999997</v>
      </c>
      <c r="K51" s="40">
        <f>VALUE(K3-538.2/100*(K1-K2))</f>
        <v>14929.860200000003</v>
      </c>
      <c r="L51" s="40">
        <f>VALUE(L3-538.2/100*(L1-L2))</f>
        <v>-4391.7120000000004</v>
      </c>
      <c r="M51" s="40">
        <f>VALUE(M3-538.2/100*(M1-M2))</f>
        <v>1297.0620000000001</v>
      </c>
      <c r="N51" s="40">
        <f>VALUE(N3-538.2/100*(N1-N2))</f>
        <v>11200.099</v>
      </c>
    </row>
    <row r="52" spans="10:14" ht="15" customHeight="1">
      <c r="J52" s="39">
        <v>5.6180000000000003</v>
      </c>
      <c r="K52" s="40">
        <f>VALUE(K3-561.8/100*(K1-K2))</f>
        <v>15058.739800000001</v>
      </c>
      <c r="L52" s="40">
        <f>VALUE(L3-561.8/100*(L1-L2))</f>
        <v>-4584.2879999999996</v>
      </c>
      <c r="M52" s="40">
        <f>VALUE(M3-561.8/100*(M1-M2))</f>
        <v>1353.9379999999999</v>
      </c>
      <c r="N52" s="40">
        <f>VALUE(N3-561.8/100*(N1-N2))</f>
        <v>11163.401</v>
      </c>
    </row>
    <row r="53" spans="10:14" ht="15" customHeight="1"/>
    <row r="54" spans="10:14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4"/>
  <sheetViews>
    <sheetView showGridLines="0" zoomScale="110" zoomScaleNormal="110" workbookViewId="0">
      <selection activeCell="H12" sqref="H12"/>
    </sheetView>
  </sheetViews>
  <sheetFormatPr defaultColWidth="8.77734375" defaultRowHeight="14.7" customHeight="1"/>
  <cols>
    <col min="1" max="4" width="8.77734375" style="15" customWidth="1"/>
    <col min="5" max="7" width="10.77734375" style="15" customWidth="1"/>
    <col min="8" max="8" width="9.21875" style="15" bestFit="1" customWidth="1"/>
    <col min="9" max="9" width="11" style="13" bestFit="1" customWidth="1"/>
    <col min="10" max="10" width="13.77734375" style="15" bestFit="1" customWidth="1"/>
    <col min="11" max="13" width="10.44140625" style="15" bestFit="1" customWidth="1"/>
    <col min="14" max="250" width="8.77734375" style="15" customWidth="1"/>
    <col min="251" max="16384" width="8.77734375" style="16"/>
  </cols>
  <sheetData>
    <row r="1" spans="1:13" ht="15" customHeight="1" thickBot="1">
      <c r="A1" s="56"/>
      <c r="B1" s="57"/>
      <c r="C1" s="57"/>
      <c r="D1" s="57"/>
      <c r="E1" s="1" t="s">
        <v>32</v>
      </c>
      <c r="F1" s="1" t="s">
        <v>0</v>
      </c>
      <c r="G1" s="2">
        <v>43878</v>
      </c>
      <c r="H1" s="2"/>
      <c r="J1" s="12" t="s">
        <v>27</v>
      </c>
      <c r="K1" s="14"/>
      <c r="L1" s="14"/>
      <c r="M1" s="14"/>
    </row>
    <row r="2" spans="1:13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30998.15</v>
      </c>
      <c r="H2" s="19"/>
      <c r="J2" s="12" t="s">
        <v>28</v>
      </c>
      <c r="K2" s="14"/>
      <c r="L2" s="14"/>
      <c r="M2" s="14"/>
    </row>
    <row r="3" spans="1:13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30630.5</v>
      </c>
      <c r="H3" s="20"/>
      <c r="J3" s="12" t="s">
        <v>29</v>
      </c>
      <c r="K3" s="14"/>
      <c r="L3" s="14"/>
      <c r="M3" s="14"/>
    </row>
    <row r="4" spans="1:13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30680.7</v>
      </c>
      <c r="H4" s="21"/>
    </row>
    <row r="5" spans="1:13" ht="15" customHeight="1">
      <c r="A5" s="54" t="s">
        <v>4</v>
      </c>
      <c r="B5" s="55"/>
      <c r="C5" s="55"/>
      <c r="D5" s="55"/>
      <c r="E5" s="18"/>
      <c r="F5" s="18"/>
      <c r="G5" s="18"/>
      <c r="H5" s="18"/>
      <c r="J5" s="22" t="s">
        <v>30</v>
      </c>
      <c r="K5" s="23"/>
      <c r="L5" s="23"/>
      <c r="M5" s="23"/>
    </row>
    <row r="6" spans="1:13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31276.716666666674</v>
      </c>
      <c r="H6" s="26"/>
      <c r="J6" s="44">
        <v>0.23599999999999999</v>
      </c>
      <c r="K6" s="45">
        <f>VALUE(23.6/100*(K1-K2)+K2)</f>
        <v>0</v>
      </c>
      <c r="L6" s="45">
        <f>VALUE(23.6/100*(L1-L2)+L2)</f>
        <v>0</v>
      </c>
      <c r="M6" s="45">
        <f>VALUE(23.6/100*(M1-M2)+M2)</f>
        <v>0</v>
      </c>
    </row>
    <row r="7" spans="1:13" ht="15" customHeight="1">
      <c r="A7" s="24"/>
      <c r="B7" s="25"/>
      <c r="C7" s="25"/>
      <c r="D7" s="6" t="s">
        <v>6</v>
      </c>
      <c r="E7" s="27">
        <f t="shared" ref="E7:F7" si="2">E11+E25</f>
        <v>32735.833333333336</v>
      </c>
      <c r="F7" s="27">
        <f t="shared" si="2"/>
        <v>31960.133333333339</v>
      </c>
      <c r="G7" s="27">
        <f t="shared" ref="G7" si="3">G11+G25</f>
        <v>31137.433333333338</v>
      </c>
      <c r="H7" s="27"/>
      <c r="J7" s="48">
        <v>0.38200000000000001</v>
      </c>
      <c r="K7" s="49">
        <f>38.2/100*(K1-K2)+K2</f>
        <v>0</v>
      </c>
      <c r="L7" s="49">
        <f>38.2/100*(L1-L2)+L2</f>
        <v>0</v>
      </c>
      <c r="M7" s="49">
        <f>38.2/100*(M1-M2)+M2</f>
        <v>0</v>
      </c>
    </row>
    <row r="8" spans="1:13" ht="15" customHeight="1">
      <c r="A8" s="24"/>
      <c r="B8" s="25"/>
      <c r="C8" s="25"/>
      <c r="D8" s="6" t="s">
        <v>7</v>
      </c>
      <c r="E8" s="28">
        <f t="shared" ref="E8:F8" si="4">(2*E11)-E3</f>
        <v>31785.316666666669</v>
      </c>
      <c r="F8" s="28">
        <f t="shared" si="4"/>
        <v>31397.466666666674</v>
      </c>
      <c r="G8" s="28">
        <f t="shared" ref="G8" si="5">(2*G11)-G3</f>
        <v>30909.066666666673</v>
      </c>
      <c r="H8" s="28"/>
      <c r="J8" s="42">
        <v>0.5</v>
      </c>
      <c r="K8" s="43">
        <f>VALUE(50/100*(K1-K2)+K2)</f>
        <v>0</v>
      </c>
      <c r="L8" s="43">
        <f>VALUE(50/100*(L1-L2)+L2)</f>
        <v>0</v>
      </c>
      <c r="M8" s="43">
        <f>VALUE(50/100*(M1-M2)+M2)</f>
        <v>0</v>
      </c>
    </row>
    <row r="9" spans="1:13" ht="15" customHeight="1">
      <c r="A9" s="24"/>
      <c r="B9" s="25"/>
      <c r="C9" s="25"/>
      <c r="D9" s="7"/>
      <c r="E9" s="21"/>
      <c r="F9" s="21"/>
      <c r="G9" s="21"/>
      <c r="H9" s="21"/>
      <c r="J9" s="50">
        <v>0.61799999999999999</v>
      </c>
      <c r="K9" s="51">
        <f>VALUE(61.8/100*(K1-K2)+K2)</f>
        <v>0</v>
      </c>
      <c r="L9" s="51">
        <f>VALUE(61.8/100*(L1-L2)+L2)</f>
        <v>0</v>
      </c>
      <c r="M9" s="51">
        <f>VALUE(61.8/100*(M1-M2)+M2)</f>
        <v>0</v>
      </c>
    </row>
    <row r="10" spans="1:13" ht="15" customHeight="1">
      <c r="A10" s="24"/>
      <c r="B10" s="25"/>
      <c r="C10" s="25"/>
      <c r="D10" s="6" t="s">
        <v>8</v>
      </c>
      <c r="E10" s="29">
        <f t="shared" ref="E10:F10" si="6">E11+E32/2</f>
        <v>30766.866666666669</v>
      </c>
      <c r="F10" s="29">
        <f t="shared" si="6"/>
        <v>31212.775000000001</v>
      </c>
      <c r="G10" s="29">
        <f t="shared" ref="G10" si="7">G11+G32/2</f>
        <v>30814.325000000001</v>
      </c>
      <c r="H10" s="29"/>
      <c r="J10" s="39">
        <v>0.70699999999999996</v>
      </c>
      <c r="K10" s="40">
        <f>VALUE(70.7/100*(K1-K2)+K2)</f>
        <v>0</v>
      </c>
      <c r="L10" s="40">
        <f>VALUE(70.7/100*(L1-L2)+L2)</f>
        <v>0</v>
      </c>
      <c r="M10" s="40">
        <f>VALUE(70.7/100*(M1-M2)+M2)</f>
        <v>0</v>
      </c>
    </row>
    <row r="11" spans="1:13" ht="15" customHeight="1">
      <c r="A11" s="24"/>
      <c r="B11" s="25"/>
      <c r="C11" s="25"/>
      <c r="D11" s="6" t="s">
        <v>9</v>
      </c>
      <c r="E11" s="21">
        <f t="shared" ref="E11:F11" si="8">(E2+E3+E4)/3</f>
        <v>30698.933333333334</v>
      </c>
      <c r="F11" s="21">
        <f t="shared" si="8"/>
        <v>31086.783333333336</v>
      </c>
      <c r="G11" s="21">
        <f t="shared" ref="G11" si="9">(G2+G3+G4)/3</f>
        <v>30769.783333333336</v>
      </c>
      <c r="H11" s="21"/>
      <c r="J11" s="46">
        <v>0.78600000000000003</v>
      </c>
      <c r="K11" s="47">
        <f>VALUE(78.6/100*(K1-K2)+K2)</f>
        <v>0</v>
      </c>
      <c r="L11" s="47">
        <f>VALUE(78.6/100*(L1-L2)+L2)</f>
        <v>0</v>
      </c>
      <c r="M11" s="47">
        <f>VALUE(78.6/100*(M1-M2)+M2)</f>
        <v>0</v>
      </c>
    </row>
    <row r="12" spans="1:13" ht="15" customHeight="1">
      <c r="A12" s="24"/>
      <c r="B12" s="25"/>
      <c r="C12" s="25"/>
      <c r="D12" s="6" t="s">
        <v>10</v>
      </c>
      <c r="E12" s="31">
        <f t="shared" ref="E12:F12" si="10">E11-E32/2</f>
        <v>30631</v>
      </c>
      <c r="F12" s="31">
        <f t="shared" si="10"/>
        <v>30960.791666666672</v>
      </c>
      <c r="G12" s="31">
        <f t="shared" ref="G12" si="11">G11-G32/2</f>
        <v>30725.241666666672</v>
      </c>
      <c r="H12" s="31"/>
      <c r="J12" s="39">
        <v>1</v>
      </c>
      <c r="K12" s="40">
        <f>VALUE(100/100*(K1-K2)+K2)</f>
        <v>0</v>
      </c>
      <c r="L12" s="40">
        <f>VALUE(100/100*(L1-L2)+L2)</f>
        <v>0</v>
      </c>
      <c r="M12" s="40">
        <f>VALUE(100/100*(M1-M2)+M2)</f>
        <v>0</v>
      </c>
    </row>
    <row r="13" spans="1:13" ht="15" customHeight="1">
      <c r="A13" s="24"/>
      <c r="B13" s="25"/>
      <c r="C13" s="25"/>
      <c r="D13" s="7"/>
      <c r="E13" s="21"/>
      <c r="F13" s="21"/>
      <c r="G13" s="21"/>
      <c r="H13" s="21"/>
      <c r="J13" s="39">
        <v>1.236</v>
      </c>
      <c r="K13" s="40">
        <f>VALUE(123.6/100*(K1-K2)+K2)</f>
        <v>0</v>
      </c>
      <c r="L13" s="40">
        <f>VALUE(123.6/100*(L1-L2)+L2)</f>
        <v>0</v>
      </c>
      <c r="M13" s="40">
        <f>VALUE(123.6/100*(M1-M2)+M2)</f>
        <v>0</v>
      </c>
    </row>
    <row r="14" spans="1:13" ht="15" customHeight="1">
      <c r="A14" s="24"/>
      <c r="B14" s="25"/>
      <c r="C14" s="25"/>
      <c r="D14" s="6" t="s">
        <v>11</v>
      </c>
      <c r="E14" s="32">
        <f t="shared" ref="E14:F14" si="12">2*E11-E2</f>
        <v>29748.416666666668</v>
      </c>
      <c r="F14" s="32">
        <f t="shared" si="12"/>
        <v>30524.116666666672</v>
      </c>
      <c r="G14" s="32">
        <f t="shared" ref="G14" si="13">2*G11-G2</f>
        <v>30541.416666666672</v>
      </c>
      <c r="H14" s="32"/>
      <c r="J14" s="33"/>
      <c r="K14" s="30"/>
      <c r="L14" s="30"/>
      <c r="M14" s="30"/>
    </row>
    <row r="15" spans="1:13" ht="15" customHeight="1">
      <c r="A15" s="24"/>
      <c r="B15" s="25"/>
      <c r="C15" s="25"/>
      <c r="D15" s="6" t="s">
        <v>12</v>
      </c>
      <c r="E15" s="34">
        <f t="shared" ref="E15:F15" si="14">E11-E25</f>
        <v>28662.033333333333</v>
      </c>
      <c r="F15" s="34">
        <f t="shared" si="14"/>
        <v>30213.433333333334</v>
      </c>
      <c r="G15" s="34">
        <f t="shared" ref="G15" si="15">G11-G25</f>
        <v>30402.133333333335</v>
      </c>
      <c r="H15" s="34"/>
      <c r="J15" s="38" t="s">
        <v>31</v>
      </c>
      <c r="K15" s="30"/>
      <c r="L15" s="30"/>
      <c r="M15" s="30"/>
    </row>
    <row r="16" spans="1:13" ht="15" customHeight="1">
      <c r="A16" s="24"/>
      <c r="B16" s="25"/>
      <c r="C16" s="25"/>
      <c r="D16" s="6" t="s">
        <v>13</v>
      </c>
      <c r="E16" s="35">
        <f t="shared" ref="E16:F16" si="16">E14-E25</f>
        <v>27711.516666666666</v>
      </c>
      <c r="F16" s="35">
        <f t="shared" si="16"/>
        <v>29650.76666666667</v>
      </c>
      <c r="G16" s="35">
        <f t="shared" ref="G16" si="17">G14-G25</f>
        <v>30173.76666666667</v>
      </c>
      <c r="H16" s="35"/>
      <c r="J16" s="39">
        <v>0.23599999999999999</v>
      </c>
      <c r="K16" s="40">
        <f>VALUE(K3-23.6/100*(K1-K2))</f>
        <v>0</v>
      </c>
      <c r="L16" s="40">
        <f>VALUE(L3-23.6/100*(L1-L2))</f>
        <v>0</v>
      </c>
      <c r="M16" s="40">
        <f>VALUE(M3-23.6/100*(M1-M2))</f>
        <v>0</v>
      </c>
    </row>
    <row r="17" spans="1:13" ht="15" customHeight="1">
      <c r="A17" s="54" t="s">
        <v>14</v>
      </c>
      <c r="B17" s="55"/>
      <c r="C17" s="55"/>
      <c r="D17" s="55"/>
      <c r="E17" s="5"/>
      <c r="F17" s="5"/>
      <c r="G17" s="5"/>
      <c r="H17" s="5"/>
      <c r="J17" s="39">
        <v>0.38200000000000001</v>
      </c>
      <c r="K17" s="40">
        <f>VALUE(K3-38.2/100*(K1-K2))</f>
        <v>0</v>
      </c>
      <c r="L17" s="40">
        <f>VALUE(L3-38.2/100*(L1-L2))</f>
        <v>0</v>
      </c>
      <c r="M17" s="40">
        <f>VALUE(M3-38.2/100*(M1-M2))</f>
        <v>0</v>
      </c>
    </row>
    <row r="18" spans="1:13" ht="15" customHeight="1">
      <c r="A18" s="24"/>
      <c r="B18" s="25"/>
      <c r="C18" s="25"/>
      <c r="D18" s="6" t="s">
        <v>15</v>
      </c>
      <c r="E18" s="27">
        <f t="shared" ref="E18:F18" si="18">(E2/E3)*E4</f>
        <v>32955.772497133818</v>
      </c>
      <c r="F18" s="27">
        <f t="shared" si="18"/>
        <v>31709.815761581231</v>
      </c>
      <c r="G18" s="27">
        <f t="shared" ref="G18" si="19">(G2/G3)*G4</f>
        <v>31048.952537666704</v>
      </c>
      <c r="H18" s="27"/>
      <c r="J18" s="39">
        <v>0.5</v>
      </c>
      <c r="K18" s="40">
        <f>VALUE(K3-50/100*(K1-K2))</f>
        <v>0</v>
      </c>
      <c r="L18" s="40">
        <f>VALUE(L3-50/100*(L1-L2))</f>
        <v>0</v>
      </c>
      <c r="M18" s="40">
        <f>VALUE(M3-50/100*(M1-M2))</f>
        <v>0</v>
      </c>
    </row>
    <row r="19" spans="1:13" ht="15" customHeight="1">
      <c r="A19" s="24"/>
      <c r="B19" s="25"/>
      <c r="C19" s="25"/>
      <c r="D19" s="6" t="s">
        <v>16</v>
      </c>
      <c r="E19" s="28">
        <f t="shared" ref="E19:F19" si="20">E4+E26/2</f>
        <v>31955.095000000001</v>
      </c>
      <c r="F19" s="28">
        <f t="shared" si="20"/>
        <v>31315.142500000002</v>
      </c>
      <c r="G19" s="28">
        <f t="shared" ref="G19" si="21">G4+G26/2</f>
        <v>30882.907500000001</v>
      </c>
      <c r="H19" s="28"/>
      <c r="J19" s="39">
        <v>0.61799999999999999</v>
      </c>
      <c r="K19" s="40">
        <f>VALUE(K3-61.8/100*(K1-K2))</f>
        <v>0</v>
      </c>
      <c r="L19" s="40">
        <f>VALUE(L3-61.8/100*(L1-L2))</f>
        <v>0</v>
      </c>
      <c r="M19" s="40">
        <f>VALUE(M3-61.8/100*(M1-M2))</f>
        <v>0</v>
      </c>
    </row>
    <row r="20" spans="1:13" ht="15" customHeight="1">
      <c r="A20" s="24"/>
      <c r="B20" s="25"/>
      <c r="C20" s="25"/>
      <c r="D20" s="6" t="s">
        <v>3</v>
      </c>
      <c r="E20" s="21">
        <f t="shared" ref="E20:F20" si="22">E4</f>
        <v>30834.799999999999</v>
      </c>
      <c r="F20" s="21">
        <f t="shared" si="22"/>
        <v>30834.799999999999</v>
      </c>
      <c r="G20" s="21">
        <f t="shared" ref="G20" si="23">G4</f>
        <v>30680.7</v>
      </c>
      <c r="H20" s="21"/>
      <c r="J20" s="39">
        <v>0.70699999999999996</v>
      </c>
      <c r="K20" s="40">
        <f>VALUE(K3-70.07/100*(K1-K2))</f>
        <v>0</v>
      </c>
      <c r="L20" s="40">
        <f>VALUE(L3-70.07/100*(L1-L2))</f>
        <v>0</v>
      </c>
      <c r="M20" s="40">
        <f>VALUE(M3-70.07/100*(M1-M2))</f>
        <v>0</v>
      </c>
    </row>
    <row r="21" spans="1:13" ht="15" customHeight="1">
      <c r="A21" s="24"/>
      <c r="B21" s="25"/>
      <c r="C21" s="25"/>
      <c r="D21" s="6" t="s">
        <v>17</v>
      </c>
      <c r="E21" s="20">
        <f t="shared" ref="E21:F21" si="24">E4-E26/4</f>
        <v>30274.6525</v>
      </c>
      <c r="F21" s="20">
        <f t="shared" si="24"/>
        <v>30594.62875</v>
      </c>
      <c r="G21" s="20">
        <f t="shared" ref="G21" si="25">G4-G26/4</f>
        <v>30579.596249999999</v>
      </c>
      <c r="H21" s="20"/>
      <c r="J21" s="39">
        <v>0.78600000000000003</v>
      </c>
      <c r="K21" s="40">
        <f>VALUE(K3-78.6/100*(K1-K2))</f>
        <v>0</v>
      </c>
      <c r="L21" s="40">
        <f>VALUE(L3-78.6/100*(L1-L2))</f>
        <v>0</v>
      </c>
      <c r="M21" s="40">
        <f>VALUE(M3-78.6/100*(M1-M2))</f>
        <v>0</v>
      </c>
    </row>
    <row r="22" spans="1:13" ht="15" customHeight="1">
      <c r="A22" s="24"/>
      <c r="B22" s="25"/>
      <c r="C22" s="25"/>
      <c r="D22" s="6" t="s">
        <v>18</v>
      </c>
      <c r="E22" s="32">
        <f t="shared" ref="E22:F22" si="26">E4-E26/2</f>
        <v>29714.504999999997</v>
      </c>
      <c r="F22" s="32">
        <f t="shared" si="26"/>
        <v>30354.457499999997</v>
      </c>
      <c r="G22" s="32">
        <f t="shared" ref="G22" si="27">G4-G26/2</f>
        <v>30478.4925</v>
      </c>
      <c r="H22" s="32"/>
      <c r="J22" s="39">
        <v>1</v>
      </c>
      <c r="K22" s="40">
        <f>VALUE(K3-100/100*(K1-K2))</f>
        <v>0</v>
      </c>
      <c r="L22" s="40">
        <f>VALUE(L3-100/100*(L1-L2))</f>
        <v>0</v>
      </c>
      <c r="M22" s="40">
        <f>VALUE(M3-100/100*(M1-M2))</f>
        <v>0</v>
      </c>
    </row>
    <row r="23" spans="1:13" ht="15" customHeight="1">
      <c r="A23" s="24"/>
      <c r="B23" s="25"/>
      <c r="C23" s="25"/>
      <c r="D23" s="6" t="s">
        <v>19</v>
      </c>
      <c r="E23" s="34">
        <f t="shared" ref="E23:F23" si="28">E4-(E18-E4)</f>
        <v>28713.827502866181</v>
      </c>
      <c r="F23" s="34">
        <f t="shared" si="28"/>
        <v>29959.784238418768</v>
      </c>
      <c r="G23" s="34">
        <f t="shared" ref="G23" si="29">G4-(G18-G4)</f>
        <v>30312.447462333297</v>
      </c>
      <c r="H23" s="34"/>
      <c r="J23" s="39">
        <v>1.236</v>
      </c>
      <c r="K23" s="40">
        <f>VALUE(K3-123.6/100*(K1-K2))</f>
        <v>0</v>
      </c>
      <c r="L23" s="40">
        <f>VALUE(L3-123.6/100*(L1-L2))</f>
        <v>0</v>
      </c>
      <c r="M23" s="40">
        <f>VALUE(M3-123.6/100*(M1-M2))</f>
        <v>0</v>
      </c>
    </row>
    <row r="24" spans="1:13" ht="15" customHeight="1">
      <c r="A24" s="54" t="s">
        <v>20</v>
      </c>
      <c r="B24" s="55"/>
      <c r="C24" s="55"/>
      <c r="D24" s="55"/>
      <c r="E24" s="5"/>
      <c r="F24" s="5"/>
      <c r="G24" s="5"/>
      <c r="H24" s="5"/>
      <c r="J24" s="52">
        <v>1.272</v>
      </c>
      <c r="K24" s="53">
        <f>VALUE(K3-127.2/100*(K1-K2))</f>
        <v>0</v>
      </c>
      <c r="L24" s="53">
        <f>VALUE(L3-127.2/100*(L1-L2))</f>
        <v>0</v>
      </c>
      <c r="M24" s="53">
        <f>VALUE(M3-127.2/100*(M1-M2))</f>
        <v>0</v>
      </c>
    </row>
    <row r="25" spans="1:13" ht="15" customHeight="1">
      <c r="A25" s="24"/>
      <c r="B25" s="25"/>
      <c r="C25" s="25"/>
      <c r="D25" s="6" t="s">
        <v>21</v>
      </c>
      <c r="E25" s="36">
        <f t="shared" ref="E25:F25" si="30">ABS(E2-E3)</f>
        <v>2036.9000000000015</v>
      </c>
      <c r="F25" s="36">
        <f t="shared" si="30"/>
        <v>873.35000000000218</v>
      </c>
      <c r="G25" s="36">
        <f t="shared" ref="G25" si="31">ABS(G2-G3)</f>
        <v>367.65000000000146</v>
      </c>
      <c r="H25" s="36"/>
      <c r="J25" s="39">
        <v>1.3819999999999999</v>
      </c>
      <c r="K25" s="40">
        <f>VALUE(K3-138.2/100*(K1-K2))</f>
        <v>0</v>
      </c>
      <c r="L25" s="40">
        <f>VALUE(L3-138.2/100*(L1-L2))</f>
        <v>0</v>
      </c>
      <c r="M25" s="40">
        <f>VALUE(M3-138.2/100*(M1-M2))</f>
        <v>0</v>
      </c>
    </row>
    <row r="26" spans="1:13" ht="15" customHeight="1">
      <c r="A26" s="24"/>
      <c r="B26" s="25"/>
      <c r="C26" s="25"/>
      <c r="D26" s="6" t="s">
        <v>22</v>
      </c>
      <c r="E26" s="36">
        <f t="shared" ref="E26:F26" si="32">E25*1.1</f>
        <v>2240.590000000002</v>
      </c>
      <c r="F26" s="36">
        <f t="shared" si="32"/>
        <v>960.68500000000245</v>
      </c>
      <c r="G26" s="36">
        <f t="shared" ref="G26" si="33">G25*1.1</f>
        <v>404.41500000000161</v>
      </c>
      <c r="H26" s="36"/>
      <c r="J26" s="39">
        <v>1.4139999999999999</v>
      </c>
      <c r="K26" s="40">
        <f>VALUE(K3-141.4/100*(K1-K2))</f>
        <v>0</v>
      </c>
      <c r="L26" s="40">
        <f>VALUE(L3-141.4/100*(L1-L2))</f>
        <v>0</v>
      </c>
      <c r="M26" s="40">
        <f>VALUE(M3-141.4/100*(M1-M2))</f>
        <v>0</v>
      </c>
    </row>
    <row r="27" spans="1:13" ht="15" customHeight="1">
      <c r="A27" s="24"/>
      <c r="B27" s="25"/>
      <c r="C27" s="25"/>
      <c r="D27" s="6" t="s">
        <v>23</v>
      </c>
      <c r="E27" s="36">
        <f t="shared" ref="E27:F27" si="34">(E2+E3)</f>
        <v>61262</v>
      </c>
      <c r="F27" s="36">
        <f t="shared" si="34"/>
        <v>62425.55</v>
      </c>
      <c r="G27" s="36">
        <f t="shared" ref="G27" si="35">(G2+G3)</f>
        <v>61628.65</v>
      </c>
      <c r="H27" s="36"/>
      <c r="J27" s="39">
        <v>1.5</v>
      </c>
      <c r="K27" s="40">
        <f>VALUE(K3-150/100*(K1-K2))</f>
        <v>0</v>
      </c>
      <c r="L27" s="40">
        <f>VALUE(L3-150/100*(L1-L2))</f>
        <v>0</v>
      </c>
      <c r="M27" s="40">
        <f>VALUE(M3-150/100*(M1-M2))</f>
        <v>0</v>
      </c>
    </row>
    <row r="28" spans="1:13" ht="15" customHeight="1">
      <c r="A28" s="24"/>
      <c r="B28" s="25"/>
      <c r="C28" s="25"/>
      <c r="D28" s="6" t="s">
        <v>24</v>
      </c>
      <c r="E28" s="36">
        <f t="shared" ref="E28:F28" si="36">(E2+E3)/2</f>
        <v>30631</v>
      </c>
      <c r="F28" s="36">
        <f t="shared" si="36"/>
        <v>31212.775000000001</v>
      </c>
      <c r="G28" s="36">
        <f t="shared" ref="G28" si="37">(G2+G3)/2</f>
        <v>30814.325000000001</v>
      </c>
      <c r="H28" s="36"/>
      <c r="J28" s="50">
        <v>1.6180000000000001</v>
      </c>
      <c r="K28" s="51">
        <f>VALUE(K3-161.8/100*(K1-K2))</f>
        <v>0</v>
      </c>
      <c r="L28" s="51">
        <f>VALUE(L3-161.8/100*(L1-L2))</f>
        <v>0</v>
      </c>
      <c r="M28" s="51">
        <f>VALUE(M3-161.8/100*(M1-M2))</f>
        <v>0</v>
      </c>
    </row>
    <row r="29" spans="1:13" ht="15" customHeight="1">
      <c r="A29" s="24"/>
      <c r="B29" s="25"/>
      <c r="C29" s="25"/>
      <c r="D29" s="6" t="s">
        <v>8</v>
      </c>
      <c r="E29" s="36">
        <f t="shared" ref="E29:F29" si="38">E30-E31+E30</f>
        <v>30766.866666666669</v>
      </c>
      <c r="F29" s="36">
        <f t="shared" si="38"/>
        <v>30960.791666666672</v>
      </c>
      <c r="G29" s="36">
        <f t="shared" ref="G29" si="39">G30-G31+G30</f>
        <v>30725.241666666672</v>
      </c>
      <c r="H29" s="36"/>
      <c r="J29" s="39">
        <v>1.7070000000000001</v>
      </c>
      <c r="K29" s="40">
        <f>VALUE(K3-170.07/100*(K1-K2))</f>
        <v>0</v>
      </c>
      <c r="L29" s="40">
        <f>VALUE(L3-170.07/100*(L1-L2))</f>
        <v>0</v>
      </c>
      <c r="M29" s="40">
        <f>VALUE(M3-170.07/100*(M1-M2))</f>
        <v>0</v>
      </c>
    </row>
    <row r="30" spans="1:13" ht="15" customHeight="1">
      <c r="A30" s="24"/>
      <c r="B30" s="25"/>
      <c r="C30" s="25"/>
      <c r="D30" s="6" t="s">
        <v>25</v>
      </c>
      <c r="E30" s="36">
        <f t="shared" ref="E30:F30" si="40">(E2+E3+E4)/3</f>
        <v>30698.933333333334</v>
      </c>
      <c r="F30" s="36">
        <f t="shared" si="40"/>
        <v>31086.783333333336</v>
      </c>
      <c r="G30" s="36">
        <f t="shared" ref="G30" si="41">(G2+G3+G4)/3</f>
        <v>30769.783333333336</v>
      </c>
      <c r="H30" s="36"/>
      <c r="J30" s="42">
        <v>2</v>
      </c>
      <c r="K30" s="43">
        <f>VALUE(K3-200/100*(K1-K2))</f>
        <v>0</v>
      </c>
      <c r="L30" s="43">
        <f>VALUE(L3-200/100*(L1-L2))</f>
        <v>0</v>
      </c>
      <c r="M30" s="43">
        <f>VALUE(M3-200/100*(M1-M2))</f>
        <v>0</v>
      </c>
    </row>
    <row r="31" spans="1:13" ht="15" customHeight="1">
      <c r="A31" s="24"/>
      <c r="B31" s="25"/>
      <c r="C31" s="25"/>
      <c r="D31" s="6" t="s">
        <v>10</v>
      </c>
      <c r="E31" s="36">
        <f t="shared" ref="E31:F31" si="42">E28</f>
        <v>30631</v>
      </c>
      <c r="F31" s="36">
        <f t="shared" si="42"/>
        <v>31212.775000000001</v>
      </c>
      <c r="G31" s="36">
        <f t="shared" ref="G31" si="43">G28</f>
        <v>30814.325000000001</v>
      </c>
      <c r="H31" s="36"/>
      <c r="J31" s="39">
        <v>2.2360000000000002</v>
      </c>
      <c r="K31" s="40">
        <f>VALUE(K3-223.6/100*(K1-K2))</f>
        <v>0</v>
      </c>
      <c r="L31" s="40">
        <f>VALUE(L3-223.6/100*(L1-L2))</f>
        <v>0</v>
      </c>
      <c r="M31" s="40">
        <f>VALUE(M3-223.6/100*(M1-M2))</f>
        <v>0</v>
      </c>
    </row>
    <row r="32" spans="1:13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44">ABS(F29-F31)</f>
        <v>251.98333333332994</v>
      </c>
      <c r="G32" s="37">
        <f t="shared" ref="G32" si="45">ABS(G29-G31)</f>
        <v>89.083333333328483</v>
      </c>
      <c r="H32" s="37"/>
      <c r="J32" s="39">
        <v>2.2719999999999998</v>
      </c>
      <c r="K32" s="40">
        <f>VALUE(K3-227.2/100*(K1-K2))</f>
        <v>0</v>
      </c>
      <c r="L32" s="40">
        <f>VALUE(L3-227.2/100*(L1-L2))</f>
        <v>0</v>
      </c>
      <c r="M32" s="40">
        <f>VALUE(M3-227.2/100*(M1-M2))</f>
        <v>0</v>
      </c>
    </row>
    <row r="33" spans="10:13" ht="15" customHeight="1">
      <c r="J33" s="39">
        <v>2.3820000000000001</v>
      </c>
      <c r="K33" s="40">
        <f>VALUE(K3-238.2/100*(K1-K2))</f>
        <v>0</v>
      </c>
      <c r="L33" s="40">
        <f>VALUE(L3-238.2/100*(L1-L2))</f>
        <v>0</v>
      </c>
      <c r="M33" s="40">
        <f>VALUE(M3-238.2/100*(M1-M2))</f>
        <v>0</v>
      </c>
    </row>
    <row r="34" spans="10:13" ht="15" customHeight="1">
      <c r="J34" s="48">
        <v>2.4140000000000001</v>
      </c>
      <c r="K34" s="49">
        <f>VALUE(K3-241.4/100*(K1-K2))</f>
        <v>0</v>
      </c>
      <c r="L34" s="49">
        <f>VALUE(L3-241.4/100*(L1-L2))</f>
        <v>0</v>
      </c>
      <c r="M34" s="49">
        <f>VALUE(M3-241.4/100*(M1-M2))</f>
        <v>0</v>
      </c>
    </row>
    <row r="35" spans="10:13" ht="15" customHeight="1">
      <c r="J35" s="44">
        <v>2.6179999999999999</v>
      </c>
      <c r="K35" s="45">
        <f>VALUE(K3-261.8/100*(K1-K2))</f>
        <v>0</v>
      </c>
      <c r="L35" s="45">
        <f>VALUE(L3-261.8/100*(L1-L2))</f>
        <v>0</v>
      </c>
      <c r="M35" s="45">
        <f>VALUE(M3-261.8/100*(M1-M2))</f>
        <v>0</v>
      </c>
    </row>
    <row r="36" spans="10:13" ht="15" customHeight="1">
      <c r="J36" s="39">
        <v>3</v>
      </c>
      <c r="K36" s="40">
        <f>VALUE(K3-300/100*(K1-K2))</f>
        <v>0</v>
      </c>
      <c r="L36" s="40">
        <f>VALUE(L3-300/100*(L1-L2))</f>
        <v>0</v>
      </c>
      <c r="M36" s="40">
        <f>VALUE(M3-300/100*(M1-M2))</f>
        <v>0</v>
      </c>
    </row>
    <row r="37" spans="10:13" ht="15" customHeight="1">
      <c r="J37" s="39">
        <v>3.2360000000000002</v>
      </c>
      <c r="K37" s="40">
        <f>VALUE(K3-323.6/100*(K1-K2))</f>
        <v>0</v>
      </c>
      <c r="L37" s="40">
        <f>VALUE(L3-323.6/100*(L1-L2))</f>
        <v>0</v>
      </c>
      <c r="M37" s="40">
        <f>VALUE(M3-323.6/100*(M1-M2))</f>
        <v>0</v>
      </c>
    </row>
    <row r="38" spans="10:13" ht="15" customHeight="1">
      <c r="J38" s="39">
        <v>3.2719999999999998</v>
      </c>
      <c r="K38" s="40">
        <f>VALUE(K3-327.2/100*(K1-K2))</f>
        <v>0</v>
      </c>
      <c r="L38" s="40">
        <f>VALUE(L3-327.2/100*(L1-L2))</f>
        <v>0</v>
      </c>
      <c r="M38" s="40">
        <f>VALUE(M3-327.2/100*(M1-M2))</f>
        <v>0</v>
      </c>
    </row>
    <row r="39" spans="10:13" ht="15" customHeight="1">
      <c r="J39" s="39">
        <v>3.3820000000000001</v>
      </c>
      <c r="K39" s="40">
        <f>VALUE(K3-338.2/100*(K1-K2))</f>
        <v>0</v>
      </c>
      <c r="L39" s="40">
        <f>VALUE(L3-338.2/100*(L1-L2))</f>
        <v>0</v>
      </c>
      <c r="M39" s="40">
        <f>VALUE(M3-338.2/100*(M1-M2))</f>
        <v>0</v>
      </c>
    </row>
    <row r="40" spans="10:13" ht="15" customHeight="1">
      <c r="J40" s="39">
        <v>3.4140000000000001</v>
      </c>
      <c r="K40" s="40">
        <f>VALUE(K3-341.4/100*(K1-K2))</f>
        <v>0</v>
      </c>
      <c r="L40" s="40">
        <f>VALUE(L3-341.4/100*(L1-L2))</f>
        <v>0</v>
      </c>
      <c r="M40" s="40">
        <f>VALUE(M3-341.4/100*(M1-M2))</f>
        <v>0</v>
      </c>
    </row>
    <row r="41" spans="10:13" ht="15" customHeight="1">
      <c r="J41" s="39">
        <v>3.6179999999999999</v>
      </c>
      <c r="K41" s="40">
        <f>VALUE(K3-361.8/100*(K1-K2))</f>
        <v>0</v>
      </c>
      <c r="L41" s="40">
        <f>VALUE(L3-361.8/100*(L1-L2))</f>
        <v>0</v>
      </c>
      <c r="M41" s="40">
        <f>VALUE(M3-361.8/100*(M1-M2))</f>
        <v>0</v>
      </c>
    </row>
    <row r="42" spans="10:13" ht="15" customHeight="1">
      <c r="J42" s="39">
        <v>4</v>
      </c>
      <c r="K42" s="40">
        <f>VALUE(K3-400/100*(K1-K2))</f>
        <v>0</v>
      </c>
      <c r="L42" s="40">
        <f>VALUE(L3-400/100*(L1-L2))</f>
        <v>0</v>
      </c>
      <c r="M42" s="40">
        <f>VALUE(M3-400/100*(M1-M2))</f>
        <v>0</v>
      </c>
    </row>
    <row r="43" spans="10:13" ht="15" customHeight="1">
      <c r="J43" s="39">
        <v>4.2359999999999998</v>
      </c>
      <c r="K43" s="40">
        <f>VALUE(K3-423.6/100*(K1-K2))</f>
        <v>0</v>
      </c>
      <c r="L43" s="40">
        <f>VALUE(L3-423.6/100*(L1-L2))</f>
        <v>0</v>
      </c>
      <c r="M43" s="40">
        <f>VALUE(M3-423.6/100*(M1-M2))</f>
        <v>0</v>
      </c>
    </row>
    <row r="44" spans="10:13" ht="15" customHeight="1">
      <c r="J44" s="39">
        <v>4.2720000000000002</v>
      </c>
      <c r="K44" s="40">
        <f>VALUE(K3-427.2/100*(K1-K2))</f>
        <v>0</v>
      </c>
      <c r="L44" s="40">
        <f>VALUE(L3-427.2/100*(L1-L2))</f>
        <v>0</v>
      </c>
      <c r="M44" s="40">
        <f>VALUE(M3-427.2/100*(M1-M2))</f>
        <v>0</v>
      </c>
    </row>
    <row r="45" spans="10:13" ht="15" customHeight="1">
      <c r="J45" s="39">
        <v>4.3819999999999997</v>
      </c>
      <c r="K45" s="40">
        <f>VALUE(K3-438.2/100*(K1-K2))</f>
        <v>0</v>
      </c>
      <c r="L45" s="40">
        <f>VALUE(L3-438.2/100*(L1-L2))</f>
        <v>0</v>
      </c>
      <c r="M45" s="40">
        <f>VALUE(M3-438.2/100*(M1-M2))</f>
        <v>0</v>
      </c>
    </row>
    <row r="46" spans="10:13" ht="15" customHeight="1">
      <c r="J46" s="39">
        <v>4.4139999999999997</v>
      </c>
      <c r="K46" s="40">
        <f>VALUE(K3-414.4/100*(K1-K2))</f>
        <v>0</v>
      </c>
      <c r="L46" s="40">
        <f>VALUE(L3-414.4/100*(L1-L2))</f>
        <v>0</v>
      </c>
      <c r="M46" s="40">
        <f>VALUE(M3-414.4/100*(M1-M2))</f>
        <v>0</v>
      </c>
    </row>
    <row r="47" spans="10:13" ht="15" customHeight="1">
      <c r="J47" s="39">
        <v>4.6180000000000003</v>
      </c>
      <c r="K47" s="40">
        <f>VALUE(K3-461.8/100*(K1-K2))</f>
        <v>0</v>
      </c>
      <c r="L47" s="40">
        <f>VALUE(L3-461.8/100*(L1-L2))</f>
        <v>0</v>
      </c>
      <c r="M47" s="40">
        <f>VALUE(M3-461.8/100*(M1-M2))</f>
        <v>0</v>
      </c>
    </row>
    <row r="48" spans="10:13" ht="15" customHeight="1">
      <c r="J48" s="39">
        <v>4.7640000000000002</v>
      </c>
      <c r="K48" s="40">
        <f>VALUE(K3-476.4/100*(K1-K2))</f>
        <v>0</v>
      </c>
      <c r="L48" s="40">
        <f>VALUE(L3-476.4/100*(L1-L2))</f>
        <v>0</v>
      </c>
      <c r="M48" s="40">
        <f>VALUE(M3-476.4/100*(M1-M2))</f>
        <v>0</v>
      </c>
    </row>
    <row r="49" spans="10:13" ht="15" customHeight="1">
      <c r="J49" s="39">
        <v>5</v>
      </c>
      <c r="K49" s="40">
        <f>VALUE(K3-500/100*(K1-K2))</f>
        <v>0</v>
      </c>
      <c r="L49" s="40">
        <f>VALUE(L3-500/100*(L1-L2))</f>
        <v>0</v>
      </c>
      <c r="M49" s="40">
        <f>VALUE(M3-500/100*(M1-M2))</f>
        <v>0</v>
      </c>
    </row>
    <row r="50" spans="10:13" ht="15" customHeight="1">
      <c r="J50" s="39">
        <v>5.2359999999999998</v>
      </c>
      <c r="K50" s="40">
        <f>VALUE(K3-523.6/100*(K1-K2))</f>
        <v>0</v>
      </c>
      <c r="L50" s="40">
        <f>VALUE(L3-523.6/100*(L1-L2))</f>
        <v>0</v>
      </c>
      <c r="M50" s="40">
        <f>VALUE(M3-523.6/100*(M1-M2))</f>
        <v>0</v>
      </c>
    </row>
    <row r="51" spans="10:13" ht="15" customHeight="1">
      <c r="J51" s="39">
        <v>5.3819999999999997</v>
      </c>
      <c r="K51" s="40">
        <f>VALUE(K3-538.2/100*(K1-K2))</f>
        <v>0</v>
      </c>
      <c r="L51" s="40">
        <f>VALUE(L3-538.2/100*(L1-L2))</f>
        <v>0</v>
      </c>
      <c r="M51" s="40">
        <f>VALUE(M3-538.2/100*(M1-M2))</f>
        <v>0</v>
      </c>
    </row>
    <row r="52" spans="10:13" ht="15" customHeight="1">
      <c r="J52" s="39">
        <v>5.6180000000000003</v>
      </c>
      <c r="K52" s="40">
        <f>VALUE(K3-561.8/100*(K1-K2))</f>
        <v>0</v>
      </c>
      <c r="L52" s="40">
        <f>VALUE(L3-561.8/100*(L1-L2))</f>
        <v>0</v>
      </c>
      <c r="M52" s="40">
        <f>VALUE(M3-561.8/100*(M1-M2))</f>
        <v>0</v>
      </c>
    </row>
    <row r="53" spans="10:13" ht="15" customHeight="1"/>
    <row r="54" spans="10:13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K3" sqref="K3"/>
    </sheetView>
  </sheetViews>
  <sheetFormatPr defaultRowHeight="14.4"/>
  <cols>
    <col min="1" max="11" width="10.77734375" style="15" customWidth="1"/>
  </cols>
  <sheetData>
    <row r="1" spans="1:11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</row>
    <row r="2" spans="1:11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</row>
    <row r="3" spans="1:11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</row>
    <row r="4" spans="1:11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</row>
    <row r="5" spans="1:1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>
      <c r="A6" s="26">
        <f t="shared" ref="A6:K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</row>
    <row r="7" spans="1:11">
      <c r="A7" s="27">
        <f t="shared" ref="A7:K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</row>
    <row r="8" spans="1:11">
      <c r="A8" s="28">
        <f t="shared" ref="A8:K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</row>
    <row r="9" spans="1:1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>
      <c r="A10" s="29">
        <f t="shared" ref="A10:K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</row>
    <row r="11" spans="1:11">
      <c r="A11" s="21">
        <f t="shared" ref="A11:K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</row>
    <row r="12" spans="1:11">
      <c r="A12" s="31">
        <f t="shared" ref="A12:K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>
      <c r="A14" s="32">
        <f t="shared" ref="A14:K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</row>
    <row r="15" spans="1:11">
      <c r="A15" s="34">
        <f t="shared" ref="A15:K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</row>
    <row r="16" spans="1:11">
      <c r="A16" s="35">
        <f t="shared" ref="A16:K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27">
        <f t="shared" ref="A18:K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</row>
    <row r="19" spans="1:11">
      <c r="A19" s="28">
        <f t="shared" ref="A19:K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</row>
    <row r="20" spans="1:11">
      <c r="A20" s="21">
        <f t="shared" ref="A20:K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</row>
    <row r="21" spans="1:11">
      <c r="A21" s="20">
        <f t="shared" ref="A21:K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</row>
    <row r="22" spans="1:11">
      <c r="A22" s="32">
        <f t="shared" ref="A22:K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</row>
    <row r="23" spans="1:11">
      <c r="A23" s="34">
        <f t="shared" ref="A23:K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36">
        <f t="shared" ref="A25:K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</row>
    <row r="26" spans="1:11">
      <c r="A26" s="36">
        <f t="shared" ref="A26:K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</row>
    <row r="27" spans="1:11">
      <c r="A27" s="36">
        <f t="shared" ref="A27:K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</row>
    <row r="28" spans="1:11">
      <c r="A28" s="36">
        <f t="shared" ref="A28:K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</row>
    <row r="29" spans="1:11">
      <c r="A29" s="36">
        <f t="shared" ref="A29:K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</row>
    <row r="30" spans="1:11">
      <c r="A30" s="36">
        <f t="shared" ref="A30:K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</row>
    <row r="31" spans="1:11">
      <c r="A31" s="36">
        <f t="shared" ref="A31:K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</row>
    <row r="32" spans="1:11">
      <c r="A32" s="37">
        <f t="shared" ref="A32:K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2020-02-17T18:52:39Z</dcterms:modified>
</cp:coreProperties>
</file>