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H31" i="2" l="1"/>
  <c r="H30" i="2"/>
  <c r="H28" i="2"/>
  <c r="H27" i="2"/>
  <c r="H25" i="2"/>
  <c r="H26" i="2" s="1"/>
  <c r="H20" i="2"/>
  <c r="H18" i="2"/>
  <c r="H23" i="2" s="1"/>
  <c r="H11" i="2"/>
  <c r="H14" i="2" s="1"/>
  <c r="H16" i="2" l="1"/>
  <c r="H29" i="2"/>
  <c r="H32" i="2" s="1"/>
  <c r="H10" i="2" s="1"/>
  <c r="H19" i="2"/>
  <c r="H22" i="2"/>
  <c r="H21" i="2"/>
  <c r="H15" i="2"/>
  <c r="H7" i="2"/>
  <c r="H12" i="2"/>
  <c r="H8" i="2"/>
  <c r="H6" i="2" s="1"/>
  <c r="AW31" i="14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I30" i="2"/>
  <c r="I28" i="2"/>
  <c r="I31" i="2" s="1"/>
  <c r="I27" i="2"/>
  <c r="I25" i="2"/>
  <c r="I7" i="2" s="1"/>
  <c r="I20" i="2"/>
  <c r="I18" i="2"/>
  <c r="I23" i="2" s="1"/>
  <c r="I11" i="2"/>
  <c r="I14" i="2" s="1"/>
  <c r="I29" i="2" l="1"/>
  <c r="I32" i="2" s="1"/>
  <c r="I10" i="2" s="1"/>
  <c r="AY21" i="14"/>
  <c r="AY19" i="14"/>
  <c r="AY22" i="14"/>
  <c r="AV22" i="14"/>
  <c r="AV21" i="14"/>
  <c r="AV19" i="14"/>
  <c r="AX22" i="14"/>
  <c r="AX21" i="14"/>
  <c r="AX19" i="14"/>
  <c r="I16" i="2"/>
  <c r="I26" i="2"/>
  <c r="I15" i="2"/>
  <c r="I8" i="2"/>
  <c r="I6" i="2" s="1"/>
  <c r="G30" i="2"/>
  <c r="G28" i="2"/>
  <c r="G31" i="2" s="1"/>
  <c r="G29" i="2" s="1"/>
  <c r="G32" i="2" s="1"/>
  <c r="G10" i="2" s="1"/>
  <c r="G27" i="2"/>
  <c r="G25" i="2"/>
  <c r="G26" i="2" s="1"/>
  <c r="G20" i="2"/>
  <c r="G18" i="2"/>
  <c r="G23" i="2" s="1"/>
  <c r="G11" i="2"/>
  <c r="G14" i="2" s="1"/>
  <c r="I12" i="2" l="1"/>
  <c r="I19" i="2"/>
  <c r="I22" i="2"/>
  <c r="I21" i="2"/>
  <c r="G16" i="2"/>
  <c r="G19" i="2"/>
  <c r="G21" i="2"/>
  <c r="G22" i="2"/>
  <c r="G15" i="2"/>
  <c r="G7" i="2"/>
  <c r="G12" i="2"/>
  <c r="G8" i="2"/>
  <c r="G6" i="2" s="1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3" i="2"/>
  <c r="M12" i="2"/>
  <c r="M11" i="2"/>
  <c r="M10" i="2"/>
  <c r="M9" i="2"/>
  <c r="M8" i="2"/>
  <c r="M7" i="2"/>
  <c r="M6" i="2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P52" i="2" l="1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O52" i="2" l="1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<sst xmlns="http://schemas.openxmlformats.org/spreadsheetml/2006/main" count="70" uniqueCount="67">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</sst>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7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4" fontId="3" fillId="24" borderId="4" xfId="0" applyNumberFormat="1" applyFont="1" applyFill="1" applyBorder="1" applyAlignment="1">
      <alignment horizontal="right"/>
    </xf>
    <xf numFmtId="164" fontId="3" fillId="0" borderId="4" xfId="1" applyNumberFormat="1" applyFont="1" applyFill="1" applyBorder="1" applyAlignment="1">
      <alignment horizontal="center"/>
    </xf>
    <xf numFmtId="164" fontId="3" fillId="0" borderId="4" xfId="1" applyNumberFormat="1" applyFont="1" applyFill="1" applyBorder="1" applyAlignment="1"/>
    <xf numFmtId="164" fontId="3" fillId="25" borderId="4" xfId="1" applyNumberFormat="1" applyFont="1" applyFill="1" applyBorder="1" applyAlignment="1"/>
    <xf numFmtId="164" fontId="4" fillId="20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4"/>
  <sheetViews>
    <sheetView showGridLines="0" tabSelected="1" topLeftCell="C1" zoomScale="110" zoomScaleNormal="110" workbookViewId="0">
      <selection activeCell="K12" sqref="K12"/>
    </sheetView>
  </sheetViews>
  <sheetFormatPr defaultColWidth="8.77734375" defaultRowHeight="14.7" customHeight="1"/>
  <cols>
    <col min="1" max="4" width="8.77734375" style="15" customWidth="1"/>
    <col min="5" max="9" width="10.77734375" style="15" customWidth="1"/>
    <col min="10" max="10" width="9.21875" style="15" bestFit="1" customWidth="1"/>
    <col min="11" max="11" width="11" style="13" bestFit="1" customWidth="1"/>
    <col min="12" max="12" width="13.77734375" style="15" bestFit="1" customWidth="1"/>
    <col min="13" max="17" width="10.44140625" style="15" bestFit="1" customWidth="1"/>
    <col min="18" max="254" width="8.77734375" style="15" customWidth="1"/>
    <col min="255" max="16384" width="8.77734375" style="16"/>
  </cols>
  <sheetData>
    <row r="1" spans="1:18" ht="15" customHeight="1" thickBot="1">
      <c r="A1" s="65"/>
      <c r="B1" s="66"/>
      <c r="C1" s="66"/>
      <c r="D1" s="66"/>
      <c r="E1" s="1" t="s">
        <v>32</v>
      </c>
      <c r="F1" s="1" t="s">
        <v>0</v>
      </c>
      <c r="G1" s="2">
        <v>43948</v>
      </c>
      <c r="H1" s="2">
        <v>43949</v>
      </c>
      <c r="I1" s="2">
        <v>43949</v>
      </c>
      <c r="J1" s="2"/>
      <c r="K1" s="13">
        <v>8700</v>
      </c>
      <c r="L1" s="12" t="s">
        <v>27</v>
      </c>
      <c r="M1" s="14">
        <v>8055.8</v>
      </c>
      <c r="N1" s="14">
        <v>7511.1</v>
      </c>
      <c r="O1" s="14">
        <v>2252.75</v>
      </c>
      <c r="P1" s="14">
        <v>12430.5</v>
      </c>
      <c r="Q1" s="14">
        <v>7511.1</v>
      </c>
    </row>
    <row r="2" spans="1:18" ht="15" customHeight="1" thickBot="1">
      <c r="A2" s="17"/>
      <c r="B2" s="18"/>
      <c r="C2" s="18"/>
      <c r="D2" s="3" t="s">
        <v>1</v>
      </c>
      <c r="E2" s="58">
        <v>12246.7</v>
      </c>
      <c r="F2" s="58">
        <v>9324</v>
      </c>
      <c r="G2" s="58">
        <v>9377.1</v>
      </c>
      <c r="H2" s="58">
        <v>9404.4</v>
      </c>
      <c r="I2" s="58">
        <v>20751.3</v>
      </c>
      <c r="J2" s="58"/>
      <c r="K2" s="13">
        <v>8300</v>
      </c>
      <c r="L2" s="12" t="s">
        <v>28</v>
      </c>
      <c r="M2" s="14">
        <v>9131.7000000000007</v>
      </c>
      <c r="N2" s="14">
        <v>9038.9</v>
      </c>
      <c r="O2" s="14">
        <v>12430.5</v>
      </c>
      <c r="P2" s="14">
        <v>7511.1</v>
      </c>
      <c r="Q2" s="14">
        <v>9131.7000000000007</v>
      </c>
    </row>
    <row r="3" spans="1:18" ht="15" customHeight="1" thickBot="1">
      <c r="A3" s="17"/>
      <c r="B3" s="4"/>
      <c r="C3" s="5"/>
      <c r="D3" s="3" t="s">
        <v>2</v>
      </c>
      <c r="E3" s="57">
        <v>11175.05</v>
      </c>
      <c r="F3" s="57">
        <v>8821.9</v>
      </c>
      <c r="G3" s="57">
        <v>9250.35</v>
      </c>
      <c r="H3" s="57">
        <v>9260</v>
      </c>
      <c r="I3" s="57">
        <v>20260.8</v>
      </c>
      <c r="J3" s="57"/>
      <c r="K3" s="13">
        <v>8056</v>
      </c>
      <c r="L3" s="12" t="s">
        <v>29</v>
      </c>
      <c r="M3" s="14">
        <v>8700.35</v>
      </c>
      <c r="N3" s="14">
        <v>8055.8</v>
      </c>
      <c r="O3" s="14"/>
      <c r="P3" s="14"/>
      <c r="Q3" s="14"/>
      <c r="R3" s="53" t="s">
        <v>66</v>
      </c>
    </row>
    <row r="4" spans="1:18" ht="15" customHeight="1">
      <c r="A4" s="17"/>
      <c r="B4" s="4"/>
      <c r="C4" s="5"/>
      <c r="D4" s="3" t="s">
        <v>3</v>
      </c>
      <c r="E4" s="21">
        <v>11201.75</v>
      </c>
      <c r="F4" s="21">
        <v>9266.75</v>
      </c>
      <c r="G4" s="21">
        <v>9282.2999999999993</v>
      </c>
      <c r="H4" s="21">
        <v>9380.9</v>
      </c>
      <c r="I4" s="21">
        <v>20671.099999999999</v>
      </c>
      <c r="J4" s="21"/>
      <c r="K4" s="13">
        <v>7800</v>
      </c>
    </row>
    <row r="5" spans="1:18" ht="15" customHeight="1">
      <c r="A5" s="63" t="s">
        <v>4</v>
      </c>
      <c r="B5" s="64"/>
      <c r="C5" s="64"/>
      <c r="D5" s="64"/>
      <c r="E5" s="18"/>
      <c r="F5" s="18"/>
      <c r="G5" s="18"/>
      <c r="H5" s="18"/>
      <c r="I5" s="18"/>
      <c r="J5" s="18"/>
      <c r="K5" s="13">
        <v>7606</v>
      </c>
      <c r="L5" s="22" t="s">
        <v>30</v>
      </c>
      <c r="M5" s="23"/>
      <c r="N5" s="23"/>
      <c r="O5" s="23"/>
      <c r="P5" s="23"/>
      <c r="Q5" s="23"/>
    </row>
    <row r="6" spans="1:18" ht="15" customHeight="1">
      <c r="A6" s="24"/>
      <c r="B6" s="25"/>
      <c r="C6" s="25"/>
      <c r="D6" s="6" t="s">
        <v>5</v>
      </c>
      <c r="E6" s="26">
        <f t="shared" ref="E6:F6" si="0">E8+E25</f>
        <v>12978.933333333334</v>
      </c>
      <c r="F6" s="26">
        <f t="shared" si="0"/>
        <v>9955.3000000000029</v>
      </c>
      <c r="G6" s="26">
        <f t="shared" ref="G6:H6" si="1">G8+G25</f>
        <v>9482.9</v>
      </c>
      <c r="H6" s="26">
        <f t="shared" si="1"/>
        <v>9581.2666666666682</v>
      </c>
      <c r="I6" s="26">
        <f t="shared" ref="I6" si="2">I8+I25</f>
        <v>21351.833333333332</v>
      </c>
      <c r="J6" s="26"/>
      <c r="L6" s="43">
        <v>0.23599999999999999</v>
      </c>
      <c r="M6" s="44">
        <f t="shared" ref="M6" si="3">VALUE(23.6/100*(M1-M2)+M2)</f>
        <v>8877.7876000000015</v>
      </c>
      <c r="N6" s="44">
        <f t="shared" ref="N6" si="4">VALUE(23.6/100*(N1-N2)+N2)</f>
        <v>8678.3392000000003</v>
      </c>
      <c r="O6" s="44">
        <f t="shared" ref="O6:Q6" si="5">VALUE(23.6/100*(O1-O2)+O2)</f>
        <v>10028.550999999999</v>
      </c>
      <c r="P6" s="44">
        <f t="shared" si="5"/>
        <v>8672.0784000000003</v>
      </c>
      <c r="Q6" s="44">
        <f t="shared" si="5"/>
        <v>8749.2384000000002</v>
      </c>
    </row>
    <row r="7" spans="1:18" ht="15" customHeight="1">
      <c r="A7" s="24"/>
      <c r="B7" s="25"/>
      <c r="C7" s="25"/>
      <c r="D7" s="6" t="s">
        <v>6</v>
      </c>
      <c r="E7" s="27">
        <f t="shared" ref="E7:F7" si="6">E11+E25</f>
        <v>12612.816666666668</v>
      </c>
      <c r="F7" s="27">
        <f t="shared" si="6"/>
        <v>9639.6500000000015</v>
      </c>
      <c r="G7" s="27">
        <f t="shared" ref="G7:H7" si="7">G11+G25</f>
        <v>9430</v>
      </c>
      <c r="H7" s="27">
        <f t="shared" si="7"/>
        <v>9492.8333333333339</v>
      </c>
      <c r="I7" s="27">
        <f t="shared" ref="I7" si="8">I11+I25</f>
        <v>21051.566666666666</v>
      </c>
      <c r="J7" s="27"/>
      <c r="L7" s="47">
        <v>0.38200000000000001</v>
      </c>
      <c r="M7" s="48">
        <f t="shared" ref="M7" si="9">38.2/100*(M1-M2)+M2</f>
        <v>8720.7062000000005</v>
      </c>
      <c r="N7" s="48">
        <f t="shared" ref="N7" si="10">38.2/100*(N1-N2)+N2</f>
        <v>8455.2803999999996</v>
      </c>
      <c r="O7" s="48">
        <f t="shared" ref="O7:Q7" si="11">38.2/100*(O1-O2)+O2</f>
        <v>8542.5995000000003</v>
      </c>
      <c r="P7" s="62">
        <f t="shared" si="11"/>
        <v>9390.3107999999993</v>
      </c>
      <c r="Q7" s="48">
        <f t="shared" si="11"/>
        <v>8512.6308000000008</v>
      </c>
    </row>
    <row r="8" spans="1:18" ht="15" customHeight="1">
      <c r="A8" s="24"/>
      <c r="B8" s="25"/>
      <c r="C8" s="25"/>
      <c r="D8" s="6" t="s">
        <v>7</v>
      </c>
      <c r="E8" s="28">
        <f t="shared" ref="E8:F8" si="12">(2*E11)-E3</f>
        <v>11907.283333333333</v>
      </c>
      <c r="F8" s="28">
        <f t="shared" si="12"/>
        <v>9453.2000000000025</v>
      </c>
      <c r="G8" s="28">
        <f t="shared" ref="G8:H8" si="13">(2*G11)-G3</f>
        <v>9356.15</v>
      </c>
      <c r="H8" s="28">
        <f t="shared" si="13"/>
        <v>9436.8666666666686</v>
      </c>
      <c r="I8" s="28">
        <f t="shared" ref="I8" si="14">(2*I11)-I3</f>
        <v>20861.333333333332</v>
      </c>
      <c r="J8" s="28"/>
      <c r="L8" s="41">
        <v>0.5</v>
      </c>
      <c r="M8" s="42">
        <f t="shared" ref="M8" si="15">VALUE(50/100*(M1-M2)+M2)</f>
        <v>8593.75</v>
      </c>
      <c r="N8" s="42">
        <f t="shared" ref="N8" si="16">VALUE(50/100*(N1-N2)+N2)</f>
        <v>8275</v>
      </c>
      <c r="O8" s="42">
        <f t="shared" ref="O8:Q8" si="17">VALUE(50/100*(O1-O2)+O2)</f>
        <v>7341.625</v>
      </c>
      <c r="P8" s="42">
        <f t="shared" si="17"/>
        <v>9970.7999999999993</v>
      </c>
      <c r="Q8" s="42">
        <f t="shared" si="17"/>
        <v>8321.4000000000015</v>
      </c>
    </row>
    <row r="9" spans="1:18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L9" s="49">
        <v>0.61799999999999999</v>
      </c>
      <c r="M9" s="50">
        <f t="shared" ref="M9" si="18">VALUE(61.8/100*(M1-M2)+M2)</f>
        <v>8466.7937999999995</v>
      </c>
      <c r="N9" s="50">
        <f t="shared" ref="N9" si="19">VALUE(61.8/100*(N1-N2)+N2)</f>
        <v>8094.7196000000004</v>
      </c>
      <c r="O9" s="50">
        <f t="shared" ref="O9:Q9" si="20">VALUE(61.8/100*(O1-O2)+O2)</f>
        <v>6140.6504999999997</v>
      </c>
      <c r="P9" s="50">
        <f t="shared" si="20"/>
        <v>10551.289199999999</v>
      </c>
      <c r="Q9" s="50">
        <f t="shared" si="20"/>
        <v>8130.1692000000003</v>
      </c>
    </row>
    <row r="10" spans="1:18" ht="15" customHeight="1">
      <c r="A10" s="24"/>
      <c r="B10" s="25"/>
      <c r="C10" s="25"/>
      <c r="D10" s="6" t="s">
        <v>8</v>
      </c>
      <c r="E10" s="55">
        <f t="shared" ref="E10:F10" si="21">E11+E32/2</f>
        <v>11371.458333333332</v>
      </c>
      <c r="F10" s="55">
        <f t="shared" si="21"/>
        <v>9202.1500000000015</v>
      </c>
      <c r="G10" s="55">
        <f t="shared" ref="G10:H10" si="22">G11+G32/2</f>
        <v>9313.7250000000004</v>
      </c>
      <c r="H10" s="55">
        <f t="shared" si="22"/>
        <v>9364.6666666666679</v>
      </c>
      <c r="I10" s="55">
        <f t="shared" ref="I10" si="23">I11+I32/2</f>
        <v>20616.083333333332</v>
      </c>
      <c r="J10" s="55"/>
      <c r="L10" s="39">
        <v>0.70699999999999996</v>
      </c>
      <c r="M10" s="40">
        <f t="shared" ref="M10" si="24">VALUE(70.7/100*(M1-M2)+M2)</f>
        <v>8371.038700000001</v>
      </c>
      <c r="N10" s="40">
        <f t="shared" ref="N10" si="25">VALUE(70.7/100*(N1-N2)+N2)</f>
        <v>7958.7453999999998</v>
      </c>
      <c r="O10" s="40">
        <f t="shared" ref="O10:Q10" si="26">VALUE(70.7/100*(O1-O2)+O2)</f>
        <v>5234.8307499999992</v>
      </c>
      <c r="P10" s="40">
        <f t="shared" si="26"/>
        <v>10989.1158</v>
      </c>
      <c r="Q10" s="40">
        <f t="shared" si="26"/>
        <v>7985.9358000000002</v>
      </c>
    </row>
    <row r="11" spans="1:18" ht="15" customHeight="1">
      <c r="A11" s="24"/>
      <c r="B11" s="25"/>
      <c r="C11" s="25"/>
      <c r="D11" s="6" t="s">
        <v>9</v>
      </c>
      <c r="E11" s="21">
        <f t="shared" ref="E11:F11" si="27">(E2+E3+E4)/3</f>
        <v>11541.166666666666</v>
      </c>
      <c r="F11" s="21">
        <f t="shared" si="27"/>
        <v>9137.5500000000011</v>
      </c>
      <c r="G11" s="21">
        <f t="shared" ref="G11:H11" si="28">(G2+G3+G4)/3</f>
        <v>9303.25</v>
      </c>
      <c r="H11" s="21">
        <f t="shared" si="28"/>
        <v>9348.4333333333343</v>
      </c>
      <c r="I11" s="21">
        <f t="shared" ref="I11" si="29">(I2+I3+I4)/3</f>
        <v>20561.066666666666</v>
      </c>
      <c r="J11" s="21"/>
      <c r="L11" s="45">
        <v>0.78600000000000003</v>
      </c>
      <c r="M11" s="46">
        <f t="shared" ref="M11" si="30">VALUE(78.6/100*(M1-M2)+M2)</f>
        <v>8286.0426000000007</v>
      </c>
      <c r="N11" s="46">
        <f t="shared" ref="N11" si="31">VALUE(78.6/100*(N1-N2)+N2)</f>
        <v>7838.0492000000004</v>
      </c>
      <c r="O11" s="46">
        <f t="shared" ref="O11:Q11" si="32">VALUE(78.6/100*(O1-O2)+O2)</f>
        <v>4430.7885000000006</v>
      </c>
      <c r="P11" s="46">
        <f t="shared" si="32"/>
        <v>11377.7484</v>
      </c>
      <c r="Q11" s="46">
        <f t="shared" si="32"/>
        <v>7857.9084000000003</v>
      </c>
    </row>
    <row r="12" spans="1:18" ht="15" customHeight="1">
      <c r="A12" s="24"/>
      <c r="B12" s="25"/>
      <c r="C12" s="25"/>
      <c r="D12" s="6" t="s">
        <v>10</v>
      </c>
      <c r="E12" s="56">
        <f t="shared" ref="E12:F12" si="33">E11-E32/2</f>
        <v>11710.875</v>
      </c>
      <c r="F12" s="56">
        <f t="shared" si="33"/>
        <v>9072.9500000000007</v>
      </c>
      <c r="G12" s="56">
        <f t="shared" ref="G12:H12" si="34">G11-G32/2</f>
        <v>9292.7749999999996</v>
      </c>
      <c r="H12" s="56">
        <f t="shared" si="34"/>
        <v>9332.2000000000007</v>
      </c>
      <c r="I12" s="56">
        <f t="shared" ref="I12" si="35">I11-I32/2</f>
        <v>20506.05</v>
      </c>
      <c r="J12" s="56"/>
      <c r="L12" s="39">
        <v>1</v>
      </c>
      <c r="M12" s="40">
        <f t="shared" ref="M12" si="36">VALUE(100/100*(M1-M2)+M2)</f>
        <v>8055.8</v>
      </c>
      <c r="N12" s="40">
        <f t="shared" ref="N12" si="37">VALUE(100/100*(N1-N2)+N2)</f>
        <v>7511.1</v>
      </c>
      <c r="O12" s="40">
        <f t="shared" ref="O12:Q12" si="38">VALUE(100/100*(O1-O2)+O2)</f>
        <v>2252.75</v>
      </c>
      <c r="P12" s="40">
        <f t="shared" si="38"/>
        <v>12430.5</v>
      </c>
      <c r="Q12" s="40">
        <f t="shared" si="38"/>
        <v>7511.1</v>
      </c>
    </row>
    <row r="13" spans="1:18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L13" s="39">
        <v>1.236</v>
      </c>
      <c r="M13" s="40">
        <f t="shared" ref="M13" si="39">VALUE(123.6/100*(M1-M2)+M2)</f>
        <v>7801.8876</v>
      </c>
      <c r="N13" s="40">
        <f t="shared" ref="N13" si="40">VALUE(123.6/100*(N1-N2)+N2)</f>
        <v>7150.5392000000011</v>
      </c>
      <c r="O13" s="40">
        <f t="shared" ref="O13:Q13" si="41">VALUE(123.6/100*(O1-O2)+O2)</f>
        <v>-149.19900000000052</v>
      </c>
      <c r="P13" s="40">
        <f t="shared" si="41"/>
        <v>13591.4784</v>
      </c>
      <c r="Q13" s="40">
        <f t="shared" si="41"/>
        <v>7128.6383999999998</v>
      </c>
    </row>
    <row r="14" spans="1:18" ht="15" customHeight="1">
      <c r="A14" s="24"/>
      <c r="B14" s="25"/>
      <c r="C14" s="25"/>
      <c r="D14" s="6" t="s">
        <v>11</v>
      </c>
      <c r="E14" s="32">
        <f t="shared" ref="E14:F14" si="42">2*E11-E2</f>
        <v>10835.633333333331</v>
      </c>
      <c r="F14" s="32">
        <f t="shared" si="42"/>
        <v>8951.1000000000022</v>
      </c>
      <c r="G14" s="32">
        <f t="shared" ref="G14:H14" si="43">2*G11-G2</f>
        <v>9229.4</v>
      </c>
      <c r="H14" s="32">
        <f t="shared" si="43"/>
        <v>9292.466666666669</v>
      </c>
      <c r="I14" s="32">
        <f t="shared" ref="I14" si="44">2*I11-I2</f>
        <v>20370.833333333332</v>
      </c>
      <c r="J14" s="32"/>
      <c r="L14" s="33"/>
      <c r="M14" s="30"/>
      <c r="N14" s="30"/>
      <c r="O14" s="30"/>
      <c r="P14" s="30"/>
      <c r="Q14" s="30"/>
    </row>
    <row r="15" spans="1:18" ht="15" customHeight="1">
      <c r="A15" s="24"/>
      <c r="B15" s="25"/>
      <c r="C15" s="25"/>
      <c r="D15" s="6" t="s">
        <v>12</v>
      </c>
      <c r="E15" s="34">
        <f t="shared" ref="E15:F15" si="45">E11-E25</f>
        <v>10469.516666666665</v>
      </c>
      <c r="F15" s="34">
        <f t="shared" si="45"/>
        <v>8635.4500000000007</v>
      </c>
      <c r="G15" s="34">
        <f t="shared" ref="G15:H15" si="46">G11-G25</f>
        <v>9176.5</v>
      </c>
      <c r="H15" s="34">
        <f t="shared" si="46"/>
        <v>9204.0333333333347</v>
      </c>
      <c r="I15" s="34">
        <f t="shared" ref="I15" si="47">I11-I25</f>
        <v>20070.566666666666</v>
      </c>
      <c r="J15" s="34"/>
      <c r="L15" s="38" t="s">
        <v>31</v>
      </c>
      <c r="M15" s="30"/>
      <c r="N15" s="30"/>
      <c r="O15" s="30"/>
      <c r="P15" s="30"/>
      <c r="Q15" s="30"/>
    </row>
    <row r="16" spans="1:18" ht="15" customHeight="1">
      <c r="A16" s="24"/>
      <c r="B16" s="25"/>
      <c r="C16" s="25"/>
      <c r="D16" s="6" t="s">
        <v>13</v>
      </c>
      <c r="E16" s="35">
        <f t="shared" ref="E16:F16" si="48">E14-E25</f>
        <v>9763.9833333333299</v>
      </c>
      <c r="F16" s="35">
        <f t="shared" si="48"/>
        <v>8449.0000000000018</v>
      </c>
      <c r="G16" s="35">
        <f t="shared" ref="G16:H16" si="49">G14-G25</f>
        <v>9102.65</v>
      </c>
      <c r="H16" s="35">
        <f t="shared" si="49"/>
        <v>9148.0666666666693</v>
      </c>
      <c r="I16" s="35">
        <f t="shared" ref="I16" si="50">I14-I25</f>
        <v>19880.333333333332</v>
      </c>
      <c r="J16" s="35"/>
      <c r="L16" s="39">
        <v>0.23599999999999999</v>
      </c>
      <c r="M16" s="60">
        <f t="shared" ref="M16" si="51">VALUE(M3-23.6/100*(M1-M2))</f>
        <v>8954.2623999999996</v>
      </c>
      <c r="N16" s="40">
        <f t="shared" ref="N16" si="52">VALUE(N3-23.6/100*(N1-N2))</f>
        <v>8416.3608000000004</v>
      </c>
      <c r="O16" s="60">
        <f t="shared" ref="O16:Q16" si="53">VALUE(O3-23.6/100*(O1-O2))</f>
        <v>2401.9490000000001</v>
      </c>
      <c r="P16" s="60">
        <f t="shared" si="53"/>
        <v>-1160.9784</v>
      </c>
      <c r="Q16" s="60">
        <f t="shared" si="53"/>
        <v>382.46160000000009</v>
      </c>
    </row>
    <row r="17" spans="1:18" ht="15" customHeight="1">
      <c r="A17" s="63" t="s">
        <v>14</v>
      </c>
      <c r="B17" s="64"/>
      <c r="C17" s="64"/>
      <c r="D17" s="64"/>
      <c r="E17" s="5"/>
      <c r="F17" s="5"/>
      <c r="G17" s="5"/>
      <c r="H17" s="5"/>
      <c r="I17" s="5"/>
      <c r="J17" s="5"/>
      <c r="L17" s="39">
        <v>0.38200000000000001</v>
      </c>
      <c r="M17" s="60">
        <f t="shared" ref="M17" si="54">VALUE(M3-38.2/100*(M1-M2))</f>
        <v>9111.3438000000006</v>
      </c>
      <c r="N17" s="40">
        <f t="shared" ref="N17" si="55">VALUE(N3-38.2/100*(N1-N2))</f>
        <v>8639.4195999999993</v>
      </c>
      <c r="O17" s="60">
        <f t="shared" ref="O17:Q17" si="56">VALUE(O3-38.2/100*(O1-O2))</f>
        <v>3887.9005000000002</v>
      </c>
      <c r="P17" s="60">
        <f t="shared" si="56"/>
        <v>-1879.2107999999998</v>
      </c>
      <c r="Q17" s="60">
        <f t="shared" si="56"/>
        <v>619.06920000000014</v>
      </c>
    </row>
    <row r="18" spans="1:18" ht="15" customHeight="1">
      <c r="A18" s="24"/>
      <c r="B18" s="25"/>
      <c r="C18" s="25"/>
      <c r="D18" s="6" t="s">
        <v>15</v>
      </c>
      <c r="E18" s="27">
        <f t="shared" ref="E18:F18" si="57">(E2/E3)*E4</f>
        <v>12275.960440892883</v>
      </c>
      <c r="F18" s="27">
        <f t="shared" si="57"/>
        <v>9794.1687164896448</v>
      </c>
      <c r="G18" s="27">
        <f t="shared" ref="G18:H18" si="58">(G2/G3)*G4</f>
        <v>9409.4877847865209</v>
      </c>
      <c r="H18" s="27">
        <f t="shared" si="58"/>
        <v>9527.1853088552925</v>
      </c>
      <c r="I18" s="27">
        <f t="shared" ref="I18" si="59">(I2/I3)*I4</f>
        <v>21171.533080135036</v>
      </c>
      <c r="J18" s="27"/>
      <c r="L18" s="39">
        <v>0.5</v>
      </c>
      <c r="M18" s="60">
        <f t="shared" ref="M18" si="60">VALUE(M3-50/100*(M1-M2))</f>
        <v>9238.3000000000011</v>
      </c>
      <c r="N18" s="40">
        <f t="shared" ref="N18" si="61">VALUE(N3-50/100*(N1-N2))</f>
        <v>8819.7000000000007</v>
      </c>
      <c r="O18" s="60">
        <f t="shared" ref="O18:Q18" si="62">VALUE(O3-50/100*(O1-O2))</f>
        <v>5088.875</v>
      </c>
      <c r="P18" s="60">
        <f t="shared" si="62"/>
        <v>-2459.6999999999998</v>
      </c>
      <c r="Q18" s="60">
        <f t="shared" si="62"/>
        <v>810.30000000000018</v>
      </c>
    </row>
    <row r="19" spans="1:18" ht="15" customHeight="1">
      <c r="A19" s="24"/>
      <c r="B19" s="25"/>
      <c r="C19" s="25"/>
      <c r="D19" s="6" t="s">
        <v>16</v>
      </c>
      <c r="E19" s="28">
        <f t="shared" ref="E19:F19" si="63">E4+E26/2</f>
        <v>11791.157500000001</v>
      </c>
      <c r="F19" s="28">
        <f t="shared" si="63"/>
        <v>9542.9050000000007</v>
      </c>
      <c r="G19" s="28">
        <f t="shared" ref="G19:H19" si="64">G4+G26/2</f>
        <v>9352.0124999999989</v>
      </c>
      <c r="H19" s="28">
        <f t="shared" si="64"/>
        <v>9460.32</v>
      </c>
      <c r="I19" s="28">
        <f t="shared" ref="I19" si="65">I4+I26/2</f>
        <v>20940.875</v>
      </c>
      <c r="J19" s="28"/>
      <c r="L19" s="39">
        <v>0.61799999999999999</v>
      </c>
      <c r="M19" s="60">
        <f t="shared" ref="M19" si="66">VALUE(M3-61.8/100*(M1-M2))</f>
        <v>9365.2561999999998</v>
      </c>
      <c r="N19" s="40">
        <f t="shared" ref="N19" si="67">VALUE(N3-61.8/100*(N1-N2))</f>
        <v>8999.9804000000004</v>
      </c>
      <c r="O19" s="60">
        <f t="shared" ref="O19:Q19" si="68">VALUE(O3-61.8/100*(O1-O2))</f>
        <v>6289.8495000000003</v>
      </c>
      <c r="P19" s="60">
        <f t="shared" si="68"/>
        <v>-3040.1891999999998</v>
      </c>
      <c r="Q19" s="60">
        <f t="shared" si="68"/>
        <v>1001.5308000000002</v>
      </c>
    </row>
    <row r="20" spans="1:18" ht="15" customHeight="1">
      <c r="A20" s="24"/>
      <c r="B20" s="25"/>
      <c r="C20" s="25"/>
      <c r="D20" s="6" t="s">
        <v>3</v>
      </c>
      <c r="E20" s="21">
        <f t="shared" ref="E20:F20" si="69">E4</f>
        <v>11201.75</v>
      </c>
      <c r="F20" s="21">
        <f t="shared" si="69"/>
        <v>9266.75</v>
      </c>
      <c r="G20" s="21">
        <f t="shared" ref="G20:H20" si="70">G4</f>
        <v>9282.2999999999993</v>
      </c>
      <c r="H20" s="21">
        <f t="shared" si="70"/>
        <v>9380.9</v>
      </c>
      <c r="I20" s="21">
        <f t="shared" ref="I20" si="71">I4</f>
        <v>20671.099999999999</v>
      </c>
      <c r="J20" s="21"/>
      <c r="L20" s="59">
        <v>0.70699999999999996</v>
      </c>
      <c r="M20" s="60">
        <f t="shared" ref="M20" si="72">VALUE(M3-70.07/100*(M1-M2))</f>
        <v>9454.2331300000005</v>
      </c>
      <c r="N20" s="60">
        <f t="shared" ref="N20" si="73">VALUE(N3-70.07/100*(N1-N2))</f>
        <v>9126.329459999999</v>
      </c>
      <c r="O20" s="60">
        <f t="shared" ref="O20:Q20" si="74">VALUE(O3-70.07/100*(O1-O2))</f>
        <v>7131.5494249999983</v>
      </c>
      <c r="P20" s="60">
        <f t="shared" si="74"/>
        <v>-3447.0235799999991</v>
      </c>
      <c r="Q20" s="60">
        <f t="shared" si="74"/>
        <v>1135.5544200000002</v>
      </c>
    </row>
    <row r="21" spans="1:18" ht="15" customHeight="1">
      <c r="A21" s="24"/>
      <c r="B21" s="25"/>
      <c r="C21" s="25"/>
      <c r="D21" s="6" t="s">
        <v>17</v>
      </c>
      <c r="E21" s="20">
        <f t="shared" ref="E21:F21" si="75">E4-E26/4</f>
        <v>10907.046249999999</v>
      </c>
      <c r="F21" s="20">
        <f t="shared" si="75"/>
        <v>9128.6725000000006</v>
      </c>
      <c r="G21" s="20">
        <f t="shared" ref="G21:H21" si="76">G4-G26/4</f>
        <v>9247.4437499999985</v>
      </c>
      <c r="H21" s="20">
        <f t="shared" si="76"/>
        <v>9341.19</v>
      </c>
      <c r="I21" s="20">
        <f t="shared" ref="I21" si="77">I4-I26/4</f>
        <v>20536.212499999998</v>
      </c>
      <c r="J21" s="20"/>
      <c r="L21" s="59">
        <v>0.78600000000000003</v>
      </c>
      <c r="M21" s="60">
        <f t="shared" ref="M21" si="78">VALUE(M3-78.6/100*(M1-M2))</f>
        <v>9546.0074000000004</v>
      </c>
      <c r="N21" s="60">
        <f t="shared" ref="N21" si="79">VALUE(N3-78.6/100*(N1-N2))</f>
        <v>9256.6507999999994</v>
      </c>
      <c r="O21" s="60">
        <f t="shared" ref="O21:Q21" si="80">VALUE(O3-78.6/100*(O1-O2))</f>
        <v>7999.7114999999994</v>
      </c>
      <c r="P21" s="60">
        <f t="shared" si="80"/>
        <v>-3866.6483999999991</v>
      </c>
      <c r="Q21" s="60">
        <f t="shared" si="80"/>
        <v>1273.7916000000002</v>
      </c>
    </row>
    <row r="22" spans="1:18" ht="15" customHeight="1">
      <c r="A22" s="24"/>
      <c r="B22" s="25"/>
      <c r="C22" s="25"/>
      <c r="D22" s="6" t="s">
        <v>18</v>
      </c>
      <c r="E22" s="32">
        <f t="shared" ref="E22:F22" si="81">E4-E26/2</f>
        <v>10612.342499999999</v>
      </c>
      <c r="F22" s="32">
        <f t="shared" si="81"/>
        <v>8990.5949999999993</v>
      </c>
      <c r="G22" s="32">
        <f t="shared" ref="G22:H22" si="82">G4-G26/2</f>
        <v>9212.5874999999996</v>
      </c>
      <c r="H22" s="32">
        <f t="shared" si="82"/>
        <v>9301.48</v>
      </c>
      <c r="I22" s="32">
        <f t="shared" ref="I22" si="83">I4-I26/2</f>
        <v>20401.324999999997</v>
      </c>
      <c r="J22" s="32"/>
      <c r="L22" s="59">
        <v>1</v>
      </c>
      <c r="M22" s="60">
        <f t="shared" ref="M22" si="84">VALUE(M3-100/100*(M1-M2))</f>
        <v>9776.25</v>
      </c>
      <c r="N22" s="61">
        <f t="shared" ref="N22" si="85">VALUE(N3-100/100*(N1-N2))</f>
        <v>9583.5999999999985</v>
      </c>
      <c r="O22" s="60">
        <f t="shared" ref="O22:Q22" si="86">VALUE(O3-100/100*(O1-O2))</f>
        <v>10177.75</v>
      </c>
      <c r="P22" s="60">
        <f t="shared" si="86"/>
        <v>-4919.3999999999996</v>
      </c>
      <c r="Q22" s="60">
        <f t="shared" si="86"/>
        <v>1620.6000000000004</v>
      </c>
      <c r="R22" s="54"/>
    </row>
    <row r="23" spans="1:18" ht="15" customHeight="1">
      <c r="A23" s="24"/>
      <c r="B23" s="25"/>
      <c r="C23" s="25"/>
      <c r="D23" s="6" t="s">
        <v>19</v>
      </c>
      <c r="E23" s="34">
        <f t="shared" ref="E23:F23" si="87">E4-(E18-E4)</f>
        <v>10127.539559107117</v>
      </c>
      <c r="F23" s="34">
        <f t="shared" si="87"/>
        <v>8739.3312835103552</v>
      </c>
      <c r="G23" s="34">
        <f t="shared" ref="G23:H23" si="88">G4-(G18-G4)</f>
        <v>9155.1122152134776</v>
      </c>
      <c r="H23" s="34">
        <f t="shared" si="88"/>
        <v>9234.6146911447067</v>
      </c>
      <c r="I23" s="34">
        <f t="shared" ref="I23" si="89">I4-(I18-I4)</f>
        <v>20170.666919864962</v>
      </c>
      <c r="J23" s="34"/>
      <c r="L23" s="59">
        <v>1.236</v>
      </c>
      <c r="M23" s="60">
        <f t="shared" ref="M23" si="90">VALUE(M3-123.6/100*(M1-M2))</f>
        <v>10030.162400000001</v>
      </c>
      <c r="N23" s="61">
        <f t="shared" ref="N23" si="91">VALUE(N3-123.6/100*(N1-N2))</f>
        <v>9944.1607999999997</v>
      </c>
      <c r="O23" s="60">
        <f t="shared" ref="O23:Q23" si="92">VALUE(O3-123.6/100*(O1-O2))</f>
        <v>12579.699000000001</v>
      </c>
      <c r="P23" s="60">
        <f t="shared" si="92"/>
        <v>-6080.3783999999996</v>
      </c>
      <c r="Q23" s="60">
        <f t="shared" si="92"/>
        <v>2003.0616000000005</v>
      </c>
      <c r="R23" s="54"/>
    </row>
    <row r="24" spans="1:18" ht="15" customHeight="1">
      <c r="A24" s="63" t="s">
        <v>20</v>
      </c>
      <c r="B24" s="64"/>
      <c r="C24" s="64"/>
      <c r="D24" s="64"/>
      <c r="E24" s="5"/>
      <c r="F24" s="5"/>
      <c r="G24" s="5"/>
      <c r="H24" s="5"/>
      <c r="I24" s="5"/>
      <c r="J24" s="5"/>
      <c r="L24" s="51">
        <v>1.272</v>
      </c>
      <c r="M24" s="52">
        <f t="shared" ref="M24" si="93">VALUE(M3-127.2/100*(M1-M2))</f>
        <v>10068.894800000002</v>
      </c>
      <c r="N24" s="52">
        <f t="shared" ref="N24" si="94">VALUE(N3-127.2/100*(N1-N2))</f>
        <v>9999.1615999999995</v>
      </c>
      <c r="O24" s="52">
        <f t="shared" ref="O24:Q24" si="95">VALUE(O3-127.2/100*(O1-O2))</f>
        <v>12946.098</v>
      </c>
      <c r="P24" s="52">
        <f t="shared" si="95"/>
        <v>-6257.4767999999995</v>
      </c>
      <c r="Q24" s="52">
        <f t="shared" si="95"/>
        <v>2061.4032000000007</v>
      </c>
    </row>
    <row r="25" spans="1:18" ht="15" customHeight="1">
      <c r="A25" s="24"/>
      <c r="B25" s="25"/>
      <c r="C25" s="25"/>
      <c r="D25" s="6" t="s">
        <v>21</v>
      </c>
      <c r="E25" s="36">
        <f t="shared" ref="E25:F25" si="96">ABS(E2-E3)</f>
        <v>1071.6500000000015</v>
      </c>
      <c r="F25" s="36">
        <f t="shared" si="96"/>
        <v>502.10000000000036</v>
      </c>
      <c r="G25" s="36">
        <f t="shared" ref="G25:H25" si="97">ABS(G2-G3)</f>
        <v>126.75</v>
      </c>
      <c r="H25" s="36">
        <f t="shared" si="97"/>
        <v>144.39999999999964</v>
      </c>
      <c r="I25" s="36">
        <f t="shared" ref="I25" si="98">ABS(I2-I3)</f>
        <v>490.5</v>
      </c>
      <c r="J25" s="36"/>
      <c r="L25" s="39">
        <v>1.3819999999999999</v>
      </c>
      <c r="M25" s="40">
        <f t="shared" ref="M25" si="99">VALUE(M3-138.2/100*(M1-M2))</f>
        <v>10187.2438</v>
      </c>
      <c r="N25" s="40">
        <f t="shared" ref="N25" si="100">VALUE(N3-138.2/100*(N1-N2))</f>
        <v>10167.219599999999</v>
      </c>
      <c r="O25" s="40">
        <f t="shared" ref="O25:Q25" si="101">VALUE(O3-138.2/100*(O1-O2))</f>
        <v>14065.6505</v>
      </c>
      <c r="P25" s="40">
        <f t="shared" si="101"/>
        <v>-6798.6107999999986</v>
      </c>
      <c r="Q25" s="40">
        <f t="shared" si="101"/>
        <v>2239.6692000000003</v>
      </c>
    </row>
    <row r="26" spans="1:18" ht="15" customHeight="1">
      <c r="A26" s="24"/>
      <c r="B26" s="25"/>
      <c r="C26" s="25"/>
      <c r="D26" s="6" t="s">
        <v>22</v>
      </c>
      <c r="E26" s="36">
        <f t="shared" ref="E26:F26" si="102">E25*1.1</f>
        <v>1178.8150000000016</v>
      </c>
      <c r="F26" s="36">
        <f t="shared" si="102"/>
        <v>552.3100000000004</v>
      </c>
      <c r="G26" s="36">
        <f t="shared" ref="G26:H26" si="103">G25*1.1</f>
        <v>139.42500000000001</v>
      </c>
      <c r="H26" s="36">
        <f t="shared" si="103"/>
        <v>158.83999999999961</v>
      </c>
      <c r="I26" s="36">
        <f t="shared" ref="I26" si="104">I25*1.1</f>
        <v>539.55000000000007</v>
      </c>
      <c r="J26" s="36"/>
      <c r="L26" s="39">
        <v>1.4139999999999999</v>
      </c>
      <c r="M26" s="40">
        <f t="shared" ref="M26" si="105">VALUE(M3-141.4/100*(M1-M2))</f>
        <v>10221.672600000002</v>
      </c>
      <c r="N26" s="40">
        <f t="shared" ref="N26" si="106">VALUE(N3-141.4/100*(N1-N2))</f>
        <v>10216.109199999999</v>
      </c>
      <c r="O26" s="40">
        <f t="shared" ref="O26:Q26" si="107">VALUE(O3-141.4/100*(O1-O2))</f>
        <v>14391.338500000002</v>
      </c>
      <c r="P26" s="40">
        <f t="shared" si="107"/>
        <v>-6956.0316000000003</v>
      </c>
      <c r="Q26" s="40">
        <f t="shared" si="107"/>
        <v>2291.5284000000006</v>
      </c>
    </row>
    <row r="27" spans="1:18" ht="15" customHeight="1">
      <c r="A27" s="24"/>
      <c r="B27" s="25"/>
      <c r="C27" s="25"/>
      <c r="D27" s="6" t="s">
        <v>23</v>
      </c>
      <c r="E27" s="36">
        <f t="shared" ref="E27:F27" si="108">(E2+E3)</f>
        <v>23421.75</v>
      </c>
      <c r="F27" s="36">
        <f t="shared" si="108"/>
        <v>18145.900000000001</v>
      </c>
      <c r="G27" s="36">
        <f t="shared" ref="G27:H27" si="109">(G2+G3)</f>
        <v>18627.45</v>
      </c>
      <c r="H27" s="36">
        <f t="shared" si="109"/>
        <v>18664.400000000001</v>
      </c>
      <c r="I27" s="36">
        <f t="shared" ref="I27" si="110">(I2+I3)</f>
        <v>41012.1</v>
      </c>
      <c r="J27" s="36"/>
      <c r="L27" s="39">
        <v>1.5</v>
      </c>
      <c r="M27" s="40">
        <f t="shared" ref="M27" si="111">VALUE(M3-150/100*(M1-M2))</f>
        <v>10314.200000000001</v>
      </c>
      <c r="N27" s="40">
        <f t="shared" ref="N27" si="112">VALUE(N3-150/100*(N1-N2))</f>
        <v>10347.5</v>
      </c>
      <c r="O27" s="40">
        <f t="shared" ref="O27:Q27" si="113">VALUE(O3-150/100*(O1-O2))</f>
        <v>15266.625</v>
      </c>
      <c r="P27" s="40">
        <f t="shared" si="113"/>
        <v>-7379.0999999999995</v>
      </c>
      <c r="Q27" s="40">
        <f t="shared" si="113"/>
        <v>2430.9000000000005</v>
      </c>
    </row>
    <row r="28" spans="1:18" ht="15" customHeight="1">
      <c r="A28" s="24"/>
      <c r="B28" s="25"/>
      <c r="C28" s="25"/>
      <c r="D28" s="6" t="s">
        <v>24</v>
      </c>
      <c r="E28" s="36">
        <f t="shared" ref="E28:F28" si="114">(E2+E3)/2</f>
        <v>11710.875</v>
      </c>
      <c r="F28" s="36">
        <f t="shared" si="114"/>
        <v>9072.9500000000007</v>
      </c>
      <c r="G28" s="36">
        <f t="shared" ref="G28:H28" si="115">(G2+G3)/2</f>
        <v>9313.7250000000004</v>
      </c>
      <c r="H28" s="36">
        <f t="shared" si="115"/>
        <v>9332.2000000000007</v>
      </c>
      <c r="I28" s="36">
        <f t="shared" ref="I28" si="116">(I2+I3)/2</f>
        <v>20506.05</v>
      </c>
      <c r="J28" s="36"/>
      <c r="L28" s="49">
        <v>1.6180000000000001</v>
      </c>
      <c r="M28" s="50">
        <f t="shared" ref="M28" si="117">VALUE(M3-161.8/100*(M1-M2))</f>
        <v>10441.156200000001</v>
      </c>
      <c r="N28" s="50">
        <f t="shared" ref="N28" si="118">VALUE(N3-161.8/100*(N1-N2))</f>
        <v>10527.7804</v>
      </c>
      <c r="O28" s="50">
        <f t="shared" ref="O28:Q28" si="119">VALUE(O3-161.8/100*(O1-O2))</f>
        <v>16467.5995</v>
      </c>
      <c r="P28" s="50">
        <f t="shared" si="119"/>
        <v>-7959.5892000000003</v>
      </c>
      <c r="Q28" s="50">
        <f t="shared" si="119"/>
        <v>2622.1308000000008</v>
      </c>
    </row>
    <row r="29" spans="1:18" ht="15" customHeight="1">
      <c r="A29" s="24"/>
      <c r="B29" s="25"/>
      <c r="C29" s="25"/>
      <c r="D29" s="6" t="s">
        <v>8</v>
      </c>
      <c r="E29" s="36">
        <f t="shared" ref="E29:F29" si="120">E30-E31+E30</f>
        <v>11371.458333333332</v>
      </c>
      <c r="F29" s="36">
        <f t="shared" si="120"/>
        <v>9202.1500000000015</v>
      </c>
      <c r="G29" s="36">
        <f t="shared" ref="G29:H29" si="121">G30-G31+G30</f>
        <v>9292.7749999999996</v>
      </c>
      <c r="H29" s="36">
        <f t="shared" si="121"/>
        <v>9364.6666666666679</v>
      </c>
      <c r="I29" s="36">
        <f t="shared" ref="I29" si="122">I30-I31+I30</f>
        <v>20616.083333333332</v>
      </c>
      <c r="J29" s="36"/>
      <c r="L29" s="39">
        <v>1.7070000000000001</v>
      </c>
      <c r="M29" s="40">
        <f t="shared" ref="M29" si="123">VALUE(M3-170.07/100*(M1-M2))</f>
        <v>10530.133130000002</v>
      </c>
      <c r="N29" s="40">
        <f t="shared" ref="N29" si="124">VALUE(N3-170.07/100*(N1-N2))</f>
        <v>10654.129459999998</v>
      </c>
      <c r="O29" s="40">
        <f t="shared" ref="O29:Q29" si="125">VALUE(O3-170.07/100*(O1-O2))</f>
        <v>17309.299424999997</v>
      </c>
      <c r="P29" s="40">
        <f t="shared" si="125"/>
        <v>-8366.4235799999988</v>
      </c>
      <c r="Q29" s="40">
        <f t="shared" si="125"/>
        <v>2756.1544200000003</v>
      </c>
    </row>
    <row r="30" spans="1:18" ht="15" customHeight="1">
      <c r="A30" s="24"/>
      <c r="B30" s="25"/>
      <c r="C30" s="25"/>
      <c r="D30" s="6" t="s">
        <v>25</v>
      </c>
      <c r="E30" s="36">
        <f t="shared" ref="E30:F30" si="126">(E2+E3+E4)/3</f>
        <v>11541.166666666666</v>
      </c>
      <c r="F30" s="36">
        <f t="shared" si="126"/>
        <v>9137.5500000000011</v>
      </c>
      <c r="G30" s="36">
        <f t="shared" ref="G30:H30" si="127">(G2+G3+G4)/3</f>
        <v>9303.25</v>
      </c>
      <c r="H30" s="36">
        <f t="shared" si="127"/>
        <v>9348.4333333333343</v>
      </c>
      <c r="I30" s="36">
        <f t="shared" ref="I30" si="128">(I2+I3+I4)/3</f>
        <v>20561.066666666666</v>
      </c>
      <c r="J30" s="36"/>
      <c r="L30" s="41">
        <v>2</v>
      </c>
      <c r="M30" s="42">
        <f t="shared" ref="M30" si="129">VALUE(M3-200/100*(M1-M2))</f>
        <v>10852.150000000001</v>
      </c>
      <c r="N30" s="42">
        <f t="shared" ref="N30" si="130">VALUE(N3-200/100*(N1-N2))</f>
        <v>11111.399999999998</v>
      </c>
      <c r="O30" s="42">
        <f t="shared" ref="O30:Q30" si="131">VALUE(O3-200/100*(O1-O2))</f>
        <v>20355.5</v>
      </c>
      <c r="P30" s="42">
        <f t="shared" si="131"/>
        <v>-9838.7999999999993</v>
      </c>
      <c r="Q30" s="42">
        <f t="shared" si="131"/>
        <v>3241.2000000000007</v>
      </c>
    </row>
    <row r="31" spans="1:18" ht="15" customHeight="1">
      <c r="A31" s="24"/>
      <c r="B31" s="25"/>
      <c r="C31" s="25"/>
      <c r="D31" s="6" t="s">
        <v>10</v>
      </c>
      <c r="E31" s="36">
        <f t="shared" ref="E31:F31" si="132">E28</f>
        <v>11710.875</v>
      </c>
      <c r="F31" s="36">
        <f t="shared" si="132"/>
        <v>9072.9500000000007</v>
      </c>
      <c r="G31" s="36">
        <f t="shared" ref="G31:H31" si="133">G28</f>
        <v>9313.7250000000004</v>
      </c>
      <c r="H31" s="36">
        <f t="shared" si="133"/>
        <v>9332.2000000000007</v>
      </c>
      <c r="I31" s="36">
        <f t="shared" ref="I31" si="134">I28</f>
        <v>20506.05</v>
      </c>
      <c r="J31" s="36"/>
      <c r="L31" s="39">
        <v>2.2360000000000002</v>
      </c>
      <c r="M31" s="40">
        <f t="shared" ref="M31" si="135">VALUE(M3-223.6/100*(M1-M2))</f>
        <v>11106.062400000001</v>
      </c>
      <c r="N31" s="40">
        <f t="shared" ref="N31" si="136">VALUE(N3-223.6/100*(N1-N2))</f>
        <v>11471.960799999997</v>
      </c>
      <c r="O31" s="40">
        <f t="shared" ref="O31:Q31" si="137">VALUE(O3-223.6/100*(O1-O2))</f>
        <v>22757.448999999997</v>
      </c>
      <c r="P31" s="40">
        <f t="shared" si="137"/>
        <v>-10999.778399999997</v>
      </c>
      <c r="Q31" s="40">
        <f t="shared" si="137"/>
        <v>3623.6616000000004</v>
      </c>
    </row>
    <row r="32" spans="1:18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" si="138">ABS(F29-F31)</f>
        <v>129.20000000000073</v>
      </c>
      <c r="G32" s="37">
        <f t="shared" ref="G32:H32" si="139">ABS(G29-G31)</f>
        <v>20.950000000000728</v>
      </c>
      <c r="H32" s="37">
        <f t="shared" si="139"/>
        <v>32.466666666667152</v>
      </c>
      <c r="I32" s="37">
        <f t="shared" ref="I32" si="140">ABS(I29-I31)</f>
        <v>110.03333333333285</v>
      </c>
      <c r="J32" s="37"/>
      <c r="L32" s="39">
        <v>2.2719999999999998</v>
      </c>
      <c r="M32" s="40">
        <f t="shared" ref="M32" si="141">VALUE(M3-227.2/100*(M1-M2))</f>
        <v>11144.794800000001</v>
      </c>
      <c r="N32" s="40">
        <f t="shared" ref="N32" si="142">VALUE(N3-227.2/100*(N1-N2))</f>
        <v>11526.961599999999</v>
      </c>
      <c r="O32" s="40">
        <f t="shared" ref="O32:Q32" si="143">VALUE(O3-227.2/100*(O1-O2))</f>
        <v>23123.847999999998</v>
      </c>
      <c r="P32" s="40">
        <f t="shared" si="143"/>
        <v>-11176.876799999998</v>
      </c>
      <c r="Q32" s="40">
        <f t="shared" si="143"/>
        <v>3682.0032000000006</v>
      </c>
    </row>
    <row r="33" spans="12:17" ht="15" customHeight="1">
      <c r="L33" s="39">
        <v>2.3820000000000001</v>
      </c>
      <c r="M33" s="40">
        <f t="shared" ref="M33" si="144">VALUE(M3-238.2/100*(M1-M2))</f>
        <v>11263.143800000002</v>
      </c>
      <c r="N33" s="40">
        <f t="shared" ref="N33" si="145">VALUE(N3-238.2/100*(N1-N2))</f>
        <v>11695.019599999998</v>
      </c>
      <c r="O33" s="40">
        <f t="shared" ref="O33:Q33" si="146">VALUE(O3-238.2/100*(O1-O2))</f>
        <v>24243.400499999996</v>
      </c>
      <c r="P33" s="40">
        <f t="shared" si="146"/>
        <v>-11718.010799999998</v>
      </c>
      <c r="Q33" s="40">
        <f t="shared" si="146"/>
        <v>3860.2692000000002</v>
      </c>
    </row>
    <row r="34" spans="12:17" ht="15" customHeight="1">
      <c r="L34" s="47">
        <v>2.4140000000000001</v>
      </c>
      <c r="M34" s="48">
        <f t="shared" ref="M34" si="147">VALUE(M3-241.4/100*(M1-M2))</f>
        <v>11297.572600000001</v>
      </c>
      <c r="N34" s="48">
        <f t="shared" ref="N34" si="148">VALUE(N3-241.4/100*(N1-N2))</f>
        <v>11743.909199999998</v>
      </c>
      <c r="O34" s="48">
        <f t="shared" ref="O34:Q34" si="149">VALUE(O3-241.4/100*(O1-O2))</f>
        <v>24569.088500000002</v>
      </c>
      <c r="P34" s="48">
        <f t="shared" si="149"/>
        <v>-11875.4316</v>
      </c>
      <c r="Q34" s="48">
        <f t="shared" si="149"/>
        <v>3912.128400000001</v>
      </c>
    </row>
    <row r="35" spans="12:17" ht="15" customHeight="1">
      <c r="L35" s="43">
        <v>2.6179999999999999</v>
      </c>
      <c r="M35" s="44">
        <f t="shared" ref="M35" si="150">VALUE(M3-261.8/100*(M1-M2))</f>
        <v>11517.056200000003</v>
      </c>
      <c r="N35" s="44">
        <f t="shared" ref="N35" si="151">VALUE(N3-261.8/100*(N1-N2))</f>
        <v>12055.580399999999</v>
      </c>
      <c r="O35" s="44">
        <f t="shared" ref="O35:Q35" si="152">VALUE(O3-261.8/100*(O1-O2))</f>
        <v>26645.349500000004</v>
      </c>
      <c r="P35" s="44">
        <f t="shared" si="152"/>
        <v>-12878.9892</v>
      </c>
      <c r="Q35" s="44">
        <f t="shared" si="152"/>
        <v>4242.7308000000012</v>
      </c>
    </row>
    <row r="36" spans="12:17" ht="15" customHeight="1">
      <c r="L36" s="39">
        <v>3</v>
      </c>
      <c r="M36" s="40">
        <f t="shared" ref="M36" si="153">VALUE(M3-300/100*(M1-M2))</f>
        <v>11928.050000000003</v>
      </c>
      <c r="N36" s="40">
        <f t="shared" ref="N36" si="154">VALUE(N3-300/100*(N1-N2))</f>
        <v>12639.199999999997</v>
      </c>
      <c r="O36" s="40">
        <f t="shared" ref="O36:Q36" si="155">VALUE(O3-300/100*(O1-O2))</f>
        <v>30533.25</v>
      </c>
      <c r="P36" s="40">
        <f t="shared" si="155"/>
        <v>-14758.199999999999</v>
      </c>
      <c r="Q36" s="40">
        <f t="shared" si="155"/>
        <v>4861.8000000000011</v>
      </c>
    </row>
    <row r="37" spans="12:17" ht="15" customHeight="1">
      <c r="L37" s="39">
        <v>3.2360000000000002</v>
      </c>
      <c r="M37" s="40">
        <f t="shared" ref="M37" si="156">VALUE(M3-323.6/100*(M1-M2))</f>
        <v>12181.962400000002</v>
      </c>
      <c r="N37" s="40">
        <f t="shared" ref="N37" si="157">VALUE(N3-323.6/100*(N1-N2))</f>
        <v>12999.760799999998</v>
      </c>
      <c r="O37" s="40">
        <f t="shared" ref="O37:Q37" si="158">VALUE(O3-323.6/100*(O1-O2))</f>
        <v>32935.199000000001</v>
      </c>
      <c r="P37" s="40">
        <f t="shared" si="158"/>
        <v>-15919.178400000001</v>
      </c>
      <c r="Q37" s="40">
        <f t="shared" si="158"/>
        <v>5244.2616000000016</v>
      </c>
    </row>
    <row r="38" spans="12:17" ht="15" customHeight="1">
      <c r="L38" s="39">
        <v>3.2719999999999998</v>
      </c>
      <c r="M38" s="40">
        <f t="shared" ref="M38" si="159">VALUE(M3-327.2/100*(M1-M2))</f>
        <v>12220.694800000001</v>
      </c>
      <c r="N38" s="40">
        <f t="shared" ref="N38" si="160">VALUE(N3-327.2/100*(N1-N2))</f>
        <v>13054.761599999998</v>
      </c>
      <c r="O38" s="40">
        <f t="shared" ref="O38:Q38" si="161">VALUE(O3-327.2/100*(O1-O2))</f>
        <v>33301.597999999998</v>
      </c>
      <c r="P38" s="40">
        <f t="shared" si="161"/>
        <v>-16096.276799999998</v>
      </c>
      <c r="Q38" s="40">
        <f t="shared" si="161"/>
        <v>5302.6032000000005</v>
      </c>
    </row>
    <row r="39" spans="12:17" ht="15" customHeight="1">
      <c r="L39" s="39">
        <v>3.3820000000000001</v>
      </c>
      <c r="M39" s="40">
        <f t="shared" ref="M39" si="162">VALUE(M3-338.2/100*(M1-M2))</f>
        <v>12339.043800000001</v>
      </c>
      <c r="N39" s="40">
        <f t="shared" ref="N39" si="163">VALUE(N3-338.2/100*(N1-N2))</f>
        <v>13222.819599999997</v>
      </c>
      <c r="O39" s="40">
        <f t="shared" ref="O39:Q39" si="164">VALUE(O3-338.2/100*(O1-O2))</f>
        <v>34421.150499999996</v>
      </c>
      <c r="P39" s="40">
        <f t="shared" si="164"/>
        <v>-16637.410799999998</v>
      </c>
      <c r="Q39" s="40">
        <f t="shared" si="164"/>
        <v>5480.869200000001</v>
      </c>
    </row>
    <row r="40" spans="12:17" ht="15" customHeight="1">
      <c r="L40" s="39">
        <v>3.4140000000000001</v>
      </c>
      <c r="M40" s="40">
        <f t="shared" ref="M40" si="165">VALUE(M3-341.4/100*(M1-M2))</f>
        <v>12373.472600000001</v>
      </c>
      <c r="N40" s="40">
        <f t="shared" ref="N40" si="166">VALUE(N3-341.4/100*(N1-N2))</f>
        <v>13271.709199999998</v>
      </c>
      <c r="O40" s="40">
        <f t="shared" ref="O40:Q40" si="167">VALUE(O3-341.4/100*(O1-O2))</f>
        <v>34746.838499999998</v>
      </c>
      <c r="P40" s="40">
        <f t="shared" si="167"/>
        <v>-16794.831599999998</v>
      </c>
      <c r="Q40" s="40">
        <f t="shared" si="167"/>
        <v>5532.7284000000009</v>
      </c>
    </row>
    <row r="41" spans="12:17" ht="15" customHeight="1">
      <c r="L41" s="39">
        <v>3.6179999999999999</v>
      </c>
      <c r="M41" s="40">
        <f t="shared" ref="M41" si="168">VALUE(M3-361.8/100*(M1-M2))</f>
        <v>12592.956200000002</v>
      </c>
      <c r="N41" s="40">
        <f t="shared" ref="N41" si="169">VALUE(N3-361.8/100*(N1-N2))</f>
        <v>13583.380399999998</v>
      </c>
      <c r="O41" s="40">
        <f t="shared" ref="O41:Q41" si="170">VALUE(O3-361.8/100*(O1-O2))</f>
        <v>36823.099500000004</v>
      </c>
      <c r="P41" s="40">
        <f t="shared" si="170"/>
        <v>-17798.389200000001</v>
      </c>
      <c r="Q41" s="40">
        <f t="shared" si="170"/>
        <v>5863.3308000000015</v>
      </c>
    </row>
    <row r="42" spans="12:17" ht="15" customHeight="1">
      <c r="L42" s="39">
        <v>4</v>
      </c>
      <c r="M42" s="40">
        <f t="shared" ref="M42" si="171">VALUE(M3-400/100*(M1-M2))</f>
        <v>13003.950000000003</v>
      </c>
      <c r="N42" s="40">
        <f t="shared" ref="N42" si="172">VALUE(N3-400/100*(N1-N2))</f>
        <v>14166.999999999996</v>
      </c>
      <c r="O42" s="40">
        <f t="shared" ref="O42:Q42" si="173">VALUE(O3-400/100*(O1-O2))</f>
        <v>40711</v>
      </c>
      <c r="P42" s="40">
        <f t="shared" si="173"/>
        <v>-19677.599999999999</v>
      </c>
      <c r="Q42" s="40">
        <f t="shared" si="173"/>
        <v>6482.4000000000015</v>
      </c>
    </row>
    <row r="43" spans="12:17" ht="15" customHeight="1">
      <c r="L43" s="39">
        <v>4.2359999999999998</v>
      </c>
      <c r="M43" s="40">
        <f t="shared" ref="M43" si="174">VALUE(M3-423.6/100*(M1-M2))</f>
        <v>13257.862400000004</v>
      </c>
      <c r="N43" s="40">
        <f t="shared" ref="N43" si="175">VALUE(N3-423.6/100*(N1-N2))</f>
        <v>14527.560799999999</v>
      </c>
      <c r="O43" s="40">
        <f t="shared" ref="O43:Q43" si="176">VALUE(O3-423.6/100*(O1-O2))</f>
        <v>43112.949000000008</v>
      </c>
      <c r="P43" s="40">
        <f t="shared" si="176"/>
        <v>-20838.578400000002</v>
      </c>
      <c r="Q43" s="40">
        <f t="shared" si="176"/>
        <v>6864.8616000000029</v>
      </c>
    </row>
    <row r="44" spans="12:17" ht="15" customHeight="1">
      <c r="L44" s="39">
        <v>4.2720000000000002</v>
      </c>
      <c r="M44" s="40">
        <f t="shared" ref="M44" si="177">VALUE(M3-427.2/100*(M1-M2))</f>
        <v>13296.594800000003</v>
      </c>
      <c r="N44" s="40">
        <f t="shared" ref="N44" si="178">VALUE(N3-427.2/100*(N1-N2))</f>
        <v>14582.561599999997</v>
      </c>
      <c r="O44" s="40">
        <f t="shared" ref="O44:Q44" si="179">VALUE(O3-427.2/100*(O1-O2))</f>
        <v>43479.348000000005</v>
      </c>
      <c r="P44" s="40">
        <f t="shared" si="179"/>
        <v>-21015.676800000001</v>
      </c>
      <c r="Q44" s="40">
        <f t="shared" si="179"/>
        <v>6923.2032000000017</v>
      </c>
    </row>
    <row r="45" spans="12:17" ht="15" customHeight="1">
      <c r="L45" s="39">
        <v>4.3819999999999997</v>
      </c>
      <c r="M45" s="40">
        <f t="shared" ref="M45" si="180">VALUE(M3-438.2/100*(M1-M2))</f>
        <v>13414.943800000003</v>
      </c>
      <c r="N45" s="40">
        <f t="shared" ref="N45" si="181">VALUE(N3-438.2/100*(N1-N2))</f>
        <v>14750.619599999996</v>
      </c>
      <c r="O45" s="40">
        <f t="shared" ref="O45:Q45" si="182">VALUE(O3-438.2/100*(O1-O2))</f>
        <v>44598.900499999996</v>
      </c>
      <c r="P45" s="40">
        <f t="shared" si="182"/>
        <v>-21556.810799999996</v>
      </c>
      <c r="Q45" s="40">
        <f t="shared" si="182"/>
        <v>7101.4692000000014</v>
      </c>
    </row>
    <row r="46" spans="12:17" ht="15" customHeight="1">
      <c r="L46" s="39">
        <v>4.4139999999999997</v>
      </c>
      <c r="M46" s="40">
        <f t="shared" ref="M46" si="183">VALUE(M3-414.4/100*(M1-M2))</f>
        <v>13158.879600000004</v>
      </c>
      <c r="N46" s="40">
        <f t="shared" ref="N46" si="184">VALUE(N3-414.4/100*(N1-N2))</f>
        <v>14387.003199999997</v>
      </c>
      <c r="O46" s="40">
        <f t="shared" ref="O46:Q46" si="185">VALUE(O3-414.4/100*(O1-O2))</f>
        <v>42176.595999999998</v>
      </c>
      <c r="P46" s="40">
        <f t="shared" si="185"/>
        <v>-20385.993599999998</v>
      </c>
      <c r="Q46" s="40">
        <f t="shared" si="185"/>
        <v>6715.7664000000013</v>
      </c>
    </row>
    <row r="47" spans="12:17" ht="15" customHeight="1">
      <c r="L47" s="39">
        <v>4.6180000000000003</v>
      </c>
      <c r="M47" s="40">
        <f t="shared" ref="M47" si="186">VALUE(M3-461.8/100*(M1-M2))</f>
        <v>13668.856200000002</v>
      </c>
      <c r="N47" s="40">
        <f t="shared" ref="N47" si="187">VALUE(N3-461.8/100*(N1-N2))</f>
        <v>15111.180399999997</v>
      </c>
      <c r="O47" s="40">
        <f t="shared" ref="O47:Q47" si="188">VALUE(O3-461.8/100*(O1-O2))</f>
        <v>47000.849500000004</v>
      </c>
      <c r="P47" s="40">
        <f t="shared" si="188"/>
        <v>-22717.789199999999</v>
      </c>
      <c r="Q47" s="40">
        <f t="shared" si="188"/>
        <v>7483.9308000000019</v>
      </c>
    </row>
    <row r="48" spans="12:17" ht="15" customHeight="1">
      <c r="L48" s="39">
        <v>4.7640000000000002</v>
      </c>
      <c r="M48" s="40">
        <f t="shared" ref="M48" si="189">VALUE(M3-476.4/100*(M1-M2))</f>
        <v>13825.937600000001</v>
      </c>
      <c r="N48" s="40">
        <f t="shared" ref="N48" si="190">VALUE(N3-476.4/100*(N1-N2))</f>
        <v>15334.239199999996</v>
      </c>
      <c r="O48" s="40">
        <f t="shared" ref="O48:Q48" si="191">VALUE(O3-476.4/100*(O1-O2))</f>
        <v>48486.800999999992</v>
      </c>
      <c r="P48" s="40">
        <f t="shared" si="191"/>
        <v>-23436.021599999996</v>
      </c>
      <c r="Q48" s="40">
        <f t="shared" si="191"/>
        <v>7720.5384000000004</v>
      </c>
    </row>
    <row r="49" spans="12:17" ht="15" customHeight="1">
      <c r="L49" s="39">
        <v>5</v>
      </c>
      <c r="M49" s="40">
        <f t="shared" ref="M49" si="192">VALUE(M3-500/100*(M1-M2))</f>
        <v>14079.850000000002</v>
      </c>
      <c r="N49" s="40">
        <f t="shared" ref="N49" si="193">VALUE(N3-500/100*(N1-N2))</f>
        <v>15694.799999999996</v>
      </c>
      <c r="O49" s="40">
        <f t="shared" ref="O49:Q49" si="194">VALUE(O3-500/100*(O1-O2))</f>
        <v>50888.75</v>
      </c>
      <c r="P49" s="40">
        <f t="shared" si="194"/>
        <v>-24597</v>
      </c>
      <c r="Q49" s="40">
        <f t="shared" si="194"/>
        <v>8103.0000000000018</v>
      </c>
    </row>
    <row r="50" spans="12:17" ht="15" customHeight="1">
      <c r="L50" s="39">
        <v>5.2359999999999998</v>
      </c>
      <c r="M50" s="40">
        <f t="shared" ref="M50" si="195">VALUE(M3-523.6/100*(M1-M2))</f>
        <v>14333.762400000003</v>
      </c>
      <c r="N50" s="40">
        <f t="shared" ref="N50" si="196">VALUE(N3-523.6/100*(N1-N2))</f>
        <v>16055.360799999999</v>
      </c>
      <c r="O50" s="40">
        <f t="shared" ref="O50:Q50" si="197">VALUE(O3-523.6/100*(O1-O2))</f>
        <v>53290.699000000008</v>
      </c>
      <c r="P50" s="40">
        <f t="shared" si="197"/>
        <v>-25757.9784</v>
      </c>
      <c r="Q50" s="40">
        <f t="shared" si="197"/>
        <v>8485.4616000000024</v>
      </c>
    </row>
    <row r="51" spans="12:17" ht="15" customHeight="1">
      <c r="L51" s="39">
        <v>5.3819999999999997</v>
      </c>
      <c r="M51" s="40">
        <f t="shared" ref="M51" si="198">VALUE(M3-538.2/100*(M1-M2))</f>
        <v>14490.843800000004</v>
      </c>
      <c r="N51" s="40">
        <f t="shared" ref="N51" si="199">VALUE(N3-538.2/100*(N1-N2))</f>
        <v>16278.419599999997</v>
      </c>
      <c r="O51" s="40">
        <f t="shared" ref="O51:Q51" si="200">VALUE(O3-538.2/100*(O1-O2))</f>
        <v>54776.650500000003</v>
      </c>
      <c r="P51" s="40">
        <f t="shared" si="200"/>
        <v>-26476.210800000001</v>
      </c>
      <c r="Q51" s="40">
        <f t="shared" si="200"/>
        <v>8722.0692000000035</v>
      </c>
    </row>
    <row r="52" spans="12:17" ht="15" customHeight="1">
      <c r="L52" s="39">
        <v>5.6180000000000003</v>
      </c>
      <c r="M52" s="40">
        <f t="shared" ref="M52" si="201">VALUE(M3-561.8/100*(M1-M2))</f>
        <v>14744.756200000003</v>
      </c>
      <c r="N52" s="40">
        <f t="shared" ref="N52" si="202">VALUE(N3-561.8/100*(N1-N2))</f>
        <v>16638.980399999997</v>
      </c>
      <c r="O52" s="40">
        <f t="shared" ref="O52:Q52" si="203">VALUE(O3-561.8/100*(O1-O2))</f>
        <v>57178.599499999997</v>
      </c>
      <c r="P52" s="40">
        <f t="shared" si="203"/>
        <v>-27637.189199999993</v>
      </c>
      <c r="Q52" s="40">
        <f t="shared" si="203"/>
        <v>9104.5308000000005</v>
      </c>
    </row>
    <row r="53" spans="12:17" ht="15" customHeight="1"/>
    <row r="54" spans="12:17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"/>
  <sheetViews>
    <sheetView topLeftCell="AN1" workbookViewId="0">
      <selection activeCell="AU1" sqref="AU1:AY1048576"/>
    </sheetView>
  </sheetViews>
  <sheetFormatPr defaultRowHeight="14.4"/>
  <cols>
    <col min="1" max="51" width="10.77734375" style="15" customWidth="1"/>
  </cols>
  <sheetData>
    <row r="1" spans="1:51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</row>
    <row r="2" spans="1:51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8">
        <v>9602.2000000000007</v>
      </c>
      <c r="AA2" s="58">
        <v>9403.7999999999993</v>
      </c>
      <c r="AB2" s="58">
        <v>9127.5499999999993</v>
      </c>
      <c r="AC2" s="58">
        <v>8575.4500000000007</v>
      </c>
      <c r="AD2" s="58">
        <v>8883</v>
      </c>
      <c r="AE2" s="58">
        <v>8159.25</v>
      </c>
      <c r="AF2" s="58">
        <v>8036.95</v>
      </c>
      <c r="AG2" s="58">
        <v>8376.75</v>
      </c>
      <c r="AH2" s="58">
        <v>8749.0499999999993</v>
      </c>
      <c r="AI2" s="58">
        <v>9038.9</v>
      </c>
      <c r="AJ2" s="58">
        <v>8576</v>
      </c>
      <c r="AK2" s="58">
        <v>8678.2999999999993</v>
      </c>
      <c r="AL2" s="58">
        <v>8588.1</v>
      </c>
      <c r="AM2" s="58">
        <v>8356.5499999999993</v>
      </c>
      <c r="AN2" s="58">
        <v>8819.4</v>
      </c>
      <c r="AO2" s="58">
        <v>9131.7000000000007</v>
      </c>
      <c r="AP2" s="58">
        <v>9128.35</v>
      </c>
      <c r="AQ2" s="58">
        <v>9112.0499999999993</v>
      </c>
      <c r="AR2" s="58">
        <v>9261.2000000000007</v>
      </c>
      <c r="AS2" s="58">
        <v>9053.75</v>
      </c>
      <c r="AT2" s="58">
        <v>9324</v>
      </c>
      <c r="AU2" s="58">
        <v>9390.85</v>
      </c>
      <c r="AV2" s="58">
        <v>9044.4</v>
      </c>
      <c r="AW2" s="58">
        <v>9209.75</v>
      </c>
      <c r="AX2" s="58">
        <v>9343.6</v>
      </c>
      <c r="AY2" s="58">
        <v>9296.9</v>
      </c>
    </row>
    <row r="3" spans="1:51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7">
        <v>9165.1</v>
      </c>
      <c r="AA3" s="57">
        <v>8915.6</v>
      </c>
      <c r="AB3" s="57">
        <v>8407.0499999999993</v>
      </c>
      <c r="AC3" s="57">
        <v>7832.55</v>
      </c>
      <c r="AD3" s="57">
        <v>8178.2</v>
      </c>
      <c r="AE3" s="57">
        <v>7583.6</v>
      </c>
      <c r="AF3" s="57">
        <v>7511.1</v>
      </c>
      <c r="AG3" s="57">
        <v>7714.75</v>
      </c>
      <c r="AH3" s="57">
        <v>8304.9</v>
      </c>
      <c r="AI3" s="57">
        <v>8522.9</v>
      </c>
      <c r="AJ3" s="57">
        <v>8244</v>
      </c>
      <c r="AK3" s="57">
        <v>8358</v>
      </c>
      <c r="AL3" s="57">
        <v>8198.35</v>
      </c>
      <c r="AM3" s="57">
        <v>8055.8</v>
      </c>
      <c r="AN3" s="57">
        <v>8360.9500000000007</v>
      </c>
      <c r="AO3" s="57">
        <v>8653.9</v>
      </c>
      <c r="AP3" s="57">
        <v>8904.5499999999993</v>
      </c>
      <c r="AQ3" s="57">
        <v>8912.4</v>
      </c>
      <c r="AR3" s="57">
        <v>8874.1</v>
      </c>
      <c r="AS3" s="57">
        <v>8821.9</v>
      </c>
      <c r="AT3" s="57">
        <v>9091.35</v>
      </c>
      <c r="AU3" s="57">
        <v>9230.7999999999993</v>
      </c>
      <c r="AV3" s="57">
        <v>8909.4</v>
      </c>
      <c r="AW3" s="57">
        <v>8946.25</v>
      </c>
      <c r="AX3" s="57">
        <v>9170.15</v>
      </c>
      <c r="AY3" s="57">
        <v>9141.2999999999993</v>
      </c>
    </row>
    <row r="4" spans="1:51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</row>
    <row r="5" spans="1:5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</row>
    <row r="6" spans="1:51">
      <c r="A6" s="26">
        <f t="shared" ref="A6:AY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</row>
    <row r="7" spans="1:51">
      <c r="A7" s="27">
        <f t="shared" ref="A7:AY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  <c r="U7" s="27">
        <f t="shared" si="1"/>
        <v>11597.416666666666</v>
      </c>
      <c r="V7" s="27">
        <f t="shared" si="1"/>
        <v>11455.733333333334</v>
      </c>
      <c r="W7" s="27">
        <f t="shared" si="1"/>
        <v>11504.366666666667</v>
      </c>
      <c r="X7" s="27">
        <f t="shared" si="1"/>
        <v>11445.933333333332</v>
      </c>
      <c r="Y7" s="27">
        <f t="shared" si="1"/>
        <v>11158.35</v>
      </c>
      <c r="Z7" s="27">
        <f t="shared" si="1"/>
        <v>9758.6666666666679</v>
      </c>
      <c r="AA7" s="27">
        <f t="shared" si="1"/>
        <v>9583.6833333333325</v>
      </c>
      <c r="AB7" s="27">
        <f t="shared" si="1"/>
        <v>9388.2999999999993</v>
      </c>
      <c r="AC7" s="27">
        <f t="shared" si="1"/>
        <v>8966.7166666666672</v>
      </c>
      <c r="AD7" s="27">
        <f t="shared" si="1"/>
        <v>9307.0166666666664</v>
      </c>
      <c r="AE7" s="27">
        <f t="shared" si="1"/>
        <v>8360.0166666666664</v>
      </c>
      <c r="AF7" s="27">
        <f t="shared" si="1"/>
        <v>8308.8833333333314</v>
      </c>
      <c r="AG7" s="27">
        <f t="shared" si="1"/>
        <v>8798.4500000000007</v>
      </c>
      <c r="AH7" s="27">
        <f t="shared" si="1"/>
        <v>9009.2833333333328</v>
      </c>
      <c r="AI7" s="27">
        <f t="shared" si="1"/>
        <v>9256.6833333333325</v>
      </c>
      <c r="AJ7" s="27">
        <f t="shared" si="1"/>
        <v>8699.0333333333328</v>
      </c>
      <c r="AK7" s="27">
        <f t="shared" si="1"/>
        <v>8864.9833333333318</v>
      </c>
      <c r="AL7" s="27">
        <f t="shared" si="1"/>
        <v>8736.5</v>
      </c>
      <c r="AM7" s="27">
        <f t="shared" si="1"/>
        <v>8466.1333333333314</v>
      </c>
      <c r="AN7" s="27">
        <f t="shared" si="1"/>
        <v>9115.9666666666653</v>
      </c>
      <c r="AO7" s="27">
        <f t="shared" si="1"/>
        <v>9322.5833333333339</v>
      </c>
      <c r="AP7" s="27">
        <f t="shared" si="1"/>
        <v>9272.0666666666693</v>
      </c>
      <c r="AQ7" s="27">
        <f t="shared" si="1"/>
        <v>9205.7499999999982</v>
      </c>
      <c r="AR7" s="27">
        <f t="shared" si="1"/>
        <v>9407.3000000000011</v>
      </c>
      <c r="AS7" s="27">
        <f t="shared" si="1"/>
        <v>9188</v>
      </c>
      <c r="AT7" s="27">
        <f t="shared" si="1"/>
        <v>9460.0166666666664</v>
      </c>
      <c r="AU7" s="27">
        <f t="shared" si="1"/>
        <v>9454.5500000000011</v>
      </c>
      <c r="AV7" s="27">
        <f t="shared" si="1"/>
        <v>9113.4166666666661</v>
      </c>
      <c r="AW7" s="27">
        <f t="shared" si="1"/>
        <v>9377.9333333333325</v>
      </c>
      <c r="AX7" s="27">
        <f t="shared" si="1"/>
        <v>9449.3333333333339</v>
      </c>
      <c r="AY7" s="27">
        <f t="shared" si="1"/>
        <v>9353.1333333333332</v>
      </c>
    </row>
    <row r="8" spans="1:51">
      <c r="A8" s="28">
        <f t="shared" ref="A8:AY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  <c r="U8" s="28">
        <f t="shared" si="2"/>
        <v>11365.083333333332</v>
      </c>
      <c r="V8" s="28">
        <f t="shared" si="2"/>
        <v>11379.516666666666</v>
      </c>
      <c r="W8" s="28">
        <f t="shared" si="2"/>
        <v>11377.683333333332</v>
      </c>
      <c r="X8" s="28">
        <f t="shared" si="2"/>
        <v>11357.466666666665</v>
      </c>
      <c r="Y8" s="28">
        <f t="shared" si="2"/>
        <v>11073.9</v>
      </c>
      <c r="Z8" s="28">
        <f t="shared" si="2"/>
        <v>9478.0333333333347</v>
      </c>
      <c r="AA8" s="28">
        <f t="shared" si="2"/>
        <v>9275.3666666666668</v>
      </c>
      <c r="AB8" s="28">
        <f t="shared" si="2"/>
        <v>8928.5499999999993</v>
      </c>
      <c r="AC8" s="28">
        <f t="shared" si="2"/>
        <v>8615.0833333333358</v>
      </c>
      <c r="AD8" s="28">
        <f t="shared" si="2"/>
        <v>9026.2333333333336</v>
      </c>
      <c r="AE8" s="28">
        <f t="shared" si="2"/>
        <v>7985.1333333333314</v>
      </c>
      <c r="AF8" s="28">
        <f t="shared" si="2"/>
        <v>8054.9666666666653</v>
      </c>
      <c r="AG8" s="28">
        <f t="shared" si="2"/>
        <v>8558.15</v>
      </c>
      <c r="AH8" s="28">
        <f t="shared" si="2"/>
        <v>8825.3666666666668</v>
      </c>
      <c r="AI8" s="28">
        <f t="shared" si="2"/>
        <v>8958.4666666666653</v>
      </c>
      <c r="AJ8" s="28">
        <f t="shared" si="2"/>
        <v>8490.0666666666657</v>
      </c>
      <c r="AK8" s="28">
        <f t="shared" si="2"/>
        <v>8731.366666666665</v>
      </c>
      <c r="AL8" s="28">
        <f t="shared" si="2"/>
        <v>8495.15</v>
      </c>
      <c r="AM8" s="28">
        <f t="shared" si="2"/>
        <v>8274.9666666666635</v>
      </c>
      <c r="AN8" s="28">
        <f t="shared" si="2"/>
        <v>8954.0833333333321</v>
      </c>
      <c r="AO8" s="28">
        <f t="shared" si="2"/>
        <v>9035.6666666666661</v>
      </c>
      <c r="AP8" s="28">
        <f t="shared" si="2"/>
        <v>9191.9833333333372</v>
      </c>
      <c r="AQ8" s="28">
        <f t="shared" si="2"/>
        <v>9099.7999999999975</v>
      </c>
      <c r="AR8" s="28">
        <f t="shared" si="2"/>
        <v>9166.3000000000011</v>
      </c>
      <c r="AS8" s="28">
        <f t="shared" si="2"/>
        <v>9090.4</v>
      </c>
      <c r="AT8" s="28">
        <f t="shared" si="2"/>
        <v>9363.3833333333332</v>
      </c>
      <c r="AU8" s="28">
        <f t="shared" si="2"/>
        <v>9358.2000000000007</v>
      </c>
      <c r="AV8" s="28">
        <f t="shared" si="2"/>
        <v>9047.4333333333325</v>
      </c>
      <c r="AW8" s="28">
        <f t="shared" si="2"/>
        <v>9282.616666666665</v>
      </c>
      <c r="AX8" s="28">
        <f t="shared" si="2"/>
        <v>9381.6166666666668</v>
      </c>
      <c r="AY8" s="28">
        <f t="shared" si="2"/>
        <v>9253.7666666666664</v>
      </c>
    </row>
    <row r="9" spans="1:5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spans="1:51">
      <c r="A10" s="29">
        <f t="shared" ref="A10:AY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  <c r="U10" s="29">
        <f t="shared" si="3"/>
        <v>11234.625</v>
      </c>
      <c r="V10" s="29">
        <f t="shared" si="3"/>
        <v>11284.666666666666</v>
      </c>
      <c r="W10" s="29">
        <f t="shared" si="3"/>
        <v>11240.458333333332</v>
      </c>
      <c r="X10" s="29">
        <f t="shared" si="3"/>
        <v>11317.05</v>
      </c>
      <c r="Y10" s="29">
        <f t="shared" si="3"/>
        <v>10970.05</v>
      </c>
      <c r="Z10" s="55">
        <f t="shared" si="3"/>
        <v>9383.6500000000015</v>
      </c>
      <c r="AA10" s="55">
        <f t="shared" si="3"/>
        <v>9159.7000000000007</v>
      </c>
      <c r="AB10" s="55">
        <f t="shared" si="3"/>
        <v>8767.2999999999993</v>
      </c>
      <c r="AC10" s="55">
        <f t="shared" si="3"/>
        <v>8243.633333333335</v>
      </c>
      <c r="AD10" s="55">
        <f t="shared" si="3"/>
        <v>8673.8333333333339</v>
      </c>
      <c r="AE10" s="55">
        <f t="shared" si="3"/>
        <v>7871.4250000000002</v>
      </c>
      <c r="AF10" s="55">
        <f t="shared" si="3"/>
        <v>7792.0416666666661</v>
      </c>
      <c r="AG10" s="55">
        <f t="shared" si="3"/>
        <v>8227.15</v>
      </c>
      <c r="AH10" s="55">
        <f t="shared" si="3"/>
        <v>8603.2916666666679</v>
      </c>
      <c r="AI10" s="55">
        <f t="shared" si="3"/>
        <v>8780.9</v>
      </c>
      <c r="AJ10" s="55">
        <f t="shared" si="3"/>
        <v>8410</v>
      </c>
      <c r="AK10" s="55">
        <f t="shared" si="3"/>
        <v>8571.2166666666653</v>
      </c>
      <c r="AL10" s="55">
        <f t="shared" si="3"/>
        <v>8393.2250000000004</v>
      </c>
      <c r="AM10" s="55">
        <f t="shared" si="3"/>
        <v>8206.1749999999993</v>
      </c>
      <c r="AN10" s="55">
        <f t="shared" si="3"/>
        <v>8724.8583333333336</v>
      </c>
      <c r="AO10" s="55">
        <f t="shared" si="3"/>
        <v>8892.7999999999993</v>
      </c>
      <c r="AP10" s="55">
        <f t="shared" si="3"/>
        <v>9080.0833333333358</v>
      </c>
      <c r="AQ10" s="55">
        <f t="shared" si="3"/>
        <v>9012.2249999999985</v>
      </c>
      <c r="AR10" s="55">
        <f t="shared" si="3"/>
        <v>9067.6500000000015</v>
      </c>
      <c r="AS10" s="55">
        <f t="shared" si="3"/>
        <v>8974.4749999999985</v>
      </c>
      <c r="AT10" s="55">
        <f t="shared" si="3"/>
        <v>9247.0583333333343</v>
      </c>
      <c r="AU10" s="55">
        <f t="shared" si="3"/>
        <v>9310.8250000000007</v>
      </c>
      <c r="AV10" s="55">
        <f t="shared" si="3"/>
        <v>8979.9333333333325</v>
      </c>
      <c r="AW10" s="55">
        <f t="shared" si="3"/>
        <v>9150.866666666665</v>
      </c>
      <c r="AX10" s="55">
        <f t="shared" si="3"/>
        <v>9294.8916666666664</v>
      </c>
      <c r="AY10" s="55">
        <f t="shared" si="3"/>
        <v>9219.0999999999985</v>
      </c>
    </row>
    <row r="11" spans="1:51">
      <c r="A11" s="21">
        <f t="shared" ref="A11:AY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  <c r="U11" s="21">
        <f t="shared" si="4"/>
        <v>11200.666666666666</v>
      </c>
      <c r="V11" s="21">
        <f t="shared" si="4"/>
        <v>11266.033333333333</v>
      </c>
      <c r="W11" s="21">
        <f t="shared" si="4"/>
        <v>11229.916666666666</v>
      </c>
      <c r="X11" s="21">
        <f t="shared" si="4"/>
        <v>11301.033333333333</v>
      </c>
      <c r="Y11" s="21">
        <f t="shared" si="4"/>
        <v>10950.65</v>
      </c>
      <c r="Z11" s="21">
        <f t="shared" si="4"/>
        <v>9321.5666666666675</v>
      </c>
      <c r="AA11" s="21">
        <f t="shared" si="4"/>
        <v>9095.4833333333336</v>
      </c>
      <c r="AB11" s="21">
        <f t="shared" si="4"/>
        <v>8667.7999999999993</v>
      </c>
      <c r="AC11" s="21">
        <f t="shared" si="4"/>
        <v>8223.8166666666675</v>
      </c>
      <c r="AD11" s="21">
        <f t="shared" si="4"/>
        <v>8602.2166666666672</v>
      </c>
      <c r="AE11" s="21">
        <f t="shared" si="4"/>
        <v>7784.3666666666659</v>
      </c>
      <c r="AF11" s="21">
        <f t="shared" si="4"/>
        <v>7783.0333333333328</v>
      </c>
      <c r="AG11" s="21">
        <f t="shared" si="4"/>
        <v>8136.45</v>
      </c>
      <c r="AH11" s="21">
        <f t="shared" si="4"/>
        <v>8565.1333333333332</v>
      </c>
      <c r="AI11" s="21">
        <f t="shared" si="4"/>
        <v>8740.6833333333325</v>
      </c>
      <c r="AJ11" s="21">
        <f t="shared" si="4"/>
        <v>8367.0333333333328</v>
      </c>
      <c r="AK11" s="21">
        <f t="shared" si="4"/>
        <v>8544.6833333333325</v>
      </c>
      <c r="AL11" s="21">
        <f t="shared" si="4"/>
        <v>8346.75</v>
      </c>
      <c r="AM11" s="21">
        <f t="shared" si="4"/>
        <v>8165.3833333333323</v>
      </c>
      <c r="AN11" s="21">
        <f t="shared" si="4"/>
        <v>8657.5166666666664</v>
      </c>
      <c r="AO11" s="21">
        <f t="shared" si="4"/>
        <v>8844.7833333333328</v>
      </c>
      <c r="AP11" s="21">
        <f t="shared" si="4"/>
        <v>9048.2666666666682</v>
      </c>
      <c r="AQ11" s="21">
        <f t="shared" si="4"/>
        <v>9006.0999999999985</v>
      </c>
      <c r="AR11" s="21">
        <f t="shared" si="4"/>
        <v>9020.2000000000007</v>
      </c>
      <c r="AS11" s="21">
        <f t="shared" si="4"/>
        <v>8956.15</v>
      </c>
      <c r="AT11" s="21">
        <f t="shared" si="4"/>
        <v>9227.3666666666668</v>
      </c>
      <c r="AU11" s="21">
        <f t="shared" si="4"/>
        <v>9294.5</v>
      </c>
      <c r="AV11" s="21">
        <f t="shared" si="4"/>
        <v>8978.4166666666661</v>
      </c>
      <c r="AW11" s="21">
        <f t="shared" si="4"/>
        <v>9114.4333333333325</v>
      </c>
      <c r="AX11" s="21">
        <f t="shared" si="4"/>
        <v>9275.8833333333332</v>
      </c>
      <c r="AY11" s="21">
        <f t="shared" si="4"/>
        <v>9197.5333333333328</v>
      </c>
    </row>
    <row r="12" spans="1:51">
      <c r="A12" s="31">
        <f t="shared" ref="A12:AY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  <c r="U12" s="31">
        <f t="shared" si="5"/>
        <v>11166.708333333332</v>
      </c>
      <c r="V12" s="31">
        <f t="shared" si="5"/>
        <v>11247.4</v>
      </c>
      <c r="W12" s="31">
        <f t="shared" si="5"/>
        <v>11219.375</v>
      </c>
      <c r="X12" s="31">
        <f t="shared" si="5"/>
        <v>11285.016666666666</v>
      </c>
      <c r="Y12" s="31">
        <f t="shared" si="5"/>
        <v>10931.25</v>
      </c>
      <c r="Z12" s="56">
        <f t="shared" si="5"/>
        <v>9259.4833333333336</v>
      </c>
      <c r="AA12" s="56">
        <f t="shared" si="5"/>
        <v>9031.2666666666664</v>
      </c>
      <c r="AB12" s="56">
        <f t="shared" si="5"/>
        <v>8568.2999999999993</v>
      </c>
      <c r="AC12" s="56">
        <f t="shared" si="5"/>
        <v>8204</v>
      </c>
      <c r="AD12" s="56">
        <f t="shared" si="5"/>
        <v>8530.6</v>
      </c>
      <c r="AE12" s="56">
        <f t="shared" si="5"/>
        <v>7697.3083333333316</v>
      </c>
      <c r="AF12" s="56">
        <f t="shared" si="5"/>
        <v>7774.0249999999996</v>
      </c>
      <c r="AG12" s="56">
        <f t="shared" si="5"/>
        <v>8045.75</v>
      </c>
      <c r="AH12" s="56">
        <f t="shared" si="5"/>
        <v>8526.9749999999985</v>
      </c>
      <c r="AI12" s="56">
        <f t="shared" si="5"/>
        <v>8700.4666666666653</v>
      </c>
      <c r="AJ12" s="56">
        <f t="shared" si="5"/>
        <v>8324.0666666666657</v>
      </c>
      <c r="AK12" s="56">
        <f t="shared" si="5"/>
        <v>8518.15</v>
      </c>
      <c r="AL12" s="56">
        <f t="shared" si="5"/>
        <v>8300.2749999999996</v>
      </c>
      <c r="AM12" s="56">
        <f t="shared" si="5"/>
        <v>8124.5916666666653</v>
      </c>
      <c r="AN12" s="56">
        <f t="shared" si="5"/>
        <v>8590.1749999999993</v>
      </c>
      <c r="AO12" s="56">
        <f t="shared" si="5"/>
        <v>8796.7666666666664</v>
      </c>
      <c r="AP12" s="56">
        <f t="shared" si="5"/>
        <v>9016.4500000000007</v>
      </c>
      <c r="AQ12" s="56">
        <f t="shared" si="5"/>
        <v>8999.9749999999985</v>
      </c>
      <c r="AR12" s="56">
        <f t="shared" si="5"/>
        <v>8972.75</v>
      </c>
      <c r="AS12" s="56">
        <f t="shared" si="5"/>
        <v>8937.8250000000007</v>
      </c>
      <c r="AT12" s="56">
        <f t="shared" si="5"/>
        <v>9207.6749999999993</v>
      </c>
      <c r="AU12" s="56">
        <f t="shared" si="5"/>
        <v>9278.1749999999993</v>
      </c>
      <c r="AV12" s="56">
        <f t="shared" si="5"/>
        <v>8976.9</v>
      </c>
      <c r="AW12" s="56">
        <f t="shared" si="5"/>
        <v>9078</v>
      </c>
      <c r="AX12" s="56">
        <f t="shared" si="5"/>
        <v>9256.875</v>
      </c>
      <c r="AY12" s="56">
        <f t="shared" si="5"/>
        <v>9175.9666666666672</v>
      </c>
    </row>
    <row r="13" spans="1:5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</row>
    <row r="14" spans="1:51">
      <c r="A14" s="32">
        <f t="shared" ref="A14:AY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  <c r="U14" s="32">
        <f t="shared" si="6"/>
        <v>10968.333333333332</v>
      </c>
      <c r="V14" s="32">
        <f t="shared" si="6"/>
        <v>11189.816666666666</v>
      </c>
      <c r="W14" s="32">
        <f t="shared" si="6"/>
        <v>11103.233333333332</v>
      </c>
      <c r="X14" s="32">
        <f t="shared" si="6"/>
        <v>11212.566666666666</v>
      </c>
      <c r="Y14" s="32">
        <f t="shared" si="6"/>
        <v>10866.199999999999</v>
      </c>
      <c r="Z14" s="32">
        <f t="shared" si="6"/>
        <v>9040.9333333333343</v>
      </c>
      <c r="AA14" s="32">
        <f t="shared" si="6"/>
        <v>8787.1666666666679</v>
      </c>
      <c r="AB14" s="32">
        <f t="shared" si="6"/>
        <v>8208.0499999999993</v>
      </c>
      <c r="AC14" s="32">
        <f t="shared" si="6"/>
        <v>7872.1833333333343</v>
      </c>
      <c r="AD14" s="32">
        <f t="shared" si="6"/>
        <v>8321.4333333333343</v>
      </c>
      <c r="AE14" s="32">
        <f t="shared" si="6"/>
        <v>7409.4833333333318</v>
      </c>
      <c r="AF14" s="32">
        <f t="shared" si="6"/>
        <v>7529.1166666666659</v>
      </c>
      <c r="AG14" s="32">
        <f t="shared" si="6"/>
        <v>7896.15</v>
      </c>
      <c r="AH14" s="32">
        <f t="shared" si="6"/>
        <v>8381.2166666666672</v>
      </c>
      <c r="AI14" s="32">
        <f t="shared" si="6"/>
        <v>8442.4666666666653</v>
      </c>
      <c r="AJ14" s="32">
        <f t="shared" si="6"/>
        <v>8158.0666666666657</v>
      </c>
      <c r="AK14" s="32">
        <f t="shared" si="6"/>
        <v>8411.0666666666657</v>
      </c>
      <c r="AL14" s="32">
        <f t="shared" si="6"/>
        <v>8105.4</v>
      </c>
      <c r="AM14" s="32">
        <f t="shared" si="6"/>
        <v>7974.2166666666653</v>
      </c>
      <c r="AN14" s="32">
        <f t="shared" si="6"/>
        <v>8495.6333333333332</v>
      </c>
      <c r="AO14" s="32">
        <f t="shared" si="6"/>
        <v>8557.866666666665</v>
      </c>
      <c r="AP14" s="32">
        <f t="shared" si="6"/>
        <v>8968.1833333333361</v>
      </c>
      <c r="AQ14" s="32">
        <f t="shared" si="6"/>
        <v>8900.1499999999978</v>
      </c>
      <c r="AR14" s="32">
        <f t="shared" si="6"/>
        <v>8779.2000000000007</v>
      </c>
      <c r="AS14" s="32">
        <f t="shared" si="6"/>
        <v>8858.5499999999993</v>
      </c>
      <c r="AT14" s="32">
        <f t="shared" si="6"/>
        <v>9130.7333333333336</v>
      </c>
      <c r="AU14" s="32">
        <f t="shared" si="6"/>
        <v>9198.15</v>
      </c>
      <c r="AV14" s="32">
        <f t="shared" si="6"/>
        <v>8912.4333333333325</v>
      </c>
      <c r="AW14" s="32">
        <f t="shared" si="6"/>
        <v>9019.116666666665</v>
      </c>
      <c r="AX14" s="32">
        <f t="shared" si="6"/>
        <v>9208.1666666666661</v>
      </c>
      <c r="AY14" s="32">
        <f t="shared" si="6"/>
        <v>9098.1666666666661</v>
      </c>
    </row>
    <row r="15" spans="1:51">
      <c r="A15" s="34">
        <f t="shared" ref="A15:AY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  <c r="U15" s="34">
        <f t="shared" si="7"/>
        <v>10803.916666666666</v>
      </c>
      <c r="V15" s="34">
        <f t="shared" si="7"/>
        <v>11076.333333333332</v>
      </c>
      <c r="W15" s="34">
        <f t="shared" si="7"/>
        <v>10955.466666666665</v>
      </c>
      <c r="X15" s="34">
        <f t="shared" si="7"/>
        <v>11156.133333333333</v>
      </c>
      <c r="Y15" s="34">
        <f t="shared" si="7"/>
        <v>10742.949999999999</v>
      </c>
      <c r="Z15" s="34">
        <f t="shared" si="7"/>
        <v>8884.4666666666672</v>
      </c>
      <c r="AA15" s="34">
        <f t="shared" si="7"/>
        <v>8607.2833333333347</v>
      </c>
      <c r="AB15" s="34">
        <f t="shared" si="7"/>
        <v>7947.2999999999993</v>
      </c>
      <c r="AC15" s="34">
        <f t="shared" si="7"/>
        <v>7480.916666666667</v>
      </c>
      <c r="AD15" s="34">
        <f t="shared" si="7"/>
        <v>7897.416666666667</v>
      </c>
      <c r="AE15" s="34">
        <f t="shared" si="7"/>
        <v>7208.7166666666662</v>
      </c>
      <c r="AF15" s="34">
        <f t="shared" si="7"/>
        <v>7257.1833333333334</v>
      </c>
      <c r="AG15" s="34">
        <f t="shared" si="7"/>
        <v>7474.45</v>
      </c>
      <c r="AH15" s="34">
        <f t="shared" si="7"/>
        <v>8120.9833333333336</v>
      </c>
      <c r="AI15" s="34">
        <f t="shared" si="7"/>
        <v>8224.6833333333325</v>
      </c>
      <c r="AJ15" s="34">
        <f t="shared" si="7"/>
        <v>8035.0333333333328</v>
      </c>
      <c r="AK15" s="34">
        <f t="shared" si="7"/>
        <v>8224.3833333333332</v>
      </c>
      <c r="AL15" s="34">
        <f t="shared" si="7"/>
        <v>7957</v>
      </c>
      <c r="AM15" s="34">
        <f t="shared" si="7"/>
        <v>7864.6333333333332</v>
      </c>
      <c r="AN15" s="34">
        <f t="shared" si="7"/>
        <v>8199.0666666666675</v>
      </c>
      <c r="AO15" s="34">
        <f t="shared" si="7"/>
        <v>8366.9833333333318</v>
      </c>
      <c r="AP15" s="34">
        <f t="shared" si="7"/>
        <v>8824.4666666666672</v>
      </c>
      <c r="AQ15" s="34">
        <f t="shared" si="7"/>
        <v>8806.4499999999989</v>
      </c>
      <c r="AR15" s="34">
        <f t="shared" si="7"/>
        <v>8633.1</v>
      </c>
      <c r="AS15" s="34">
        <f t="shared" si="7"/>
        <v>8724.2999999999993</v>
      </c>
      <c r="AT15" s="34">
        <f t="shared" si="7"/>
        <v>8994.7166666666672</v>
      </c>
      <c r="AU15" s="34">
        <f t="shared" si="7"/>
        <v>9134.4499999999989</v>
      </c>
      <c r="AV15" s="34">
        <f t="shared" si="7"/>
        <v>8843.4166666666661</v>
      </c>
      <c r="AW15" s="34">
        <f t="shared" si="7"/>
        <v>8850.9333333333325</v>
      </c>
      <c r="AX15" s="34">
        <f t="shared" si="7"/>
        <v>9102.4333333333325</v>
      </c>
      <c r="AY15" s="34">
        <f t="shared" si="7"/>
        <v>9041.9333333333325</v>
      </c>
    </row>
    <row r="16" spans="1:51">
      <c r="A16" s="35">
        <f t="shared" ref="A16:AY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  <c r="U16" s="35">
        <f t="shared" si="8"/>
        <v>10571.583333333332</v>
      </c>
      <c r="V16" s="35">
        <f t="shared" si="8"/>
        <v>11000.116666666665</v>
      </c>
      <c r="W16" s="35">
        <f t="shared" si="8"/>
        <v>10828.783333333331</v>
      </c>
      <c r="X16" s="35">
        <f t="shared" si="8"/>
        <v>11067.666666666666</v>
      </c>
      <c r="Y16" s="35">
        <f t="shared" si="8"/>
        <v>10658.499999999998</v>
      </c>
      <c r="Z16" s="35">
        <f t="shared" si="8"/>
        <v>8603.8333333333339</v>
      </c>
      <c r="AA16" s="35">
        <f t="shared" si="8"/>
        <v>8298.966666666669</v>
      </c>
      <c r="AB16" s="35">
        <f t="shared" si="8"/>
        <v>7487.5499999999993</v>
      </c>
      <c r="AC16" s="35">
        <f t="shared" si="8"/>
        <v>7129.2833333333338</v>
      </c>
      <c r="AD16" s="35">
        <f t="shared" si="8"/>
        <v>7616.6333333333341</v>
      </c>
      <c r="AE16" s="35">
        <f t="shared" si="8"/>
        <v>6833.8333333333321</v>
      </c>
      <c r="AF16" s="35">
        <f t="shared" si="8"/>
        <v>7003.2666666666664</v>
      </c>
      <c r="AG16" s="35">
        <f t="shared" si="8"/>
        <v>7234.15</v>
      </c>
      <c r="AH16" s="35">
        <f t="shared" si="8"/>
        <v>7937.0666666666675</v>
      </c>
      <c r="AI16" s="35">
        <f t="shared" si="8"/>
        <v>7926.4666666666653</v>
      </c>
      <c r="AJ16" s="35">
        <f t="shared" si="8"/>
        <v>7826.0666666666657</v>
      </c>
      <c r="AK16" s="35">
        <f t="shared" si="8"/>
        <v>8090.7666666666664</v>
      </c>
      <c r="AL16" s="35">
        <f t="shared" si="8"/>
        <v>7715.65</v>
      </c>
      <c r="AM16" s="35">
        <f t="shared" si="8"/>
        <v>7673.4666666666662</v>
      </c>
      <c r="AN16" s="35">
        <f t="shared" si="8"/>
        <v>8037.1833333333343</v>
      </c>
      <c r="AO16" s="35">
        <f t="shared" si="8"/>
        <v>8080.0666666666639</v>
      </c>
      <c r="AP16" s="35">
        <f t="shared" si="8"/>
        <v>8744.383333333335</v>
      </c>
      <c r="AQ16" s="35">
        <f t="shared" si="8"/>
        <v>8700.4999999999982</v>
      </c>
      <c r="AR16" s="35">
        <f t="shared" si="8"/>
        <v>8392.1</v>
      </c>
      <c r="AS16" s="35">
        <f t="shared" si="8"/>
        <v>8626.6999999999989</v>
      </c>
      <c r="AT16" s="35">
        <f t="shared" si="8"/>
        <v>8898.0833333333339</v>
      </c>
      <c r="AU16" s="35">
        <f t="shared" si="8"/>
        <v>9038.0999999999985</v>
      </c>
      <c r="AV16" s="35">
        <f t="shared" si="8"/>
        <v>8777.4333333333325</v>
      </c>
      <c r="AW16" s="35">
        <f t="shared" si="8"/>
        <v>8755.616666666665</v>
      </c>
      <c r="AX16" s="35">
        <f t="shared" si="8"/>
        <v>9034.7166666666653</v>
      </c>
      <c r="AY16" s="35">
        <f t="shared" si="8"/>
        <v>8942.5666666666657</v>
      </c>
    </row>
    <row r="17" spans="1:5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</row>
    <row r="18" spans="1:51">
      <c r="A18" s="27">
        <f t="shared" ref="A18:AY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  <c r="U18" s="27">
        <f t="shared" si="9"/>
        <v>11532.969147128781</v>
      </c>
      <c r="V18" s="27">
        <f t="shared" si="9"/>
        <v>11495.564191597437</v>
      </c>
      <c r="W18" s="27">
        <f t="shared" si="9"/>
        <v>11529.631578709908</v>
      </c>
      <c r="X18" s="27">
        <f t="shared" si="9"/>
        <v>11414.214422923002</v>
      </c>
      <c r="Y18" s="27">
        <f t="shared" si="9"/>
        <v>11200.258575004158</v>
      </c>
      <c r="Z18" s="27">
        <f t="shared" si="9"/>
        <v>9636.0404447305536</v>
      </c>
      <c r="AA18" s="27">
        <f t="shared" si="9"/>
        <v>9458.067296648569</v>
      </c>
      <c r="AB18" s="27">
        <f t="shared" si="9"/>
        <v>9194.5920911615831</v>
      </c>
      <c r="AC18" s="27">
        <f t="shared" si="9"/>
        <v>9047.2199095441465</v>
      </c>
      <c r="AD18" s="27">
        <f t="shared" si="9"/>
        <v>9499.1357939399877</v>
      </c>
      <c r="AE18" s="27">
        <f t="shared" si="9"/>
        <v>8187.9229274355175</v>
      </c>
      <c r="AF18" s="27">
        <f t="shared" si="9"/>
        <v>8347.199318009345</v>
      </c>
      <c r="AG18" s="27">
        <f t="shared" si="9"/>
        <v>9031.6018001231423</v>
      </c>
      <c r="AH18" s="27">
        <f t="shared" si="9"/>
        <v>9103.5988539898135</v>
      </c>
      <c r="AI18" s="27">
        <f t="shared" si="9"/>
        <v>9184.5655498715223</v>
      </c>
      <c r="AJ18" s="27">
        <f t="shared" si="9"/>
        <v>8614.5940805434257</v>
      </c>
      <c r="AK18" s="27">
        <f t="shared" si="9"/>
        <v>8927.2378350083745</v>
      </c>
      <c r="AL18" s="27">
        <f t="shared" si="9"/>
        <v>8646.1860959827281</v>
      </c>
      <c r="AM18" s="27">
        <f t="shared" si="9"/>
        <v>8385.5953337967676</v>
      </c>
      <c r="AN18" s="27">
        <f t="shared" si="9"/>
        <v>9274.2964232533377</v>
      </c>
      <c r="AO18" s="27">
        <f t="shared" si="9"/>
        <v>9231.786867770601</v>
      </c>
      <c r="AP18" s="27">
        <f t="shared" si="9"/>
        <v>9340.9113728374832</v>
      </c>
      <c r="AQ18" s="27">
        <f t="shared" si="9"/>
        <v>9195.324591860779</v>
      </c>
      <c r="AR18" s="27">
        <f t="shared" si="9"/>
        <v>9314.6334118389477</v>
      </c>
      <c r="AS18" s="27">
        <f t="shared" si="9"/>
        <v>9229.1414547886507</v>
      </c>
      <c r="AT18" s="27">
        <f t="shared" si="9"/>
        <v>9503.8885314062263</v>
      </c>
      <c r="AU18" s="27">
        <f t="shared" si="9"/>
        <v>9422.4383663929475</v>
      </c>
      <c r="AV18" s="27">
        <f t="shared" si="9"/>
        <v>9117.5417401845243</v>
      </c>
      <c r="AW18" s="27">
        <f t="shared" si="9"/>
        <v>9457.8998099762466</v>
      </c>
      <c r="AX18" s="27">
        <f t="shared" si="9"/>
        <v>9490.0689781519395</v>
      </c>
      <c r="AY18" s="27">
        <f t="shared" si="9"/>
        <v>9310.222983601896</v>
      </c>
    </row>
    <row r="19" spans="1:51">
      <c r="A19" s="28">
        <f t="shared" ref="A19:AY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  <c r="U19" s="28">
        <f t="shared" si="10"/>
        <v>11350.9625</v>
      </c>
      <c r="V19" s="28">
        <f t="shared" si="10"/>
        <v>11407.635</v>
      </c>
      <c r="W19" s="28">
        <f t="shared" si="10"/>
        <v>11401.9475</v>
      </c>
      <c r="X19" s="28">
        <f t="shared" si="10"/>
        <v>11348.695</v>
      </c>
      <c r="Y19" s="28">
        <f t="shared" si="10"/>
        <v>11103.685000000001</v>
      </c>
      <c r="Z19" s="28">
        <f t="shared" si="10"/>
        <v>9437.8050000000003</v>
      </c>
      <c r="AA19" s="28">
        <f t="shared" si="10"/>
        <v>9235.56</v>
      </c>
      <c r="AB19" s="28">
        <f t="shared" si="10"/>
        <v>8865.0749999999989</v>
      </c>
      <c r="AC19" s="28">
        <f t="shared" si="10"/>
        <v>8672.0450000000019</v>
      </c>
      <c r="AD19" s="28">
        <f t="shared" si="10"/>
        <v>9133.09</v>
      </c>
      <c r="AE19" s="28">
        <f t="shared" si="10"/>
        <v>7926.8575000000001</v>
      </c>
      <c r="AF19" s="28">
        <f t="shared" si="10"/>
        <v>8090.2674999999999</v>
      </c>
      <c r="AG19" s="28">
        <f t="shared" si="10"/>
        <v>8681.9500000000007</v>
      </c>
      <c r="AH19" s="28">
        <f t="shared" si="10"/>
        <v>8885.7325000000001</v>
      </c>
      <c r="AI19" s="28">
        <f t="shared" si="10"/>
        <v>8944.0499999999993</v>
      </c>
      <c r="AJ19" s="28">
        <f t="shared" si="10"/>
        <v>8463.7000000000007</v>
      </c>
      <c r="AK19" s="28">
        <f t="shared" si="10"/>
        <v>8773.9149999999991</v>
      </c>
      <c r="AL19" s="28">
        <f t="shared" si="10"/>
        <v>8468.1624999999985</v>
      </c>
      <c r="AM19" s="28">
        <f t="shared" si="10"/>
        <v>8249.2124999999996</v>
      </c>
      <c r="AN19" s="28">
        <f t="shared" si="10"/>
        <v>9044.3474999999999</v>
      </c>
      <c r="AO19" s="28">
        <f t="shared" si="10"/>
        <v>9011.5400000000009</v>
      </c>
      <c r="AP19" s="28">
        <f t="shared" si="10"/>
        <v>9234.99</v>
      </c>
      <c r="AQ19" s="28">
        <f t="shared" si="10"/>
        <v>9103.6574999999993</v>
      </c>
      <c r="AR19" s="28">
        <f t="shared" si="10"/>
        <v>9138.2049999999999</v>
      </c>
      <c r="AS19" s="28">
        <f t="shared" si="10"/>
        <v>9120.3174999999992</v>
      </c>
      <c r="AT19" s="28">
        <f t="shared" si="10"/>
        <v>9394.7075000000004</v>
      </c>
      <c r="AU19" s="28">
        <f t="shared" si="10"/>
        <v>9349.8775000000005</v>
      </c>
      <c r="AV19" s="28">
        <f t="shared" si="10"/>
        <v>9055.7000000000007</v>
      </c>
      <c r="AW19" s="28">
        <f t="shared" si="10"/>
        <v>9332.2249999999985</v>
      </c>
      <c r="AX19" s="28">
        <f t="shared" si="10"/>
        <v>9409.2975000000006</v>
      </c>
      <c r="AY19" s="28">
        <f t="shared" si="10"/>
        <v>9239.98</v>
      </c>
    </row>
    <row r="20" spans="1:51">
      <c r="A20" s="21">
        <f t="shared" ref="A20:AY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  <c r="U20" s="21">
        <f t="shared" si="11"/>
        <v>11132.75</v>
      </c>
      <c r="V20" s="21">
        <f t="shared" si="11"/>
        <v>11303.3</v>
      </c>
      <c r="W20" s="21">
        <f t="shared" si="11"/>
        <v>11251</v>
      </c>
      <c r="X20" s="21">
        <f t="shared" si="11"/>
        <v>11269</v>
      </c>
      <c r="Y20" s="21">
        <f t="shared" si="11"/>
        <v>10989.45</v>
      </c>
      <c r="Z20" s="21">
        <f t="shared" si="11"/>
        <v>9197.4</v>
      </c>
      <c r="AA20" s="21">
        <f t="shared" si="11"/>
        <v>8967.0499999999993</v>
      </c>
      <c r="AB20" s="21">
        <f t="shared" si="11"/>
        <v>8468.7999999999993</v>
      </c>
      <c r="AC20" s="21">
        <f t="shared" si="11"/>
        <v>8263.4500000000007</v>
      </c>
      <c r="AD20" s="21">
        <f t="shared" si="11"/>
        <v>8745.4500000000007</v>
      </c>
      <c r="AE20" s="21">
        <f t="shared" si="11"/>
        <v>7610.25</v>
      </c>
      <c r="AF20" s="21">
        <f t="shared" si="11"/>
        <v>7801.05</v>
      </c>
      <c r="AG20" s="21">
        <f t="shared" si="11"/>
        <v>8317.85</v>
      </c>
      <c r="AH20" s="21">
        <f t="shared" si="11"/>
        <v>8641.4500000000007</v>
      </c>
      <c r="AI20" s="21">
        <f t="shared" si="11"/>
        <v>8660.25</v>
      </c>
      <c r="AJ20" s="21">
        <f t="shared" si="11"/>
        <v>8281.1</v>
      </c>
      <c r="AK20" s="21">
        <f t="shared" si="11"/>
        <v>8597.75</v>
      </c>
      <c r="AL20" s="21">
        <f t="shared" si="11"/>
        <v>8253.7999999999993</v>
      </c>
      <c r="AM20" s="21">
        <f t="shared" si="11"/>
        <v>8083.8</v>
      </c>
      <c r="AN20" s="21">
        <f t="shared" si="11"/>
        <v>8792.2000000000007</v>
      </c>
      <c r="AO20" s="21">
        <f t="shared" si="11"/>
        <v>8748.75</v>
      </c>
      <c r="AP20" s="21">
        <f t="shared" si="11"/>
        <v>9111.9</v>
      </c>
      <c r="AQ20" s="21">
        <f t="shared" si="11"/>
        <v>8993.85</v>
      </c>
      <c r="AR20" s="21">
        <f t="shared" si="11"/>
        <v>8925.2999999999993</v>
      </c>
      <c r="AS20" s="21">
        <f t="shared" si="11"/>
        <v>8992.7999999999993</v>
      </c>
      <c r="AT20" s="21">
        <f t="shared" si="11"/>
        <v>9266.75</v>
      </c>
      <c r="AU20" s="21">
        <f t="shared" si="11"/>
        <v>9261.85</v>
      </c>
      <c r="AV20" s="21">
        <f t="shared" si="11"/>
        <v>8981.4500000000007</v>
      </c>
      <c r="AW20" s="21">
        <f t="shared" si="11"/>
        <v>9187.2999999999993</v>
      </c>
      <c r="AX20" s="21">
        <f t="shared" si="11"/>
        <v>9313.9</v>
      </c>
      <c r="AY20" s="21">
        <f t="shared" si="11"/>
        <v>9154.4</v>
      </c>
    </row>
    <row r="21" spans="1:51">
      <c r="A21" s="20">
        <f t="shared" ref="A21:AY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  <c r="U21" s="20">
        <f t="shared" si="12"/>
        <v>11023.643749999999</v>
      </c>
      <c r="V21" s="20">
        <f t="shared" si="12"/>
        <v>11251.1325</v>
      </c>
      <c r="W21" s="20">
        <f t="shared" si="12"/>
        <v>11175.526249999999</v>
      </c>
      <c r="X21" s="20">
        <f t="shared" si="12"/>
        <v>11229.1525</v>
      </c>
      <c r="Y21" s="20">
        <f t="shared" si="12"/>
        <v>10932.3325</v>
      </c>
      <c r="Z21" s="20">
        <f t="shared" si="12"/>
        <v>9077.1975000000002</v>
      </c>
      <c r="AA21" s="20">
        <f t="shared" si="12"/>
        <v>8832.7950000000001</v>
      </c>
      <c r="AB21" s="20">
        <f t="shared" si="12"/>
        <v>8270.6624999999985</v>
      </c>
      <c r="AC21" s="20">
        <f t="shared" si="12"/>
        <v>8059.1525000000001</v>
      </c>
      <c r="AD21" s="20">
        <f t="shared" si="12"/>
        <v>8551.630000000001</v>
      </c>
      <c r="AE21" s="20">
        <f t="shared" si="12"/>
        <v>7451.94625</v>
      </c>
      <c r="AF21" s="20">
        <f t="shared" si="12"/>
        <v>7656.4412499999999</v>
      </c>
      <c r="AG21" s="20">
        <f t="shared" si="12"/>
        <v>8135.8</v>
      </c>
      <c r="AH21" s="20">
        <f t="shared" si="12"/>
        <v>8519.3087500000001</v>
      </c>
      <c r="AI21" s="20">
        <f t="shared" si="12"/>
        <v>8518.35</v>
      </c>
      <c r="AJ21" s="20">
        <f t="shared" si="12"/>
        <v>8189.8</v>
      </c>
      <c r="AK21" s="20">
        <f t="shared" si="12"/>
        <v>8509.6674999999996</v>
      </c>
      <c r="AL21" s="20">
        <f t="shared" si="12"/>
        <v>8146.6187499999996</v>
      </c>
      <c r="AM21" s="20">
        <f t="shared" si="12"/>
        <v>8001.09375</v>
      </c>
      <c r="AN21" s="20">
        <f t="shared" si="12"/>
        <v>8666.1262500000012</v>
      </c>
      <c r="AO21" s="20">
        <f t="shared" si="12"/>
        <v>8617.3549999999996</v>
      </c>
      <c r="AP21" s="20">
        <f t="shared" si="12"/>
        <v>9050.3549999999996</v>
      </c>
      <c r="AQ21" s="20">
        <f t="shared" si="12"/>
        <v>8938.9462500000009</v>
      </c>
      <c r="AR21" s="20">
        <f t="shared" si="12"/>
        <v>8818.8474999999999</v>
      </c>
      <c r="AS21" s="20">
        <f t="shared" si="12"/>
        <v>8929.0412499999984</v>
      </c>
      <c r="AT21" s="20">
        <f t="shared" si="12"/>
        <v>9202.7712499999998</v>
      </c>
      <c r="AU21" s="20">
        <f t="shared" si="12"/>
        <v>9217.8362500000003</v>
      </c>
      <c r="AV21" s="20">
        <f t="shared" si="12"/>
        <v>8944.3250000000007</v>
      </c>
      <c r="AW21" s="20">
        <f t="shared" si="12"/>
        <v>9114.8374999999996</v>
      </c>
      <c r="AX21" s="20">
        <f t="shared" si="12"/>
        <v>9266.2012500000001</v>
      </c>
      <c r="AY21" s="20">
        <f t="shared" si="12"/>
        <v>9111.6099999999988</v>
      </c>
    </row>
    <row r="22" spans="1:51">
      <c r="A22" s="32">
        <f t="shared" ref="A22:AY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  <c r="U22" s="32">
        <f t="shared" si="13"/>
        <v>10914.5375</v>
      </c>
      <c r="V22" s="32">
        <f t="shared" si="13"/>
        <v>11198.964999999998</v>
      </c>
      <c r="W22" s="32">
        <f t="shared" si="13"/>
        <v>11100.0525</v>
      </c>
      <c r="X22" s="32">
        <f t="shared" si="13"/>
        <v>11189.305</v>
      </c>
      <c r="Y22" s="32">
        <f t="shared" si="13"/>
        <v>10875.215</v>
      </c>
      <c r="Z22" s="32">
        <f t="shared" si="13"/>
        <v>8956.994999999999</v>
      </c>
      <c r="AA22" s="32">
        <f t="shared" si="13"/>
        <v>8698.5399999999991</v>
      </c>
      <c r="AB22" s="32">
        <f t="shared" si="13"/>
        <v>8072.5249999999996</v>
      </c>
      <c r="AC22" s="32">
        <f t="shared" si="13"/>
        <v>7854.8550000000005</v>
      </c>
      <c r="AD22" s="32">
        <f t="shared" si="13"/>
        <v>8357.8100000000013</v>
      </c>
      <c r="AE22" s="32">
        <f t="shared" si="13"/>
        <v>7293.6424999999999</v>
      </c>
      <c r="AF22" s="32">
        <f t="shared" si="13"/>
        <v>7511.8325000000004</v>
      </c>
      <c r="AG22" s="32">
        <f t="shared" si="13"/>
        <v>7953.75</v>
      </c>
      <c r="AH22" s="32">
        <f t="shared" si="13"/>
        <v>8397.1675000000014</v>
      </c>
      <c r="AI22" s="32">
        <f t="shared" si="13"/>
        <v>8376.4500000000007</v>
      </c>
      <c r="AJ22" s="32">
        <f t="shared" si="13"/>
        <v>8098.5</v>
      </c>
      <c r="AK22" s="32">
        <f t="shared" si="13"/>
        <v>8421.5850000000009</v>
      </c>
      <c r="AL22" s="32">
        <f t="shared" si="13"/>
        <v>8039.4374999999991</v>
      </c>
      <c r="AM22" s="32">
        <f t="shared" si="13"/>
        <v>7918.3875000000007</v>
      </c>
      <c r="AN22" s="32">
        <f t="shared" si="13"/>
        <v>8540.0525000000016</v>
      </c>
      <c r="AO22" s="32">
        <f t="shared" si="13"/>
        <v>8485.9599999999991</v>
      </c>
      <c r="AP22" s="32">
        <f t="shared" si="13"/>
        <v>8988.81</v>
      </c>
      <c r="AQ22" s="32">
        <f t="shared" si="13"/>
        <v>8884.0425000000014</v>
      </c>
      <c r="AR22" s="32">
        <f t="shared" si="13"/>
        <v>8712.3949999999986</v>
      </c>
      <c r="AS22" s="32">
        <f t="shared" si="13"/>
        <v>8865.2824999999993</v>
      </c>
      <c r="AT22" s="32">
        <f t="shared" si="13"/>
        <v>9138.7924999999996</v>
      </c>
      <c r="AU22" s="32">
        <f t="shared" si="13"/>
        <v>9173.8225000000002</v>
      </c>
      <c r="AV22" s="32">
        <f t="shared" si="13"/>
        <v>8907.2000000000007</v>
      </c>
      <c r="AW22" s="32">
        <f t="shared" si="13"/>
        <v>9042.375</v>
      </c>
      <c r="AX22" s="32">
        <f t="shared" si="13"/>
        <v>9218.5024999999987</v>
      </c>
      <c r="AY22" s="32">
        <f t="shared" si="13"/>
        <v>9068.82</v>
      </c>
    </row>
    <row r="23" spans="1:51">
      <c r="A23" s="34">
        <f t="shared" ref="A23:AY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  <c r="U23" s="34">
        <f t="shared" si="14"/>
        <v>10732.530852871219</v>
      </c>
      <c r="V23" s="34">
        <f t="shared" si="14"/>
        <v>11111.035808402561</v>
      </c>
      <c r="W23" s="34">
        <f t="shared" si="14"/>
        <v>10972.368421290092</v>
      </c>
      <c r="X23" s="34">
        <f t="shared" si="14"/>
        <v>11123.785577076998</v>
      </c>
      <c r="Y23" s="34">
        <f t="shared" si="14"/>
        <v>10778.641424995843</v>
      </c>
      <c r="Z23" s="34">
        <f t="shared" si="14"/>
        <v>8758.7595552694456</v>
      </c>
      <c r="AA23" s="34">
        <f t="shared" si="14"/>
        <v>8476.0327033514295</v>
      </c>
      <c r="AB23" s="34">
        <f t="shared" si="14"/>
        <v>7743.0079088384155</v>
      </c>
      <c r="AC23" s="34">
        <f t="shared" si="14"/>
        <v>7479.680090455855</v>
      </c>
      <c r="AD23" s="34">
        <f t="shared" si="14"/>
        <v>7991.7642060600137</v>
      </c>
      <c r="AE23" s="34">
        <f t="shared" si="14"/>
        <v>7032.5770725644825</v>
      </c>
      <c r="AF23" s="34">
        <f t="shared" si="14"/>
        <v>7254.9006819906554</v>
      </c>
      <c r="AG23" s="34">
        <f t="shared" si="14"/>
        <v>7604.0981998768584</v>
      </c>
      <c r="AH23" s="34">
        <f t="shared" si="14"/>
        <v>8179.3011460101879</v>
      </c>
      <c r="AI23" s="34">
        <f t="shared" si="14"/>
        <v>8135.9344501284777</v>
      </c>
      <c r="AJ23" s="34">
        <f t="shared" si="14"/>
        <v>7947.6059194565751</v>
      </c>
      <c r="AK23" s="34">
        <f t="shared" si="14"/>
        <v>8268.2621649916255</v>
      </c>
      <c r="AL23" s="34">
        <f t="shared" si="14"/>
        <v>7861.4139040172704</v>
      </c>
      <c r="AM23" s="34">
        <f t="shared" si="14"/>
        <v>7782.0046662032328</v>
      </c>
      <c r="AN23" s="34">
        <f t="shared" si="14"/>
        <v>8310.1035767466637</v>
      </c>
      <c r="AO23" s="34">
        <f t="shared" si="14"/>
        <v>8265.713132229399</v>
      </c>
      <c r="AP23" s="34">
        <f t="shared" si="14"/>
        <v>8882.8886271625161</v>
      </c>
      <c r="AQ23" s="34">
        <f t="shared" si="14"/>
        <v>8792.3754081392217</v>
      </c>
      <c r="AR23" s="34">
        <f t="shared" si="14"/>
        <v>8535.9665881610508</v>
      </c>
      <c r="AS23" s="34">
        <f t="shared" si="14"/>
        <v>8756.4585452113479</v>
      </c>
      <c r="AT23" s="34">
        <f t="shared" si="14"/>
        <v>9029.6114685937737</v>
      </c>
      <c r="AU23" s="34">
        <f t="shared" si="14"/>
        <v>9101.2616336070532</v>
      </c>
      <c r="AV23" s="34">
        <f t="shared" si="14"/>
        <v>8845.3582598154771</v>
      </c>
      <c r="AW23" s="34">
        <f t="shared" si="14"/>
        <v>8916.7001900237519</v>
      </c>
      <c r="AX23" s="34">
        <f t="shared" si="14"/>
        <v>9137.7310218480598</v>
      </c>
      <c r="AY23" s="34">
        <f t="shared" si="14"/>
        <v>8998.5770163981033</v>
      </c>
    </row>
    <row r="24" spans="1:5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1:51">
      <c r="A25" s="36">
        <f t="shared" ref="A25:AY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  <c r="U25" s="36">
        <f t="shared" si="15"/>
        <v>396.75</v>
      </c>
      <c r="V25" s="36">
        <f t="shared" si="15"/>
        <v>189.70000000000073</v>
      </c>
      <c r="W25" s="36">
        <f t="shared" si="15"/>
        <v>274.45000000000073</v>
      </c>
      <c r="X25" s="36">
        <f t="shared" si="15"/>
        <v>144.89999999999964</v>
      </c>
      <c r="Y25" s="36">
        <f t="shared" si="15"/>
        <v>207.70000000000073</v>
      </c>
      <c r="Z25" s="36">
        <f t="shared" si="15"/>
        <v>437.10000000000036</v>
      </c>
      <c r="AA25" s="36">
        <f t="shared" si="15"/>
        <v>488.19999999999891</v>
      </c>
      <c r="AB25" s="36">
        <f t="shared" si="15"/>
        <v>720.5</v>
      </c>
      <c r="AC25" s="36">
        <f t="shared" si="15"/>
        <v>742.90000000000055</v>
      </c>
      <c r="AD25" s="36">
        <f t="shared" si="15"/>
        <v>704.80000000000018</v>
      </c>
      <c r="AE25" s="36">
        <f t="shared" si="15"/>
        <v>575.64999999999964</v>
      </c>
      <c r="AF25" s="36">
        <f t="shared" si="15"/>
        <v>525.84999999999945</v>
      </c>
      <c r="AG25" s="36">
        <f t="shared" si="15"/>
        <v>662</v>
      </c>
      <c r="AH25" s="36">
        <f t="shared" si="15"/>
        <v>444.14999999999964</v>
      </c>
      <c r="AI25" s="36">
        <f t="shared" si="15"/>
        <v>516</v>
      </c>
      <c r="AJ25" s="36">
        <f t="shared" si="15"/>
        <v>332</v>
      </c>
      <c r="AK25" s="36">
        <f t="shared" si="15"/>
        <v>320.29999999999927</v>
      </c>
      <c r="AL25" s="36">
        <f t="shared" si="15"/>
        <v>389.75</v>
      </c>
      <c r="AM25" s="36">
        <f t="shared" si="15"/>
        <v>300.74999999999909</v>
      </c>
      <c r="AN25" s="36">
        <f t="shared" si="15"/>
        <v>458.44999999999891</v>
      </c>
      <c r="AO25" s="36">
        <f t="shared" si="15"/>
        <v>477.80000000000109</v>
      </c>
      <c r="AP25" s="36">
        <f t="shared" si="15"/>
        <v>223.80000000000109</v>
      </c>
      <c r="AQ25" s="36">
        <f t="shared" si="15"/>
        <v>199.64999999999964</v>
      </c>
      <c r="AR25" s="36">
        <f t="shared" si="15"/>
        <v>387.10000000000036</v>
      </c>
      <c r="AS25" s="36">
        <f t="shared" si="15"/>
        <v>231.85000000000036</v>
      </c>
      <c r="AT25" s="36">
        <f t="shared" si="15"/>
        <v>232.64999999999964</v>
      </c>
      <c r="AU25" s="36">
        <f t="shared" si="15"/>
        <v>160.05000000000109</v>
      </c>
      <c r="AV25" s="36">
        <f t="shared" si="15"/>
        <v>135</v>
      </c>
      <c r="AW25" s="36">
        <f t="shared" si="15"/>
        <v>263.5</v>
      </c>
      <c r="AX25" s="36">
        <f t="shared" si="15"/>
        <v>173.45000000000073</v>
      </c>
      <c r="AY25" s="36">
        <f t="shared" si="15"/>
        <v>155.60000000000036</v>
      </c>
    </row>
    <row r="26" spans="1:51">
      <c r="A26" s="36">
        <f t="shared" ref="A26:AY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  <c r="U26" s="36">
        <f t="shared" si="16"/>
        <v>436.42500000000001</v>
      </c>
      <c r="V26" s="36">
        <f t="shared" si="16"/>
        <v>208.67000000000081</v>
      </c>
      <c r="W26" s="36">
        <f t="shared" si="16"/>
        <v>301.89500000000083</v>
      </c>
      <c r="X26" s="36">
        <f t="shared" si="16"/>
        <v>159.38999999999962</v>
      </c>
      <c r="Y26" s="36">
        <f t="shared" si="16"/>
        <v>228.47000000000082</v>
      </c>
      <c r="Z26" s="36">
        <f t="shared" si="16"/>
        <v>480.81000000000046</v>
      </c>
      <c r="AA26" s="36">
        <f t="shared" si="16"/>
        <v>537.01999999999884</v>
      </c>
      <c r="AB26" s="36">
        <f t="shared" si="16"/>
        <v>792.55000000000007</v>
      </c>
      <c r="AC26" s="36">
        <f t="shared" si="16"/>
        <v>817.19000000000062</v>
      </c>
      <c r="AD26" s="36">
        <f t="shared" si="16"/>
        <v>775.28000000000031</v>
      </c>
      <c r="AE26" s="36">
        <f t="shared" si="16"/>
        <v>633.21499999999969</v>
      </c>
      <c r="AF26" s="36">
        <f t="shared" si="16"/>
        <v>578.43499999999949</v>
      </c>
      <c r="AG26" s="36">
        <f t="shared" si="16"/>
        <v>728.2</v>
      </c>
      <c r="AH26" s="36">
        <f t="shared" si="16"/>
        <v>488.56499999999966</v>
      </c>
      <c r="AI26" s="36">
        <f t="shared" si="16"/>
        <v>567.6</v>
      </c>
      <c r="AJ26" s="36">
        <f t="shared" si="16"/>
        <v>365.20000000000005</v>
      </c>
      <c r="AK26" s="36">
        <f t="shared" si="16"/>
        <v>352.32999999999925</v>
      </c>
      <c r="AL26" s="36">
        <f t="shared" si="16"/>
        <v>428.72500000000002</v>
      </c>
      <c r="AM26" s="36">
        <f t="shared" si="16"/>
        <v>330.82499999999902</v>
      </c>
      <c r="AN26" s="36">
        <f t="shared" si="16"/>
        <v>504.29499999999882</v>
      </c>
      <c r="AO26" s="36">
        <f t="shared" si="16"/>
        <v>525.58000000000129</v>
      </c>
      <c r="AP26" s="36">
        <f t="shared" si="16"/>
        <v>246.18000000000123</v>
      </c>
      <c r="AQ26" s="36">
        <f t="shared" si="16"/>
        <v>219.61499999999961</v>
      </c>
      <c r="AR26" s="36">
        <f t="shared" si="16"/>
        <v>425.81000000000046</v>
      </c>
      <c r="AS26" s="36">
        <f t="shared" si="16"/>
        <v>255.03500000000042</v>
      </c>
      <c r="AT26" s="36">
        <f t="shared" si="16"/>
        <v>255.91499999999962</v>
      </c>
      <c r="AU26" s="36">
        <f t="shared" si="16"/>
        <v>176.0550000000012</v>
      </c>
      <c r="AV26" s="36">
        <f t="shared" si="16"/>
        <v>148.5</v>
      </c>
      <c r="AW26" s="36">
        <f t="shared" si="16"/>
        <v>289.85000000000002</v>
      </c>
      <c r="AX26" s="36">
        <f t="shared" si="16"/>
        <v>190.79500000000081</v>
      </c>
      <c r="AY26" s="36">
        <f t="shared" si="16"/>
        <v>171.16000000000042</v>
      </c>
    </row>
    <row r="27" spans="1:51">
      <c r="A27" s="36">
        <f t="shared" ref="A27:AY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  <c r="U27" s="36">
        <f t="shared" si="17"/>
        <v>22469.25</v>
      </c>
      <c r="V27" s="36">
        <f t="shared" si="17"/>
        <v>22494.799999999999</v>
      </c>
      <c r="W27" s="36">
        <f t="shared" si="17"/>
        <v>22438.75</v>
      </c>
      <c r="X27" s="36">
        <f t="shared" si="17"/>
        <v>22634.1</v>
      </c>
      <c r="Y27" s="36">
        <f t="shared" si="17"/>
        <v>21862.5</v>
      </c>
      <c r="Z27" s="36">
        <f t="shared" si="17"/>
        <v>18767.300000000003</v>
      </c>
      <c r="AA27" s="36">
        <f t="shared" si="17"/>
        <v>18319.400000000001</v>
      </c>
      <c r="AB27" s="36">
        <f t="shared" si="17"/>
        <v>17534.599999999999</v>
      </c>
      <c r="AC27" s="36">
        <f t="shared" si="17"/>
        <v>16408</v>
      </c>
      <c r="AD27" s="36">
        <f t="shared" si="17"/>
        <v>17061.2</v>
      </c>
      <c r="AE27" s="36">
        <f t="shared" si="17"/>
        <v>15742.85</v>
      </c>
      <c r="AF27" s="36">
        <f t="shared" si="17"/>
        <v>15548.05</v>
      </c>
      <c r="AG27" s="36">
        <f t="shared" si="17"/>
        <v>16091.5</v>
      </c>
      <c r="AH27" s="36">
        <f t="shared" si="17"/>
        <v>17053.949999999997</v>
      </c>
      <c r="AI27" s="36">
        <f t="shared" si="17"/>
        <v>17561.8</v>
      </c>
      <c r="AJ27" s="36">
        <f t="shared" si="17"/>
        <v>16820</v>
      </c>
      <c r="AK27" s="36">
        <f t="shared" si="17"/>
        <v>17036.3</v>
      </c>
      <c r="AL27" s="36">
        <f t="shared" si="17"/>
        <v>16786.45</v>
      </c>
      <c r="AM27" s="36">
        <f t="shared" si="17"/>
        <v>16412.349999999999</v>
      </c>
      <c r="AN27" s="36">
        <f t="shared" si="17"/>
        <v>17180.349999999999</v>
      </c>
      <c r="AO27" s="36">
        <f t="shared" si="17"/>
        <v>17785.599999999999</v>
      </c>
      <c r="AP27" s="36">
        <f t="shared" si="17"/>
        <v>18032.900000000001</v>
      </c>
      <c r="AQ27" s="36">
        <f t="shared" si="17"/>
        <v>18024.449999999997</v>
      </c>
      <c r="AR27" s="36">
        <f t="shared" si="17"/>
        <v>18135.300000000003</v>
      </c>
      <c r="AS27" s="36">
        <f t="shared" si="17"/>
        <v>17875.650000000001</v>
      </c>
      <c r="AT27" s="36">
        <f t="shared" si="17"/>
        <v>18415.349999999999</v>
      </c>
      <c r="AU27" s="36">
        <f t="shared" si="17"/>
        <v>18621.650000000001</v>
      </c>
      <c r="AV27" s="36">
        <f t="shared" si="17"/>
        <v>17953.8</v>
      </c>
      <c r="AW27" s="36">
        <f t="shared" si="17"/>
        <v>18156</v>
      </c>
      <c r="AX27" s="36">
        <f t="shared" si="17"/>
        <v>18513.75</v>
      </c>
      <c r="AY27" s="36">
        <f t="shared" si="17"/>
        <v>18438.199999999997</v>
      </c>
    </row>
    <row r="28" spans="1:51">
      <c r="A28" s="36">
        <f t="shared" ref="A28:AY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  <c r="U28" s="36">
        <f t="shared" si="18"/>
        <v>11234.625</v>
      </c>
      <c r="V28" s="36">
        <f t="shared" si="18"/>
        <v>11247.4</v>
      </c>
      <c r="W28" s="36">
        <f t="shared" si="18"/>
        <v>11219.375</v>
      </c>
      <c r="X28" s="36">
        <f t="shared" si="18"/>
        <v>11317.05</v>
      </c>
      <c r="Y28" s="36">
        <f t="shared" si="18"/>
        <v>10931.25</v>
      </c>
      <c r="Z28" s="36">
        <f t="shared" si="18"/>
        <v>9383.6500000000015</v>
      </c>
      <c r="AA28" s="36">
        <f t="shared" si="18"/>
        <v>9159.7000000000007</v>
      </c>
      <c r="AB28" s="36">
        <f t="shared" si="18"/>
        <v>8767.2999999999993</v>
      </c>
      <c r="AC28" s="36">
        <f t="shared" si="18"/>
        <v>8204</v>
      </c>
      <c r="AD28" s="36">
        <f t="shared" si="18"/>
        <v>8530.6</v>
      </c>
      <c r="AE28" s="36">
        <f t="shared" si="18"/>
        <v>7871.4250000000002</v>
      </c>
      <c r="AF28" s="36">
        <f t="shared" si="18"/>
        <v>7774.0249999999996</v>
      </c>
      <c r="AG28" s="36">
        <f t="shared" si="18"/>
        <v>8045.75</v>
      </c>
      <c r="AH28" s="36">
        <f t="shared" si="18"/>
        <v>8526.9749999999985</v>
      </c>
      <c r="AI28" s="36">
        <f t="shared" si="18"/>
        <v>8780.9</v>
      </c>
      <c r="AJ28" s="36">
        <f t="shared" si="18"/>
        <v>8410</v>
      </c>
      <c r="AK28" s="36">
        <f t="shared" si="18"/>
        <v>8518.15</v>
      </c>
      <c r="AL28" s="36">
        <f t="shared" si="18"/>
        <v>8393.2250000000004</v>
      </c>
      <c r="AM28" s="36">
        <f t="shared" si="18"/>
        <v>8206.1749999999993</v>
      </c>
      <c r="AN28" s="36">
        <f t="shared" si="18"/>
        <v>8590.1749999999993</v>
      </c>
      <c r="AO28" s="36">
        <f t="shared" si="18"/>
        <v>8892.7999999999993</v>
      </c>
      <c r="AP28" s="36">
        <f t="shared" si="18"/>
        <v>9016.4500000000007</v>
      </c>
      <c r="AQ28" s="36">
        <f t="shared" si="18"/>
        <v>9012.2249999999985</v>
      </c>
      <c r="AR28" s="36">
        <f t="shared" si="18"/>
        <v>9067.6500000000015</v>
      </c>
      <c r="AS28" s="36">
        <f t="shared" si="18"/>
        <v>8937.8250000000007</v>
      </c>
      <c r="AT28" s="36">
        <f t="shared" si="18"/>
        <v>9207.6749999999993</v>
      </c>
      <c r="AU28" s="36">
        <f t="shared" si="18"/>
        <v>9310.8250000000007</v>
      </c>
      <c r="AV28" s="36">
        <f t="shared" si="18"/>
        <v>8976.9</v>
      </c>
      <c r="AW28" s="36">
        <f t="shared" si="18"/>
        <v>9078</v>
      </c>
      <c r="AX28" s="36">
        <f t="shared" si="18"/>
        <v>9256.875</v>
      </c>
      <c r="AY28" s="36">
        <f t="shared" si="18"/>
        <v>9219.0999999999985</v>
      </c>
    </row>
    <row r="29" spans="1:51">
      <c r="A29" s="36">
        <f t="shared" ref="A29:AY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  <c r="U29" s="36">
        <f t="shared" si="19"/>
        <v>11166.708333333332</v>
      </c>
      <c r="V29" s="36">
        <f t="shared" si="19"/>
        <v>11284.666666666666</v>
      </c>
      <c r="W29" s="36">
        <f t="shared" si="19"/>
        <v>11240.458333333332</v>
      </c>
      <c r="X29" s="36">
        <f t="shared" si="19"/>
        <v>11285.016666666666</v>
      </c>
      <c r="Y29" s="36">
        <f t="shared" si="19"/>
        <v>10970.05</v>
      </c>
      <c r="Z29" s="36">
        <f t="shared" si="19"/>
        <v>9259.4833333333336</v>
      </c>
      <c r="AA29" s="36">
        <f t="shared" si="19"/>
        <v>9031.2666666666664</v>
      </c>
      <c r="AB29" s="36">
        <f t="shared" si="19"/>
        <v>8568.2999999999993</v>
      </c>
      <c r="AC29" s="36">
        <f t="shared" si="19"/>
        <v>8243.633333333335</v>
      </c>
      <c r="AD29" s="36">
        <f t="shared" si="19"/>
        <v>8673.8333333333339</v>
      </c>
      <c r="AE29" s="36">
        <f t="shared" si="19"/>
        <v>7697.3083333333316</v>
      </c>
      <c r="AF29" s="36">
        <f t="shared" si="19"/>
        <v>7792.0416666666661</v>
      </c>
      <c r="AG29" s="36">
        <f t="shared" si="19"/>
        <v>8227.15</v>
      </c>
      <c r="AH29" s="36">
        <f t="shared" si="19"/>
        <v>8603.2916666666679</v>
      </c>
      <c r="AI29" s="36">
        <f t="shared" si="19"/>
        <v>8700.4666666666653</v>
      </c>
      <c r="AJ29" s="36">
        <f t="shared" si="19"/>
        <v>8324.0666666666657</v>
      </c>
      <c r="AK29" s="36">
        <f t="shared" si="19"/>
        <v>8571.2166666666653</v>
      </c>
      <c r="AL29" s="36">
        <f t="shared" si="19"/>
        <v>8300.2749999999996</v>
      </c>
      <c r="AM29" s="36">
        <f t="shared" si="19"/>
        <v>8124.5916666666653</v>
      </c>
      <c r="AN29" s="36">
        <f t="shared" si="19"/>
        <v>8724.8583333333336</v>
      </c>
      <c r="AO29" s="36">
        <f t="shared" si="19"/>
        <v>8796.7666666666664</v>
      </c>
      <c r="AP29" s="36">
        <f t="shared" si="19"/>
        <v>9080.0833333333358</v>
      </c>
      <c r="AQ29" s="36">
        <f t="shared" si="19"/>
        <v>8999.9749999999985</v>
      </c>
      <c r="AR29" s="36">
        <f t="shared" si="19"/>
        <v>8972.75</v>
      </c>
      <c r="AS29" s="36">
        <f t="shared" si="19"/>
        <v>8974.4749999999985</v>
      </c>
      <c r="AT29" s="36">
        <f t="shared" si="19"/>
        <v>9247.0583333333343</v>
      </c>
      <c r="AU29" s="36">
        <f t="shared" si="19"/>
        <v>9278.1749999999993</v>
      </c>
      <c r="AV29" s="36">
        <f t="shared" si="19"/>
        <v>8979.9333333333325</v>
      </c>
      <c r="AW29" s="36">
        <f t="shared" si="19"/>
        <v>9150.866666666665</v>
      </c>
      <c r="AX29" s="36">
        <f t="shared" si="19"/>
        <v>9294.8916666666664</v>
      </c>
      <c r="AY29" s="36">
        <f t="shared" si="19"/>
        <v>9175.9666666666672</v>
      </c>
    </row>
    <row r="30" spans="1:51">
      <c r="A30" s="36">
        <f t="shared" ref="A30:AY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  <c r="U30" s="36">
        <f t="shared" si="20"/>
        <v>11200.666666666666</v>
      </c>
      <c r="V30" s="36">
        <f t="shared" si="20"/>
        <v>11266.033333333333</v>
      </c>
      <c r="W30" s="36">
        <f t="shared" si="20"/>
        <v>11229.916666666666</v>
      </c>
      <c r="X30" s="36">
        <f t="shared" si="20"/>
        <v>11301.033333333333</v>
      </c>
      <c r="Y30" s="36">
        <f t="shared" si="20"/>
        <v>10950.65</v>
      </c>
      <c r="Z30" s="36">
        <f t="shared" si="20"/>
        <v>9321.5666666666675</v>
      </c>
      <c r="AA30" s="36">
        <f t="shared" si="20"/>
        <v>9095.4833333333336</v>
      </c>
      <c r="AB30" s="36">
        <f t="shared" si="20"/>
        <v>8667.7999999999993</v>
      </c>
      <c r="AC30" s="36">
        <f t="shared" si="20"/>
        <v>8223.8166666666675</v>
      </c>
      <c r="AD30" s="36">
        <f t="shared" si="20"/>
        <v>8602.2166666666672</v>
      </c>
      <c r="AE30" s="36">
        <f t="shared" si="20"/>
        <v>7784.3666666666659</v>
      </c>
      <c r="AF30" s="36">
        <f t="shared" si="20"/>
        <v>7783.0333333333328</v>
      </c>
      <c r="AG30" s="36">
        <f t="shared" si="20"/>
        <v>8136.45</v>
      </c>
      <c r="AH30" s="36">
        <f t="shared" si="20"/>
        <v>8565.1333333333332</v>
      </c>
      <c r="AI30" s="36">
        <f t="shared" si="20"/>
        <v>8740.6833333333325</v>
      </c>
      <c r="AJ30" s="36">
        <f t="shared" si="20"/>
        <v>8367.0333333333328</v>
      </c>
      <c r="AK30" s="36">
        <f t="shared" si="20"/>
        <v>8544.6833333333325</v>
      </c>
      <c r="AL30" s="36">
        <f t="shared" si="20"/>
        <v>8346.75</v>
      </c>
      <c r="AM30" s="36">
        <f t="shared" si="20"/>
        <v>8165.3833333333323</v>
      </c>
      <c r="AN30" s="36">
        <f t="shared" si="20"/>
        <v>8657.5166666666664</v>
      </c>
      <c r="AO30" s="36">
        <f t="shared" si="20"/>
        <v>8844.7833333333328</v>
      </c>
      <c r="AP30" s="36">
        <f t="shared" si="20"/>
        <v>9048.2666666666682</v>
      </c>
      <c r="AQ30" s="36">
        <f t="shared" si="20"/>
        <v>9006.0999999999985</v>
      </c>
      <c r="AR30" s="36">
        <f t="shared" si="20"/>
        <v>9020.2000000000007</v>
      </c>
      <c r="AS30" s="36">
        <f t="shared" si="20"/>
        <v>8956.15</v>
      </c>
      <c r="AT30" s="36">
        <f t="shared" si="20"/>
        <v>9227.3666666666668</v>
      </c>
      <c r="AU30" s="36">
        <f t="shared" si="20"/>
        <v>9294.5</v>
      </c>
      <c r="AV30" s="36">
        <f t="shared" si="20"/>
        <v>8978.4166666666661</v>
      </c>
      <c r="AW30" s="36">
        <f t="shared" si="20"/>
        <v>9114.4333333333325</v>
      </c>
      <c r="AX30" s="36">
        <f t="shared" si="20"/>
        <v>9275.8833333333332</v>
      </c>
      <c r="AY30" s="36">
        <f t="shared" si="20"/>
        <v>9197.5333333333328</v>
      </c>
    </row>
    <row r="31" spans="1:51">
      <c r="A31" s="36">
        <f t="shared" ref="A31:AY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  <c r="U31" s="36">
        <f t="shared" si="21"/>
        <v>11234.625</v>
      </c>
      <c r="V31" s="36">
        <f t="shared" si="21"/>
        <v>11247.4</v>
      </c>
      <c r="W31" s="36">
        <f t="shared" si="21"/>
        <v>11219.375</v>
      </c>
      <c r="X31" s="36">
        <f t="shared" si="21"/>
        <v>11317.05</v>
      </c>
      <c r="Y31" s="36">
        <f t="shared" si="21"/>
        <v>10931.25</v>
      </c>
      <c r="Z31" s="36">
        <f t="shared" si="21"/>
        <v>9383.6500000000015</v>
      </c>
      <c r="AA31" s="36">
        <f t="shared" si="21"/>
        <v>9159.7000000000007</v>
      </c>
      <c r="AB31" s="36">
        <f t="shared" si="21"/>
        <v>8767.2999999999993</v>
      </c>
      <c r="AC31" s="36">
        <f t="shared" si="21"/>
        <v>8204</v>
      </c>
      <c r="AD31" s="36">
        <f t="shared" si="21"/>
        <v>8530.6</v>
      </c>
      <c r="AE31" s="36">
        <f t="shared" si="21"/>
        <v>7871.4250000000002</v>
      </c>
      <c r="AF31" s="36">
        <f t="shared" si="21"/>
        <v>7774.0249999999996</v>
      </c>
      <c r="AG31" s="36">
        <f t="shared" si="21"/>
        <v>8045.75</v>
      </c>
      <c r="AH31" s="36">
        <f t="shared" si="21"/>
        <v>8526.9749999999985</v>
      </c>
      <c r="AI31" s="36">
        <f t="shared" si="21"/>
        <v>8780.9</v>
      </c>
      <c r="AJ31" s="36">
        <f t="shared" si="21"/>
        <v>8410</v>
      </c>
      <c r="AK31" s="36">
        <f t="shared" si="21"/>
        <v>8518.15</v>
      </c>
      <c r="AL31" s="36">
        <f t="shared" si="21"/>
        <v>8393.2250000000004</v>
      </c>
      <c r="AM31" s="36">
        <f t="shared" si="21"/>
        <v>8206.1749999999993</v>
      </c>
      <c r="AN31" s="36">
        <f t="shared" si="21"/>
        <v>8590.1749999999993</v>
      </c>
      <c r="AO31" s="36">
        <f t="shared" si="21"/>
        <v>8892.7999999999993</v>
      </c>
      <c r="AP31" s="36">
        <f t="shared" si="21"/>
        <v>9016.4500000000007</v>
      </c>
      <c r="AQ31" s="36">
        <f t="shared" si="21"/>
        <v>9012.2249999999985</v>
      </c>
      <c r="AR31" s="36">
        <f t="shared" si="21"/>
        <v>9067.6500000000015</v>
      </c>
      <c r="AS31" s="36">
        <f t="shared" si="21"/>
        <v>8937.8250000000007</v>
      </c>
      <c r="AT31" s="36">
        <f t="shared" si="21"/>
        <v>9207.6749999999993</v>
      </c>
      <c r="AU31" s="36">
        <f t="shared" si="21"/>
        <v>9310.8250000000007</v>
      </c>
      <c r="AV31" s="36">
        <f t="shared" si="21"/>
        <v>8976.9</v>
      </c>
      <c r="AW31" s="36">
        <f t="shared" si="21"/>
        <v>9078</v>
      </c>
      <c r="AX31" s="36">
        <f t="shared" si="21"/>
        <v>9256.875</v>
      </c>
      <c r="AY31" s="36">
        <f t="shared" si="21"/>
        <v>9219.0999999999985</v>
      </c>
    </row>
    <row r="32" spans="1:51">
      <c r="A32" s="37">
        <f t="shared" ref="A32:AY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  <c r="U32" s="37">
        <f t="shared" si="22"/>
        <v>67.916666666667879</v>
      </c>
      <c r="V32" s="37">
        <f t="shared" si="22"/>
        <v>37.266666666666424</v>
      </c>
      <c r="W32" s="37">
        <f t="shared" si="22"/>
        <v>21.083333333332121</v>
      </c>
      <c r="X32" s="37">
        <f t="shared" si="22"/>
        <v>32.033333333332848</v>
      </c>
      <c r="Y32" s="37">
        <f t="shared" si="22"/>
        <v>38.799999999999272</v>
      </c>
      <c r="Z32" s="37">
        <f t="shared" si="22"/>
        <v>124.16666666666788</v>
      </c>
      <c r="AA32" s="37">
        <f t="shared" si="22"/>
        <v>128.4333333333343</v>
      </c>
      <c r="AB32" s="37">
        <f t="shared" si="22"/>
        <v>199</v>
      </c>
      <c r="AC32" s="37">
        <f t="shared" si="22"/>
        <v>39.633333333335031</v>
      </c>
      <c r="AD32" s="37">
        <f t="shared" si="22"/>
        <v>143.23333333333358</v>
      </c>
      <c r="AE32" s="37">
        <f t="shared" si="22"/>
        <v>174.11666666666861</v>
      </c>
      <c r="AF32" s="37">
        <f t="shared" si="22"/>
        <v>18.016666666666424</v>
      </c>
      <c r="AG32" s="37">
        <f t="shared" si="22"/>
        <v>181.39999999999964</v>
      </c>
      <c r="AH32" s="37">
        <f t="shared" si="22"/>
        <v>76.316666666669335</v>
      </c>
      <c r="AI32" s="37">
        <f t="shared" si="22"/>
        <v>80.433333333334303</v>
      </c>
      <c r="AJ32" s="37">
        <f t="shared" si="22"/>
        <v>85.933333333334303</v>
      </c>
      <c r="AK32" s="37">
        <f t="shared" si="22"/>
        <v>53.066666666665697</v>
      </c>
      <c r="AL32" s="37">
        <f t="shared" si="22"/>
        <v>92.950000000000728</v>
      </c>
      <c r="AM32" s="37">
        <f t="shared" si="22"/>
        <v>81.58333333333394</v>
      </c>
      <c r="AN32" s="37">
        <f t="shared" si="22"/>
        <v>134.6833333333343</v>
      </c>
      <c r="AO32" s="37">
        <f t="shared" si="22"/>
        <v>96.033333333332848</v>
      </c>
      <c r="AP32" s="37">
        <f t="shared" si="22"/>
        <v>63.633333333335031</v>
      </c>
      <c r="AQ32" s="37">
        <f t="shared" si="22"/>
        <v>12.25</v>
      </c>
      <c r="AR32" s="37">
        <f t="shared" si="22"/>
        <v>94.900000000001455</v>
      </c>
      <c r="AS32" s="37">
        <f t="shared" si="22"/>
        <v>36.649999999997817</v>
      </c>
      <c r="AT32" s="37">
        <f t="shared" si="22"/>
        <v>39.383333333335031</v>
      </c>
      <c r="AU32" s="37">
        <f t="shared" si="22"/>
        <v>32.650000000001455</v>
      </c>
      <c r="AV32" s="37">
        <f t="shared" si="22"/>
        <v>3.0333333333328483</v>
      </c>
      <c r="AW32" s="37">
        <f t="shared" si="22"/>
        <v>72.866666666664969</v>
      </c>
      <c r="AX32" s="37">
        <f t="shared" si="22"/>
        <v>38.016666666666424</v>
      </c>
      <c r="AY32" s="37">
        <f t="shared" si="22"/>
        <v>43.133333333331393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2020-04-28T16:10:44Z</dcterms:modified>
</cp:coreProperties>
</file>