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J31" i="17"/>
  <c r="J30" i="17"/>
  <c r="J29" i="17" s="1"/>
  <c r="J32" i="17" s="1"/>
  <c r="J28" i="17"/>
  <c r="J27" i="17"/>
  <c r="J25" i="17"/>
  <c r="J7" i="17" s="1"/>
  <c r="J20" i="17"/>
  <c r="J18" i="17"/>
  <c r="J23" i="17" s="1"/>
  <c r="J11" i="17"/>
  <c r="J14" i="17" s="1"/>
  <c r="J16" i="17" l="1"/>
  <c r="J12" i="17"/>
  <c r="J10" i="17"/>
  <c r="J26" i="17"/>
  <c r="J15" i="17"/>
  <c r="J8" i="17"/>
  <c r="J6" i="17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J19" i="17" l="1"/>
  <c r="J22" i="17"/>
  <c r="J21" i="17"/>
  <c r="I15" i="17"/>
  <c r="I16" i="17"/>
  <c r="I29" i="17"/>
  <c r="I32" i="17" s="1"/>
  <c r="I10" i="17" s="1"/>
  <c r="I19" i="17"/>
  <c r="I22" i="17"/>
  <c r="I21" i="17"/>
  <c r="I7" i="17"/>
  <c r="I12" i="17"/>
  <c r="I8" i="17"/>
  <c r="I6" i="17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29" i="17" l="1"/>
  <c r="H32" i="17" s="1"/>
  <c r="H10" i="17" s="1"/>
  <c r="H19" i="17"/>
  <c r="H22" i="17"/>
  <c r="H21" i="17"/>
  <c r="H15" i="17"/>
  <c r="H7" i="17"/>
  <c r="H8" i="17"/>
  <c r="H6" i="17" s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17" l="1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G12" i="2" l="1"/>
  <c r="E10" i="17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M52" i="2" l="1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  <c r="L8" i="2"/>
  <c r="L7" i="2"/>
  <c r="L6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3" i="2"/>
  <c r="K12" i="2"/>
  <c r="K11" i="2"/>
  <c r="K10" i="2"/>
  <c r="K9" i="2"/>
  <c r="K8" i="2"/>
  <c r="K7" i="2"/>
  <c r="K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<sst xmlns="http://schemas.openxmlformats.org/spreadsheetml/2006/main" count="105" uniqueCount="66">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</sst>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0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tabSelected="1" zoomScale="110" zoomScaleNormal="110" workbookViewId="0">
      <selection activeCell="G12" sqref="G12"/>
    </sheetView>
  </sheetViews>
  <sheetFormatPr defaultColWidth="8.77734375" defaultRowHeight="14.7" customHeight="1"/>
  <cols>
    <col min="1" max="4" width="8.77734375" style="15" customWidth="1"/>
    <col min="5" max="7" width="10.77734375" style="15" customWidth="1"/>
    <col min="8" max="8" width="9.21875" style="15" bestFit="1" customWidth="1"/>
    <col min="9" max="9" width="11" style="13" bestFit="1" customWidth="1"/>
    <col min="10" max="10" width="13.77734375" style="15" bestFit="1" customWidth="1"/>
    <col min="11" max="14" width="10.44140625" style="15" bestFit="1" customWidth="1"/>
    <col min="15" max="251" width="8.77734375" style="15" customWidth="1"/>
    <col min="252" max="16384" width="8.77734375" style="16"/>
  </cols>
  <sheetData>
    <row r="1" spans="1:15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43885</v>
      </c>
      <c r="H1" s="2"/>
      <c r="J1" s="12" t="s">
        <v>27</v>
      </c>
      <c r="K1" s="14">
        <v>12430.5</v>
      </c>
      <c r="L1" s="14">
        <v>11614.5</v>
      </c>
      <c r="M1" s="14">
        <v>11908.05</v>
      </c>
      <c r="N1" s="14">
        <v>12246.7</v>
      </c>
    </row>
    <row r="2" spans="1:15" ht="15" customHeight="1" thickBot="1">
      <c r="A2" s="17"/>
      <c r="B2" s="18"/>
      <c r="C2" s="18"/>
      <c r="D2" s="3" t="s">
        <v>1</v>
      </c>
      <c r="E2" s="19">
        <v>12430.5</v>
      </c>
      <c r="F2" s="19">
        <v>12159.6</v>
      </c>
      <c r="G2" s="19">
        <v>12012.55</v>
      </c>
      <c r="H2" s="19"/>
      <c r="J2" s="12" t="s">
        <v>28</v>
      </c>
      <c r="K2" s="14">
        <v>11614.5</v>
      </c>
      <c r="L2" s="14">
        <v>12160.6</v>
      </c>
      <c r="M2" s="14">
        <v>12118.8</v>
      </c>
      <c r="N2" s="14">
        <v>11908.05</v>
      </c>
    </row>
    <row r="3" spans="1:15" ht="15" customHeight="1" thickBot="1">
      <c r="A3" s="17"/>
      <c r="B3" s="4"/>
      <c r="C3" s="5"/>
      <c r="D3" s="3" t="s">
        <v>2</v>
      </c>
      <c r="E3" s="20">
        <v>11929.6</v>
      </c>
      <c r="F3" s="20">
        <v>11908.05</v>
      </c>
      <c r="G3" s="20">
        <v>11813.4</v>
      </c>
      <c r="H3" s="20"/>
      <c r="J3" s="12" t="s">
        <v>29</v>
      </c>
      <c r="K3" s="14"/>
      <c r="L3" s="14">
        <v>11908.05</v>
      </c>
      <c r="M3" s="14"/>
      <c r="N3" s="14">
        <v>12152</v>
      </c>
      <c r="O3" s="54"/>
    </row>
    <row r="4" spans="1:15" ht="15" customHeight="1">
      <c r="A4" s="17"/>
      <c r="B4" s="4"/>
      <c r="C4" s="5"/>
      <c r="D4" s="3" t="s">
        <v>3</v>
      </c>
      <c r="E4" s="21">
        <v>11962.1</v>
      </c>
      <c r="F4" s="21">
        <v>12080.85</v>
      </c>
      <c r="G4" s="21">
        <v>11829.4</v>
      </c>
      <c r="H4" s="21"/>
    </row>
    <row r="5" spans="1:15" ht="15" customHeight="1">
      <c r="A5" s="56" t="s">
        <v>4</v>
      </c>
      <c r="B5" s="57"/>
      <c r="C5" s="57"/>
      <c r="D5" s="57"/>
      <c r="E5" s="18"/>
      <c r="F5" s="18"/>
      <c r="G5" s="18"/>
      <c r="H5" s="18"/>
      <c r="J5" s="22" t="s">
        <v>30</v>
      </c>
      <c r="K5" s="23"/>
      <c r="L5" s="23"/>
      <c r="M5" s="23"/>
      <c r="N5" s="23"/>
    </row>
    <row r="6" spans="1:15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12442.500000000002</v>
      </c>
      <c r="G6" s="26">
        <f t="shared" ref="G6" si="1">G8+G25</f>
        <v>12155.983333333334</v>
      </c>
      <c r="H6" s="26"/>
      <c r="J6" s="44">
        <v>0.23599999999999999</v>
      </c>
      <c r="K6" s="45">
        <f>VALUE(23.6/100*(K1-K2)+K2)</f>
        <v>11807.076000000001</v>
      </c>
      <c r="L6" s="45">
        <f>VALUE(23.6/100*(L1-L2)+L2)</f>
        <v>12031.7204</v>
      </c>
      <c r="M6" s="45">
        <f>VALUE(23.6/100*(M1-M2)+M2)</f>
        <v>12069.063</v>
      </c>
      <c r="N6" s="45">
        <f>VALUE(23.6/100*(N1-N2)+N2)</f>
        <v>11987.9714</v>
      </c>
    </row>
    <row r="7" spans="1:15" ht="15" customHeight="1">
      <c r="A7" s="24"/>
      <c r="B7" s="25"/>
      <c r="C7" s="25"/>
      <c r="D7" s="6" t="s">
        <v>6</v>
      </c>
      <c r="E7" s="27">
        <f t="shared" ref="E7:F7" si="2">E11+E25</f>
        <v>12608.3</v>
      </c>
      <c r="F7" s="27">
        <f t="shared" si="2"/>
        <v>12301.050000000001</v>
      </c>
      <c r="G7" s="27">
        <f t="shared" ref="G7" si="3">G11+G25</f>
        <v>12084.266666666666</v>
      </c>
      <c r="H7" s="27"/>
      <c r="J7" s="48">
        <v>0.38200000000000001</v>
      </c>
      <c r="K7" s="49">
        <f>38.2/100*(K1-K2)+K2</f>
        <v>11926.212</v>
      </c>
      <c r="L7" s="49">
        <f>38.2/100*(L1-L2)+L2</f>
        <v>11951.989799999999</v>
      </c>
      <c r="M7" s="49">
        <f>38.2/100*(M1-M2)+M2</f>
        <v>12038.2935</v>
      </c>
      <c r="N7" s="49">
        <f>38.2/100*(N1-N2)+N2</f>
        <v>12037.4143</v>
      </c>
    </row>
    <row r="8" spans="1:15" ht="15" customHeight="1">
      <c r="A8" s="24"/>
      <c r="B8" s="25"/>
      <c r="C8" s="25"/>
      <c r="D8" s="6" t="s">
        <v>7</v>
      </c>
      <c r="E8" s="28">
        <f t="shared" ref="E8:F8" si="4">(2*E11)-E3</f>
        <v>12285.199999999999</v>
      </c>
      <c r="F8" s="28">
        <f t="shared" si="4"/>
        <v>12190.95</v>
      </c>
      <c r="G8" s="28">
        <f t="shared" ref="G8" si="5">(2*G11)-G3</f>
        <v>11956.833333333334</v>
      </c>
      <c r="H8" s="28"/>
      <c r="J8" s="42">
        <v>0.5</v>
      </c>
      <c r="K8" s="43">
        <f>VALUE(50/100*(K1-K2)+K2)</f>
        <v>12022.5</v>
      </c>
      <c r="L8" s="43">
        <f>VALUE(50/100*(L1-L2)+L2)</f>
        <v>11887.55</v>
      </c>
      <c r="M8" s="43">
        <f>VALUE(50/100*(M1-M2)+M2)</f>
        <v>12013.424999999999</v>
      </c>
      <c r="N8" s="43">
        <f>VALUE(50/100*(N1-N2)+N2)</f>
        <v>12077.375</v>
      </c>
    </row>
    <row r="9" spans="1:15" ht="15" customHeight="1">
      <c r="A9" s="24"/>
      <c r="B9" s="25"/>
      <c r="C9" s="25"/>
      <c r="D9" s="7"/>
      <c r="E9" s="21"/>
      <c r="F9" s="21"/>
      <c r="G9" s="21"/>
      <c r="H9" s="21"/>
      <c r="J9" s="50">
        <v>0.61799999999999999</v>
      </c>
      <c r="K9" s="51">
        <f>VALUE(61.8/100*(K1-K2)+K2)</f>
        <v>12118.788</v>
      </c>
      <c r="L9" s="51">
        <f>VALUE(61.8/100*(L1-L2)+L2)</f>
        <v>11823.110200000001</v>
      </c>
      <c r="M9" s="51">
        <f>VALUE(61.8/100*(M1-M2)+M2)</f>
        <v>11988.556499999999</v>
      </c>
      <c r="N9" s="51">
        <f>VALUE(61.8/100*(N1-N2)+N2)</f>
        <v>12117.3357</v>
      </c>
    </row>
    <row r="10" spans="1:15" ht="15" customHeight="1">
      <c r="A10" s="24"/>
      <c r="B10" s="25"/>
      <c r="C10" s="25"/>
      <c r="D10" s="6" t="s">
        <v>8</v>
      </c>
      <c r="E10" s="29">
        <f t="shared" ref="E10:F10" si="6">E11+E32/2</f>
        <v>12034.75</v>
      </c>
      <c r="F10" s="29">
        <f t="shared" si="6"/>
        <v>12065.174999999999</v>
      </c>
      <c r="G10" s="29">
        <f t="shared" ref="G10" si="7">G11+G32/2</f>
        <v>11912.974999999999</v>
      </c>
      <c r="H10" s="29"/>
      <c r="J10" s="39">
        <v>0.70699999999999996</v>
      </c>
      <c r="K10" s="40">
        <f>VALUE(70.7/100*(K1-K2)+K2)</f>
        <v>12191.412</v>
      </c>
      <c r="L10" s="40">
        <f>VALUE(70.7/100*(L1-L2)+L2)</f>
        <v>11774.507299999999</v>
      </c>
      <c r="M10" s="40">
        <f>VALUE(70.7/100*(M1-M2)+M2)</f>
        <v>11969.79975</v>
      </c>
      <c r="N10" s="40">
        <f>VALUE(70.7/100*(N1-N2)+N2)</f>
        <v>12147.475550000001</v>
      </c>
    </row>
    <row r="11" spans="1:15" ht="15" customHeight="1">
      <c r="A11" s="24"/>
      <c r="B11" s="25"/>
      <c r="C11" s="25"/>
      <c r="D11" s="6" t="s">
        <v>9</v>
      </c>
      <c r="E11" s="21">
        <f t="shared" ref="E11:F11" si="8">(E2+E3+E4)/3</f>
        <v>12107.4</v>
      </c>
      <c r="F11" s="21">
        <f t="shared" si="8"/>
        <v>12049.5</v>
      </c>
      <c r="G11" s="21">
        <f t="shared" ref="G11" si="9">(G2+G3+G4)/3</f>
        <v>11885.116666666667</v>
      </c>
      <c r="H11" s="21"/>
      <c r="J11" s="46">
        <v>0.78600000000000003</v>
      </c>
      <c r="K11" s="47">
        <f>VALUE(78.6/100*(K1-K2)+K2)</f>
        <v>12255.876</v>
      </c>
      <c r="L11" s="47">
        <f>VALUE(78.6/100*(L1-L2)+L2)</f>
        <v>11731.365400000001</v>
      </c>
      <c r="M11" s="47">
        <f>VALUE(78.6/100*(M1-M2)+M2)</f>
        <v>11953.1505</v>
      </c>
      <c r="N11" s="47">
        <f>VALUE(78.6/100*(N1-N2)+N2)</f>
        <v>12174.2289</v>
      </c>
    </row>
    <row r="12" spans="1:15" ht="15" customHeight="1">
      <c r="A12" s="24"/>
      <c r="B12" s="25"/>
      <c r="C12" s="25"/>
      <c r="D12" s="6" t="s">
        <v>10</v>
      </c>
      <c r="E12" s="31">
        <f t="shared" ref="E12:F12" si="10">E11-E32/2</f>
        <v>12180.05</v>
      </c>
      <c r="F12" s="31">
        <f t="shared" si="10"/>
        <v>12033.825000000001</v>
      </c>
      <c r="G12" s="31">
        <f t="shared" ref="G12" si="11">G11-G32/2</f>
        <v>11857.258333333335</v>
      </c>
      <c r="H12" s="31"/>
      <c r="J12" s="39">
        <v>1</v>
      </c>
      <c r="K12" s="40">
        <f>VALUE(100/100*(K1-K2)+K2)</f>
        <v>12430.5</v>
      </c>
      <c r="L12" s="40">
        <f>VALUE(100/100*(L1-L2)+L2)</f>
        <v>11614.5</v>
      </c>
      <c r="M12" s="40">
        <f>VALUE(100/100*(M1-M2)+M2)</f>
        <v>11908.05</v>
      </c>
      <c r="N12" s="40">
        <f>VALUE(100/100*(N1-N2)+N2)</f>
        <v>12246.7</v>
      </c>
    </row>
    <row r="13" spans="1:15" ht="15" customHeight="1">
      <c r="A13" s="24"/>
      <c r="B13" s="25"/>
      <c r="C13" s="25"/>
      <c r="D13" s="7"/>
      <c r="E13" s="21"/>
      <c r="F13" s="21"/>
      <c r="G13" s="21"/>
      <c r="H13" s="21"/>
      <c r="J13" s="39">
        <v>1.236</v>
      </c>
      <c r="K13" s="40">
        <f>VALUE(123.6/100*(K1-K2)+K2)</f>
        <v>12623.076000000001</v>
      </c>
      <c r="L13" s="40">
        <f>VALUE(123.6/100*(L1-L2)+L2)</f>
        <v>11485.6204</v>
      </c>
      <c r="M13" s="40">
        <f>VALUE(123.6/100*(M1-M2)+M2)</f>
        <v>11858.313</v>
      </c>
      <c r="N13" s="40">
        <f>VALUE(123.6/100*(N1-N2)+N2)</f>
        <v>12326.621400000002</v>
      </c>
    </row>
    <row r="14" spans="1:15" ht="15" customHeight="1">
      <c r="A14" s="24"/>
      <c r="B14" s="25"/>
      <c r="C14" s="25"/>
      <c r="D14" s="6" t="s">
        <v>11</v>
      </c>
      <c r="E14" s="32">
        <f t="shared" ref="E14:F14" si="12">2*E11-E2</f>
        <v>11784.3</v>
      </c>
      <c r="F14" s="32">
        <f t="shared" si="12"/>
        <v>11939.4</v>
      </c>
      <c r="G14" s="32">
        <f t="shared" ref="G14" si="13">2*G11-G2</f>
        <v>11757.683333333334</v>
      </c>
      <c r="H14" s="32"/>
      <c r="J14" s="33"/>
      <c r="K14" s="30"/>
      <c r="L14" s="30"/>
      <c r="M14" s="30"/>
      <c r="N14" s="30"/>
    </row>
    <row r="15" spans="1:15" ht="15" customHeight="1">
      <c r="A15" s="24"/>
      <c r="B15" s="25"/>
      <c r="C15" s="25"/>
      <c r="D15" s="6" t="s">
        <v>12</v>
      </c>
      <c r="E15" s="34">
        <f t="shared" ref="E15:F15" si="14">E11-E25</f>
        <v>11606.5</v>
      </c>
      <c r="F15" s="34">
        <f t="shared" si="14"/>
        <v>11797.949999999999</v>
      </c>
      <c r="G15" s="34">
        <f t="shared" ref="G15" si="15">G11-G25</f>
        <v>11685.966666666667</v>
      </c>
      <c r="H15" s="34"/>
      <c r="J15" s="38" t="s">
        <v>31</v>
      </c>
      <c r="K15" s="30"/>
      <c r="L15" s="30"/>
      <c r="M15" s="30"/>
      <c r="N15" s="30"/>
    </row>
    <row r="16" spans="1:15" ht="15" customHeight="1">
      <c r="A16" s="24"/>
      <c r="B16" s="25"/>
      <c r="C16" s="25"/>
      <c r="D16" s="6" t="s">
        <v>13</v>
      </c>
      <c r="E16" s="35">
        <f t="shared" ref="E16:F16" si="16">E14-E25</f>
        <v>11283.4</v>
      </c>
      <c r="F16" s="35">
        <f t="shared" si="16"/>
        <v>11687.849999999999</v>
      </c>
      <c r="G16" s="35">
        <f t="shared" ref="G16" si="17">G14-G25</f>
        <v>11558.533333333335</v>
      </c>
      <c r="H16" s="35"/>
      <c r="J16" s="39">
        <v>0.23599999999999999</v>
      </c>
      <c r="K16" s="40">
        <f>VALUE(K3-23.6/100*(K1-K2))</f>
        <v>-192.57600000000002</v>
      </c>
      <c r="L16" s="40">
        <f>VALUE(L3-23.6/100*(L1-L2))</f>
        <v>12036.929599999999</v>
      </c>
      <c r="M16" s="40">
        <f>VALUE(M3-23.6/100*(M1-M2))</f>
        <v>49.737000000000002</v>
      </c>
      <c r="N16" s="40">
        <f>VALUE(N3-23.6/100*(N1-N2))</f>
        <v>12072.078599999999</v>
      </c>
    </row>
    <row r="17" spans="1:15" ht="15" customHeight="1">
      <c r="A17" s="56" t="s">
        <v>14</v>
      </c>
      <c r="B17" s="57"/>
      <c r="C17" s="57"/>
      <c r="D17" s="57"/>
      <c r="E17" s="5"/>
      <c r="F17" s="5"/>
      <c r="G17" s="5"/>
      <c r="H17" s="5"/>
      <c r="J17" s="39">
        <v>0.38200000000000001</v>
      </c>
      <c r="K17" s="41">
        <f>VALUE(K3-38.2/100*(K1-K2))</f>
        <v>-311.71199999999999</v>
      </c>
      <c r="L17" s="40">
        <f>VALUE(L3-38.2/100*(L1-L2))</f>
        <v>12116.6602</v>
      </c>
      <c r="M17" s="40">
        <f>VALUE(M3-38.2/100*(M1-M2))</f>
        <v>80.506500000000003</v>
      </c>
      <c r="N17" s="40">
        <f>VALUE(N3-38.2/100*(N1-N2))</f>
        <v>12022.635699999999</v>
      </c>
    </row>
    <row r="18" spans="1:15" ht="15" customHeight="1">
      <c r="A18" s="24"/>
      <c r="B18" s="25"/>
      <c r="C18" s="25"/>
      <c r="D18" s="6" t="s">
        <v>15</v>
      </c>
      <c r="E18" s="27">
        <f t="shared" ref="E18:F18" si="18">(E2/E3)*E4</f>
        <v>12464.364609877952</v>
      </c>
      <c r="F18" s="27">
        <f t="shared" si="18"/>
        <v>12336.050290349805</v>
      </c>
      <c r="G18" s="27">
        <f t="shared" ref="G18" si="19">(G2/G3)*G4</f>
        <v>12028.819727597474</v>
      </c>
      <c r="H18" s="27"/>
      <c r="J18" s="39">
        <v>0.5</v>
      </c>
      <c r="K18" s="41">
        <f>VALUE(K3-50/100*(K1-K2))</f>
        <v>-408</v>
      </c>
      <c r="L18" s="40">
        <f>VALUE(L3-50/100*(L1-L2))</f>
        <v>12181.099999999999</v>
      </c>
      <c r="M18" s="40">
        <f>VALUE(M3-50/100*(M1-M2))</f>
        <v>105.375</v>
      </c>
      <c r="N18" s="40">
        <f>VALUE(N3-50/100*(N1-N2))</f>
        <v>11982.674999999999</v>
      </c>
    </row>
    <row r="19" spans="1:15" ht="15" customHeight="1">
      <c r="A19" s="24"/>
      <c r="B19" s="25"/>
      <c r="C19" s="25"/>
      <c r="D19" s="6" t="s">
        <v>16</v>
      </c>
      <c r="E19" s="28">
        <f t="shared" ref="E19:F19" si="20">E4+E26/2</f>
        <v>12237.594999999999</v>
      </c>
      <c r="F19" s="28">
        <f t="shared" si="20"/>
        <v>12219.202500000001</v>
      </c>
      <c r="G19" s="28">
        <f t="shared" ref="G19" si="21">G4+G26/2</f>
        <v>11938.932499999999</v>
      </c>
      <c r="H19" s="28"/>
      <c r="J19" s="39">
        <v>0.61799999999999999</v>
      </c>
      <c r="K19" s="41">
        <f>VALUE(K3-61.8/100*(K1-K2))</f>
        <v>-504.28800000000001</v>
      </c>
      <c r="L19" s="40">
        <f>VALUE(L3-61.8/100*(L1-L2))</f>
        <v>12245.539799999999</v>
      </c>
      <c r="M19" s="40">
        <f>VALUE(M3-61.8/100*(M1-M2))</f>
        <v>130.24350000000001</v>
      </c>
      <c r="N19" s="40">
        <f>VALUE(N3-61.8/100*(N1-N2))</f>
        <v>11942.7143</v>
      </c>
    </row>
    <row r="20" spans="1:15" ht="15" customHeight="1">
      <c r="A20" s="24"/>
      <c r="B20" s="25"/>
      <c r="C20" s="25"/>
      <c r="D20" s="6" t="s">
        <v>3</v>
      </c>
      <c r="E20" s="21">
        <f t="shared" ref="E20:F20" si="22">E4</f>
        <v>11962.1</v>
      </c>
      <c r="F20" s="21">
        <f t="shared" si="22"/>
        <v>12080.85</v>
      </c>
      <c r="G20" s="21">
        <f t="shared" ref="G20" si="23">G4</f>
        <v>11829.4</v>
      </c>
      <c r="H20" s="21"/>
      <c r="J20" s="39">
        <v>0.70699999999999996</v>
      </c>
      <c r="K20" s="40">
        <f>VALUE(K3-70.07/100*(K1-K2))</f>
        <v>-571.77119999999991</v>
      </c>
      <c r="L20" s="40">
        <f>VALUE(L3-70.07/100*(L1-L2))</f>
        <v>12290.70227</v>
      </c>
      <c r="M20" s="40">
        <f>VALUE(M3-70.07/100*(M1-M2))</f>
        <v>147.67252499999998</v>
      </c>
      <c r="N20" s="40">
        <f>VALUE(N3-70.07/100*(N1-N2))</f>
        <v>11914.707944999998</v>
      </c>
    </row>
    <row r="21" spans="1:15" ht="15" customHeight="1">
      <c r="A21" s="24"/>
      <c r="B21" s="25"/>
      <c r="C21" s="25"/>
      <c r="D21" s="6" t="s">
        <v>17</v>
      </c>
      <c r="E21" s="20">
        <f t="shared" ref="E21:F21" si="24">E4-E26/4</f>
        <v>11824.352500000001</v>
      </c>
      <c r="F21" s="20">
        <f t="shared" si="24"/>
        <v>12011.67375</v>
      </c>
      <c r="G21" s="20">
        <f t="shared" ref="G21" si="25">G4-G26/4</f>
        <v>11774.633749999999</v>
      </c>
      <c r="H21" s="20"/>
      <c r="J21" s="39">
        <v>0.78600000000000003</v>
      </c>
      <c r="K21" s="40">
        <f>VALUE(K3-78.6/100*(K1-K2))</f>
        <v>-641.37599999999998</v>
      </c>
      <c r="L21" s="40">
        <f>VALUE(L3-78.6/100*(L1-L2))</f>
        <v>12337.284599999999</v>
      </c>
      <c r="M21" s="40">
        <f>VALUE(M3-78.6/100*(M1-M2))</f>
        <v>165.64949999999999</v>
      </c>
      <c r="N21" s="40">
        <f>VALUE(N3-78.6/100*(N1-N2))</f>
        <v>11885.821099999999</v>
      </c>
    </row>
    <row r="22" spans="1:15" ht="15" customHeight="1">
      <c r="A22" s="24"/>
      <c r="B22" s="25"/>
      <c r="C22" s="25"/>
      <c r="D22" s="6" t="s">
        <v>18</v>
      </c>
      <c r="E22" s="32">
        <f t="shared" ref="E22:F22" si="26">E4-E26/2</f>
        <v>11686.605000000001</v>
      </c>
      <c r="F22" s="32">
        <f t="shared" si="26"/>
        <v>11942.497499999999</v>
      </c>
      <c r="G22" s="32">
        <f t="shared" ref="G22" si="27">G4-G26/2</f>
        <v>11719.8675</v>
      </c>
      <c r="H22" s="32"/>
      <c r="J22" s="39">
        <v>1</v>
      </c>
      <c r="K22" s="40">
        <f>VALUE(K3-100/100*(K1-K2))</f>
        <v>-816</v>
      </c>
      <c r="L22" s="40">
        <f>VALUE(L3-100/100*(L1-L2))</f>
        <v>12454.15</v>
      </c>
      <c r="M22" s="40">
        <f>VALUE(M3-100/100*(M1-M2))</f>
        <v>210.75</v>
      </c>
      <c r="N22" s="40">
        <f>VALUE(N3-100/100*(N1-N2))</f>
        <v>11813.349999999999</v>
      </c>
      <c r="O22" s="55"/>
    </row>
    <row r="23" spans="1:15" ht="15" customHeight="1">
      <c r="A23" s="24"/>
      <c r="B23" s="25"/>
      <c r="C23" s="25"/>
      <c r="D23" s="6" t="s">
        <v>19</v>
      </c>
      <c r="E23" s="34">
        <f t="shared" ref="E23:F23" si="28">E4-(E18-E4)</f>
        <v>11459.835390122049</v>
      </c>
      <c r="F23" s="34">
        <f t="shared" si="28"/>
        <v>11825.649709650195</v>
      </c>
      <c r="G23" s="34">
        <f t="shared" ref="G23" si="29">G4-(G18-G4)</f>
        <v>11629.980272402525</v>
      </c>
      <c r="H23" s="34"/>
      <c r="J23" s="39">
        <v>1.236</v>
      </c>
      <c r="K23" s="40">
        <f>VALUE(K3-123.6/100*(K1-K2))</f>
        <v>-1008.576</v>
      </c>
      <c r="L23" s="40">
        <f>VALUE(L3-123.6/100*(L1-L2))</f>
        <v>12583.0296</v>
      </c>
      <c r="M23" s="40">
        <f>VALUE(M3-123.6/100*(M1-M2))</f>
        <v>260.48700000000002</v>
      </c>
      <c r="N23" s="40">
        <f>VALUE(N3-123.6/100*(N1-N2))</f>
        <v>11733.428599999997</v>
      </c>
      <c r="O23" s="55"/>
    </row>
    <row r="24" spans="1:15" ht="15" customHeight="1">
      <c r="A24" s="56" t="s">
        <v>20</v>
      </c>
      <c r="B24" s="57"/>
      <c r="C24" s="57"/>
      <c r="D24" s="57"/>
      <c r="E24" s="5"/>
      <c r="F24" s="5"/>
      <c r="G24" s="5"/>
      <c r="H24" s="5"/>
      <c r="J24" s="52">
        <v>1.272</v>
      </c>
      <c r="K24" s="53">
        <f>VALUE(K3-127.2/100*(K1-K2))</f>
        <v>-1037.952</v>
      </c>
      <c r="L24" s="53">
        <f>VALUE(L3-127.2/100*(L1-L2))</f>
        <v>12602.689200000001</v>
      </c>
      <c r="M24" s="53">
        <f>VALUE(M3-127.2/100*(M1-M2))</f>
        <v>268.07400000000001</v>
      </c>
      <c r="N24" s="53">
        <f>VALUE(N3-127.2/100*(N1-N2))</f>
        <v>11721.237199999998</v>
      </c>
    </row>
    <row r="25" spans="1:15" ht="15" customHeight="1">
      <c r="A25" s="24"/>
      <c r="B25" s="25"/>
      <c r="C25" s="25"/>
      <c r="D25" s="6" t="s">
        <v>21</v>
      </c>
      <c r="E25" s="36">
        <f t="shared" ref="E25:F25" si="30">ABS(E2-E3)</f>
        <v>500.89999999999964</v>
      </c>
      <c r="F25" s="36">
        <f t="shared" si="30"/>
        <v>251.55000000000109</v>
      </c>
      <c r="G25" s="36">
        <f t="shared" ref="G25" si="31">ABS(G2-G3)</f>
        <v>199.14999999999964</v>
      </c>
      <c r="H25" s="36"/>
      <c r="J25" s="39">
        <v>1.3819999999999999</v>
      </c>
      <c r="K25" s="40">
        <f>VALUE(K3-138.2/100*(K1-K2))</f>
        <v>-1127.712</v>
      </c>
      <c r="L25" s="40">
        <f>VALUE(L3-138.2/100*(L1-L2))</f>
        <v>12662.760200000001</v>
      </c>
      <c r="M25" s="40">
        <f>VALUE(M3-138.2/100*(M1-M2))</f>
        <v>291.25649999999996</v>
      </c>
      <c r="N25" s="40">
        <f>VALUE(N3-138.2/100*(N1-N2))</f>
        <v>11683.985699999997</v>
      </c>
    </row>
    <row r="26" spans="1:15" ht="15" customHeight="1">
      <c r="A26" s="24"/>
      <c r="B26" s="25"/>
      <c r="C26" s="25"/>
      <c r="D26" s="6" t="s">
        <v>22</v>
      </c>
      <c r="E26" s="36">
        <f t="shared" ref="E26:F26" si="32">E25*1.1</f>
        <v>550.98999999999967</v>
      </c>
      <c r="F26" s="36">
        <f t="shared" si="32"/>
        <v>276.70500000000123</v>
      </c>
      <c r="G26" s="36">
        <f t="shared" ref="G26" si="33">G25*1.1</f>
        <v>219.06499999999963</v>
      </c>
      <c r="H26" s="36"/>
      <c r="J26" s="39">
        <v>1.4139999999999999</v>
      </c>
      <c r="K26" s="40">
        <f>VALUE(K3-141.4/100*(K1-K2))</f>
        <v>-1153.8240000000001</v>
      </c>
      <c r="L26" s="40">
        <f>VALUE(L3-141.4/100*(L1-L2))</f>
        <v>12680.2354</v>
      </c>
      <c r="M26" s="40">
        <f>VALUE(M3-141.4/100*(M1-M2))</f>
        <v>298.00050000000005</v>
      </c>
      <c r="N26" s="40">
        <f>VALUE(N3-141.4/100*(N1-N2))</f>
        <v>11673.148899999998</v>
      </c>
    </row>
    <row r="27" spans="1:15" ht="15" customHeight="1">
      <c r="A27" s="24"/>
      <c r="B27" s="25"/>
      <c r="C27" s="25"/>
      <c r="D27" s="6" t="s">
        <v>23</v>
      </c>
      <c r="E27" s="36">
        <f t="shared" ref="E27:F27" si="34">(E2+E3)</f>
        <v>24360.1</v>
      </c>
      <c r="F27" s="36">
        <f t="shared" si="34"/>
        <v>24067.65</v>
      </c>
      <c r="G27" s="36">
        <f t="shared" ref="G27" si="35">(G2+G3)</f>
        <v>23825.949999999997</v>
      </c>
      <c r="H27" s="36"/>
      <c r="J27" s="39">
        <v>1.5</v>
      </c>
      <c r="K27" s="40">
        <f>VALUE(K3-150/100*(K1-K2))</f>
        <v>-1224</v>
      </c>
      <c r="L27" s="40">
        <f>VALUE(L3-150/100*(L1-L2))</f>
        <v>12727.2</v>
      </c>
      <c r="M27" s="40">
        <f>VALUE(M3-150/100*(M1-M2))</f>
        <v>316.125</v>
      </c>
      <c r="N27" s="40">
        <f>VALUE(N3-150/100*(N1-N2))</f>
        <v>11644.024999999998</v>
      </c>
    </row>
    <row r="28" spans="1:15" ht="15" customHeight="1">
      <c r="A28" s="24"/>
      <c r="B28" s="25"/>
      <c r="C28" s="25"/>
      <c r="D28" s="6" t="s">
        <v>24</v>
      </c>
      <c r="E28" s="36">
        <f t="shared" ref="E28:F28" si="36">(E2+E3)/2</f>
        <v>12180.05</v>
      </c>
      <c r="F28" s="36">
        <f t="shared" si="36"/>
        <v>12033.825000000001</v>
      </c>
      <c r="G28" s="36">
        <f t="shared" ref="G28" si="37">(G2+G3)/2</f>
        <v>11912.974999999999</v>
      </c>
      <c r="H28" s="36"/>
      <c r="J28" s="50">
        <v>1.6180000000000001</v>
      </c>
      <c r="K28" s="51">
        <f>VALUE(K3-161.8/100*(K1-K2))</f>
        <v>-1320.288</v>
      </c>
      <c r="L28" s="51">
        <f>VALUE(L3-161.8/100*(L1-L2))</f>
        <v>12791.639800000001</v>
      </c>
      <c r="M28" s="51">
        <f>VALUE(M3-161.8/100*(M1-M2))</f>
        <v>340.99350000000004</v>
      </c>
      <c r="N28" s="51">
        <f>VALUE(N3-161.8/100*(N1-N2))</f>
        <v>11604.064299999998</v>
      </c>
    </row>
    <row r="29" spans="1:15" ht="15" customHeight="1">
      <c r="A29" s="24"/>
      <c r="B29" s="25"/>
      <c r="C29" s="25"/>
      <c r="D29" s="6" t="s">
        <v>8</v>
      </c>
      <c r="E29" s="36">
        <f t="shared" ref="E29:F29" si="38">E30-E31+E30</f>
        <v>12034.75</v>
      </c>
      <c r="F29" s="36">
        <f t="shared" si="38"/>
        <v>12065.174999999999</v>
      </c>
      <c r="G29" s="36">
        <f t="shared" ref="G29" si="39">G30-G31+G30</f>
        <v>11857.258333333335</v>
      </c>
      <c r="H29" s="36"/>
      <c r="J29" s="39">
        <v>1.7070000000000001</v>
      </c>
      <c r="K29" s="40">
        <f>VALUE(K3-170.07/100*(K1-K2))</f>
        <v>-1387.7711999999999</v>
      </c>
      <c r="L29" s="40">
        <f>VALUE(L3-170.07/100*(L1-L2))</f>
        <v>12836.80227</v>
      </c>
      <c r="M29" s="40">
        <f>VALUE(M3-170.07/100*(M1-M2))</f>
        <v>358.42252499999995</v>
      </c>
      <c r="N29" s="40">
        <f>VALUE(N3-170.07/100*(N1-N2))</f>
        <v>11576.057944999997</v>
      </c>
    </row>
    <row r="30" spans="1:15" ht="15" customHeight="1">
      <c r="A30" s="24"/>
      <c r="B30" s="25"/>
      <c r="C30" s="25"/>
      <c r="D30" s="6" t="s">
        <v>25</v>
      </c>
      <c r="E30" s="36">
        <f t="shared" ref="E30:F30" si="40">(E2+E3+E4)/3</f>
        <v>12107.4</v>
      </c>
      <c r="F30" s="36">
        <f t="shared" si="40"/>
        <v>12049.5</v>
      </c>
      <c r="G30" s="36">
        <f t="shared" ref="G30" si="41">(G2+G3+G4)/3</f>
        <v>11885.116666666667</v>
      </c>
      <c r="H30" s="36"/>
      <c r="J30" s="42">
        <v>2</v>
      </c>
      <c r="K30" s="43">
        <f>VALUE(K3-200/100*(K1-K2))</f>
        <v>-1632</v>
      </c>
      <c r="L30" s="43">
        <f>VALUE(L3-200/100*(L1-L2))</f>
        <v>13000.25</v>
      </c>
      <c r="M30" s="43">
        <f>VALUE(M3-200/100*(M1-M2))</f>
        <v>421.5</v>
      </c>
      <c r="N30" s="43">
        <f>VALUE(N3-200/100*(N1-N2))</f>
        <v>11474.699999999997</v>
      </c>
    </row>
    <row r="31" spans="1:15" ht="15" customHeight="1">
      <c r="A31" s="24"/>
      <c r="B31" s="25"/>
      <c r="C31" s="25"/>
      <c r="D31" s="6" t="s">
        <v>10</v>
      </c>
      <c r="E31" s="36">
        <f t="shared" ref="E31:F31" si="42">E28</f>
        <v>12180.05</v>
      </c>
      <c r="F31" s="36">
        <f t="shared" si="42"/>
        <v>12033.825000000001</v>
      </c>
      <c r="G31" s="36">
        <f t="shared" ref="G31" si="43">G28</f>
        <v>11912.974999999999</v>
      </c>
      <c r="H31" s="36"/>
      <c r="J31" s="39">
        <v>2.2360000000000002</v>
      </c>
      <c r="K31" s="40">
        <f>VALUE(K3-223.6/100*(K1-K2))</f>
        <v>-1824.5759999999998</v>
      </c>
      <c r="L31" s="40">
        <f>VALUE(L3-223.6/100*(L1-L2))</f>
        <v>13129.1296</v>
      </c>
      <c r="M31" s="40">
        <f>VALUE(M3-223.6/100*(M1-M2))</f>
        <v>471.23699999999997</v>
      </c>
      <c r="N31" s="40">
        <f>VALUE(N3-223.6/100*(N1-N2))</f>
        <v>11394.778599999996</v>
      </c>
    </row>
    <row r="32" spans="1:15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44">ABS(F29-F31)</f>
        <v>31.349999999998545</v>
      </c>
      <c r="G32" s="37">
        <f t="shared" ref="G32" si="45">ABS(G29-G31)</f>
        <v>55.716666666663514</v>
      </c>
      <c r="H32" s="37"/>
      <c r="J32" s="39">
        <v>2.2719999999999998</v>
      </c>
      <c r="K32" s="40">
        <f>VALUE(K3-227.2/100*(K1-K2))</f>
        <v>-1853.9519999999998</v>
      </c>
      <c r="L32" s="40">
        <f>VALUE(L3-227.2/100*(L1-L2))</f>
        <v>13148.789199999999</v>
      </c>
      <c r="M32" s="40">
        <f>VALUE(M3-227.2/100*(M1-M2))</f>
        <v>478.82399999999996</v>
      </c>
      <c r="N32" s="40">
        <f>VALUE(N3-227.2/100*(N1-N2))</f>
        <v>11382.587199999996</v>
      </c>
    </row>
    <row r="33" spans="10:14" ht="15" customHeight="1">
      <c r="J33" s="39">
        <v>2.3820000000000001</v>
      </c>
      <c r="K33" s="40">
        <f>VALUE(K3-238.2/100*(K1-K2))</f>
        <v>-1943.7119999999998</v>
      </c>
      <c r="L33" s="40">
        <f>VALUE(L3-238.2/100*(L1-L2))</f>
        <v>13208.860199999999</v>
      </c>
      <c r="M33" s="40">
        <f>VALUE(M3-238.2/100*(M1-M2))</f>
        <v>502.0064999999999</v>
      </c>
      <c r="N33" s="40">
        <f>VALUE(N3-238.2/100*(N1-N2))</f>
        <v>11345.335699999996</v>
      </c>
    </row>
    <row r="34" spans="10:14" ht="15" customHeight="1">
      <c r="J34" s="48">
        <v>2.4140000000000001</v>
      </c>
      <c r="K34" s="49">
        <f>VALUE(K3-241.4/100*(K1-K2))</f>
        <v>-1969.8240000000001</v>
      </c>
      <c r="L34" s="49">
        <f>VALUE(L3-241.4/100*(L1-L2))</f>
        <v>13226.3354</v>
      </c>
      <c r="M34" s="49">
        <f>VALUE(M3-241.4/100*(M1-M2))</f>
        <v>508.75050000000005</v>
      </c>
      <c r="N34" s="49">
        <f>VALUE(N3-241.4/100*(N1-N2))</f>
        <v>11334.498899999997</v>
      </c>
    </row>
    <row r="35" spans="10:14" ht="15" customHeight="1">
      <c r="J35" s="44">
        <v>2.6179999999999999</v>
      </c>
      <c r="K35" s="45">
        <f>VALUE(K3-261.8/100*(K1-K2))</f>
        <v>-2136.2880000000005</v>
      </c>
      <c r="L35" s="45">
        <f>VALUE(L3-261.8/100*(L1-L2))</f>
        <v>13337.739800000001</v>
      </c>
      <c r="M35" s="45">
        <f>VALUE(M3-261.8/100*(M1-M2))</f>
        <v>551.74350000000004</v>
      </c>
      <c r="N35" s="45">
        <f>VALUE(N3-261.8/100*(N1-N2))</f>
        <v>11265.414299999997</v>
      </c>
    </row>
    <row r="36" spans="10:14" ht="15" customHeight="1">
      <c r="J36" s="39">
        <v>3</v>
      </c>
      <c r="K36" s="40">
        <f>VALUE(K3-300/100*(K1-K2))</f>
        <v>-2448</v>
      </c>
      <c r="L36" s="40">
        <f>VALUE(L3-300/100*(L1-L2))</f>
        <v>13546.35</v>
      </c>
      <c r="M36" s="40">
        <f>VALUE(M3-300/100*(M1-M2))</f>
        <v>632.25</v>
      </c>
      <c r="N36" s="40">
        <f>VALUE(N3-300/100*(N1-N2))</f>
        <v>11136.049999999996</v>
      </c>
    </row>
    <row r="37" spans="10:14" ht="15" customHeight="1">
      <c r="J37" s="39">
        <v>3.2360000000000002</v>
      </c>
      <c r="K37" s="40">
        <f>VALUE(K3-323.6/100*(K1-K2))</f>
        <v>-2640.576</v>
      </c>
      <c r="L37" s="40">
        <f>VALUE(L3-323.6/100*(L1-L2))</f>
        <v>13675.229600000001</v>
      </c>
      <c r="M37" s="40">
        <f>VALUE(M3-323.6/100*(M1-M2))</f>
        <v>681.98700000000008</v>
      </c>
      <c r="N37" s="40">
        <f>VALUE(N3-323.6/100*(N1-N2))</f>
        <v>11056.128599999995</v>
      </c>
    </row>
    <row r="38" spans="10:14" ht="15" customHeight="1">
      <c r="J38" s="39">
        <v>3.2719999999999998</v>
      </c>
      <c r="K38" s="40">
        <f>VALUE(K3-327.2/100*(K1-K2))</f>
        <v>-2669.9519999999998</v>
      </c>
      <c r="L38" s="40">
        <f>VALUE(L3-327.2/100*(L1-L2))</f>
        <v>13694.8892</v>
      </c>
      <c r="M38" s="40">
        <f>VALUE(M3-327.2/100*(M1-M2))</f>
        <v>689.57399999999996</v>
      </c>
      <c r="N38" s="40">
        <f>VALUE(N3-327.2/100*(N1-N2))</f>
        <v>11043.937199999995</v>
      </c>
    </row>
    <row r="39" spans="10:14" ht="15" customHeight="1">
      <c r="J39" s="39">
        <v>3.3820000000000001</v>
      </c>
      <c r="K39" s="40">
        <f>VALUE(K3-338.2/100*(K1-K2))</f>
        <v>-2759.7119999999995</v>
      </c>
      <c r="L39" s="40">
        <f>VALUE(L3-338.2/100*(L1-L2))</f>
        <v>13754.9602</v>
      </c>
      <c r="M39" s="40">
        <f>VALUE(M3-338.2/100*(M1-M2))</f>
        <v>712.75649999999996</v>
      </c>
      <c r="N39" s="40">
        <f>VALUE(N3-338.2/100*(N1-N2))</f>
        <v>11006.685699999995</v>
      </c>
    </row>
    <row r="40" spans="10:14" ht="15" customHeight="1">
      <c r="J40" s="39">
        <v>3.4140000000000001</v>
      </c>
      <c r="K40" s="40">
        <f>VALUE(K3-341.4/100*(K1-K2))</f>
        <v>-2785.8239999999996</v>
      </c>
      <c r="L40" s="40">
        <f>VALUE(L3-341.4/100*(L1-L2))</f>
        <v>13772.4354</v>
      </c>
      <c r="M40" s="40">
        <f>VALUE(M3-341.4/100*(M1-M2))</f>
        <v>719.50049999999999</v>
      </c>
      <c r="N40" s="40">
        <f>VALUE(N3-341.4/100*(N1-N2))</f>
        <v>10995.848899999995</v>
      </c>
    </row>
    <row r="41" spans="10:14" ht="15" customHeight="1">
      <c r="J41" s="39">
        <v>3.6179999999999999</v>
      </c>
      <c r="K41" s="40">
        <f>VALUE(K3-361.8/100*(K1-K2))</f>
        <v>-2952.2880000000005</v>
      </c>
      <c r="L41" s="40">
        <f>VALUE(L3-361.8/100*(L1-L2))</f>
        <v>13883.839800000002</v>
      </c>
      <c r="M41" s="40">
        <f>VALUE(M3-361.8/100*(M1-M2))</f>
        <v>762.49350000000004</v>
      </c>
      <c r="N41" s="40">
        <f>VALUE(N3-361.8/100*(N1-N2))</f>
        <v>10926.764299999995</v>
      </c>
    </row>
    <row r="42" spans="10:14" ht="15" customHeight="1">
      <c r="J42" s="39">
        <v>4</v>
      </c>
      <c r="K42" s="40">
        <f>VALUE(K3-400/100*(K1-K2))</f>
        <v>-3264</v>
      </c>
      <c r="L42" s="40">
        <f>VALUE(L3-400/100*(L1-L2))</f>
        <v>14092.45</v>
      </c>
      <c r="M42" s="40">
        <f>VALUE(M3-400/100*(M1-M2))</f>
        <v>843</v>
      </c>
      <c r="N42" s="40">
        <f>VALUE(N3-400/100*(N1-N2))</f>
        <v>10797.399999999994</v>
      </c>
    </row>
    <row r="43" spans="10:14" ht="15" customHeight="1">
      <c r="J43" s="39">
        <v>4.2359999999999998</v>
      </c>
      <c r="K43" s="40">
        <f>VALUE(K3-423.6/100*(K1-K2))</f>
        <v>-3456.5760000000005</v>
      </c>
      <c r="L43" s="40">
        <f>VALUE(L3-423.6/100*(L1-L2))</f>
        <v>14221.329600000001</v>
      </c>
      <c r="M43" s="40">
        <f>VALUE(M3-423.6/100*(M1-M2))</f>
        <v>892.73700000000019</v>
      </c>
      <c r="N43" s="40">
        <f>VALUE(N3-423.6/100*(N1-N2))</f>
        <v>10717.478599999993</v>
      </c>
    </row>
    <row r="44" spans="10:14" ht="15" customHeight="1">
      <c r="J44" s="39">
        <v>4.2720000000000002</v>
      </c>
      <c r="K44" s="40">
        <f>VALUE(K3-427.2/100*(K1-K2))</f>
        <v>-3485.9520000000002</v>
      </c>
      <c r="L44" s="40">
        <f>VALUE(L3-427.2/100*(L1-L2))</f>
        <v>14240.9892</v>
      </c>
      <c r="M44" s="40">
        <f>VALUE(M3-427.2/100*(M1-M2))</f>
        <v>900.32400000000007</v>
      </c>
      <c r="N44" s="40">
        <f>VALUE(N3-427.2/100*(N1-N2))</f>
        <v>10705.287199999993</v>
      </c>
    </row>
    <row r="45" spans="10:14" ht="15" customHeight="1">
      <c r="J45" s="39">
        <v>4.3819999999999997</v>
      </c>
      <c r="K45" s="40">
        <f>VALUE(K3-438.2/100*(K1-K2))</f>
        <v>-3575.7119999999995</v>
      </c>
      <c r="L45" s="40">
        <f>VALUE(L3-438.2/100*(L1-L2))</f>
        <v>14301.0602</v>
      </c>
      <c r="M45" s="40">
        <f>VALUE(M3-438.2/100*(M1-M2))</f>
        <v>923.50649999999996</v>
      </c>
      <c r="N45" s="40">
        <f>VALUE(N3-438.2/100*(N1-N2))</f>
        <v>10668.035699999993</v>
      </c>
    </row>
    <row r="46" spans="10:14" ht="15" customHeight="1">
      <c r="J46" s="39">
        <v>4.4139999999999997</v>
      </c>
      <c r="K46" s="40">
        <f>VALUE(K3-414.4/100*(K1-K2))</f>
        <v>-3381.5039999999999</v>
      </c>
      <c r="L46" s="40">
        <f>VALUE(L3-414.4/100*(L1-L2))</f>
        <v>14171.088400000001</v>
      </c>
      <c r="M46" s="40">
        <f>VALUE(M3-414.4/100*(M1-M2))</f>
        <v>873.34800000000007</v>
      </c>
      <c r="N46" s="40">
        <f>VALUE(N3-414.4/100*(N1-N2))</f>
        <v>10748.634399999994</v>
      </c>
    </row>
    <row r="47" spans="10:14" ht="15" customHeight="1">
      <c r="J47" s="39">
        <v>4.6180000000000003</v>
      </c>
      <c r="K47" s="40">
        <f>VALUE(K3-461.8/100*(K1-K2))</f>
        <v>-3768.2880000000005</v>
      </c>
      <c r="L47" s="40">
        <f>VALUE(L3-461.8/100*(L1-L2))</f>
        <v>14429.9398</v>
      </c>
      <c r="M47" s="40">
        <f>VALUE(M3-461.8/100*(M1-M2))</f>
        <v>973.24350000000004</v>
      </c>
      <c r="N47" s="40">
        <f>VALUE(N3-461.8/100*(N1-N2))</f>
        <v>10588.114299999994</v>
      </c>
    </row>
    <row r="48" spans="10:14" ht="15" customHeight="1">
      <c r="J48" s="39">
        <v>4.7640000000000002</v>
      </c>
      <c r="K48" s="40">
        <f>VALUE(K3-476.4/100*(K1-K2))</f>
        <v>-3887.4239999999995</v>
      </c>
      <c r="L48" s="40">
        <f>VALUE(L3-476.4/100*(L1-L2))</f>
        <v>14509.670400000001</v>
      </c>
      <c r="M48" s="40">
        <f>VALUE(M3-476.4/100*(M1-M2))</f>
        <v>1004.0129999999998</v>
      </c>
      <c r="N48" s="40">
        <f>VALUE(N3-476.4/100*(N1-N2))</f>
        <v>10538.671399999994</v>
      </c>
    </row>
    <row r="49" spans="10:14" ht="15" customHeight="1">
      <c r="J49" s="39">
        <v>5</v>
      </c>
      <c r="K49" s="40">
        <f>VALUE(K3-500/100*(K1-K2))</f>
        <v>-4080</v>
      </c>
      <c r="L49" s="40">
        <f>VALUE(L3-500/100*(L1-L2))</f>
        <v>14638.550000000001</v>
      </c>
      <c r="M49" s="40">
        <f>VALUE(M3-500/100*(M1-M2))</f>
        <v>1053.75</v>
      </c>
      <c r="N49" s="40">
        <f>VALUE(N3-500/100*(N1-N2))</f>
        <v>10458.749999999993</v>
      </c>
    </row>
    <row r="50" spans="10:14" ht="15" customHeight="1">
      <c r="J50" s="39">
        <v>5.2359999999999998</v>
      </c>
      <c r="K50" s="40">
        <f>VALUE(K3-523.6/100*(K1-K2))</f>
        <v>-4272.5760000000009</v>
      </c>
      <c r="L50" s="40">
        <f>VALUE(L3-523.6/100*(L1-L2))</f>
        <v>14767.429600000001</v>
      </c>
      <c r="M50" s="40">
        <f>VALUE(M3-523.6/100*(M1-M2))</f>
        <v>1103.4870000000001</v>
      </c>
      <c r="N50" s="40">
        <f>VALUE(N3-523.6/100*(N1-N2))</f>
        <v>10378.828599999992</v>
      </c>
    </row>
    <row r="51" spans="10:14" ht="15" customHeight="1">
      <c r="J51" s="39">
        <v>5.3819999999999997</v>
      </c>
      <c r="K51" s="40">
        <f>VALUE(K3-538.2/100*(K1-K2))</f>
        <v>-4391.7120000000004</v>
      </c>
      <c r="L51" s="40">
        <f>VALUE(L3-538.2/100*(L1-L2))</f>
        <v>14847.160200000002</v>
      </c>
      <c r="M51" s="40">
        <f>VALUE(M3-538.2/100*(M1-M2))</f>
        <v>1134.2565000000002</v>
      </c>
      <c r="N51" s="40">
        <f>VALUE(N3-538.2/100*(N1-N2))</f>
        <v>10329.385699999992</v>
      </c>
    </row>
    <row r="52" spans="10:14" ht="15" customHeight="1">
      <c r="J52" s="39">
        <v>5.6180000000000003</v>
      </c>
      <c r="K52" s="40">
        <f>VALUE(K3-561.8/100*(K1-K2))</f>
        <v>-4584.2879999999996</v>
      </c>
      <c r="L52" s="40">
        <f>VALUE(L3-561.8/100*(L1-L2))</f>
        <v>14976.0398</v>
      </c>
      <c r="M52" s="40">
        <f>VALUE(M3-561.8/100*(M1-M2))</f>
        <v>1183.9934999999998</v>
      </c>
      <c r="N52" s="40">
        <f>VALUE(N3-561.8/100*(N1-N2))</f>
        <v>10249.464299999992</v>
      </c>
    </row>
    <row r="53" spans="10:14" ht="15" customHeight="1"/>
    <row r="54" spans="10:14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>
        <v>31085.3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>
        <v>30702.45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>
        <v>30942.85</v>
      </c>
      <c r="K4" s="21"/>
    </row>
    <row r="5" spans="1:16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:J6" si="2">I8+I25</f>
        <v>31329.183333333334</v>
      </c>
      <c r="J6" s="26">
        <f t="shared" si="2"/>
        <v>31500.799999999999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:J7" si="5">I11+I25</f>
        <v>31138.166666666668</v>
      </c>
      <c r="J7" s="27">
        <f t="shared" si="5"/>
        <v>31293.05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:J8" si="8">(2*I11)-I3</f>
        <v>30988.183333333334</v>
      </c>
      <c r="J8" s="28">
        <f t="shared" si="8"/>
        <v>31117.95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:J10" si="11">I11+I32/2</f>
        <v>30817.683333333334</v>
      </c>
      <c r="J10" s="29">
        <f t="shared" si="11"/>
        <v>30926.525000000001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:J11" si="14">(I2+I3+I4)/3</f>
        <v>30797.166666666668</v>
      </c>
      <c r="J11" s="21">
        <f t="shared" si="14"/>
        <v>30910.2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:J12" si="17">I11-I32/2</f>
        <v>30776.65</v>
      </c>
      <c r="J12" s="31">
        <f t="shared" si="17"/>
        <v>30893.875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:J14" si="20">2*I11-I2</f>
        <v>30647.183333333334</v>
      </c>
      <c r="J14" s="32">
        <f t="shared" si="20"/>
        <v>30735.100000000002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:J15" si="23">I11-I25</f>
        <v>30456.166666666668</v>
      </c>
      <c r="J15" s="34">
        <f t="shared" si="23"/>
        <v>30527.350000000002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:J16" si="26">I14-I25</f>
        <v>30306.183333333334</v>
      </c>
      <c r="J16" s="35">
        <f t="shared" si="26"/>
        <v>30352.250000000004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:J18" si="29">(I2/I3)*I4</f>
        <v>31181.78539705255</v>
      </c>
      <c r="J18" s="27">
        <f t="shared" si="29"/>
        <v>31328.697713211808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:J19" si="32">I4+I26/2</f>
        <v>31025.75</v>
      </c>
      <c r="J19" s="28">
        <f t="shared" si="32"/>
        <v>31153.4175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:J20" si="35">I4</f>
        <v>30838.2</v>
      </c>
      <c r="J20" s="21">
        <f t="shared" si="35"/>
        <v>30942.85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:J21" si="38">I4-I26/4</f>
        <v>30744.424999999999</v>
      </c>
      <c r="J21" s="20">
        <f t="shared" si="38"/>
        <v>30837.56625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:J22" si="41">I4-I26/2</f>
        <v>30650.65</v>
      </c>
      <c r="J22" s="32">
        <f t="shared" si="41"/>
        <v>30732.282499999998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:J23" si="44">I4-(I18-I4)</f>
        <v>30494.614602947451</v>
      </c>
      <c r="J23" s="34">
        <f t="shared" si="44"/>
        <v>30557.002286788189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:J25" si="47">ABS(I2-I3)</f>
        <v>341</v>
      </c>
      <c r="J25" s="36">
        <f t="shared" si="47"/>
        <v>382.84999999999854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:J26" si="50">I25*1.1</f>
        <v>375.1</v>
      </c>
      <c r="J26" s="36">
        <f t="shared" si="50"/>
        <v>421.13499999999846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:J27" si="53">(I2+I3)</f>
        <v>61553.3</v>
      </c>
      <c r="J27" s="36">
        <f t="shared" si="53"/>
        <v>61787.75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:J28" si="56">(I2+I3)/2</f>
        <v>30776.65</v>
      </c>
      <c r="J28" s="36">
        <f t="shared" si="56"/>
        <v>30893.875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:J29" si="59">I30-I31+I30</f>
        <v>30817.683333333334</v>
      </c>
      <c r="J29" s="36">
        <f t="shared" si="59"/>
        <v>30926.525000000001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:J30" si="62">(I2+I3+I4)/3</f>
        <v>30797.166666666668</v>
      </c>
      <c r="J30" s="36">
        <f t="shared" si="62"/>
        <v>30910.2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:J31" si="65">I28</f>
        <v>30776.65</v>
      </c>
      <c r="J31" s="36">
        <f t="shared" si="65"/>
        <v>30893.875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:J32" si="68">ABS(I29-I31)</f>
        <v>41.033333333332848</v>
      </c>
      <c r="J32" s="37">
        <f t="shared" si="68"/>
        <v>32.650000000001455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1" sqref="L1:O1048576"/>
    </sheetView>
  </sheetViews>
  <sheetFormatPr defaultRowHeight="14.4"/>
  <cols>
    <col min="1" max="15" width="10.77734375" style="15" customWidth="1"/>
  </cols>
  <sheetData>
    <row r="1" spans="1: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</row>
    <row r="2" spans="1: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</row>
    <row r="3" spans="1: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</row>
    <row r="4" spans="1: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6">
        <f t="shared" ref="A6:O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</row>
    <row r="7" spans="1:15">
      <c r="A7" s="27">
        <f t="shared" ref="A7:O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</row>
    <row r="8" spans="1:15">
      <c r="A8" s="28">
        <f t="shared" ref="A8:O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9">
        <f t="shared" ref="A10:O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</row>
    <row r="11" spans="1:15">
      <c r="A11" s="21">
        <f t="shared" ref="A11:O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</row>
    <row r="12" spans="1:15">
      <c r="A12" s="31">
        <f t="shared" ref="A12:O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32">
        <f t="shared" ref="A14:O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</row>
    <row r="15" spans="1:15">
      <c r="A15" s="34">
        <f t="shared" ref="A15:O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</row>
    <row r="16" spans="1:15">
      <c r="A16" s="35">
        <f t="shared" ref="A16:O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7">
        <f t="shared" ref="A18:O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</row>
    <row r="19" spans="1:15">
      <c r="A19" s="28">
        <f t="shared" ref="A19:O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</row>
    <row r="20" spans="1:15">
      <c r="A20" s="21">
        <f t="shared" ref="A20:O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</row>
    <row r="21" spans="1:15">
      <c r="A21" s="20">
        <f t="shared" ref="A21:O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</row>
    <row r="22" spans="1:15">
      <c r="A22" s="32">
        <f t="shared" ref="A22:O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</row>
    <row r="23" spans="1:15">
      <c r="A23" s="34">
        <f t="shared" ref="A23:O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36">
        <f t="shared" ref="A25:O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</row>
    <row r="26" spans="1:15">
      <c r="A26" s="36">
        <f t="shared" ref="A26:O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</row>
    <row r="27" spans="1:15">
      <c r="A27" s="36">
        <f t="shared" ref="A27:O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</row>
    <row r="28" spans="1:15">
      <c r="A28" s="36">
        <f t="shared" ref="A28:O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</row>
    <row r="29" spans="1:15">
      <c r="A29" s="36">
        <f t="shared" ref="A29:O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</row>
    <row r="30" spans="1:15">
      <c r="A30" s="36">
        <f t="shared" ref="A30:O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</row>
    <row r="31" spans="1:15">
      <c r="A31" s="36">
        <f t="shared" ref="A31:O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</row>
    <row r="32" spans="1:15">
      <c r="A32" s="37">
        <f t="shared" ref="A32:O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2020-02-25T06:49:05Z</dcterms:modified>
</cp:coreProperties>
</file>