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D37" i="3" l="1"/>
  <c r="H55" i="2"/>
  <c r="H53" i="2"/>
  <c r="H56" i="2" s="1"/>
  <c r="H54" i="2" s="1"/>
  <c r="H57" i="2" s="1"/>
  <c r="H52" i="2"/>
  <c r="H50" i="2"/>
  <c r="H51" i="2" s="1"/>
  <c r="H43" i="2"/>
  <c r="H30" i="2"/>
  <c r="H24" i="2"/>
  <c r="H36" i="2" s="1"/>
  <c r="H14" i="2"/>
  <c r="H20" i="2" s="1"/>
  <c r="G55" i="2"/>
  <c r="G53" i="2"/>
  <c r="G56" i="2" s="1"/>
  <c r="G54" i="2" s="1"/>
  <c r="G57" i="2" s="1"/>
  <c r="G52" i="2"/>
  <c r="G50" i="2"/>
  <c r="G51" i="2" s="1"/>
  <c r="G43" i="2"/>
  <c r="G30" i="2"/>
  <c r="G24" i="2"/>
  <c r="G36" i="2" s="1"/>
  <c r="G14" i="2"/>
  <c r="G20" i="2" s="1"/>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H33" i="2" l="1"/>
  <c r="H29" i="2"/>
  <c r="H28" i="2"/>
  <c r="H31" i="2"/>
  <c r="H27" i="2"/>
  <c r="H34" i="2"/>
  <c r="H26" i="2"/>
  <c r="H32" i="2"/>
  <c r="H8" i="2"/>
  <c r="H13" i="2"/>
  <c r="H18" i="2"/>
  <c r="H17" i="2" s="1"/>
  <c r="H10" i="2"/>
  <c r="H15" i="2"/>
  <c r="G33" i="2"/>
  <c r="G29" i="2"/>
  <c r="G32" i="2"/>
  <c r="G28" i="2"/>
  <c r="G31" i="2"/>
  <c r="G27" i="2"/>
  <c r="G34" i="2"/>
  <c r="G26" i="2"/>
  <c r="G17" i="2"/>
  <c r="G8" i="2"/>
  <c r="G9" i="2" s="1"/>
  <c r="G13" i="2"/>
  <c r="G18" i="2"/>
  <c r="G10" i="2"/>
  <c r="G15" i="2"/>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G35" i="2" l="1"/>
  <c r="H25" i="2"/>
  <c r="H9" i="2"/>
  <c r="H35" i="2"/>
  <c r="H6" i="2"/>
  <c r="H7" i="2" s="1"/>
  <c r="H11" i="2"/>
  <c r="H22" i="2"/>
  <c r="H21" i="2" s="1"/>
  <c r="H19" i="2"/>
  <c r="G6" i="2"/>
  <c r="G7" i="2" s="1"/>
  <c r="G11" i="2"/>
  <c r="G19" i="2"/>
  <c r="G22" i="2"/>
  <c r="G21" i="2" s="1"/>
  <c r="G25" i="2"/>
  <c r="CB35" i="6"/>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B37" i="3"/>
  <c r="F36" i="3"/>
  <c r="D36" i="3"/>
  <c r="B36" i="3"/>
  <c r="F35" i="3"/>
  <c r="D35" i="3"/>
  <c r="B35" i="3"/>
  <c r="F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<sst xmlns="http://schemas.openxmlformats.org/spreadsheetml/2006/main" count="151" uniqueCount="70">
  <si>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</si>
  <si>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</si>
  <si>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</si>
  <si>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</si>
  <si>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</si>
  <si>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</si>
  <si>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</si>
  <si>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</si>
  <si>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</si>
  <si>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</si>
  <si>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</si>
  <si>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</si>
  <si>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</si>
  <si>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</si>
  <si>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</si>
  <si>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</si>
  <si>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</si>
  <si>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</si>
  <si>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</si>
  <si>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</si>
  <si>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</si>
  <si>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</si>
  <si>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</si>
  <si>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</si>
  <si>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</si>
  <si>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</si>
  <si>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</si>
  <si>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</si>
  <si>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</si>
  <si>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</si>
  <si>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</si>
  <si>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</si>
  <si>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</si>
  <si>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</si>
  <si>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</si>
  <si>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</si>
  <si>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</si>
  <si>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</si>
  <si>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</si>
  <si>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</si>
  <si>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</si>
  <si>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</si>
  <si>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</si>
  <si>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</si>
  <si>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</si>
  <si>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</si>
  <si>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</si>
  <si>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</si>
  <si>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</si>
  <si>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</si>
  <si>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</si>
  <si>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</si>
  <si>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</si>
  <si>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</si>
  <si>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</si>
  <si>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</si>
  <si>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</si>
  <si>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</si>
  <si>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</si>
  <si>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</si>
  <si>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</si>
  <si>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</si>
  <si>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</si>
  <si>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</si>
  <si>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</si>
  <si>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</si>
  <si>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EW Resistance 1:</t>
  </si>
  <si>
    <t>38% Proj</t>
  </si>
  <si>
    <t>61% Proj</t>
  </si>
  <si>
    <t>50% Proj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</si>
</sst>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18">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K27" sqref="K27"/>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16"/>
      <c r="B1" s="217"/>
      <c r="C1" s="217"/>
      <c r="D1" s="217"/>
      <c r="E1" s="2" t="s">
        <v>65</v>
      </c>
      <c r="F1" s="2" t="s">
        <v>1</v>
      </c>
      <c r="G1" s="3">
        <v>43549</v>
      </c>
      <c r="H1" s="3">
        <v>43550</v>
      </c>
    </row>
    <row r="2" spans="1:8" ht="14.55" customHeight="1" x14ac:dyDescent="0.3">
      <c r="A2" s="4"/>
      <c r="B2" s="5"/>
      <c r="C2" s="5"/>
      <c r="D2" s="6" t="s">
        <v>2</v>
      </c>
      <c r="E2" s="7">
        <v>11118.1</v>
      </c>
      <c r="F2" s="7">
        <v>11572.8</v>
      </c>
      <c r="G2" s="7">
        <v>11395.65</v>
      </c>
      <c r="H2" s="7">
        <v>11496.75</v>
      </c>
    </row>
    <row r="3" spans="1:8" ht="14.55" customHeight="1" x14ac:dyDescent="0.3">
      <c r="A3" s="4"/>
      <c r="B3" s="8"/>
      <c r="C3" s="9"/>
      <c r="D3" s="6" t="s">
        <v>3</v>
      </c>
      <c r="E3" s="10">
        <v>10585.65</v>
      </c>
      <c r="F3" s="10">
        <v>11412.5</v>
      </c>
      <c r="G3" s="10">
        <v>11311.6</v>
      </c>
      <c r="H3" s="10">
        <v>11352.45</v>
      </c>
    </row>
    <row r="4" spans="1:8" ht="14.55" customHeight="1" x14ac:dyDescent="0.3">
      <c r="A4" s="4"/>
      <c r="B4" s="8"/>
      <c r="C4" s="9"/>
      <c r="D4" s="6" t="s">
        <v>4</v>
      </c>
      <c r="E4" s="11">
        <v>10792.5</v>
      </c>
      <c r="F4" s="11">
        <v>11456.9</v>
      </c>
      <c r="G4" s="11">
        <v>11354.25</v>
      </c>
      <c r="H4" s="11">
        <v>11483.25</v>
      </c>
    </row>
    <row r="5" spans="1:8" ht="14.55" customHeight="1" x14ac:dyDescent="0.3">
      <c r="A5" s="214" t="s">
        <v>5</v>
      </c>
      <c r="B5" s="215"/>
      <c r="C5" s="215"/>
      <c r="D5" s="215"/>
      <c r="E5" s="5"/>
      <c r="F5" s="5"/>
      <c r="G5" s="5"/>
      <c r="H5" s="5"/>
    </row>
    <row r="6" spans="1:8" ht="14.55" customHeight="1" x14ac:dyDescent="0.3">
      <c r="A6" s="12"/>
      <c r="B6" s="13"/>
      <c r="C6" s="13"/>
      <c r="D6" s="14" t="s">
        <v>6</v>
      </c>
      <c r="E6" s="15">
        <f t="shared" ref="E6:F6" si="0">E10+E50</f>
        <v>11610.966666666669</v>
      </c>
      <c r="F6" s="15">
        <f t="shared" si="0"/>
        <v>11709.266666666663</v>
      </c>
      <c r="G6" s="15">
        <f t="shared" ref="G6:H6" si="1">G10+G50</f>
        <v>11480.116666666667</v>
      </c>
      <c r="H6" s="15">
        <f t="shared" si="1"/>
        <v>11680.149999999998</v>
      </c>
    </row>
    <row r="7" spans="1:8" ht="14.55" hidden="1" customHeight="1" x14ac:dyDescent="0.3">
      <c r="A7" s="12"/>
      <c r="B7" s="13"/>
      <c r="C7" s="13"/>
      <c r="D7" s="14" t="s">
        <v>7</v>
      </c>
      <c r="E7" s="16">
        <f t="shared" ref="E7:F7" si="2">(E6+E8)/2</f>
        <v>11487.750000000002</v>
      </c>
      <c r="F7" s="16">
        <f t="shared" si="2"/>
        <v>11675.149999999998</v>
      </c>
      <c r="G7" s="16">
        <f t="shared" ref="G7:H7" si="3">(G6+G8)/2</f>
        <v>11459</v>
      </c>
      <c r="H7" s="16">
        <f t="shared" si="3"/>
        <v>11634.3</v>
      </c>
    </row>
    <row r="8" spans="1:8" ht="14.55" customHeight="1" x14ac:dyDescent="0.3">
      <c r="A8" s="12"/>
      <c r="B8" s="13"/>
      <c r="C8" s="13"/>
      <c r="D8" s="14" t="s">
        <v>8</v>
      </c>
      <c r="E8" s="17">
        <f t="shared" ref="E8:F8" si="4">E14+E50</f>
        <v>11364.533333333335</v>
      </c>
      <c r="F8" s="17">
        <f t="shared" si="4"/>
        <v>11641.033333333331</v>
      </c>
      <c r="G8" s="17">
        <f t="shared" ref="G8:H8" si="5">G14+G50</f>
        <v>11437.883333333333</v>
      </c>
      <c r="H8" s="17">
        <f t="shared" si="5"/>
        <v>11588.449999999999</v>
      </c>
    </row>
    <row r="9" spans="1:8" ht="14.55" hidden="1" customHeight="1" x14ac:dyDescent="0.3">
      <c r="A9" s="12"/>
      <c r="B9" s="13"/>
      <c r="C9" s="13"/>
      <c r="D9" s="14" t="s">
        <v>9</v>
      </c>
      <c r="E9" s="16">
        <f t="shared" ref="E9:F9" si="6">(E8+E10)/2</f>
        <v>11221.525000000001</v>
      </c>
      <c r="F9" s="16">
        <f t="shared" si="6"/>
        <v>11594.999999999996</v>
      </c>
      <c r="G9" s="16">
        <f t="shared" ref="G9:H9" si="7">(G8+G10)/2</f>
        <v>11416.975</v>
      </c>
      <c r="H9" s="16">
        <f t="shared" si="7"/>
        <v>11562.149999999998</v>
      </c>
    </row>
    <row r="10" spans="1:8" ht="14.55" customHeight="1" x14ac:dyDescent="0.3">
      <c r="A10" s="12"/>
      <c r="B10" s="13"/>
      <c r="C10" s="13"/>
      <c r="D10" s="14" t="s">
        <v>10</v>
      </c>
      <c r="E10" s="18">
        <f t="shared" ref="E10:F10" si="8">(2*E14)-E3</f>
        <v>11078.516666666668</v>
      </c>
      <c r="F10" s="18">
        <f t="shared" si="8"/>
        <v>11548.966666666664</v>
      </c>
      <c r="G10" s="18">
        <f t="shared" ref="G10:H10" si="9">(2*G14)-G3</f>
        <v>11396.066666666668</v>
      </c>
      <c r="H10" s="18">
        <f t="shared" si="9"/>
        <v>11535.849999999999</v>
      </c>
    </row>
    <row r="11" spans="1:8" ht="14.55" hidden="1" customHeight="1" x14ac:dyDescent="0.3">
      <c r="A11" s="12"/>
      <c r="B11" s="13"/>
      <c r="C11" s="13"/>
      <c r="D11" s="14" t="s">
        <v>11</v>
      </c>
      <c r="E11" s="16">
        <f t="shared" ref="E11:F11" si="10">(E10+E14)/2</f>
        <v>10955.300000000001</v>
      </c>
      <c r="F11" s="16">
        <f t="shared" si="10"/>
        <v>11514.849999999999</v>
      </c>
      <c r="G11" s="16">
        <f t="shared" ref="G11:H11" si="11">(G10+G14)/2</f>
        <v>11374.95</v>
      </c>
      <c r="H11" s="16">
        <f t="shared" si="11"/>
        <v>11490</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2">E14+E57/2</f>
        <v>10812.291666666668</v>
      </c>
      <c r="F13" s="20">
        <f t="shared" si="12"/>
        <v>11492.65</v>
      </c>
      <c r="G13" s="20">
        <f t="shared" ref="G13:H13" si="13">G14+G57/2</f>
        <v>11354.041666666668</v>
      </c>
      <c r="H13" s="20">
        <f t="shared" si="13"/>
        <v>11463.699999999999</v>
      </c>
    </row>
    <row r="14" spans="1:8" ht="14.55" customHeight="1" x14ac:dyDescent="0.3">
      <c r="A14" s="12"/>
      <c r="B14" s="13"/>
      <c r="C14" s="13"/>
      <c r="D14" s="14" t="s">
        <v>13</v>
      </c>
      <c r="E14" s="11">
        <f t="shared" ref="E14:F14" si="14">(E2+E3+E4)/3</f>
        <v>10832.083333333334</v>
      </c>
      <c r="F14" s="11">
        <f t="shared" si="14"/>
        <v>11480.733333333332</v>
      </c>
      <c r="G14" s="11">
        <f t="shared" ref="G14:H14" si="15">(G2+G3+G4)/3</f>
        <v>11353.833333333334</v>
      </c>
      <c r="H14" s="11">
        <f t="shared" si="15"/>
        <v>11444.15</v>
      </c>
    </row>
    <row r="15" spans="1:8" ht="14.55" customHeight="1" x14ac:dyDescent="0.3">
      <c r="A15" s="12"/>
      <c r="B15" s="13"/>
      <c r="C15" s="13"/>
      <c r="D15" s="14" t="s">
        <v>14</v>
      </c>
      <c r="E15" s="21">
        <f t="shared" ref="E15:F15" si="16">E14-E57/2</f>
        <v>10851.875</v>
      </c>
      <c r="F15" s="21">
        <f t="shared" si="16"/>
        <v>11468.816666666664</v>
      </c>
      <c r="G15" s="21">
        <f t="shared" ref="G15:H15" si="17">G14-G57/2</f>
        <v>11353.625</v>
      </c>
      <c r="H15" s="21">
        <f t="shared" si="17"/>
        <v>11424.6</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18">(E14+E18)/2</f>
        <v>10689.075000000001</v>
      </c>
      <c r="F17" s="16">
        <f t="shared" si="18"/>
        <v>11434.699999999997</v>
      </c>
      <c r="G17" s="16">
        <f t="shared" ref="G17:H17" si="19">(G14+G18)/2</f>
        <v>11332.925000000001</v>
      </c>
      <c r="H17" s="16">
        <f t="shared" si="19"/>
        <v>11417.849999999999</v>
      </c>
    </row>
    <row r="18" spans="1:8" ht="14.55" customHeight="1" x14ac:dyDescent="0.3">
      <c r="A18" s="12"/>
      <c r="B18" s="13"/>
      <c r="C18" s="13"/>
      <c r="D18" s="14" t="s">
        <v>16</v>
      </c>
      <c r="E18" s="22">
        <f t="shared" ref="E18:F18" si="20">2*E14-E2</f>
        <v>10546.066666666668</v>
      </c>
      <c r="F18" s="22">
        <f t="shared" si="20"/>
        <v>11388.666666666664</v>
      </c>
      <c r="G18" s="22">
        <f t="shared" ref="G18:H18" si="21">2*G14-G2</f>
        <v>11312.016666666668</v>
      </c>
      <c r="H18" s="22">
        <f t="shared" si="21"/>
        <v>11391.55</v>
      </c>
    </row>
    <row r="19" spans="1:8" ht="14.55" hidden="1" customHeight="1" x14ac:dyDescent="0.3">
      <c r="A19" s="12"/>
      <c r="B19" s="13"/>
      <c r="C19" s="13"/>
      <c r="D19" s="14" t="s">
        <v>17</v>
      </c>
      <c r="E19" s="16">
        <f t="shared" ref="E19:F19" si="22">(E18+E20)/2</f>
        <v>10422.85</v>
      </c>
      <c r="F19" s="16">
        <f t="shared" si="22"/>
        <v>11354.55</v>
      </c>
      <c r="G19" s="16">
        <f t="shared" ref="G19:H19" si="23">(G18+G20)/2</f>
        <v>11290.900000000001</v>
      </c>
      <c r="H19" s="16">
        <f t="shared" si="23"/>
        <v>11345.7</v>
      </c>
    </row>
    <row r="20" spans="1:8" ht="14.55" customHeight="1" x14ac:dyDescent="0.3">
      <c r="A20" s="12"/>
      <c r="B20" s="13"/>
      <c r="C20" s="13"/>
      <c r="D20" s="14" t="s">
        <v>18</v>
      </c>
      <c r="E20" s="23">
        <f t="shared" ref="E20:F20" si="24">E14-E50</f>
        <v>10299.633333333333</v>
      </c>
      <c r="F20" s="23">
        <f t="shared" si="24"/>
        <v>11320.433333333332</v>
      </c>
      <c r="G20" s="23">
        <f t="shared" ref="G20:H20" si="25">G14-G50</f>
        <v>11269.783333333335</v>
      </c>
      <c r="H20" s="23">
        <f t="shared" si="25"/>
        <v>11299.85</v>
      </c>
    </row>
    <row r="21" spans="1:8" ht="14.55" hidden="1" customHeight="1" x14ac:dyDescent="0.3">
      <c r="A21" s="12"/>
      <c r="B21" s="13"/>
      <c r="C21" s="13"/>
      <c r="D21" s="14" t="s">
        <v>19</v>
      </c>
      <c r="E21" s="16">
        <f t="shared" ref="E21:F21" si="26">(E20+E22)/2</f>
        <v>10156.625</v>
      </c>
      <c r="F21" s="16">
        <f t="shared" si="26"/>
        <v>11274.399999999998</v>
      </c>
      <c r="G21" s="16">
        <f t="shared" ref="G21:H21" si="27">(G20+G22)/2</f>
        <v>11248.875000000002</v>
      </c>
      <c r="H21" s="16">
        <f t="shared" si="27"/>
        <v>11273.55</v>
      </c>
    </row>
    <row r="22" spans="1:8" ht="14.55" customHeight="1" x14ac:dyDescent="0.3">
      <c r="A22" s="12"/>
      <c r="B22" s="13"/>
      <c r="C22" s="13"/>
      <c r="D22" s="14" t="s">
        <v>20</v>
      </c>
      <c r="E22" s="24">
        <f t="shared" ref="E22:F22" si="28">E18-E50</f>
        <v>10013.616666666667</v>
      </c>
      <c r="F22" s="24">
        <f t="shared" si="28"/>
        <v>11228.366666666665</v>
      </c>
      <c r="G22" s="24">
        <f t="shared" ref="G22:H22" si="29">G18-G50</f>
        <v>11227.966666666669</v>
      </c>
      <c r="H22" s="24">
        <f t="shared" si="29"/>
        <v>11247.25</v>
      </c>
    </row>
    <row r="23" spans="1:8" ht="14.55" customHeight="1" x14ac:dyDescent="0.3">
      <c r="A23" s="214" t="s">
        <v>21</v>
      </c>
      <c r="B23" s="215"/>
      <c r="C23" s="215"/>
      <c r="D23" s="215"/>
      <c r="E23" s="25"/>
      <c r="F23" s="25"/>
      <c r="G23" s="25"/>
      <c r="H23" s="25"/>
    </row>
    <row r="24" spans="1:8" ht="14.55" customHeight="1" x14ac:dyDescent="0.3">
      <c r="A24" s="12"/>
      <c r="B24" s="13"/>
      <c r="C24" s="13"/>
      <c r="D24" s="14" t="s">
        <v>22</v>
      </c>
      <c r="E24" s="17">
        <f t="shared" ref="E24:F24" si="30">(E2/E3)*E4</f>
        <v>11335.354394864748</v>
      </c>
      <c r="F24" s="17">
        <f t="shared" si="30"/>
        <v>11617.82364249726</v>
      </c>
      <c r="G24" s="17">
        <f t="shared" ref="G24:H24" si="31">(G2/G3)*G4</f>
        <v>11438.616907643482</v>
      </c>
      <c r="H24" s="17">
        <f t="shared" si="31"/>
        <v>11629.212587371008</v>
      </c>
    </row>
    <row r="25" spans="1:8" ht="14.55" hidden="1" customHeight="1" x14ac:dyDescent="0.3">
      <c r="A25" s="12"/>
      <c r="B25" s="13"/>
      <c r="C25" s="13"/>
      <c r="D25" s="14" t="s">
        <v>23</v>
      </c>
      <c r="E25" s="16">
        <f t="shared" ref="E25:F25" si="32">E26+1.168*(E26-E27)</f>
        <v>11256.370440000001</v>
      </c>
      <c r="F25" s="16">
        <f t="shared" si="32"/>
        <v>11596.553359999996</v>
      </c>
      <c r="G25" s="16">
        <f t="shared" ref="G25:H25" si="33">G26+1.168*(G26-G27)</f>
        <v>11427.474359999998</v>
      </c>
      <c r="H25" s="16">
        <f t="shared" si="33"/>
        <v>11608.964160000001</v>
      </c>
    </row>
    <row r="26" spans="1:8" ht="14.55" customHeight="1" x14ac:dyDescent="0.3">
      <c r="A26" s="12"/>
      <c r="B26" s="13"/>
      <c r="C26" s="13"/>
      <c r="D26" s="14" t="s">
        <v>24</v>
      </c>
      <c r="E26" s="18">
        <f t="shared" ref="E26:F26" si="34">E4+E51/2</f>
        <v>11085.3475</v>
      </c>
      <c r="F26" s="18">
        <f t="shared" si="34"/>
        <v>11545.064999999999</v>
      </c>
      <c r="G26" s="18">
        <f t="shared" ref="G26:H26" si="35">G4+G51/2</f>
        <v>11400.477499999999</v>
      </c>
      <c r="H26" s="18">
        <f t="shared" si="35"/>
        <v>11562.615</v>
      </c>
    </row>
    <row r="27" spans="1:8" ht="14.55" customHeight="1" x14ac:dyDescent="0.3">
      <c r="A27" s="12"/>
      <c r="B27" s="13"/>
      <c r="C27" s="13"/>
      <c r="D27" s="14" t="s">
        <v>25</v>
      </c>
      <c r="E27" s="7">
        <f t="shared" ref="E27:F27" si="36">E4+E51/4</f>
        <v>10938.92375</v>
      </c>
      <c r="F27" s="7">
        <f t="shared" si="36"/>
        <v>11500.9825</v>
      </c>
      <c r="G27" s="7">
        <f t="shared" ref="G27:H27" si="37">G4+G51/4</f>
        <v>11377.36375</v>
      </c>
      <c r="H27" s="7">
        <f t="shared" si="37"/>
        <v>11522.932499999999</v>
      </c>
    </row>
    <row r="28" spans="1:8" ht="14.55" hidden="1" customHeight="1" x14ac:dyDescent="0.3">
      <c r="A28" s="12"/>
      <c r="B28" s="13"/>
      <c r="C28" s="13"/>
      <c r="D28" s="14" t="s">
        <v>26</v>
      </c>
      <c r="E28" s="16">
        <f t="shared" ref="E28:F28" si="38">E4+E51/6</f>
        <v>10890.115833333333</v>
      </c>
      <c r="F28" s="16">
        <f t="shared" si="38"/>
        <v>11486.288333333332</v>
      </c>
      <c r="G28" s="16">
        <f t="shared" ref="G28:H28" si="39">G4+G51/6</f>
        <v>11369.659166666666</v>
      </c>
      <c r="H28" s="16">
        <f t="shared" si="39"/>
        <v>11509.705</v>
      </c>
    </row>
    <row r="29" spans="1:8" ht="14.55" hidden="1" customHeight="1" x14ac:dyDescent="0.3">
      <c r="A29" s="12"/>
      <c r="B29" s="13"/>
      <c r="C29" s="13"/>
      <c r="D29" s="14" t="s">
        <v>27</v>
      </c>
      <c r="E29" s="16">
        <f t="shared" ref="E29:F29" si="40">E4+E51/12</f>
        <v>10841.307916666667</v>
      </c>
      <c r="F29" s="16">
        <f t="shared" si="40"/>
        <v>11471.594166666666</v>
      </c>
      <c r="G29" s="16">
        <f t="shared" ref="G29:H29" si="41">G4+G51/12</f>
        <v>11361.954583333334</v>
      </c>
      <c r="H29" s="16">
        <f t="shared" si="41"/>
        <v>11496.477499999999</v>
      </c>
    </row>
    <row r="30" spans="1:8" ht="14.55" customHeight="1" x14ac:dyDescent="0.3">
      <c r="A30" s="12"/>
      <c r="B30" s="13"/>
      <c r="C30" s="13"/>
      <c r="D30" s="14" t="s">
        <v>4</v>
      </c>
      <c r="E30" s="11">
        <f t="shared" ref="E30:F30" si="42">E4</f>
        <v>10792.5</v>
      </c>
      <c r="F30" s="11">
        <f t="shared" si="42"/>
        <v>11456.9</v>
      </c>
      <c r="G30" s="11">
        <f t="shared" ref="G30:H30" si="43">G4</f>
        <v>11354.25</v>
      </c>
      <c r="H30" s="11">
        <f t="shared" si="43"/>
        <v>11483.25</v>
      </c>
    </row>
    <row r="31" spans="1:8" ht="14.55" hidden="1" customHeight="1" x14ac:dyDescent="0.3">
      <c r="A31" s="12"/>
      <c r="B31" s="13"/>
      <c r="C31" s="13"/>
      <c r="D31" s="14" t="s">
        <v>28</v>
      </c>
      <c r="E31" s="16">
        <f t="shared" ref="E31:F31" si="44">E4-E51/12</f>
        <v>10743.692083333333</v>
      </c>
      <c r="F31" s="16">
        <f t="shared" si="44"/>
        <v>11442.205833333333</v>
      </c>
      <c r="G31" s="16">
        <f t="shared" ref="G31:H31" si="45">G4-G51/12</f>
        <v>11346.545416666666</v>
      </c>
      <c r="H31" s="16">
        <f t="shared" si="45"/>
        <v>11470.022500000001</v>
      </c>
    </row>
    <row r="32" spans="1:8" ht="14.55" hidden="1" customHeight="1" x14ac:dyDescent="0.3">
      <c r="A32" s="12"/>
      <c r="B32" s="13"/>
      <c r="C32" s="13"/>
      <c r="D32" s="14" t="s">
        <v>29</v>
      </c>
      <c r="E32" s="16">
        <f t="shared" ref="E32:F32" si="46">E4-E51/6</f>
        <v>10694.884166666667</v>
      </c>
      <c r="F32" s="16">
        <f t="shared" si="46"/>
        <v>11427.511666666667</v>
      </c>
      <c r="G32" s="16">
        <f t="shared" ref="G32:H32" si="47">G4-G51/6</f>
        <v>11338.840833333334</v>
      </c>
      <c r="H32" s="16">
        <f t="shared" si="47"/>
        <v>11456.795</v>
      </c>
    </row>
    <row r="33" spans="1:13" ht="14.55" customHeight="1" x14ac:dyDescent="0.3">
      <c r="A33" s="12"/>
      <c r="B33" s="13"/>
      <c r="C33" s="13"/>
      <c r="D33" s="14" t="s">
        <v>30</v>
      </c>
      <c r="E33" s="10">
        <f t="shared" ref="E33:F33" si="48">E4-E51/4</f>
        <v>10646.07625</v>
      </c>
      <c r="F33" s="10">
        <f t="shared" si="48"/>
        <v>11412.817499999999</v>
      </c>
      <c r="G33" s="10">
        <f t="shared" ref="G33:H33" si="49">G4-G51/4</f>
        <v>11331.13625</v>
      </c>
      <c r="H33" s="10">
        <f t="shared" si="49"/>
        <v>11443.567500000001</v>
      </c>
    </row>
    <row r="34" spans="1:13" ht="14.55" customHeight="1" x14ac:dyDescent="0.3">
      <c r="A34" s="12"/>
      <c r="B34" s="13"/>
      <c r="C34" s="13"/>
      <c r="D34" s="14" t="s">
        <v>31</v>
      </c>
      <c r="E34" s="22">
        <f t="shared" ref="E34:F34" si="50">E4-E51/2</f>
        <v>10499.6525</v>
      </c>
      <c r="F34" s="22">
        <f t="shared" si="50"/>
        <v>11368.735000000001</v>
      </c>
      <c r="G34" s="22">
        <f t="shared" ref="G34:H34" si="51">G4-G51/2</f>
        <v>11308.022500000001</v>
      </c>
      <c r="H34" s="22">
        <f t="shared" si="51"/>
        <v>11403.885</v>
      </c>
      <c r="M34" s="97"/>
    </row>
    <row r="35" spans="1:13" ht="14.55" hidden="1" customHeight="1" x14ac:dyDescent="0.3">
      <c r="A35" s="12"/>
      <c r="B35" s="13"/>
      <c r="C35" s="13"/>
      <c r="D35" s="14" t="s">
        <v>32</v>
      </c>
      <c r="E35" s="16">
        <f t="shared" ref="E35:F35" si="52">E34-1.168*(E33-E34)</f>
        <v>10328.629559999999</v>
      </c>
      <c r="F35" s="16">
        <f t="shared" si="52"/>
        <v>11317.246640000003</v>
      </c>
      <c r="G35" s="16">
        <f t="shared" ref="G35:H35" si="53">G34-1.168*(G33-G34)</f>
        <v>11281.025640000002</v>
      </c>
      <c r="H35" s="16">
        <f t="shared" si="53"/>
        <v>11357.535839999999</v>
      </c>
    </row>
    <row r="36" spans="1:13" ht="14.55" customHeight="1" x14ac:dyDescent="0.3">
      <c r="A36" s="12"/>
      <c r="B36" s="13"/>
      <c r="C36" s="13"/>
      <c r="D36" s="14" t="s">
        <v>33</v>
      </c>
      <c r="E36" s="23">
        <f t="shared" ref="E36:F36" si="54">E4-(E24-E4)</f>
        <v>10249.645605135252</v>
      </c>
      <c r="F36" s="23">
        <f t="shared" si="54"/>
        <v>11295.976357502739</v>
      </c>
      <c r="G36" s="23">
        <f t="shared" ref="G36:H36" si="55">G4-(G24-G4)</f>
        <v>11269.883092356518</v>
      </c>
      <c r="H36" s="23">
        <f t="shared" si="55"/>
        <v>11337.287412628992</v>
      </c>
      <c r="M36" s="97"/>
    </row>
    <row r="37" spans="1:13" ht="14.55" customHeight="1" x14ac:dyDescent="0.3">
      <c r="A37" s="214" t="s">
        <v>34</v>
      </c>
      <c r="B37" s="215"/>
      <c r="C37" s="215"/>
      <c r="D37" s="215"/>
      <c r="E37" s="26" t="s">
        <v>35</v>
      </c>
      <c r="F37" s="9"/>
      <c r="G37" s="9"/>
      <c r="H37" s="9"/>
    </row>
    <row r="38" spans="1:13" ht="14.55" customHeight="1" x14ac:dyDescent="0.3">
      <c r="A38" s="30"/>
      <c r="B38" s="19"/>
      <c r="C38" s="19"/>
      <c r="D38" s="14" t="s">
        <v>36</v>
      </c>
      <c r="E38" s="15"/>
      <c r="F38" s="15"/>
      <c r="G38" s="15"/>
      <c r="H38" s="15"/>
    </row>
    <row r="39" spans="1:13" ht="14.55" customHeight="1" x14ac:dyDescent="0.3">
      <c r="A39" s="30"/>
      <c r="B39" s="19"/>
      <c r="C39" s="19"/>
      <c r="D39" s="14" t="s">
        <v>37</v>
      </c>
      <c r="E39" s="17"/>
      <c r="F39" s="17"/>
      <c r="G39" s="17"/>
      <c r="H39" s="17"/>
      <c r="M39" s="93"/>
    </row>
    <row r="40" spans="1:13" ht="14.55" customHeight="1" x14ac:dyDescent="0.3">
      <c r="A40" s="12"/>
      <c r="B40" s="19"/>
      <c r="C40" s="13"/>
      <c r="D40" s="14" t="s">
        <v>38</v>
      </c>
      <c r="E40" s="18"/>
      <c r="F40" s="18"/>
      <c r="G40" s="18"/>
      <c r="H40" s="18">
        <v>11921.6587</v>
      </c>
      <c r="I40" s="94" t="s">
        <v>68</v>
      </c>
      <c r="L40" s="1"/>
    </row>
    <row r="41" spans="1:13" ht="14.55" customHeight="1" x14ac:dyDescent="0.3">
      <c r="A41" s="12"/>
      <c r="B41" s="13"/>
      <c r="C41" s="13"/>
      <c r="D41" s="14" t="s">
        <v>39</v>
      </c>
      <c r="E41" s="7"/>
      <c r="F41" s="7"/>
      <c r="G41" s="7"/>
      <c r="H41" s="7">
        <v>11805.174999999999</v>
      </c>
      <c r="I41" s="94" t="s">
        <v>69</v>
      </c>
      <c r="L41" s="1"/>
    </row>
    <row r="42" spans="1:13" ht="14.55" customHeight="1" x14ac:dyDescent="0.3">
      <c r="A42" s="12"/>
      <c r="B42" s="13"/>
      <c r="C42" s="13"/>
      <c r="D42" s="188" t="s">
        <v>66</v>
      </c>
      <c r="E42" s="20"/>
      <c r="F42" s="20"/>
      <c r="G42" s="20"/>
      <c r="H42" s="20">
        <v>11688.6913</v>
      </c>
      <c r="I42" s="94" t="s">
        <v>67</v>
      </c>
      <c r="M42" s="91"/>
    </row>
    <row r="43" spans="1:13" ht="14.55" customHeight="1" x14ac:dyDescent="0.3">
      <c r="A43" s="12"/>
      <c r="B43" s="13"/>
      <c r="C43" s="13"/>
      <c r="D43" s="14" t="s">
        <v>4</v>
      </c>
      <c r="E43" s="11">
        <f t="shared" ref="E43:F43" si="56">E4</f>
        <v>10792.5</v>
      </c>
      <c r="F43" s="11">
        <f t="shared" si="56"/>
        <v>11456.9</v>
      </c>
      <c r="G43" s="11">
        <f t="shared" ref="G43:H43" si="57">G4</f>
        <v>11354.25</v>
      </c>
      <c r="H43" s="11">
        <f t="shared" si="57"/>
        <v>11483.25</v>
      </c>
    </row>
    <row r="44" spans="1:13" ht="14.55" customHeight="1" x14ac:dyDescent="0.3">
      <c r="A44" s="12"/>
      <c r="B44" s="13"/>
      <c r="C44" s="13"/>
      <c r="D44" s="14" t="s">
        <v>40</v>
      </c>
      <c r="E44" s="21"/>
      <c r="F44" s="21"/>
      <c r="G44" s="21"/>
      <c r="H44" s="21">
        <v>11462.742399999999</v>
      </c>
      <c r="I44" s="94"/>
    </row>
    <row r="45" spans="1:13" ht="14.55" customHeight="1" x14ac:dyDescent="0.3">
      <c r="A45" s="12"/>
      <c r="B45" s="13"/>
      <c r="C45" s="13"/>
      <c r="D45" s="14" t="s">
        <v>41</v>
      </c>
      <c r="E45" s="10"/>
      <c r="F45" s="10"/>
      <c r="G45" s="10"/>
      <c r="H45" s="10">
        <v>11441.703799999999</v>
      </c>
      <c r="K45" s="94"/>
      <c r="M45" s="91"/>
    </row>
    <row r="46" spans="1:13" ht="14.55" customHeight="1" x14ac:dyDescent="0.3">
      <c r="A46" s="12"/>
      <c r="B46" s="13"/>
      <c r="C46" s="13"/>
      <c r="D46" s="14" t="s">
        <v>42</v>
      </c>
      <c r="E46" s="22"/>
      <c r="F46" s="22"/>
      <c r="G46" s="22"/>
      <c r="H46" s="22"/>
      <c r="M46" s="91"/>
    </row>
    <row r="47" spans="1:13" ht="14.55" customHeight="1" x14ac:dyDescent="0.3">
      <c r="A47" s="12"/>
      <c r="B47" s="13"/>
      <c r="C47" s="13"/>
      <c r="D47" s="14" t="s">
        <v>43</v>
      </c>
      <c r="E47" s="23"/>
      <c r="F47" s="23"/>
      <c r="G47" s="23"/>
      <c r="H47" s="23"/>
      <c r="I47" s="94"/>
    </row>
    <row r="48" spans="1:13" ht="14.55" customHeight="1" x14ac:dyDescent="0.3">
      <c r="A48" s="12"/>
      <c r="B48" s="13"/>
      <c r="C48" s="13"/>
      <c r="D48" s="14" t="s">
        <v>44</v>
      </c>
      <c r="E48" s="24"/>
      <c r="F48" s="24"/>
      <c r="G48" s="24"/>
      <c r="H48" s="24"/>
      <c r="I48" s="94"/>
    </row>
    <row r="49" spans="1:8" ht="14.55" customHeight="1" x14ac:dyDescent="0.3">
      <c r="A49" s="214" t="s">
        <v>45</v>
      </c>
      <c r="B49" s="215"/>
      <c r="C49" s="215"/>
      <c r="D49" s="215"/>
      <c r="E49" s="25"/>
      <c r="F49" s="25"/>
      <c r="G49" s="25"/>
      <c r="H49" s="25"/>
    </row>
    <row r="50" spans="1:8" ht="14.55" customHeight="1" x14ac:dyDescent="0.3">
      <c r="A50" s="12"/>
      <c r="B50" s="13"/>
      <c r="C50" s="13"/>
      <c r="D50" s="14" t="s">
        <v>46</v>
      </c>
      <c r="E50" s="16">
        <f t="shared" ref="E50:F50" si="58">ABS(E2-E3)</f>
        <v>532.45000000000073</v>
      </c>
      <c r="F50" s="16">
        <f t="shared" si="58"/>
        <v>160.29999999999927</v>
      </c>
      <c r="G50" s="16">
        <f t="shared" ref="G50:H50" si="59">ABS(G2-G3)</f>
        <v>84.049999999999272</v>
      </c>
      <c r="H50" s="16">
        <f t="shared" si="59"/>
        <v>144.29999999999927</v>
      </c>
    </row>
    <row r="51" spans="1:8" ht="14.55" customHeight="1" x14ac:dyDescent="0.3">
      <c r="A51" s="12"/>
      <c r="B51" s="13"/>
      <c r="C51" s="13"/>
      <c r="D51" s="14" t="s">
        <v>47</v>
      </c>
      <c r="E51" s="16">
        <f t="shared" ref="E51:F51" si="60">E50*1.1</f>
        <v>585.69500000000085</v>
      </c>
      <c r="F51" s="16">
        <f t="shared" si="60"/>
        <v>176.32999999999922</v>
      </c>
      <c r="G51" s="16">
        <f t="shared" ref="G51:H51" si="61">G50*1.1</f>
        <v>92.454999999999202</v>
      </c>
      <c r="H51" s="16">
        <f t="shared" si="61"/>
        <v>158.72999999999922</v>
      </c>
    </row>
    <row r="52" spans="1:8" ht="14.55" customHeight="1" x14ac:dyDescent="0.3">
      <c r="A52" s="12"/>
      <c r="B52" s="13"/>
      <c r="C52" s="13"/>
      <c r="D52" s="14" t="s">
        <v>48</v>
      </c>
      <c r="E52" s="16">
        <f t="shared" ref="E52:F52" si="62">(E2+E3)</f>
        <v>21703.75</v>
      </c>
      <c r="F52" s="16">
        <f t="shared" si="62"/>
        <v>22985.3</v>
      </c>
      <c r="G52" s="16">
        <f t="shared" ref="G52:H52" si="63">(G2+G3)</f>
        <v>22707.25</v>
      </c>
      <c r="H52" s="16">
        <f t="shared" si="63"/>
        <v>22849.200000000001</v>
      </c>
    </row>
    <row r="53" spans="1:8" ht="14.55" customHeight="1" x14ac:dyDescent="0.3">
      <c r="A53" s="12"/>
      <c r="B53" s="13"/>
      <c r="C53" s="13"/>
      <c r="D53" s="14" t="s">
        <v>49</v>
      </c>
      <c r="E53" s="16">
        <f t="shared" ref="E53:F53" si="64">(E2+E3)/2</f>
        <v>10851.875</v>
      </c>
      <c r="F53" s="16">
        <f t="shared" si="64"/>
        <v>11492.65</v>
      </c>
      <c r="G53" s="16">
        <f t="shared" ref="G53:H53" si="65">(G2+G3)/2</f>
        <v>11353.625</v>
      </c>
      <c r="H53" s="16">
        <f t="shared" si="65"/>
        <v>11424.6</v>
      </c>
    </row>
    <row r="54" spans="1:8" ht="14.55" customHeight="1" x14ac:dyDescent="0.3">
      <c r="A54" s="12"/>
      <c r="B54" s="13"/>
      <c r="C54" s="13"/>
      <c r="D54" s="14" t="s">
        <v>12</v>
      </c>
      <c r="E54" s="16">
        <f t="shared" ref="E54:F54" si="66">E55-E56+E55</f>
        <v>10812.291666666668</v>
      </c>
      <c r="F54" s="16">
        <f t="shared" si="66"/>
        <v>11468.816666666664</v>
      </c>
      <c r="G54" s="16">
        <f t="shared" ref="G54:H54" si="67">G55-G56+G55</f>
        <v>11354.041666666668</v>
      </c>
      <c r="H54" s="16">
        <f t="shared" si="67"/>
        <v>11463.699999999999</v>
      </c>
    </row>
    <row r="55" spans="1:8" ht="14.55" customHeight="1" x14ac:dyDescent="0.3">
      <c r="A55" s="12"/>
      <c r="B55" s="13"/>
      <c r="C55" s="13"/>
      <c r="D55" s="14" t="s">
        <v>50</v>
      </c>
      <c r="E55" s="16">
        <f t="shared" ref="E55:F55" si="68">(E2+E3+E4)/3</f>
        <v>10832.083333333334</v>
      </c>
      <c r="F55" s="16">
        <f t="shared" si="68"/>
        <v>11480.733333333332</v>
      </c>
      <c r="G55" s="16">
        <f t="shared" ref="G55:H55" si="69">(G2+G3+G4)/3</f>
        <v>11353.833333333334</v>
      </c>
      <c r="H55" s="16">
        <f t="shared" si="69"/>
        <v>11444.15</v>
      </c>
    </row>
    <row r="56" spans="1:8" ht="14.55" customHeight="1" x14ac:dyDescent="0.3">
      <c r="A56" s="12"/>
      <c r="B56" s="13"/>
      <c r="C56" s="13"/>
      <c r="D56" s="14" t="s">
        <v>14</v>
      </c>
      <c r="E56" s="16">
        <f t="shared" ref="E56:F56" si="70">E53</f>
        <v>10851.875</v>
      </c>
      <c r="F56" s="16">
        <f t="shared" si="70"/>
        <v>11492.65</v>
      </c>
      <c r="G56" s="16">
        <f t="shared" ref="G56:H56" si="71">G53</f>
        <v>11353.625</v>
      </c>
      <c r="H56" s="16">
        <f t="shared" si="71"/>
        <v>11424.6</v>
      </c>
    </row>
    <row r="57" spans="1:8" ht="14.55" customHeight="1" x14ac:dyDescent="0.3">
      <c r="A57" s="12"/>
      <c r="B57" s="13"/>
      <c r="C57" s="13"/>
      <c r="D57" s="14" t="s">
        <v>51</v>
      </c>
      <c r="E57" s="31">
        <f>(E54-E56)</f>
        <v>-39.583333333332121</v>
      </c>
      <c r="F57" s="31">
        <f t="shared" ref="F57:G57" si="72">ABS(F54-F56)</f>
        <v>23.833333333335759</v>
      </c>
      <c r="G57" s="31">
        <f t="shared" si="72"/>
        <v>0.41666666666787933</v>
      </c>
      <c r="H57" s="31">
        <f t="shared" ref="H57" si="73">ABS(H54-H56)</f>
        <v>39.099999999998545</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J16" sqref="J16:J1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10004.799999999999</v>
      </c>
      <c r="C6" s="100"/>
      <c r="D6" s="200">
        <v>10585.65</v>
      </c>
      <c r="E6" s="98"/>
      <c r="F6" s="201">
        <v>10585.65</v>
      </c>
      <c r="G6" s="99"/>
      <c r="H6" s="199">
        <v>11311.6</v>
      </c>
      <c r="I6" s="100"/>
      <c r="J6" s="199">
        <v>11352.65</v>
      </c>
      <c r="K6" s="98"/>
      <c r="L6" s="201"/>
      <c r="M6" s="99"/>
      <c r="N6" s="199"/>
      <c r="O6" s="100"/>
      <c r="P6" s="201"/>
      <c r="Q6" s="98"/>
      <c r="R6" s="201"/>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10984.75</v>
      </c>
      <c r="C9" s="100"/>
      <c r="D9" s="200">
        <v>10939.7</v>
      </c>
      <c r="E9" s="98"/>
      <c r="F9" s="201">
        <v>11572.8</v>
      </c>
      <c r="G9" s="99"/>
      <c r="H9" s="199">
        <v>11402.65</v>
      </c>
      <c r="I9" s="100"/>
      <c r="J9" s="200">
        <v>11496.75</v>
      </c>
      <c r="K9" s="98"/>
      <c r="L9" s="201"/>
      <c r="M9" s="99"/>
      <c r="N9" s="199"/>
      <c r="O9" s="100"/>
      <c r="P9" s="200"/>
      <c r="Q9" s="98"/>
      <c r="R9" s="200"/>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10585.65</v>
      </c>
      <c r="C12" s="100"/>
      <c r="D12" s="200">
        <v>10751.2</v>
      </c>
      <c r="E12" s="98"/>
      <c r="F12" s="201">
        <v>11311.6</v>
      </c>
      <c r="G12" s="99"/>
      <c r="H12" s="199">
        <v>11352.65</v>
      </c>
      <c r="I12" s="100"/>
      <c r="J12" s="200"/>
      <c r="K12" s="98"/>
      <c r="L12" s="201"/>
      <c r="M12" s="99"/>
      <c r="N12" s="199"/>
      <c r="O12" s="100"/>
      <c r="P12" s="200"/>
      <c r="Q12" s="98"/>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10753.4818</v>
      </c>
      <c r="C16" s="169"/>
      <c r="D16" s="168">
        <f>VALUE(23.6/100*(D6-D9)+D9)</f>
        <v>10856.144200000001</v>
      </c>
      <c r="E16" s="168"/>
      <c r="F16" s="168">
        <f>VALUE(23.6/100*(F6-F9)+F9)</f>
        <v>11339.8326</v>
      </c>
      <c r="G16" s="168"/>
      <c r="H16" s="168">
        <f>VALUE(23.6/100*(H6-H9)+H9)</f>
        <v>11381.162200000001</v>
      </c>
      <c r="I16" s="169"/>
      <c r="J16" s="168">
        <f>VALUE(23.6/100*(J6-J9)+J9)</f>
        <v>11462.742399999999</v>
      </c>
      <c r="K16" s="168"/>
      <c r="L16" s="168">
        <f>VALUE(23.6/100*(L6-L9)+L9)</f>
        <v>0</v>
      </c>
      <c r="M16" s="168"/>
      <c r="N16" s="168">
        <f>VALUE(23.6/100*(N6-N9)+N9)</f>
        <v>0</v>
      </c>
      <c r="O16" s="169"/>
      <c r="P16" s="168">
        <f>VALUE(23.6/100*(P6-P9)+P9)</f>
        <v>0</v>
      </c>
      <c r="Q16" s="168"/>
      <c r="R16" s="168">
        <f>VALUE(23.6/100*(R6-R9)+R9)</f>
        <v>0</v>
      </c>
    </row>
    <row r="17" spans="1:18" ht="14.55" customHeight="1" x14ac:dyDescent="0.3">
      <c r="A17" s="170">
        <v>0.38200000000000001</v>
      </c>
      <c r="B17" s="171">
        <f>38.2/100*(B6-B9)+B9</f>
        <v>10610.409099999999</v>
      </c>
      <c r="C17" s="172"/>
      <c r="D17" s="171">
        <f>VALUE(38.2/100*(D6-D9)+D9)</f>
        <v>10804.4529</v>
      </c>
      <c r="E17" s="171"/>
      <c r="F17" s="171">
        <f>VALUE(38.2/100*(F6-F9)+F9)</f>
        <v>11195.708699999999</v>
      </c>
      <c r="G17" s="171"/>
      <c r="H17" s="171">
        <f>38.2/100*(H6-H9)+H9</f>
        <v>11367.868899999999</v>
      </c>
      <c r="I17" s="172"/>
      <c r="J17" s="171">
        <f>VALUE(38.2/100*(J6-J9)+J9)</f>
        <v>11441.703799999999</v>
      </c>
      <c r="K17" s="171"/>
      <c r="L17" s="171">
        <f>VALUE(38.2/100*(L6-L9)+L9)</f>
        <v>0</v>
      </c>
      <c r="M17" s="171"/>
      <c r="N17" s="171">
        <f>38.2/100*(N6-N9)+N9</f>
        <v>0</v>
      </c>
      <c r="O17" s="172"/>
      <c r="P17" s="171">
        <f>VALUE(38.2/100*(P6-P9)+P9)</f>
        <v>0</v>
      </c>
      <c r="Q17" s="171"/>
      <c r="R17" s="171">
        <f>VALUE(38.2/100*(R6-R9)+R9)</f>
        <v>0</v>
      </c>
    </row>
    <row r="18" spans="1:18" ht="14.55" customHeight="1" x14ac:dyDescent="0.3">
      <c r="A18" s="167">
        <v>0.5</v>
      </c>
      <c r="B18" s="168">
        <f>VALUE(50/100*(B6-B9)+B9)</f>
        <v>10494.775</v>
      </c>
      <c r="C18" s="169"/>
      <c r="D18" s="168">
        <f>VALUE(50/100*(D6-D9)+D9)</f>
        <v>10762.674999999999</v>
      </c>
      <c r="E18" s="168"/>
      <c r="F18" s="168">
        <f>VALUE(50/100*(F6-F9)+F9)</f>
        <v>11079.224999999999</v>
      </c>
      <c r="G18" s="168"/>
      <c r="H18" s="168">
        <f>VALUE(50/100*(H6-H9)+H9)</f>
        <v>11357.125</v>
      </c>
      <c r="I18" s="169"/>
      <c r="J18" s="168">
        <f>VALUE(50/100*(J6-J9)+J9)</f>
        <v>11424.7</v>
      </c>
      <c r="K18" s="168"/>
      <c r="L18" s="168">
        <f>VALUE(50/100*(L6-L9)+L9)</f>
        <v>0</v>
      </c>
      <c r="M18" s="168"/>
      <c r="N18" s="168">
        <f>VALUE(50/100*(N6-N9)+N9)</f>
        <v>0</v>
      </c>
      <c r="O18" s="169"/>
      <c r="P18" s="168">
        <f>VALUE(50/100*(P6-P9)+P9)</f>
        <v>0</v>
      </c>
      <c r="Q18" s="168"/>
      <c r="R18" s="168">
        <f>VALUE(50/100*(R6-R9)+R9)</f>
        <v>0</v>
      </c>
    </row>
    <row r="19" spans="1:18" ht="14.55" customHeight="1" x14ac:dyDescent="0.3">
      <c r="A19" s="167">
        <v>0.61799999999999999</v>
      </c>
      <c r="B19" s="168">
        <f>VALUE(61.8/100*(B6-B9)+B9)</f>
        <v>10379.1409</v>
      </c>
      <c r="C19" s="169"/>
      <c r="D19" s="168">
        <f>VALUE(61.8/100*(D6-D9)+D9)</f>
        <v>10720.8971</v>
      </c>
      <c r="E19" s="168"/>
      <c r="F19" s="168">
        <f>VALUE(61.8/100*(F6-F9)+F9)</f>
        <v>10962.7413</v>
      </c>
      <c r="G19" s="168"/>
      <c r="H19" s="168">
        <f>VALUE(61.8/100*(H6-H9)+H9)</f>
        <v>11346.381100000001</v>
      </c>
      <c r="I19" s="169"/>
      <c r="J19" s="168">
        <f>VALUE(61.8/100*(J6-J9)+J9)</f>
        <v>11407.6962</v>
      </c>
      <c r="K19" s="168"/>
      <c r="L19" s="168">
        <f>VALUE(61.8/100*(L6-L9)+L9)</f>
        <v>0</v>
      </c>
      <c r="M19" s="168"/>
      <c r="N19" s="168">
        <f>VALUE(61.8/100*(N6-N9)+N9)</f>
        <v>0</v>
      </c>
      <c r="O19" s="169"/>
      <c r="P19" s="168">
        <f>VALUE(61.8/100*(P6-P9)+P9)</f>
        <v>0</v>
      </c>
      <c r="Q19" s="168"/>
      <c r="R19" s="168">
        <f>VALUE(61.8/100*(R6-R9)+R9)</f>
        <v>0</v>
      </c>
    </row>
    <row r="20" spans="1:18" ht="14.55" customHeight="1" x14ac:dyDescent="0.3">
      <c r="A20" s="173">
        <v>0.70699999999999996</v>
      </c>
      <c r="B20" s="174">
        <f>VALUE(70.7/100*(B6-B9)+B9)</f>
        <v>10291.92535</v>
      </c>
      <c r="C20" s="175"/>
      <c r="D20" s="174">
        <f>VALUE(70.7/100*(D6-D9)+D9)</f>
        <v>10689.38665</v>
      </c>
      <c r="E20" s="176"/>
      <c r="F20" s="174">
        <f>VALUE(70.7/100*(F6-F9)+F9)</f>
        <v>10874.88495</v>
      </c>
      <c r="G20" s="174"/>
      <c r="H20" s="174">
        <f>VALUE(70.7/100*(H6-H9)+H9)</f>
        <v>11338.27765</v>
      </c>
      <c r="I20" s="175"/>
      <c r="J20" s="174">
        <f>VALUE(70.7/100*(J6-J9)+J9)</f>
        <v>11394.871299999999</v>
      </c>
      <c r="K20" s="176"/>
      <c r="L20" s="174">
        <f>VALUE(70.7/100*(L6-L9)+L9)</f>
        <v>0</v>
      </c>
      <c r="M20" s="174"/>
      <c r="N20" s="174">
        <f>VALUE(70.7/100*(N6-N9)+N9)</f>
        <v>0</v>
      </c>
      <c r="O20" s="175"/>
      <c r="P20" s="174">
        <f>VALUE(70.7/100*(P6-P9)+P9)</f>
        <v>0</v>
      </c>
      <c r="Q20" s="176"/>
      <c r="R20" s="174">
        <f>VALUE(70.7/100*(R6-R9)+R9)</f>
        <v>0</v>
      </c>
    </row>
    <row r="21" spans="1:18" ht="14.55" customHeight="1" x14ac:dyDescent="0.3">
      <c r="A21" s="167">
        <v>0.78600000000000003</v>
      </c>
      <c r="B21" s="168">
        <f>VALUE(78.6/100*(B6-B9)+B9)</f>
        <v>10214.5093</v>
      </c>
      <c r="C21" s="169"/>
      <c r="D21" s="168">
        <f>VALUE(78.6/100*(D6-D9)+D9)</f>
        <v>10661.4167</v>
      </c>
      <c r="E21" s="168"/>
      <c r="F21" s="168">
        <f>VALUE(78.6/100*(F6-F9)+F9)</f>
        <v>10796.900099999999</v>
      </c>
      <c r="G21" s="168"/>
      <c r="H21" s="168">
        <f>VALUE(78.6/100*(H6-H9)+H9)</f>
        <v>11331.084699999999</v>
      </c>
      <c r="I21" s="169"/>
      <c r="J21" s="168">
        <f>VALUE(78.6/100*(J6-J9)+J9)</f>
        <v>11383.4874</v>
      </c>
      <c r="K21" s="168"/>
      <c r="L21" s="168">
        <f>VALUE(78.6/100*(L6-L9)+L9)</f>
        <v>0</v>
      </c>
      <c r="M21" s="168"/>
      <c r="N21" s="168">
        <f>VALUE(78.6/100*(N6-N9)+N9)</f>
        <v>0</v>
      </c>
      <c r="O21" s="169"/>
      <c r="P21" s="168">
        <f>VALUE(78.6/100*(P6-P9)+P9)</f>
        <v>0</v>
      </c>
      <c r="Q21" s="168"/>
      <c r="R21" s="168">
        <f>VALUE(78.6/100*(R6-R9)+R9)</f>
        <v>0</v>
      </c>
    </row>
    <row r="22" spans="1:18" ht="14.55" customHeight="1" x14ac:dyDescent="0.3">
      <c r="A22" s="173">
        <v>1</v>
      </c>
      <c r="B22" s="174">
        <f>VALUE(100/100*(B6-B9)+B9)</f>
        <v>10004.799999999999</v>
      </c>
      <c r="C22" s="175"/>
      <c r="D22" s="174">
        <f>VALUE(100/100*(D6-D9)+D9)</f>
        <v>10585.65</v>
      </c>
      <c r="E22" s="176"/>
      <c r="F22" s="174">
        <f>VALUE(100/100*(F6-F9)+F9)</f>
        <v>10585.65</v>
      </c>
      <c r="G22" s="174"/>
      <c r="H22" s="174">
        <f>VALUE(100/100*(H6-H9)+H9)</f>
        <v>11311.6</v>
      </c>
      <c r="I22" s="175"/>
      <c r="J22" s="174">
        <f>VALUE(100/100*(J6-J9)+J9)</f>
        <v>11352.65</v>
      </c>
      <c r="K22" s="176"/>
      <c r="L22" s="174">
        <f>VALUE(100/100*(L6-L9)+L9)</f>
        <v>0</v>
      </c>
      <c r="M22" s="174"/>
      <c r="N22" s="174">
        <f>VALUE(100/100*(N6-N9)+N9)</f>
        <v>0</v>
      </c>
      <c r="O22" s="175"/>
      <c r="P22" s="174">
        <f>VALUE(100/100*(P6-P9)+P9)</f>
        <v>0</v>
      </c>
      <c r="Q22" s="176"/>
      <c r="R22" s="174">
        <f>VALUE(100/100*(R6-R9)+R9)</f>
        <v>0</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79">
        <f>VALUE(B12-38.2/100*(B6-B9))</f>
        <v>10959.990900000001</v>
      </c>
      <c r="C25" s="180"/>
      <c r="D25" s="179">
        <f>VALUE(D12-38.2/100*(D6-D9))</f>
        <v>10886.447100000001</v>
      </c>
      <c r="E25" s="179"/>
      <c r="F25" s="189">
        <f>VALUE(F12-38.2/100*(F6-F9))</f>
        <v>11688.6913</v>
      </c>
      <c r="G25" s="179"/>
      <c r="H25" s="179">
        <f>VALUE(H12-38.2/100*(H6-H9))</f>
        <v>11387.4311</v>
      </c>
      <c r="I25" s="180"/>
      <c r="J25" s="179">
        <f>VALUE(J12-38.2/100*(J6-J9))</f>
        <v>55.046200000000141</v>
      </c>
      <c r="K25" s="179"/>
      <c r="L25" s="181">
        <f>VALUE(L12-38.2/100*(L6-L9))</f>
        <v>0</v>
      </c>
      <c r="M25" s="179"/>
      <c r="N25" s="179">
        <f>VALUE(N12-38.2/100*(N6-N9))</f>
        <v>0</v>
      </c>
      <c r="O25" s="180"/>
      <c r="P25" s="179">
        <f>VALUE(P12-38.2/100*(P6-P9))</f>
        <v>0</v>
      </c>
      <c r="Q25" s="179"/>
      <c r="R25" s="179">
        <f>VALUE(R12-38.2/100*(R6-R9))</f>
        <v>0</v>
      </c>
    </row>
    <row r="26" spans="1:18" ht="14.55" customHeight="1" x14ac:dyDescent="0.3">
      <c r="A26" s="178">
        <v>0.5</v>
      </c>
      <c r="B26" s="179">
        <f>VALUE(B12-50/100*(B6-B9))</f>
        <v>11075.625</v>
      </c>
      <c r="C26" s="180"/>
      <c r="D26" s="179">
        <f>VALUE(D12-50/100*(D6-D9))</f>
        <v>10928.225000000002</v>
      </c>
      <c r="E26" s="179"/>
      <c r="F26" s="189">
        <f>VALUE(F12-50/100*(F6-F9))</f>
        <v>11805.174999999999</v>
      </c>
      <c r="G26" s="179"/>
      <c r="H26" s="179">
        <f>VALUE(H12-50/100*(H6-H9))</f>
        <v>11398.174999999999</v>
      </c>
      <c r="I26" s="180"/>
      <c r="J26" s="179">
        <f>VALUE(J12-50/100*(J6-J9))</f>
        <v>72.050000000000182</v>
      </c>
      <c r="K26" s="179"/>
      <c r="L26" s="179">
        <f>VALUE(L12-50/100*(L6-L9))</f>
        <v>0</v>
      </c>
      <c r="M26" s="179"/>
      <c r="N26" s="179">
        <f>VALUE(N12-50/100*(N6-N9))</f>
        <v>0</v>
      </c>
      <c r="O26" s="180"/>
      <c r="P26" s="179">
        <f>VALUE(P12-50/100*(P6-P9))</f>
        <v>0</v>
      </c>
      <c r="Q26" s="179"/>
      <c r="R26" s="179">
        <f>VALUE(R12-50/100*(R6-R9))</f>
        <v>0</v>
      </c>
    </row>
    <row r="27" spans="1:18" ht="14.55" customHeight="1" x14ac:dyDescent="0.3">
      <c r="A27" s="182">
        <v>0.61799999999999999</v>
      </c>
      <c r="B27" s="183">
        <f>VALUE(B12-61.8/100*(B6-B9))</f>
        <v>11191.259099999999</v>
      </c>
      <c r="C27" s="184"/>
      <c r="D27" s="183">
        <f>VALUE(D12-61.8/100*(D6-D9))</f>
        <v>10970.002900000001</v>
      </c>
      <c r="E27" s="183"/>
      <c r="F27" s="108">
        <f>VALUE(F12-61.8/100*(F6-F9))</f>
        <v>11921.6587</v>
      </c>
      <c r="G27" s="183"/>
      <c r="H27" s="183">
        <f>VALUE(H12-61.8/100*(H6-H9))</f>
        <v>11408.918899999999</v>
      </c>
      <c r="I27" s="184"/>
      <c r="J27" s="183">
        <f>VALUE(J12-61.8/100*(J6-J9))</f>
        <v>89.053800000000223</v>
      </c>
      <c r="K27" s="183"/>
      <c r="L27" s="183">
        <f>VALUE(L12-61.8/100*(L6-L9))</f>
        <v>0</v>
      </c>
      <c r="M27" s="183"/>
      <c r="N27" s="183">
        <f>VALUE(N12-61.8/100*(N6-N9))</f>
        <v>0</v>
      </c>
      <c r="O27" s="184"/>
      <c r="P27" s="183">
        <f>VALUE(P12-61.8/100*(P6-P9))</f>
        <v>0</v>
      </c>
      <c r="Q27" s="183"/>
      <c r="R27" s="183">
        <f>VALUE(R12-61.8/100*(R6-R9))</f>
        <v>0</v>
      </c>
    </row>
    <row r="28" spans="1:18" ht="14.55" customHeight="1" x14ac:dyDescent="0.3">
      <c r="A28" s="173">
        <v>0.70699999999999996</v>
      </c>
      <c r="B28" s="174">
        <f>VALUE(B12-70.07/100*(B6-B9))</f>
        <v>11272.300965</v>
      </c>
      <c r="C28" s="175"/>
      <c r="D28" s="174">
        <f>VALUE(D12-70.07/100*(D6-D9))</f>
        <v>10999.282835000002</v>
      </c>
      <c r="E28" s="176"/>
      <c r="F28" s="174">
        <f>VALUE(F12-70.07/100*(F6-F9))</f>
        <v>12003.296005</v>
      </c>
      <c r="G28" s="174"/>
      <c r="H28" s="174">
        <f>VALUE(H12-70.07/100*(H6-H9))</f>
        <v>11416.448735</v>
      </c>
      <c r="I28" s="175"/>
      <c r="J28" s="174">
        <f>VALUE(J12-70.07/100*(J6-J9))</f>
        <v>100.97087000000023</v>
      </c>
      <c r="K28" s="176"/>
      <c r="L28" s="174">
        <f>VALUE(L12-70.07/100*(L6-L9))</f>
        <v>0</v>
      </c>
      <c r="M28" s="174"/>
      <c r="N28" s="174">
        <f>VALUE(N12-70.07/100*(N6-N9))</f>
        <v>0</v>
      </c>
      <c r="O28" s="175"/>
      <c r="P28" s="174">
        <f>VALUE(P12-70.07/100*(P6-P9))</f>
        <v>0</v>
      </c>
      <c r="Q28" s="176"/>
      <c r="R28" s="174">
        <f>VALUE(R12-70.07/100*(R6-R9))</f>
        <v>0</v>
      </c>
    </row>
    <row r="29" spans="1:18" ht="14.55" customHeight="1" x14ac:dyDescent="0.3">
      <c r="A29" s="178">
        <v>1</v>
      </c>
      <c r="B29" s="189">
        <f>VALUE(B12-100/100*(B6-B9))</f>
        <v>11565.6</v>
      </c>
      <c r="C29" s="180"/>
      <c r="D29" s="179">
        <f>VALUE(D12-100/100*(D6-D9))</f>
        <v>11105.250000000002</v>
      </c>
      <c r="E29" s="179"/>
      <c r="F29" s="179">
        <f>VALUE(F12-100/100*(F6-F9))</f>
        <v>12298.75</v>
      </c>
      <c r="G29" s="179"/>
      <c r="H29" s="179">
        <f>VALUE(H12-100/100*(H6-H9))</f>
        <v>11443.699999999999</v>
      </c>
      <c r="I29" s="180"/>
      <c r="J29" s="179">
        <f>VALUE(J12-100/100*(J6-J9))</f>
        <v>144.10000000000036</v>
      </c>
      <c r="K29" s="179"/>
      <c r="L29" s="179">
        <f>VALUE(L12-100/100*(L6-L9))</f>
        <v>0</v>
      </c>
      <c r="M29" s="179"/>
      <c r="N29" s="179">
        <f>VALUE(N12-100/100*(N6-N9))</f>
        <v>0</v>
      </c>
      <c r="O29" s="180"/>
      <c r="P29" s="179">
        <f>VALUE(P12-100/100*(P6-P9))</f>
        <v>0</v>
      </c>
      <c r="Q29" s="179"/>
      <c r="R29" s="179">
        <f>VALUE(R12-100/100*(R6-R9))</f>
        <v>0</v>
      </c>
    </row>
    <row r="30" spans="1:18" ht="14.55" customHeight="1" x14ac:dyDescent="0.3">
      <c r="A30" s="185">
        <v>1.236</v>
      </c>
      <c r="B30" s="190">
        <f>VALUE(B12-123.6/100*(B6-B9))</f>
        <v>11796.868200000001</v>
      </c>
      <c r="C30" s="187"/>
      <c r="D30" s="186">
        <f>VALUE(D12-123.6/100*(D6-D9))</f>
        <v>11188.805800000002</v>
      </c>
      <c r="E30" s="186"/>
      <c r="F30" s="186">
        <f>VALUE(F12-123.6/100*(F6-F9))</f>
        <v>12531.7174</v>
      </c>
      <c r="G30" s="186"/>
      <c r="H30" s="186">
        <f>VALUE(H12-123.6/100*(H6-H9))</f>
        <v>11465.187799999998</v>
      </c>
      <c r="I30" s="187"/>
      <c r="J30" s="186">
        <f>VALUE(J12-123.6/100*(J6-J9))</f>
        <v>178.10760000000045</v>
      </c>
      <c r="K30" s="186"/>
      <c r="L30" s="186">
        <f>VALUE(L12-123.6/100*(L6-L9))</f>
        <v>0</v>
      </c>
      <c r="M30" s="186"/>
      <c r="N30" s="186">
        <f>VALUE(N12-123.6/100*(N6-N9))</f>
        <v>0</v>
      </c>
      <c r="O30" s="187"/>
      <c r="P30" s="186">
        <f>VALUE(P12-123.6/100*(P6-P9))</f>
        <v>0</v>
      </c>
      <c r="Q30" s="186"/>
      <c r="R30" s="186">
        <f>VALUE(R12-123.6/100*(R6-R9))</f>
        <v>0</v>
      </c>
    </row>
    <row r="31" spans="1:18" ht="14.55" customHeight="1" x14ac:dyDescent="0.3">
      <c r="A31" s="173">
        <v>1.3819999999999999</v>
      </c>
      <c r="B31" s="174">
        <f>VALUE(B12-138.2/100*(B6-B9))</f>
        <v>11939.940900000001</v>
      </c>
      <c r="C31" s="175"/>
      <c r="D31" s="174">
        <f>VALUE(D12-138.2/100*(D6-D9))</f>
        <v>11240.497100000002</v>
      </c>
      <c r="E31" s="176"/>
      <c r="F31" s="174">
        <f>VALUE(F12-138.2/100*(F6-F9))</f>
        <v>12675.8413</v>
      </c>
      <c r="G31" s="174"/>
      <c r="H31" s="174">
        <f>VALUE(H12-138.2/100*(H6-H9))</f>
        <v>11478.481099999999</v>
      </c>
      <c r="I31" s="175"/>
      <c r="J31" s="174">
        <f>VALUE(J12-138.2/100*(J6-J9))</f>
        <v>199.14620000000048</v>
      </c>
      <c r="K31" s="176"/>
      <c r="L31" s="174">
        <f>VALUE(L12-138.2/100*(L6-L9))</f>
        <v>0</v>
      </c>
      <c r="M31" s="174"/>
      <c r="N31" s="174">
        <f>VALUE(N12-138.2/100*(N6-N9))</f>
        <v>0</v>
      </c>
      <c r="O31" s="175"/>
      <c r="P31" s="174">
        <f>VALUE(P12-138.2/100*(P6-P9))</f>
        <v>0</v>
      </c>
      <c r="Q31" s="176"/>
      <c r="R31" s="174">
        <f>VALUE(R12-138.2/100*(R6-R9))</f>
        <v>0</v>
      </c>
    </row>
    <row r="32" spans="1:18" ht="14.55" customHeight="1" x14ac:dyDescent="0.3">
      <c r="A32" s="173">
        <v>1.5</v>
      </c>
      <c r="B32" s="174">
        <f>VALUE(B12-150/100*(B6-B9))</f>
        <v>12055.575000000001</v>
      </c>
      <c r="C32" s="175"/>
      <c r="D32" s="174">
        <f>VALUE(D12-150/100*(D6-D9))</f>
        <v>11282.275000000001</v>
      </c>
      <c r="E32" s="176"/>
      <c r="F32" s="174">
        <f>VALUE(F12-150/100*(F6-F9))</f>
        <v>12792.325000000001</v>
      </c>
      <c r="G32" s="174"/>
      <c r="H32" s="174">
        <f>VALUE(H12-150/100*(H6-H9))</f>
        <v>11489.224999999999</v>
      </c>
      <c r="I32" s="175"/>
      <c r="J32" s="174">
        <f>VALUE(J12-150/100*(J6-J9))</f>
        <v>216.15000000000055</v>
      </c>
      <c r="K32" s="176"/>
      <c r="L32" s="174">
        <f>VALUE(L12-150/100*(L6-L9))</f>
        <v>0</v>
      </c>
      <c r="M32" s="174"/>
      <c r="N32" s="174">
        <f>VALUE(N12-150/100*(N6-N9))</f>
        <v>0</v>
      </c>
      <c r="O32" s="175"/>
      <c r="P32" s="174">
        <f>VALUE(P12-150/100*(P6-P9))</f>
        <v>0</v>
      </c>
      <c r="Q32" s="176"/>
      <c r="R32" s="174">
        <f>VALUE(R12-150/100*(R6-R9))</f>
        <v>0</v>
      </c>
    </row>
    <row r="33" spans="1:18" ht="14.55" customHeight="1" x14ac:dyDescent="0.3">
      <c r="A33" s="182">
        <v>1.6180000000000001</v>
      </c>
      <c r="B33" s="108">
        <f>VALUE(B12-161.8/100*(B6-B9))</f>
        <v>12171.2091</v>
      </c>
      <c r="C33" s="184"/>
      <c r="D33" s="183">
        <f>VALUE(D12-161.8/100*(D6-D9))</f>
        <v>11324.052900000002</v>
      </c>
      <c r="E33" s="183"/>
      <c r="F33" s="183">
        <f>VALUE(F12-161.8/100*(F6-F9))</f>
        <v>12908.8087</v>
      </c>
      <c r="G33" s="183"/>
      <c r="H33" s="183">
        <f>VALUE(H12-161.8/100*(H6-H9))</f>
        <v>11499.968899999998</v>
      </c>
      <c r="I33" s="184"/>
      <c r="J33" s="183">
        <f>VALUE(J12-161.8/100*(J6-J9))</f>
        <v>233.15380000000062</v>
      </c>
      <c r="K33" s="183"/>
      <c r="L33" s="183">
        <f>VALUE(L12-161.8/100*(L6-L9))</f>
        <v>0</v>
      </c>
      <c r="M33" s="183"/>
      <c r="N33" s="183">
        <f>VALUE(N12-161.8/100*(N6-N9))</f>
        <v>0</v>
      </c>
      <c r="O33" s="184"/>
      <c r="P33" s="183">
        <f>VALUE(P12-161.8/100*(P6-P9))</f>
        <v>0</v>
      </c>
      <c r="Q33" s="183"/>
      <c r="R33" s="183">
        <f>VALUE(R12-161.8/100*(R6-R9))</f>
        <v>0</v>
      </c>
    </row>
    <row r="34" spans="1:18" ht="14.55" customHeight="1" x14ac:dyDescent="0.3">
      <c r="A34" s="173">
        <v>1.7070000000000001</v>
      </c>
      <c r="B34" s="174">
        <f>VALUE(B12-170.07/100*(B6-B9))</f>
        <v>12252.250965000001</v>
      </c>
      <c r="C34" s="175"/>
      <c r="D34" s="174">
        <f>VALUE(D12-170.07/100*(D6-D9))</f>
        <v>11353.332835000003</v>
      </c>
      <c r="E34" s="176"/>
      <c r="F34" s="174">
        <f>VALUE(F12-170.07/100*(F6-F9))</f>
        <v>12990.446005</v>
      </c>
      <c r="G34" s="174"/>
      <c r="H34" s="174">
        <f>VALUE(H12-170.07/100*(H6-H9))</f>
        <v>11507.498734999999</v>
      </c>
      <c r="I34" s="175"/>
      <c r="J34" s="174">
        <f>VALUE(J12-170.07/100*(J6-J9))</f>
        <v>245.07087000000061</v>
      </c>
      <c r="K34" s="176"/>
      <c r="L34" s="174">
        <f>VALUE(L12-170.07/100*(L6-L9))</f>
        <v>0</v>
      </c>
      <c r="M34" s="174"/>
      <c r="N34" s="174">
        <f>VALUE(N12-170.07/100*(N6-N9))</f>
        <v>0</v>
      </c>
      <c r="O34" s="175"/>
      <c r="P34" s="174">
        <f>VALUE(P12-170.07/100*(P6-P9))</f>
        <v>0</v>
      </c>
      <c r="Q34" s="176"/>
      <c r="R34" s="174">
        <f>VALUE(R12-170.07/100*(R6-R9))</f>
        <v>0</v>
      </c>
    </row>
    <row r="35" spans="1:18" ht="14.55" customHeight="1" x14ac:dyDescent="0.3">
      <c r="A35" s="178">
        <v>2</v>
      </c>
      <c r="B35" s="179">
        <f>VALUE(B12-200/100*(B6-B9))</f>
        <v>12545.550000000001</v>
      </c>
      <c r="C35" s="180"/>
      <c r="D35" s="179">
        <f>VALUE(D12-200/100*(D6-D9))</f>
        <v>11459.300000000003</v>
      </c>
      <c r="E35" s="179"/>
      <c r="F35" s="179">
        <f>VALUE(F12-200/100*(F6-F9))</f>
        <v>13285.9</v>
      </c>
      <c r="G35" s="179"/>
      <c r="H35" s="179">
        <f>VALUE(H12-200/100*(H6-H9))</f>
        <v>11534.749999999998</v>
      </c>
      <c r="I35" s="180"/>
      <c r="J35" s="179">
        <f>VALUE(J12-200/100*(J6-J9))</f>
        <v>288.20000000000073</v>
      </c>
      <c r="K35" s="179"/>
      <c r="L35" s="179">
        <f>VALUE(L12-200/100*(L6-L9))</f>
        <v>0</v>
      </c>
      <c r="M35" s="179"/>
      <c r="N35" s="179">
        <f>VALUE(N12-200/100*(N6-N9))</f>
        <v>0</v>
      </c>
      <c r="O35" s="180"/>
      <c r="P35" s="179">
        <f>VALUE(P12-200/100*(P6-P9))</f>
        <v>0</v>
      </c>
      <c r="Q35" s="179"/>
      <c r="R35" s="179">
        <f>VALUE(R12-200/100*(R6-R9))</f>
        <v>0</v>
      </c>
    </row>
    <row r="36" spans="1:18" ht="14.55" customHeight="1" x14ac:dyDescent="0.3">
      <c r="A36" s="173">
        <v>2.2360000000000002</v>
      </c>
      <c r="B36" s="174">
        <f>VALUE(B12-223.6/100*(B6-B9))</f>
        <v>12776.818200000002</v>
      </c>
      <c r="C36" s="175"/>
      <c r="D36" s="174">
        <f>VALUE(D12-223.6/100*(D6-D9))</f>
        <v>11542.855800000003</v>
      </c>
      <c r="E36" s="176"/>
      <c r="F36" s="174">
        <f>VALUE(F12-223.6/100*(F6-F9))</f>
        <v>13518.867399999999</v>
      </c>
      <c r="G36" s="174"/>
      <c r="H36" s="174">
        <f>VALUE(H12-223.6/100*(H6-H9))</f>
        <v>11556.237799999997</v>
      </c>
      <c r="I36" s="175"/>
      <c r="J36" s="174">
        <f>VALUE(J12-223.6/100*(J6-J9))</f>
        <v>322.20760000000075</v>
      </c>
      <c r="K36" s="176"/>
      <c r="L36" s="174">
        <f>VALUE(L12-223.6/100*(L6-L9))</f>
        <v>0</v>
      </c>
      <c r="M36" s="174"/>
      <c r="N36" s="174">
        <f>VALUE(N12-223.6/100*(N6-N9))</f>
        <v>0</v>
      </c>
      <c r="O36" s="175"/>
      <c r="P36" s="174">
        <f>VALUE(P12-223.6/100*(P6-P9))</f>
        <v>0</v>
      </c>
      <c r="Q36" s="176"/>
      <c r="R36" s="174">
        <f>VALUE(R12-223.6/100*(R6-R9))</f>
        <v>0</v>
      </c>
    </row>
    <row r="37" spans="1:18" ht="14.55" customHeight="1" x14ac:dyDescent="0.3">
      <c r="A37" s="178">
        <v>2.3820000000000001</v>
      </c>
      <c r="B37" s="179">
        <f>VALUE(B12-238.2/100*(B6-B9))</f>
        <v>12919.890900000002</v>
      </c>
      <c r="C37" s="180"/>
      <c r="D37" s="189">
        <f>VALUE(D12-238.2/100*(D6-D9))</f>
        <v>11594.547100000003</v>
      </c>
      <c r="E37" s="179"/>
      <c r="F37" s="179">
        <f>VALUE(F12-238.2/100*(F6-F9))</f>
        <v>13662.9913</v>
      </c>
      <c r="G37" s="179"/>
      <c r="H37" s="179">
        <f>VALUE(H12-238.2/100*(H6-H9))</f>
        <v>11569.531099999998</v>
      </c>
      <c r="I37" s="180"/>
      <c r="J37" s="179">
        <f>VALUE(J12-238.2/100*(J6-J9))</f>
        <v>343.24620000000084</v>
      </c>
      <c r="K37" s="179"/>
      <c r="L37" s="179">
        <f>VALUE(L12-238.2/100*(L6-L9))</f>
        <v>0</v>
      </c>
      <c r="M37" s="179"/>
      <c r="N37" s="179">
        <f>VALUE(N12-238.2/100*(N6-N9))</f>
        <v>0</v>
      </c>
      <c r="O37" s="180"/>
      <c r="P37" s="179">
        <f>VALUE(P12-238.2/100*(P6-P9))</f>
        <v>0</v>
      </c>
      <c r="Q37" s="179"/>
      <c r="R37" s="179">
        <f>VALUE(R12-238.2/100*(R6-R9))</f>
        <v>0</v>
      </c>
    </row>
    <row r="38" spans="1:18" ht="14.55" customHeight="1" x14ac:dyDescent="0.3">
      <c r="A38" s="178">
        <v>2.6179999999999999</v>
      </c>
      <c r="B38" s="179">
        <f>VALUE(B12-261.8/100*(B6-B9))</f>
        <v>13151.159100000001</v>
      </c>
      <c r="C38" s="180"/>
      <c r="D38" s="179">
        <f>VALUE(D12-261.8/100*(D6-D9))</f>
        <v>11678.102900000004</v>
      </c>
      <c r="E38" s="179"/>
      <c r="F38" s="179">
        <f>VALUE(F12-261.8/100*(F6-F9))</f>
        <v>13895.958699999999</v>
      </c>
      <c r="G38" s="179"/>
      <c r="H38" s="179">
        <f>VALUE(H12-261.8/100*(H6-H9))</f>
        <v>11591.018899999997</v>
      </c>
      <c r="I38" s="180"/>
      <c r="J38" s="179">
        <f>VALUE(J12-261.8/100*(J6-J9))</f>
        <v>377.25380000000098</v>
      </c>
      <c r="K38" s="179"/>
      <c r="L38" s="179">
        <f>VALUE(L12-261.8/100*(L6-L9))</f>
        <v>0</v>
      </c>
      <c r="M38" s="179"/>
      <c r="N38" s="179">
        <f>VALUE(N12-261.8/100*(N6-N9))</f>
        <v>0</v>
      </c>
      <c r="O38" s="180"/>
      <c r="P38" s="179">
        <f>VALUE(P12-261.8/100*(P6-P9))</f>
        <v>0</v>
      </c>
      <c r="Q38" s="179"/>
      <c r="R38" s="179">
        <f>VALUE(R12-261.8/100*(R6-R9))</f>
        <v>0</v>
      </c>
    </row>
    <row r="39" spans="1:18" ht="14.55" customHeight="1" x14ac:dyDescent="0.3">
      <c r="A39" s="178">
        <v>3</v>
      </c>
      <c r="B39" s="179">
        <f>VALUE(B12-300/100*(B6-B9))</f>
        <v>13525.500000000002</v>
      </c>
      <c r="C39" s="180"/>
      <c r="D39" s="179">
        <f>VALUE(D12-300/100*(D6-D9))</f>
        <v>11813.350000000004</v>
      </c>
      <c r="E39" s="179"/>
      <c r="F39" s="179">
        <f>VALUE(F12-300/100*(F6-F9))</f>
        <v>14273.05</v>
      </c>
      <c r="G39" s="179"/>
      <c r="H39" s="179">
        <f>VALUE(H12-300/100*(H6-H9))</f>
        <v>11625.799999999997</v>
      </c>
      <c r="I39" s="180"/>
      <c r="J39" s="179">
        <f>VALUE(J12-300/100*(J6-J9))</f>
        <v>432.30000000000109</v>
      </c>
      <c r="K39" s="179"/>
      <c r="L39" s="179">
        <f>VALUE(L12-300/100*(L6-L9))</f>
        <v>0</v>
      </c>
      <c r="M39" s="179"/>
      <c r="N39" s="179">
        <f>VALUE(N12-300/100*(N6-N9))</f>
        <v>0</v>
      </c>
      <c r="O39" s="180"/>
      <c r="P39" s="179">
        <f>VALUE(P12-300/100*(P6-P9))</f>
        <v>0</v>
      </c>
      <c r="Q39" s="179"/>
      <c r="R39" s="179">
        <f>VALUE(R12-300/100*(R6-R9))</f>
        <v>0</v>
      </c>
    </row>
    <row r="40" spans="1:18" ht="14.55" customHeight="1" x14ac:dyDescent="0.3">
      <c r="A40" s="173">
        <v>3.2360000000000002</v>
      </c>
      <c r="B40" s="174">
        <f>VALUE(B12-323.6/100*(B6-B9))</f>
        <v>13756.768200000002</v>
      </c>
      <c r="C40" s="175"/>
      <c r="D40" s="174">
        <f>VALUE(D12-323.6/100*(D6-D9))</f>
        <v>11896.905800000004</v>
      </c>
      <c r="E40" s="176"/>
      <c r="F40" s="174">
        <f>VALUE(F12-323.6/100*(F6-F9))</f>
        <v>14506.017399999999</v>
      </c>
      <c r="G40" s="174"/>
      <c r="H40" s="174">
        <f>VALUE(H12-323.6/100*(H6-H9))</f>
        <v>11647.287799999996</v>
      </c>
      <c r="I40" s="175"/>
      <c r="J40" s="174">
        <f>VALUE(J12-323.6/100*(J6-J9))</f>
        <v>466.30760000000123</v>
      </c>
      <c r="K40" s="176"/>
      <c r="L40" s="174">
        <f>VALUE(L12-323.6/100*(L6-L9))</f>
        <v>0</v>
      </c>
      <c r="M40" s="174"/>
      <c r="N40" s="174">
        <f>VALUE(N12-323.6/100*(N6-N9))</f>
        <v>0</v>
      </c>
      <c r="O40" s="175"/>
      <c r="P40" s="174">
        <f>VALUE(P12-323.6/100*(P6-P9))</f>
        <v>0</v>
      </c>
      <c r="Q40" s="176"/>
      <c r="R40" s="174">
        <f>VALUE(R12-323.6/100*(R6-R9))</f>
        <v>0</v>
      </c>
    </row>
    <row r="41" spans="1:18" ht="14.55" customHeight="1" x14ac:dyDescent="0.3">
      <c r="A41" s="178">
        <v>3.3820000000000001</v>
      </c>
      <c r="B41" s="179">
        <f>VALUE(B12-338.2/100*(B6-B9))</f>
        <v>13899.840900000003</v>
      </c>
      <c r="C41" s="180"/>
      <c r="D41" s="179">
        <f>VALUE(D12-338.2/100*(D6-D9))</f>
        <v>11948.597100000005</v>
      </c>
      <c r="E41" s="179"/>
      <c r="F41" s="179">
        <f>VALUE(F12-338.2/100*(F6-F9))</f>
        <v>14650.141299999999</v>
      </c>
      <c r="G41" s="179"/>
      <c r="H41" s="179">
        <f>VALUE(H12-338.2/100*(H6-H9))</f>
        <v>11660.581099999998</v>
      </c>
      <c r="I41" s="180"/>
      <c r="J41" s="179">
        <f>VALUE(J12-338.2/100*(J6-J9))</f>
        <v>487.3462000000012</v>
      </c>
      <c r="K41" s="179"/>
      <c r="L41" s="179">
        <f>VALUE(L12-338.2/100*(L6-L9))</f>
        <v>0</v>
      </c>
      <c r="M41" s="179"/>
      <c r="N41" s="179">
        <f>VALUE(N12-338.2/100*(N6-N9))</f>
        <v>0</v>
      </c>
      <c r="O41" s="180"/>
      <c r="P41" s="179">
        <f>VALUE(P12-338.2/100*(P6-P9))</f>
        <v>0</v>
      </c>
      <c r="Q41" s="179"/>
      <c r="R41" s="179">
        <f>VALUE(R12-338.2/100*(R6-R9))</f>
        <v>0</v>
      </c>
    </row>
    <row r="42" spans="1:18" ht="14.55" customHeight="1" x14ac:dyDescent="0.3">
      <c r="A42" s="178">
        <v>3.6179999999999999</v>
      </c>
      <c r="B42" s="179">
        <f>VALUE(B12-361.8/100*(B6-B9))</f>
        <v>14131.109100000001</v>
      </c>
      <c r="C42" s="180"/>
      <c r="D42" s="179">
        <f>VALUE(D12-361.8/100*(D6-D9))</f>
        <v>12032.152900000005</v>
      </c>
      <c r="E42" s="179"/>
      <c r="F42" s="179">
        <f>VALUE(F12-361.8/100*(F6-F9))</f>
        <v>14883.108699999999</v>
      </c>
      <c r="G42" s="179"/>
      <c r="H42" s="179">
        <f>VALUE(H12-361.8/100*(H6-H9))</f>
        <v>11682.068899999997</v>
      </c>
      <c r="I42" s="180"/>
      <c r="J42" s="179">
        <f>VALUE(J12-361.8/100*(J6-J9))</f>
        <v>521.35380000000134</v>
      </c>
      <c r="K42" s="179"/>
      <c r="L42" s="179">
        <f>VALUE(L12-361.8/100*(L6-L9))</f>
        <v>0</v>
      </c>
      <c r="M42" s="179"/>
      <c r="N42" s="179">
        <f>VALUE(N12-361.8/100*(N6-N9))</f>
        <v>0</v>
      </c>
      <c r="O42" s="180"/>
      <c r="P42" s="179">
        <f>VALUE(P12-361.8/100*(P6-P9))</f>
        <v>0</v>
      </c>
      <c r="Q42" s="179"/>
      <c r="R42" s="179">
        <f>VALUE(R12-361.8/100*(R6-R9))</f>
        <v>0</v>
      </c>
    </row>
    <row r="43" spans="1:18" ht="14.55" customHeight="1" x14ac:dyDescent="0.3">
      <c r="A43" s="178">
        <v>4</v>
      </c>
      <c r="B43" s="179">
        <f>VALUE(B12-400/100*(B6-B9))</f>
        <v>14505.450000000003</v>
      </c>
      <c r="C43" s="180"/>
      <c r="D43" s="179">
        <f>VALUE(D12-400/100*(D6-D9))</f>
        <v>12167.400000000005</v>
      </c>
      <c r="E43" s="179"/>
      <c r="F43" s="179">
        <f>VALUE(F12-400/100*(F6-F9))</f>
        <v>15260.199999999999</v>
      </c>
      <c r="G43" s="179"/>
      <c r="H43" s="179">
        <f>VALUE(H12-400/100*(H6-H9))</f>
        <v>11716.849999999997</v>
      </c>
      <c r="I43" s="180"/>
      <c r="J43" s="179">
        <f>VALUE(J12-400/100*(J6-J9))</f>
        <v>576.40000000000146</v>
      </c>
      <c r="K43" s="179"/>
      <c r="L43" s="179">
        <f>VALUE(L12-400/100*(L6-L9))</f>
        <v>0</v>
      </c>
      <c r="M43" s="179"/>
      <c r="N43" s="179">
        <f>VALUE(N12-400/100*(N6-N9))</f>
        <v>0</v>
      </c>
      <c r="O43" s="180"/>
      <c r="P43" s="179">
        <f>VALUE(P12-400/100*(P6-P9))</f>
        <v>0</v>
      </c>
      <c r="Q43" s="179"/>
      <c r="R43" s="179">
        <f>VALUE(R12-400/100*(R6-R9))</f>
        <v>0</v>
      </c>
    </row>
    <row r="44" spans="1:18" ht="14.55" customHeight="1" x14ac:dyDescent="0.3">
      <c r="A44" s="173">
        <v>4.2359999999999998</v>
      </c>
      <c r="B44" s="174">
        <f>VALUE(B12-423.6/100*(B6-B9))</f>
        <v>14736.718200000003</v>
      </c>
      <c r="C44" s="175"/>
      <c r="D44" s="174">
        <f>VALUE(D12-423.6/100*(D6-D9))</f>
        <v>12250.955800000005</v>
      </c>
      <c r="E44" s="176"/>
      <c r="F44" s="174">
        <f>VALUE(F12-423.6/100*(F6-F9))</f>
        <v>15493.167399999998</v>
      </c>
      <c r="G44" s="174"/>
      <c r="H44" s="174">
        <f>VALUE(H12-423.6/100*(H6-H9))</f>
        <v>11738.337799999998</v>
      </c>
      <c r="I44" s="175"/>
      <c r="J44" s="174">
        <f>VALUE(J12-423.6/100*(J6-J9))</f>
        <v>610.40760000000159</v>
      </c>
      <c r="K44" s="176"/>
      <c r="L44" s="174">
        <f>VALUE(L12-423.6/100*(L6-L9))</f>
        <v>0</v>
      </c>
      <c r="M44" s="174"/>
      <c r="N44" s="174">
        <f>VALUE(N12-423.6/100*(N6-N9))</f>
        <v>0</v>
      </c>
      <c r="O44" s="175"/>
      <c r="P44" s="174">
        <f>VALUE(P12-423.6/100*(P6-P9))</f>
        <v>0</v>
      </c>
      <c r="Q44" s="176"/>
      <c r="R44" s="174">
        <f>VALUE(R12-423.6/100*(R6-R9))</f>
        <v>0</v>
      </c>
    </row>
    <row r="45" spans="1:18" ht="14.55" customHeight="1" x14ac:dyDescent="0.3">
      <c r="A45" s="173">
        <v>4.3819999999999997</v>
      </c>
      <c r="B45" s="174">
        <f>VALUE(B12-438.2/100*(B6-B9))</f>
        <v>14879.790900000004</v>
      </c>
      <c r="C45" s="175"/>
      <c r="D45" s="174">
        <f>VALUE(D12-438.2/100*(D6-D9))</f>
        <v>12302.647100000006</v>
      </c>
      <c r="E45" s="176"/>
      <c r="F45" s="174">
        <f>VALUE(F12-438.2/100*(F6-F9))</f>
        <v>15637.291299999997</v>
      </c>
      <c r="G45" s="174"/>
      <c r="H45" s="174">
        <f>VALUE(H12-438.2/100*(H6-H9))</f>
        <v>11751.631099999997</v>
      </c>
      <c r="I45" s="175"/>
      <c r="J45" s="174">
        <f>VALUE(J12-438.2/100*(J6-J9))</f>
        <v>631.44620000000157</v>
      </c>
      <c r="K45" s="176"/>
      <c r="L45" s="174">
        <f>VALUE(L12-438.2/100*(L6-L9))</f>
        <v>0</v>
      </c>
      <c r="M45" s="174"/>
      <c r="N45" s="174">
        <f>VALUE(N12-438.2/100*(N6-N9))</f>
        <v>0</v>
      </c>
      <c r="O45" s="175"/>
      <c r="P45" s="174">
        <f>VALUE(P12-438.2/100*(P6-P9))</f>
        <v>0</v>
      </c>
      <c r="Q45" s="176"/>
      <c r="R45" s="174">
        <f>VALUE(R12-438.2/100*(R6-R9))</f>
        <v>0</v>
      </c>
    </row>
    <row r="46" spans="1:18" ht="14.55" customHeight="1" x14ac:dyDescent="0.3">
      <c r="A46" s="173">
        <v>4.6180000000000003</v>
      </c>
      <c r="B46" s="174">
        <f>VALUE(B12-461.8/100*(B6-B9))</f>
        <v>15111.059100000002</v>
      </c>
      <c r="C46" s="175"/>
      <c r="D46" s="174">
        <f>VALUE(D12-461.8/100*(D6-D9))</f>
        <v>12386.202900000006</v>
      </c>
      <c r="E46" s="176"/>
      <c r="F46" s="174">
        <f>VALUE(F12-461.8/100*(F6-F9))</f>
        <v>15870.258699999998</v>
      </c>
      <c r="G46" s="174"/>
      <c r="H46" s="174">
        <f>VALUE(H12-461.8/100*(H6-H9))</f>
        <v>11773.118899999996</v>
      </c>
      <c r="I46" s="175"/>
      <c r="J46" s="174">
        <f>VALUE(J12-461.8/100*(J6-J9))</f>
        <v>665.45380000000171</v>
      </c>
      <c r="K46" s="176"/>
      <c r="L46" s="174">
        <f>VALUE(L12-461.8/100*(L6-L9))</f>
        <v>0</v>
      </c>
      <c r="M46" s="174"/>
      <c r="N46" s="174">
        <f>VALUE(N12-461.8/100*(N6-N9))</f>
        <v>0</v>
      </c>
      <c r="O46" s="175"/>
      <c r="P46" s="174">
        <f>VALUE(P12-461.8/100*(P6-P9))</f>
        <v>0</v>
      </c>
      <c r="Q46" s="176"/>
      <c r="R46" s="174">
        <f>VALUE(R12-461.8/100*(R6-R9))</f>
        <v>0</v>
      </c>
    </row>
    <row r="47" spans="1:18" ht="14.55" customHeight="1" x14ac:dyDescent="0.3">
      <c r="A47" s="173">
        <v>5</v>
      </c>
      <c r="B47" s="174">
        <f>VALUE(B12-500/100*(B6-B9))</f>
        <v>15485.400000000003</v>
      </c>
      <c r="C47" s="175"/>
      <c r="D47" s="174">
        <f>VALUE(D12-500/100*(D6-D9))</f>
        <v>12521.450000000006</v>
      </c>
      <c r="E47" s="176"/>
      <c r="F47" s="174">
        <f>VALUE(F12-500/100*(F6-F9))</f>
        <v>16247.349999999999</v>
      </c>
      <c r="G47" s="174"/>
      <c r="H47" s="174">
        <f>VALUE(H12-500/100*(H6-H9))</f>
        <v>11807.899999999996</v>
      </c>
      <c r="I47" s="175"/>
      <c r="J47" s="174">
        <f>VALUE(J12-500/100*(J6-J9))</f>
        <v>720.50000000000182</v>
      </c>
      <c r="K47" s="176"/>
      <c r="L47" s="174">
        <f>VALUE(L12-500/100*(L6-L9))</f>
        <v>0</v>
      </c>
      <c r="M47" s="174"/>
      <c r="N47" s="174">
        <f>VALUE(N12-500/100*(N6-N9))</f>
        <v>0</v>
      </c>
      <c r="O47" s="175"/>
      <c r="P47" s="174">
        <f>VALUE(P12-500/100*(P6-P9))</f>
        <v>0</v>
      </c>
      <c r="Q47" s="176"/>
      <c r="R47" s="174">
        <f>VALUE(R12-500/100*(R6-R9))</f>
        <v>0</v>
      </c>
    </row>
    <row r="48" spans="1:18" ht="14.55" customHeight="1" x14ac:dyDescent="0.3">
      <c r="A48" s="173">
        <v>5.2359999999999998</v>
      </c>
      <c r="B48" s="174">
        <f>VALUE(B12-523.6/100*(B6-B9))</f>
        <v>15716.668200000004</v>
      </c>
      <c r="C48" s="175"/>
      <c r="D48" s="174">
        <f>VALUE(D12-523.6/100*(D6-D9))</f>
        <v>12605.005800000006</v>
      </c>
      <c r="E48" s="176"/>
      <c r="F48" s="174">
        <f>VALUE(F12-523.6/100*(F6-F9))</f>
        <v>16480.3174</v>
      </c>
      <c r="G48" s="174"/>
      <c r="H48" s="174">
        <f>VALUE(H12-523.6/100*(H6-H9))</f>
        <v>11829.387799999997</v>
      </c>
      <c r="I48" s="175"/>
      <c r="J48" s="174">
        <f>VALUE(J12-523.6/100*(J6-J9))</f>
        <v>754.50760000000196</v>
      </c>
      <c r="K48" s="176"/>
      <c r="L48" s="174">
        <f>VALUE(L12-523.6/100*(L6-L9))</f>
        <v>0</v>
      </c>
      <c r="M48" s="174"/>
      <c r="N48" s="174">
        <f>VALUE(N12-523.6/100*(N6-N9))</f>
        <v>0</v>
      </c>
      <c r="O48" s="175"/>
      <c r="P48" s="174">
        <f>VALUE(P12-523.6/100*(P6-P9))</f>
        <v>0</v>
      </c>
      <c r="Q48" s="176"/>
      <c r="R48" s="174">
        <f>VALUE(R12-523.6/100*(R6-R9))</f>
        <v>0</v>
      </c>
    </row>
    <row r="49" spans="1:18" ht="14.55" customHeight="1" x14ac:dyDescent="0.3">
      <c r="A49" s="173">
        <v>5.3819999999999997</v>
      </c>
      <c r="B49" s="174">
        <f>VALUE(B12-538.2/100*(B6-B9))</f>
        <v>15859.740900000004</v>
      </c>
      <c r="C49" s="175"/>
      <c r="D49" s="174">
        <f>VALUE(D12-538.2/100*(D6-D9))</f>
        <v>12656.697100000007</v>
      </c>
      <c r="E49" s="176"/>
      <c r="F49" s="174">
        <f>VALUE(F12-538.2/100*(F6-F9))</f>
        <v>16624.441299999999</v>
      </c>
      <c r="G49" s="174"/>
      <c r="H49" s="174">
        <f>VALUE(H12-538.2/100*(H6-H9))</f>
        <v>11842.681099999996</v>
      </c>
      <c r="I49" s="175"/>
      <c r="J49" s="174">
        <f>VALUE(J12-538.2/100*(J6-J9))</f>
        <v>775.54620000000205</v>
      </c>
      <c r="K49" s="176"/>
      <c r="L49" s="174">
        <f>VALUE(L12-538.2/100*(L6-L9))</f>
        <v>0</v>
      </c>
      <c r="M49" s="174"/>
      <c r="N49" s="174">
        <f>VALUE(N12-538.2/100*(N6-N9))</f>
        <v>0</v>
      </c>
      <c r="O49" s="175"/>
      <c r="P49" s="174">
        <f>VALUE(P12-538.2/100*(P6-P9))</f>
        <v>0</v>
      </c>
      <c r="Q49" s="176"/>
      <c r="R49" s="174">
        <f>VALUE(R12-538.2/100*(R6-R9))</f>
        <v>0</v>
      </c>
    </row>
    <row r="50" spans="1:18" ht="14.55" customHeight="1" x14ac:dyDescent="0.3">
      <c r="A50" s="173">
        <v>5.6180000000000003</v>
      </c>
      <c r="B50" s="174">
        <f>VALUE(B12-561.8/100*(B6-B9))</f>
        <v>16091.009100000003</v>
      </c>
      <c r="C50" s="175"/>
      <c r="D50" s="174">
        <f>VALUE(D12-561.8/100*(D6-D9))</f>
        <v>12740.252900000007</v>
      </c>
      <c r="E50" s="176"/>
      <c r="F50" s="174">
        <f>VALUE(F12-561.8/100*(F6-F9))</f>
        <v>16857.4087</v>
      </c>
      <c r="G50" s="174"/>
      <c r="H50" s="174">
        <f>VALUE(H12-561.8/100*(H6-H9))</f>
        <v>11864.168899999995</v>
      </c>
      <c r="I50" s="175"/>
      <c r="J50" s="174">
        <f>VALUE(J12-561.8/100*(J6-J9))</f>
        <v>809.55380000000196</v>
      </c>
      <c r="K50" s="176"/>
      <c r="L50" s="174">
        <f>VALUE(L12-561.8/100*(L6-L9))</f>
        <v>0</v>
      </c>
      <c r="M50" s="174"/>
      <c r="N50" s="174">
        <f>VALUE(N12-561.8/100*(N6-N9))</f>
        <v>0</v>
      </c>
      <c r="O50" s="175"/>
      <c r="P50" s="174">
        <f>VALUE(P12-561.8/100*(P6-P9))</f>
        <v>0</v>
      </c>
      <c r="Q50" s="176"/>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F12" sqref="F12"/>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10585.65</v>
      </c>
      <c r="C6" s="123"/>
      <c r="D6" s="124">
        <v>10751.2</v>
      </c>
      <c r="E6" s="125"/>
      <c r="F6" s="126">
        <v>10998.85</v>
      </c>
      <c r="G6" s="127"/>
      <c r="H6" s="122">
        <v>10751.2</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10939.7</v>
      </c>
      <c r="C9" s="123"/>
      <c r="D9" s="124">
        <v>11052.25</v>
      </c>
      <c r="E9" s="125"/>
      <c r="F9" s="126">
        <v>11383.45</v>
      </c>
      <c r="G9" s="127"/>
      <c r="H9" s="122">
        <v>11556.1</v>
      </c>
      <c r="I9" s="123"/>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10751.2</v>
      </c>
      <c r="C12" s="123"/>
      <c r="D12" s="124">
        <v>10998.85</v>
      </c>
      <c r="E12" s="125"/>
      <c r="F12" s="126">
        <v>11313.75</v>
      </c>
      <c r="G12" s="127"/>
      <c r="H12" s="122"/>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10856.144200000001</v>
      </c>
      <c r="C16" s="142"/>
      <c r="D16" s="141">
        <f>VALUE(23.6/100*(D6-D9)+D9)</f>
        <v>10981.2022</v>
      </c>
      <c r="E16" s="141"/>
      <c r="F16" s="141">
        <f>VALUE(23.6/100*(F6-F9)+F9)</f>
        <v>11292.6844</v>
      </c>
      <c r="G16" s="141"/>
      <c r="H16" s="141">
        <f>VALUE(23.6/100*(H6-H9)+H9)</f>
        <v>11366.143600000001</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10804.4529</v>
      </c>
      <c r="C17" s="146"/>
      <c r="D17" s="147">
        <f>VALUE(38.2/100*(D6-D9)+D9)</f>
        <v>10937.248900000001</v>
      </c>
      <c r="E17" s="145"/>
      <c r="F17" s="145">
        <f>VALUE(38.2/100*(F6-F9)+F9)</f>
        <v>11236.532800000001</v>
      </c>
      <c r="G17" s="145"/>
      <c r="H17" s="145">
        <f>38.2/100*(H6-H9)+H9</f>
        <v>11248.628200000001</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10762.674999999999</v>
      </c>
      <c r="C18" s="142"/>
      <c r="D18" s="141">
        <f>VALUE(50/100*(D6-D9)+D9)</f>
        <v>10901.725</v>
      </c>
      <c r="E18" s="141"/>
      <c r="F18" s="141">
        <f>VALUE(50/100*(F6-F9)+F9)</f>
        <v>11191.150000000001</v>
      </c>
      <c r="G18" s="141"/>
      <c r="H18" s="141">
        <f>VALUE(50/100*(H6-H9)+H9)</f>
        <v>11153.650000000001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10720.8971</v>
      </c>
      <c r="C19" s="142"/>
      <c r="D19" s="141">
        <f>VALUE(61.8/100*(D6-D9)+D9)</f>
        <v>10866.2011</v>
      </c>
      <c r="E19" s="141"/>
      <c r="F19" s="141">
        <f>VALUE(61.8/100*(F6-F9)+F9)</f>
        <v>11145.7672</v>
      </c>
      <c r="G19" s="141"/>
      <c r="H19" s="141">
        <f>VALUE(61.8/100*(H6-H9)+H9)</f>
        <v>11058.6718</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10689.38665</v>
      </c>
      <c r="C20" s="112"/>
      <c r="D20" s="149">
        <f>VALUE(70.7/100*(D6-D9)+D9)</f>
        <v>10839.407650000001</v>
      </c>
      <c r="E20" s="150"/>
      <c r="F20" s="149">
        <f>VALUE(70.7/100*(F6-F9)+F9)</f>
        <v>11111.5378</v>
      </c>
      <c r="G20" s="149"/>
      <c r="H20" s="149">
        <f>VALUE(70.7/100*(H6-H9)+H9)</f>
        <v>10987.0357</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10661.4167</v>
      </c>
      <c r="C21" s="142"/>
      <c r="D21" s="141">
        <f>VALUE(78.6/100*(D6-D9)+D9)</f>
        <v>10815.6247</v>
      </c>
      <c r="E21" s="141"/>
      <c r="F21" s="141">
        <f>VALUE(78.6/100*(F6-F9)+F9)</f>
        <v>11081.154400000001</v>
      </c>
      <c r="G21" s="141"/>
      <c r="H21" s="141">
        <f>VALUE(78.6/100*(H6-H9)+H9)</f>
        <v>10923.448600000002</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10585.65</v>
      </c>
      <c r="C22" s="112"/>
      <c r="D22" s="149">
        <f>VALUE(100/100*(D6-D9)+D9)</f>
        <v>10751.2</v>
      </c>
      <c r="E22" s="150"/>
      <c r="F22" s="149">
        <f>VALUE(100/100*(F6-F9)+F9)</f>
        <v>10998.85</v>
      </c>
      <c r="G22" s="149"/>
      <c r="H22" s="149">
        <f>VALUE(100/100*(H6-H9)+H9)</f>
        <v>10751.2</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10886.447100000001</v>
      </c>
      <c r="C25" s="154"/>
      <c r="D25" s="153">
        <f>VALUE(D12-38.2/100*(D6-D9))</f>
        <v>11113.8511</v>
      </c>
      <c r="E25" s="153"/>
      <c r="F25" s="153">
        <f>VALUE(F12-38.2/100*(F6-F9))</f>
        <v>11460.6672</v>
      </c>
      <c r="G25" s="153"/>
      <c r="H25" s="153">
        <f>VALUE(H12-38.2/100*(H6-H9))</f>
        <v>307.47179999999986</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10928.225000000002</v>
      </c>
      <c r="C26" s="154"/>
      <c r="D26" s="153">
        <f>VALUE(D12-50/100*(D6-D9))</f>
        <v>11149.375</v>
      </c>
      <c r="E26" s="153"/>
      <c r="F26" s="153">
        <f>VALUE(F12-50/100*(F6-F9))</f>
        <v>11506.05</v>
      </c>
      <c r="G26" s="153"/>
      <c r="H26" s="153">
        <f>VALUE(H12-50/100*(H6-H9))</f>
        <v>402.44999999999982</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10970.002900000001</v>
      </c>
      <c r="C27" s="158"/>
      <c r="D27" s="157">
        <f>VALUE(D12-61.8/100*(D6-D9))</f>
        <v>11184.8989</v>
      </c>
      <c r="E27" s="157"/>
      <c r="F27" s="157">
        <f>VALUE(F12-61.8/100*(F6-F9))</f>
        <v>11551.4328</v>
      </c>
      <c r="G27" s="157"/>
      <c r="H27" s="157">
        <f>VALUE(H12-61.8/100*(H6-H9))</f>
        <v>497.42819999999978</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10999.282835000002</v>
      </c>
      <c r="C28" s="112"/>
      <c r="D28" s="149">
        <f>VALUE(D12-70.07/100*(D6-D9))</f>
        <v>11209.795735</v>
      </c>
      <c r="E28" s="150"/>
      <c r="F28" s="149">
        <f>VALUE(F12-70.07/100*(F6-F9))</f>
        <v>11583.239219999999</v>
      </c>
      <c r="G28" s="149"/>
      <c r="H28" s="149">
        <f>VALUE(H12-70.07/100*(H6-H9))</f>
        <v>563.99342999999965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11105.250000000002</v>
      </c>
      <c r="C29" s="154"/>
      <c r="D29" s="153">
        <f>VALUE(D12-100/100*(D6-D9))</f>
        <v>11299.9</v>
      </c>
      <c r="E29" s="153"/>
      <c r="F29" s="153">
        <f>VALUE(F12-100/100*(F6-F9))</f>
        <v>11698.35</v>
      </c>
      <c r="G29" s="153"/>
      <c r="H29" s="153">
        <f>VALUE(H12-100/100*(H6-H9))</f>
        <v>804.89999999999964</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11188.805800000002</v>
      </c>
      <c r="C30" s="162"/>
      <c r="D30" s="161">
        <f>VALUE(D12-123.6/100*(D6-D9))</f>
        <v>11370.9478</v>
      </c>
      <c r="E30" s="161"/>
      <c r="F30" s="161">
        <f>VALUE(F12-123.6/100*(F6-F9))</f>
        <v>11789.115600000001</v>
      </c>
      <c r="G30" s="161"/>
      <c r="H30" s="161">
        <f>VALUE(H12-123.6/100*(H6-H9))</f>
        <v>994.85639999999955</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11240.497100000002</v>
      </c>
      <c r="C31" s="112"/>
      <c r="D31" s="149">
        <f>VALUE(D12-138.2/100*(D6-D9))</f>
        <v>11414.901099999999</v>
      </c>
      <c r="E31" s="150"/>
      <c r="F31" s="149">
        <f>VALUE(F12-138.2/100*(F6-F9))</f>
        <v>11845.2672</v>
      </c>
      <c r="G31" s="149"/>
      <c r="H31" s="149">
        <f>VALUE(H12-138.2/100*(H6-H9))</f>
        <v>1112.3717999999994</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11282.275000000001</v>
      </c>
      <c r="C32" s="112"/>
      <c r="D32" s="149">
        <f>VALUE(D12-150/100*(D6-D9))</f>
        <v>11450.424999999999</v>
      </c>
      <c r="E32" s="150"/>
      <c r="F32" s="149">
        <f>VALUE(F12-150/100*(F6-F9))</f>
        <v>11890.650000000001</v>
      </c>
      <c r="G32" s="149"/>
      <c r="H32" s="149">
        <f>VALUE(H12-150/100*(H6-H9))</f>
        <v>1207.3499999999995</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11324.052900000002</v>
      </c>
      <c r="C33" s="158"/>
      <c r="D33" s="157">
        <f>VALUE(D12-161.8/100*(D6-D9))</f>
        <v>11485.948899999999</v>
      </c>
      <c r="E33" s="157"/>
      <c r="F33" s="157">
        <f>VALUE(F12-161.8/100*(F6-F9))</f>
        <v>11936.032800000001</v>
      </c>
      <c r="G33" s="157"/>
      <c r="H33" s="157">
        <f>VALUE(H12-161.8/100*(H6-H9))</f>
        <v>1302.3281999999995</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11353.332835000003</v>
      </c>
      <c r="C34" s="112"/>
      <c r="D34" s="149">
        <f>VALUE(D12-170.07/100*(D6-D9))</f>
        <v>11510.845734999999</v>
      </c>
      <c r="E34" s="150"/>
      <c r="F34" s="149">
        <f>VALUE(F12-170.07/100*(F6-F9))</f>
        <v>11967.83922</v>
      </c>
      <c r="G34" s="149"/>
      <c r="H34" s="149">
        <f>VALUE(H12-170.07/100*(H6-H9))</f>
        <v>1368.8934299999992</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11459.300000000003</v>
      </c>
      <c r="C35" s="154"/>
      <c r="D35" s="153">
        <f>VALUE(D12-200/100*(D6-D9))</f>
        <v>11600.949999999999</v>
      </c>
      <c r="E35" s="153"/>
      <c r="F35" s="153">
        <f>VALUE(F12-200/100*(F6-F9))</f>
        <v>12082.95</v>
      </c>
      <c r="G35" s="153"/>
      <c r="H35" s="153">
        <f>VALUE(H12-200/100*(H6-H9))</f>
        <v>1609.7999999999993</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11542.855800000003</v>
      </c>
      <c r="C36" s="112"/>
      <c r="D36" s="149">
        <f>VALUE(D12-223.6/100*(D6-D9))</f>
        <v>11671.997799999999</v>
      </c>
      <c r="E36" s="150"/>
      <c r="F36" s="149">
        <f>VALUE(F12-223.6/100*(F6-F9))</f>
        <v>12173.715600000001</v>
      </c>
      <c r="G36" s="149"/>
      <c r="H36" s="149">
        <f>VALUE(H12-223.6/100*(H6-H9))</f>
        <v>1799.7563999999991</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11594.547100000003</v>
      </c>
      <c r="C37" s="154"/>
      <c r="D37" s="153">
        <f>VALUE(D12-238.2/100*(D6-D9))</f>
        <v>11715.951099999998</v>
      </c>
      <c r="E37" s="153"/>
      <c r="F37" s="153">
        <f>VALUE(F12-238.2/100*(F6-F9))</f>
        <v>12229.867200000001</v>
      </c>
      <c r="G37" s="153"/>
      <c r="H37" s="153">
        <f>VALUE(H12-238.2/100*(H6-H9))</f>
        <v>1917.2717999999988</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11678.102900000004</v>
      </c>
      <c r="C38" s="154"/>
      <c r="D38" s="153">
        <f>VALUE(D12-261.8/100*(D6-D9))</f>
        <v>11786.998899999999</v>
      </c>
      <c r="E38" s="153"/>
      <c r="F38" s="153">
        <f>VALUE(F12-261.8/100*(F6-F9))</f>
        <v>12320.632800000001</v>
      </c>
      <c r="G38" s="153"/>
      <c r="H38" s="153">
        <f>VALUE(H12-261.8/100*(H6-H9))</f>
        <v>2107.2281999999991</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11813.350000000004</v>
      </c>
      <c r="C39" s="154"/>
      <c r="D39" s="153">
        <f>VALUE(D12-300/100*(D6-D9))</f>
        <v>11901.999999999998</v>
      </c>
      <c r="E39" s="153"/>
      <c r="F39" s="153">
        <f>VALUE(F12-300/100*(F6-F9))</f>
        <v>12467.550000000001</v>
      </c>
      <c r="G39" s="153"/>
      <c r="H39" s="153">
        <f>VALUE(H12-300/100*(H6-H9))</f>
        <v>2414.6999999999989</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11896.905800000004</v>
      </c>
      <c r="C40" s="112"/>
      <c r="D40" s="149">
        <f>VALUE(D12-323.6/100*(D6-D9))</f>
        <v>11973.047799999998</v>
      </c>
      <c r="E40" s="150"/>
      <c r="F40" s="149">
        <f>VALUE(F12-323.6/100*(F6-F9))</f>
        <v>12558.315600000002</v>
      </c>
      <c r="G40" s="149"/>
      <c r="H40" s="149">
        <f>VALUE(H12-323.6/100*(H6-H9))</f>
        <v>2604.6563999999989</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11948.597100000005</v>
      </c>
      <c r="C41" s="154"/>
      <c r="D41" s="153">
        <f>VALUE(D12-338.2/100*(D6-D9))</f>
        <v>12017.001099999998</v>
      </c>
      <c r="E41" s="153"/>
      <c r="F41" s="153">
        <f>VALUE(F12-338.2/100*(F6-F9))</f>
        <v>12614.467200000001</v>
      </c>
      <c r="G41" s="153"/>
      <c r="H41" s="153">
        <f>VALUE(H12-338.2/100*(H6-H9))</f>
        <v>2722.1717999999987</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12032.152900000005</v>
      </c>
      <c r="C42" s="154"/>
      <c r="D42" s="153">
        <f>VALUE(D12-361.8/100*(D6-D9))</f>
        <v>12088.048899999998</v>
      </c>
      <c r="E42" s="153"/>
      <c r="F42" s="153">
        <f>VALUE(F12-361.8/100*(F6-F9))</f>
        <v>12705.232800000002</v>
      </c>
      <c r="G42" s="153"/>
      <c r="H42" s="153">
        <f>VALUE(H12-361.8/100*(H6-H9))</f>
        <v>2912.1281999999987</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12167.400000000005</v>
      </c>
      <c r="C43" s="154"/>
      <c r="D43" s="153">
        <f>VALUE(D12-400/100*(D6-D9))</f>
        <v>12203.049999999997</v>
      </c>
      <c r="E43" s="153"/>
      <c r="F43" s="153">
        <f>VALUE(F12-400/100*(F6-F9))</f>
        <v>12852.150000000001</v>
      </c>
      <c r="G43" s="153"/>
      <c r="H43" s="153">
        <f>VALUE(H12-400/100*(H6-H9))</f>
        <v>3219.5999999999985</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12250.955800000005</v>
      </c>
      <c r="C44" s="112"/>
      <c r="D44" s="149">
        <f>VALUE(D12-423.6/100*(D6-D9))</f>
        <v>12274.097799999998</v>
      </c>
      <c r="E44" s="150"/>
      <c r="F44" s="149">
        <f>VALUE(F12-423.6/100*(F6-F9))</f>
        <v>12942.915600000002</v>
      </c>
      <c r="G44" s="149"/>
      <c r="H44" s="149">
        <f>VALUE(H12-423.6/100*(H6-H9))</f>
        <v>3409.556399999999</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12302.647100000006</v>
      </c>
      <c r="C45" s="112"/>
      <c r="D45" s="149">
        <f>VALUE(D12-438.2/100*(D6-D9))</f>
        <v>12318.051099999997</v>
      </c>
      <c r="E45" s="150"/>
      <c r="F45" s="149">
        <f>VALUE(F12-438.2/100*(F6-F9))</f>
        <v>12999.067200000001</v>
      </c>
      <c r="G45" s="149"/>
      <c r="H45" s="149">
        <f>VALUE(H12-438.2/100*(H6-H9))</f>
        <v>3527.0717999999983</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12386.202900000006</v>
      </c>
      <c r="C46" s="112"/>
      <c r="D46" s="149">
        <f>VALUE(D12-461.8/100*(D6-D9))</f>
        <v>12389.098899999997</v>
      </c>
      <c r="E46" s="150"/>
      <c r="F46" s="149">
        <f>VALUE(F12-461.8/100*(F6-F9))</f>
        <v>13089.832800000002</v>
      </c>
      <c r="G46" s="149"/>
      <c r="H46" s="149">
        <f>VALUE(H12-461.8/100*(H6-H9))</f>
        <v>3717.0281999999984</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12521.450000000006</v>
      </c>
      <c r="C47" s="112"/>
      <c r="D47" s="149">
        <f>VALUE(D12-500/100*(D6-D9))</f>
        <v>12504.099999999997</v>
      </c>
      <c r="E47" s="150"/>
      <c r="F47" s="149">
        <f>VALUE(F12-500/100*(F6-F9))</f>
        <v>13236.750000000002</v>
      </c>
      <c r="G47" s="149"/>
      <c r="H47" s="149">
        <f>VALUE(H12-500/100*(H6-H9))</f>
        <v>4024.4999999999982</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12605.005800000006</v>
      </c>
      <c r="C48" s="112"/>
      <c r="D48" s="149">
        <f>VALUE(D12-523.6/100*(D6-D9))</f>
        <v>12575.147799999997</v>
      </c>
      <c r="E48" s="150"/>
      <c r="F48" s="149">
        <f>VALUE(F12-523.6/100*(F6-F9))</f>
        <v>13327.515600000002</v>
      </c>
      <c r="G48" s="149"/>
      <c r="H48" s="149">
        <f>VALUE(H12-523.6/100*(H6-H9))</f>
        <v>4214.4563999999982</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12656.697100000007</v>
      </c>
      <c r="C49" s="112"/>
      <c r="D49" s="149">
        <f>VALUE(D12-538.2/100*(D6-D9))</f>
        <v>12619.101099999996</v>
      </c>
      <c r="E49" s="150"/>
      <c r="F49" s="149">
        <f>VALUE(F12-538.2/100*(F6-F9))</f>
        <v>13383.667200000002</v>
      </c>
      <c r="G49" s="149"/>
      <c r="H49" s="149">
        <f>VALUE(H12-538.2/100*(H6-H9))</f>
        <v>4331.9717999999984</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12740.252900000007</v>
      </c>
      <c r="C50" s="112"/>
      <c r="D50" s="149">
        <f>VALUE(D12-561.8/100*(D6-D9))</f>
        <v>12690.148899999997</v>
      </c>
      <c r="E50" s="150"/>
      <c r="F50" s="149">
        <f>VALUE(F12-561.8/100*(F6-F9))</f>
        <v>13474.432800000002</v>
      </c>
      <c r="G50" s="149"/>
      <c r="H50" s="149">
        <f>VALUE(H12-561.8/100*(H6-H9))</f>
        <v>4521.9281999999976</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1.55" customHeight="1" x14ac:dyDescent="0.3">
      <c r="A1" s="101"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D75"/>
  <sheetViews>
    <sheetView showGridLines="0" topLeftCell="BP1" zoomScaleNormal="100" workbookViewId="0">
      <selection activeCell="CE1" sqref="CE1"/>
    </sheetView>
  </sheetViews>
  <sheetFormatPr defaultColWidth="8.77734375" defaultRowHeight="14.55" customHeight="1" x14ac:dyDescent="0.3"/>
  <cols>
    <col min="1" max="4" width="8.77734375" style="33" customWidth="1"/>
    <col min="5" max="49" width="10.77734375" style="33" customWidth="1"/>
    <col min="50" max="83" width="10.77734375" style="91" customWidth="1"/>
    <col min="84" max="290" width="8.77734375" style="33" customWidth="1"/>
  </cols>
  <sheetData>
    <row r="1" spans="1:83" ht="14.55" customHeight="1" x14ac:dyDescent="0.3">
      <c r="A1" s="216"/>
      <c r="B1" s="217"/>
      <c r="C1" s="217"/>
      <c r="D1" s="217"/>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row>
    <row r="2" spans="1:83"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row>
    <row r="3" spans="1:83"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row>
    <row r="4" spans="1:83"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row>
    <row r="5" spans="1:83" ht="14.55" customHeight="1" x14ac:dyDescent="0.3">
      <c r="A5" s="214" t="s">
        <v>5</v>
      </c>
      <c r="B5" s="215"/>
      <c r="C5" s="215"/>
      <c r="D5" s="215"/>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row>
    <row r="6" spans="1:83"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E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row>
    <row r="7" spans="1:83"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E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row>
    <row r="8" spans="1:83"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E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row>
    <row r="9" spans="1:83"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E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row>
    <row r="10" spans="1:83"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E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row>
    <row r="11" spans="1:83"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E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row>
    <row r="12" spans="1:8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row>
    <row r="13" spans="1:83"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E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row>
    <row r="14" spans="1:83"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E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row>
    <row r="15" spans="1:83"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E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row>
    <row r="16" spans="1:8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row>
    <row r="17" spans="1:83"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E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row>
    <row r="18" spans="1:83"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E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row>
    <row r="19" spans="1:83"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E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row>
    <row r="20" spans="1:83"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E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row>
    <row r="21" spans="1:83"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E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row>
    <row r="22" spans="1:83"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E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row>
    <row r="23" spans="1:83" ht="14.55" customHeight="1" x14ac:dyDescent="0.3">
      <c r="A23" s="214" t="s">
        <v>21</v>
      </c>
      <c r="B23" s="215"/>
      <c r="C23" s="215"/>
      <c r="D23" s="215"/>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row>
    <row r="24" spans="1:83"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E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row>
    <row r="25" spans="1:83"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E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row>
    <row r="26" spans="1:83"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E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row>
    <row r="27" spans="1:83"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E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row>
    <row r="28" spans="1:83"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E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row>
    <row r="29" spans="1:83"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E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row>
    <row r="30" spans="1:83"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E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row>
    <row r="31" spans="1:83"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E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row>
    <row r="32" spans="1:83"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E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row>
    <row r="33" spans="1:83"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E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row>
    <row r="34" spans="1:83"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E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row>
    <row r="35" spans="1:83"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E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row>
    <row r="36" spans="1:83"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E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row>
    <row r="37" spans="1:83" ht="14.55" customHeight="1" x14ac:dyDescent="0.3">
      <c r="A37" s="214" t="s">
        <v>34</v>
      </c>
      <c r="B37" s="215"/>
      <c r="C37" s="215"/>
      <c r="D37" s="215"/>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row>
    <row r="38" spans="1:83"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row>
    <row r="39" spans="1:83"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row>
    <row r="40" spans="1:83"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row>
    <row r="41" spans="1:83"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row>
    <row r="42" spans="1:83"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row>
    <row r="43" spans="1:83"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E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row>
    <row r="44" spans="1:83"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row>
    <row r="45" spans="1:83"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row>
    <row r="46" spans="1:83"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row>
    <row r="47" spans="1:83"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row>
    <row r="48" spans="1:83"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row>
    <row r="49" spans="1:83" ht="14.55" customHeight="1" x14ac:dyDescent="0.3">
      <c r="A49" s="214" t="s">
        <v>45</v>
      </c>
      <c r="B49" s="215"/>
      <c r="C49" s="215"/>
      <c r="D49" s="215"/>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row>
    <row r="50" spans="1:83"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E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row>
    <row r="51" spans="1:83"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E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row>
    <row r="52" spans="1:83"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E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row>
    <row r="53" spans="1:83"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E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row>
    <row r="54" spans="1:83"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E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row>
    <row r="55" spans="1:83"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E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row>
    <row r="56" spans="1:83"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E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row>
    <row r="57" spans="1:83"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E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row>
    <row r="58" spans="1:83"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83"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83"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83"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83"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83"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83"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2019-03-26T19:38:52Z</dcterms:modified>
</cp:coreProperties>
</file>