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F4" i="2" l="1"/>
  <c r="F3" i="2"/>
  <c r="F2" i="2"/>
  <c r="K30" i="2" l="1"/>
  <c r="K28" i="2"/>
  <c r="K31" i="2" s="1"/>
  <c r="K27" i="2"/>
  <c r="K25" i="2"/>
  <c r="K26" i="2" s="1"/>
  <c r="K20" i="2"/>
  <c r="K18" i="2"/>
  <c r="K23" i="2" s="1"/>
  <c r="K11" i="2"/>
  <c r="K14" i="2" s="1"/>
  <c r="K16" i="2" s="1"/>
  <c r="K22" i="2" l="1"/>
  <c r="K21" i="2"/>
  <c r="K19" i="2"/>
  <c r="K29" i="2"/>
  <c r="K32" i="2" s="1"/>
  <c r="K12" i="2" s="1"/>
  <c r="K15" i="2"/>
  <c r="K7" i="2"/>
  <c r="K8" i="2"/>
  <c r="K6" i="2" s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K10" i="2" l="1"/>
  <c r="AO31" i="14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AP10" i="14" l="1"/>
  <c r="AP12" i="14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H11" i="2"/>
  <c r="H14" i="2" s="1"/>
  <c r="H18" i="2"/>
  <c r="H23" i="2" s="1"/>
  <c r="H20" i="2"/>
  <c r="H25" i="2"/>
  <c r="H27" i="2"/>
  <c r="H28" i="2"/>
  <c r="H31" i="2" s="1"/>
  <c r="H30" i="2"/>
  <c r="G30" i="2"/>
  <c r="G28" i="2"/>
  <c r="G31" i="2" s="1"/>
  <c r="G27" i="2"/>
  <c r="G25" i="2"/>
  <c r="G20" i="2"/>
  <c r="G18" i="2"/>
  <c r="G23" i="2" s="1"/>
  <c r="G11" i="2"/>
  <c r="G8" i="2" s="1"/>
  <c r="J30" i="2"/>
  <c r="J28" i="2"/>
  <c r="J31" i="2" s="1"/>
  <c r="J27" i="2"/>
  <c r="J25" i="2"/>
  <c r="J26" i="2" s="1"/>
  <c r="J20" i="2"/>
  <c r="J18" i="2"/>
  <c r="J23" i="2" s="1"/>
  <c r="J11" i="2"/>
  <c r="J14" i="2" s="1"/>
  <c r="H15" i="2" l="1"/>
  <c r="G7" i="2"/>
  <c r="J29" i="2"/>
  <c r="J32" i="2" s="1"/>
  <c r="J10" i="2" s="1"/>
  <c r="H29" i="2"/>
  <c r="H32" i="2" s="1"/>
  <c r="H12" i="2" s="1"/>
  <c r="H7" i="2"/>
  <c r="H26" i="2"/>
  <c r="H16" i="2"/>
  <c r="H8" i="2"/>
  <c r="H6" i="2" s="1"/>
  <c r="G29" i="2"/>
  <c r="G32" i="2" s="1"/>
  <c r="G10" i="2" s="1"/>
  <c r="G14" i="2"/>
  <c r="G16" i="2" s="1"/>
  <c r="G6" i="2"/>
  <c r="G15" i="2"/>
  <c r="G26" i="2"/>
  <c r="J16" i="2"/>
  <c r="J19" i="2"/>
  <c r="J22" i="2"/>
  <c r="J21" i="2"/>
  <c r="J15" i="2"/>
  <c r="J7" i="2"/>
  <c r="J8" i="2"/>
  <c r="J6" i="2" s="1"/>
  <c r="I30" i="2"/>
  <c r="I28" i="2"/>
  <c r="I31" i="2" s="1"/>
  <c r="I27" i="2"/>
  <c r="I25" i="2"/>
  <c r="I20" i="2"/>
  <c r="I18" i="2"/>
  <c r="I23" i="2" s="1"/>
  <c r="I11" i="2"/>
  <c r="I14" i="2" s="1"/>
  <c r="H10" i="2" l="1"/>
  <c r="J12" i="2"/>
  <c r="G12" i="2"/>
  <c r="H19" i="2"/>
  <c r="H21" i="2"/>
  <c r="H22" i="2"/>
  <c r="G22" i="2"/>
  <c r="G19" i="2"/>
  <c r="G21" i="2"/>
  <c r="I7" i="2"/>
  <c r="I29" i="2"/>
  <c r="I32" i="2" s="1"/>
  <c r="I10" i="2" s="1"/>
  <c r="I16" i="2"/>
  <c r="I26" i="2"/>
  <c r="I15" i="2"/>
  <c r="I8" i="2"/>
  <c r="I6" i="2" s="1"/>
  <c r="AK31" i="14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I12" i="2" l="1"/>
  <c r="I19" i="2"/>
  <c r="I22" i="2"/>
  <c r="I21" i="2"/>
  <c r="AM21" i="14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<sst xmlns="http://schemas.openxmlformats.org/spreadsheetml/2006/main" count="70" uniqueCount="67">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</sst>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topLeftCell="D1" zoomScale="110" zoomScaleNormal="110" workbookViewId="0">
      <selection activeCell="F5" sqref="F5"/>
    </sheetView>
  </sheetViews>
  <sheetFormatPr defaultColWidth="8.81640625" defaultRowHeight="14.75" customHeight="1"/>
  <cols>
    <col min="1" max="4" width="8.81640625" style="15" customWidth="1"/>
    <col min="5" max="11" width="10.81640625" style="15" customWidth="1"/>
    <col min="12" max="12" width="9.1796875" style="15" bestFit="1" customWidth="1"/>
    <col min="13" max="13" width="11" style="13" bestFit="1" customWidth="1"/>
    <col min="14" max="14" width="13.81640625" style="15" bestFit="1" customWidth="1"/>
    <col min="15" max="20" width="10.453125" style="15" bestFit="1" customWidth="1"/>
    <col min="21" max="257" width="8.81640625" style="15" customWidth="1"/>
    <col min="258" max="16384" width="8.81640625" style="16"/>
  </cols>
  <sheetData>
    <row r="1" spans="1:21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43934</v>
      </c>
      <c r="H1" s="2">
        <v>43936</v>
      </c>
      <c r="I1" s="2">
        <v>43937</v>
      </c>
      <c r="J1" s="2">
        <v>43938</v>
      </c>
      <c r="K1" s="2">
        <v>43938</v>
      </c>
      <c r="L1" s="2"/>
      <c r="M1" s="13">
        <v>8700</v>
      </c>
      <c r="N1" s="12" t="s">
        <v>27</v>
      </c>
      <c r="O1" s="14">
        <v>9261.2000000000007</v>
      </c>
      <c r="P1" s="14">
        <v>7511.1</v>
      </c>
      <c r="Q1" s="14">
        <v>8055.8</v>
      </c>
      <c r="R1" s="14">
        <v>2252.75</v>
      </c>
      <c r="S1" s="14">
        <v>12430.5</v>
      </c>
      <c r="T1" s="14">
        <v>7511.1</v>
      </c>
    </row>
    <row r="2" spans="1:21" ht="15" customHeight="1" thickBot="1">
      <c r="A2" s="17"/>
      <c r="B2" s="18"/>
      <c r="C2" s="18"/>
      <c r="D2" s="3" t="s">
        <v>1</v>
      </c>
      <c r="E2" s="58">
        <v>12246.7</v>
      </c>
      <c r="F2" s="58">
        <f>MAX(G2:J2)</f>
        <v>9324</v>
      </c>
      <c r="G2" s="58">
        <v>9112.0499999999993</v>
      </c>
      <c r="H2" s="58">
        <v>9261.2000000000007</v>
      </c>
      <c r="I2" s="58">
        <v>9053.75</v>
      </c>
      <c r="J2" s="58">
        <v>9324</v>
      </c>
      <c r="K2" s="58">
        <v>20866.55</v>
      </c>
      <c r="L2" s="58"/>
      <c r="M2" s="13">
        <v>8300</v>
      </c>
      <c r="N2" s="12" t="s">
        <v>28</v>
      </c>
      <c r="O2" s="14">
        <v>8821.9</v>
      </c>
      <c r="P2" s="14">
        <v>9038.9</v>
      </c>
      <c r="Q2" s="14">
        <v>9131.7000000000007</v>
      </c>
      <c r="R2" s="14">
        <v>12430.5</v>
      </c>
      <c r="S2" s="14">
        <v>7511.1</v>
      </c>
      <c r="T2" s="14">
        <v>9131.7000000000007</v>
      </c>
    </row>
    <row r="3" spans="1:21" ht="15" customHeight="1" thickBot="1">
      <c r="A3" s="17"/>
      <c r="B3" s="4"/>
      <c r="C3" s="5"/>
      <c r="D3" s="3" t="s">
        <v>2</v>
      </c>
      <c r="E3" s="57">
        <v>11175.05</v>
      </c>
      <c r="F3" s="57">
        <f>MIN(G3:J3)</f>
        <v>8821.9</v>
      </c>
      <c r="G3" s="57">
        <v>8912.4</v>
      </c>
      <c r="H3" s="57">
        <v>8874.1</v>
      </c>
      <c r="I3" s="57">
        <v>8821.9</v>
      </c>
      <c r="J3" s="57">
        <v>9091.35</v>
      </c>
      <c r="K3" s="57">
        <v>19729.3</v>
      </c>
      <c r="L3" s="57"/>
      <c r="M3" s="13">
        <v>8056</v>
      </c>
      <c r="N3" s="12" t="s">
        <v>29</v>
      </c>
      <c r="O3" s="14">
        <v>9053.75</v>
      </c>
      <c r="P3" s="14">
        <v>8055.8</v>
      </c>
      <c r="Q3" s="14">
        <v>8700.2999999999993</v>
      </c>
      <c r="R3" s="14"/>
      <c r="S3" s="14"/>
      <c r="T3" s="14"/>
      <c r="U3" s="53" t="s">
        <v>66</v>
      </c>
    </row>
    <row r="4" spans="1:21" ht="15" customHeight="1">
      <c r="A4" s="17"/>
      <c r="B4" s="4"/>
      <c r="C4" s="5"/>
      <c r="D4" s="3" t="s">
        <v>3</v>
      </c>
      <c r="E4" s="21">
        <v>11201.75</v>
      </c>
      <c r="F4" s="21">
        <f>J4</f>
        <v>9266.75</v>
      </c>
      <c r="G4" s="21">
        <v>8993.85</v>
      </c>
      <c r="H4" s="21">
        <v>8925.2999999999993</v>
      </c>
      <c r="I4" s="21">
        <v>8992.7999999999993</v>
      </c>
      <c r="J4" s="21">
        <v>9266.75</v>
      </c>
      <c r="K4" s="21">
        <v>20681.45</v>
      </c>
      <c r="L4" s="21"/>
      <c r="M4" s="13">
        <v>7800</v>
      </c>
    </row>
    <row r="5" spans="1:21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8"/>
      <c r="L5" s="18"/>
      <c r="M5" s="13">
        <v>7606</v>
      </c>
      <c r="N5" s="22" t="s">
        <v>30</v>
      </c>
      <c r="O5" s="23"/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9955.3000000000029</v>
      </c>
      <c r="G6" s="26">
        <f t="shared" si="0"/>
        <v>9299.4499999999971</v>
      </c>
      <c r="H6" s="26">
        <f t="shared" ref="H6" si="1">H8+H25</f>
        <v>9553.4000000000015</v>
      </c>
      <c r="I6" s="26">
        <f t="shared" ref="I6:J6" si="2">I8+I25</f>
        <v>9322.25</v>
      </c>
      <c r="J6" s="26">
        <f t="shared" si="2"/>
        <v>9596.0333333333328</v>
      </c>
      <c r="K6" s="26">
        <f t="shared" ref="K6" si="3">K8+K25</f>
        <v>22259.483333333334</v>
      </c>
      <c r="L6" s="26"/>
      <c r="N6" s="43">
        <v>0.23599999999999999</v>
      </c>
      <c r="O6" s="44">
        <f t="shared" ref="O6" si="4">VALUE(23.6/100*(O1-O2)+O2)</f>
        <v>8925.5748000000003</v>
      </c>
      <c r="P6" s="44">
        <f t="shared" ref="P6:Q6" si="5">VALUE(23.6/100*(P1-P2)+P2)</f>
        <v>8678.3392000000003</v>
      </c>
      <c r="Q6" s="44">
        <f t="shared" si="5"/>
        <v>8877.7876000000015</v>
      </c>
      <c r="R6" s="44">
        <f t="shared" ref="R6:T6" si="6">VALUE(23.6/100*(R1-R2)+R2)</f>
        <v>10028.550999999999</v>
      </c>
      <c r="S6" s="44">
        <f t="shared" si="6"/>
        <v>8672.0784000000003</v>
      </c>
      <c r="T6" s="44">
        <f t="shared" si="6"/>
        <v>8749.2384000000002</v>
      </c>
    </row>
    <row r="7" spans="1:21" ht="15" customHeight="1">
      <c r="A7" s="24"/>
      <c r="B7" s="25"/>
      <c r="C7" s="25"/>
      <c r="D7" s="6" t="s">
        <v>6</v>
      </c>
      <c r="E7" s="27">
        <f t="shared" ref="E7:G7" si="7">E11+E25</f>
        <v>12612.816666666668</v>
      </c>
      <c r="F7" s="27">
        <f t="shared" si="7"/>
        <v>9639.6500000000015</v>
      </c>
      <c r="G7" s="27">
        <f t="shared" si="7"/>
        <v>9205.7499999999982</v>
      </c>
      <c r="H7" s="27">
        <f t="shared" ref="H7" si="8">H11+H25</f>
        <v>9407.3000000000011</v>
      </c>
      <c r="I7" s="27">
        <f t="shared" ref="I7:J7" si="9">I11+I25</f>
        <v>9188</v>
      </c>
      <c r="J7" s="27">
        <f t="shared" si="9"/>
        <v>9460.0166666666664</v>
      </c>
      <c r="K7" s="27">
        <f t="shared" ref="K7" si="10">K11+K25</f>
        <v>21563.016666666666</v>
      </c>
      <c r="L7" s="27"/>
      <c r="N7" s="47">
        <v>0.38200000000000001</v>
      </c>
      <c r="O7" s="48">
        <f t="shared" ref="O7" si="11">38.2/100*(O1-O2)+O2</f>
        <v>8989.7126000000007</v>
      </c>
      <c r="P7" s="48">
        <f t="shared" ref="P7:Q7" si="12">38.2/100*(P1-P2)+P2</f>
        <v>8455.2803999999996</v>
      </c>
      <c r="Q7" s="48">
        <f t="shared" si="12"/>
        <v>8720.7062000000005</v>
      </c>
      <c r="R7" s="48">
        <f t="shared" ref="R7:T7" si="13">38.2/100*(R1-R2)+R2</f>
        <v>8542.5995000000003</v>
      </c>
      <c r="S7" s="62">
        <f t="shared" si="13"/>
        <v>9390.3107999999993</v>
      </c>
      <c r="T7" s="48">
        <f t="shared" si="13"/>
        <v>8512.6308000000008</v>
      </c>
    </row>
    <row r="8" spans="1:21" ht="15" customHeight="1">
      <c r="A8" s="24"/>
      <c r="B8" s="25"/>
      <c r="C8" s="25"/>
      <c r="D8" s="6" t="s">
        <v>7</v>
      </c>
      <c r="E8" s="28">
        <f t="shared" ref="E8:G8" si="14">(2*E11)-E3</f>
        <v>11907.283333333333</v>
      </c>
      <c r="F8" s="28">
        <f t="shared" si="14"/>
        <v>9453.2000000000025</v>
      </c>
      <c r="G8" s="28">
        <f t="shared" si="14"/>
        <v>9099.7999999999975</v>
      </c>
      <c r="H8" s="28">
        <f t="shared" ref="H8" si="15">(2*H11)-H3</f>
        <v>9166.3000000000011</v>
      </c>
      <c r="I8" s="28">
        <f t="shared" ref="I8:J8" si="16">(2*I11)-I3</f>
        <v>9090.4</v>
      </c>
      <c r="J8" s="28">
        <f t="shared" si="16"/>
        <v>9363.3833333333332</v>
      </c>
      <c r="K8" s="28">
        <f t="shared" ref="K8" si="17">(2*K11)-K3</f>
        <v>21122.233333333334</v>
      </c>
      <c r="L8" s="28"/>
      <c r="N8" s="41">
        <v>0.5</v>
      </c>
      <c r="O8" s="42">
        <f t="shared" ref="O8" si="18">VALUE(50/100*(O1-O2)+O2)</f>
        <v>9041.5499999999993</v>
      </c>
      <c r="P8" s="42">
        <f t="shared" ref="P8:Q8" si="19">VALUE(50/100*(P1-P2)+P2)</f>
        <v>8275</v>
      </c>
      <c r="Q8" s="42">
        <f t="shared" si="19"/>
        <v>8593.75</v>
      </c>
      <c r="R8" s="42">
        <f t="shared" ref="R8:T8" si="20">VALUE(50/100*(R1-R2)+R2)</f>
        <v>7341.625</v>
      </c>
      <c r="S8" s="42">
        <f t="shared" si="20"/>
        <v>9970.7999999999993</v>
      </c>
      <c r="T8" s="42">
        <f t="shared" si="20"/>
        <v>8321.4000000000015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49">
        <v>0.61799999999999999</v>
      </c>
      <c r="O9" s="50">
        <f t="shared" ref="O9" si="21">VALUE(61.8/100*(O1-O2)+O2)</f>
        <v>9093.3873999999996</v>
      </c>
      <c r="P9" s="50">
        <f t="shared" ref="P9:Q9" si="22">VALUE(61.8/100*(P1-P2)+P2)</f>
        <v>8094.7196000000004</v>
      </c>
      <c r="Q9" s="50">
        <f t="shared" si="22"/>
        <v>8466.7937999999995</v>
      </c>
      <c r="R9" s="50">
        <f t="shared" ref="R9:T9" si="23">VALUE(61.8/100*(R1-R2)+R2)</f>
        <v>6140.6504999999997</v>
      </c>
      <c r="S9" s="50">
        <f t="shared" si="23"/>
        <v>10551.289199999999</v>
      </c>
      <c r="T9" s="50">
        <f t="shared" si="23"/>
        <v>8130.1692000000003</v>
      </c>
    </row>
    <row r="10" spans="1:21" ht="15" customHeight="1">
      <c r="A10" s="24"/>
      <c r="B10" s="25"/>
      <c r="C10" s="25"/>
      <c r="D10" s="6" t="s">
        <v>8</v>
      </c>
      <c r="E10" s="55">
        <f t="shared" ref="E10:G10" si="24">E11+E32/2</f>
        <v>11371.458333333332</v>
      </c>
      <c r="F10" s="55">
        <f t="shared" si="24"/>
        <v>9202.1500000000015</v>
      </c>
      <c r="G10" s="55">
        <f t="shared" si="24"/>
        <v>9012.2249999999985</v>
      </c>
      <c r="H10" s="55">
        <f t="shared" ref="H10" si="25">H11+H32/2</f>
        <v>9067.6500000000015</v>
      </c>
      <c r="I10" s="55">
        <f t="shared" ref="I10:J10" si="26">I11+I32/2</f>
        <v>8974.4749999999985</v>
      </c>
      <c r="J10" s="55">
        <f t="shared" si="26"/>
        <v>9247.0583333333343</v>
      </c>
      <c r="K10" s="55">
        <f t="shared" ref="K10" si="27">K11+K32/2</f>
        <v>20553.608333333334</v>
      </c>
      <c r="L10" s="55"/>
      <c r="N10" s="39">
        <v>0.70699999999999996</v>
      </c>
      <c r="O10" s="40">
        <f t="shared" ref="O10" si="28">VALUE(70.7/100*(O1-O2)+O2)</f>
        <v>9132.4850999999999</v>
      </c>
      <c r="P10" s="40">
        <f t="shared" ref="P10:Q10" si="29">VALUE(70.7/100*(P1-P2)+P2)</f>
        <v>7958.7453999999998</v>
      </c>
      <c r="Q10" s="40">
        <f t="shared" si="29"/>
        <v>8371.038700000001</v>
      </c>
      <c r="R10" s="40">
        <f t="shared" ref="R10:T10" si="30">VALUE(70.7/100*(R1-R2)+R2)</f>
        <v>5234.8307499999992</v>
      </c>
      <c r="S10" s="40">
        <f t="shared" si="30"/>
        <v>10989.1158</v>
      </c>
      <c r="T10" s="40">
        <f t="shared" si="30"/>
        <v>7985.9358000000002</v>
      </c>
    </row>
    <row r="11" spans="1:21" ht="15" customHeight="1">
      <c r="A11" s="24"/>
      <c r="B11" s="25"/>
      <c r="C11" s="25"/>
      <c r="D11" s="6" t="s">
        <v>9</v>
      </c>
      <c r="E11" s="21">
        <f t="shared" ref="E11:G11" si="31">(E2+E3+E4)/3</f>
        <v>11541.166666666666</v>
      </c>
      <c r="F11" s="21">
        <f t="shared" si="31"/>
        <v>9137.5500000000011</v>
      </c>
      <c r="G11" s="21">
        <f t="shared" si="31"/>
        <v>9006.0999999999985</v>
      </c>
      <c r="H11" s="21">
        <f t="shared" ref="H11" si="32">(H2+H3+H4)/3</f>
        <v>9020.2000000000007</v>
      </c>
      <c r="I11" s="21">
        <f t="shared" ref="I11:J11" si="33">(I2+I3+I4)/3</f>
        <v>8956.15</v>
      </c>
      <c r="J11" s="21">
        <f t="shared" si="33"/>
        <v>9227.3666666666668</v>
      </c>
      <c r="K11" s="21">
        <f t="shared" ref="K11" si="34">(K2+K3+K4)/3</f>
        <v>20425.766666666666</v>
      </c>
      <c r="L11" s="21"/>
      <c r="N11" s="45">
        <v>0.78600000000000003</v>
      </c>
      <c r="O11" s="46">
        <f t="shared" ref="O11" si="35">VALUE(78.6/100*(O1-O2)+O2)</f>
        <v>9167.1898000000001</v>
      </c>
      <c r="P11" s="46">
        <f t="shared" ref="P11:Q11" si="36">VALUE(78.6/100*(P1-P2)+P2)</f>
        <v>7838.0492000000004</v>
      </c>
      <c r="Q11" s="46">
        <f t="shared" si="36"/>
        <v>8286.0426000000007</v>
      </c>
      <c r="R11" s="46">
        <f t="shared" ref="R11:T11" si="37">VALUE(78.6/100*(R1-R2)+R2)</f>
        <v>4430.7885000000006</v>
      </c>
      <c r="S11" s="46">
        <f t="shared" si="37"/>
        <v>11377.7484</v>
      </c>
      <c r="T11" s="46">
        <f t="shared" si="37"/>
        <v>7857.9084000000003</v>
      </c>
    </row>
    <row r="12" spans="1:21" ht="15" customHeight="1">
      <c r="A12" s="24"/>
      <c r="B12" s="25"/>
      <c r="C12" s="25"/>
      <c r="D12" s="6" t="s">
        <v>10</v>
      </c>
      <c r="E12" s="56">
        <f t="shared" ref="E12:G12" si="38">E11-E32/2</f>
        <v>11710.875</v>
      </c>
      <c r="F12" s="56">
        <f t="shared" si="38"/>
        <v>9072.9500000000007</v>
      </c>
      <c r="G12" s="56">
        <f t="shared" si="38"/>
        <v>8999.9749999999985</v>
      </c>
      <c r="H12" s="56">
        <f t="shared" ref="H12" si="39">H11-H32/2</f>
        <v>8972.75</v>
      </c>
      <c r="I12" s="56">
        <f t="shared" ref="I12:J12" si="40">I11-I32/2</f>
        <v>8937.8250000000007</v>
      </c>
      <c r="J12" s="56">
        <f t="shared" si="40"/>
        <v>9207.6749999999993</v>
      </c>
      <c r="K12" s="56">
        <f t="shared" ref="K12" si="41">K11-K32/2</f>
        <v>20297.924999999999</v>
      </c>
      <c r="L12" s="56"/>
      <c r="N12" s="39">
        <v>1</v>
      </c>
      <c r="O12" s="40">
        <f t="shared" ref="O12" si="42">VALUE(100/100*(O1-O2)+O2)</f>
        <v>9261.2000000000007</v>
      </c>
      <c r="P12" s="40">
        <f t="shared" ref="P12:Q12" si="43">VALUE(100/100*(P1-P2)+P2)</f>
        <v>7511.1</v>
      </c>
      <c r="Q12" s="40">
        <f t="shared" si="43"/>
        <v>8055.8</v>
      </c>
      <c r="R12" s="40">
        <f t="shared" ref="R12:T12" si="44">VALUE(100/100*(R1-R2)+R2)</f>
        <v>2252.75</v>
      </c>
      <c r="S12" s="40">
        <f t="shared" si="44"/>
        <v>12430.5</v>
      </c>
      <c r="T12" s="40">
        <f t="shared" si="44"/>
        <v>7511.1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 t="shared" ref="O13" si="45">VALUE(123.6/100*(O1-O2)+O2)</f>
        <v>9364.8748000000014</v>
      </c>
      <c r="P13" s="40">
        <f t="shared" ref="P13:Q13" si="46">VALUE(123.6/100*(P1-P2)+P2)</f>
        <v>7150.5392000000011</v>
      </c>
      <c r="Q13" s="40">
        <f t="shared" si="46"/>
        <v>7801.8876</v>
      </c>
      <c r="R13" s="40">
        <f t="shared" ref="R13:T13" si="47">VALUE(123.6/100*(R1-R2)+R2)</f>
        <v>-149.19900000000052</v>
      </c>
      <c r="S13" s="40">
        <f t="shared" si="47"/>
        <v>13591.4784</v>
      </c>
      <c r="T13" s="40">
        <f t="shared" si="47"/>
        <v>7128.6383999999998</v>
      </c>
    </row>
    <row r="14" spans="1:21" ht="15" customHeight="1">
      <c r="A14" s="24"/>
      <c r="B14" s="25"/>
      <c r="C14" s="25"/>
      <c r="D14" s="6" t="s">
        <v>11</v>
      </c>
      <c r="E14" s="32">
        <f t="shared" ref="E14:G14" si="48">2*E11-E2</f>
        <v>10835.633333333331</v>
      </c>
      <c r="F14" s="32">
        <f t="shared" si="48"/>
        <v>8951.1000000000022</v>
      </c>
      <c r="G14" s="32">
        <f t="shared" si="48"/>
        <v>8900.1499999999978</v>
      </c>
      <c r="H14" s="32">
        <f t="shared" ref="H14" si="49">2*H11-H2</f>
        <v>8779.2000000000007</v>
      </c>
      <c r="I14" s="32">
        <f t="shared" ref="I14:J14" si="50">2*I11-I2</f>
        <v>8858.5499999999993</v>
      </c>
      <c r="J14" s="32">
        <f t="shared" si="50"/>
        <v>9130.7333333333336</v>
      </c>
      <c r="K14" s="32">
        <f t="shared" ref="K14" si="51">2*K11-K2</f>
        <v>19984.983333333334</v>
      </c>
      <c r="L14" s="32"/>
      <c r="N14" s="33"/>
      <c r="O14" s="30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G15" si="52">E11-E25</f>
        <v>10469.516666666665</v>
      </c>
      <c r="F15" s="34">
        <f t="shared" si="52"/>
        <v>8635.4500000000007</v>
      </c>
      <c r="G15" s="34">
        <f t="shared" si="52"/>
        <v>8806.4499999999989</v>
      </c>
      <c r="H15" s="34">
        <f t="shared" ref="H15" si="53">H11-H25</f>
        <v>8633.1</v>
      </c>
      <c r="I15" s="34">
        <f t="shared" ref="I15:J15" si="54">I11-I25</f>
        <v>8724.2999999999993</v>
      </c>
      <c r="J15" s="34">
        <f t="shared" si="54"/>
        <v>8994.7166666666672</v>
      </c>
      <c r="K15" s="34">
        <f t="shared" ref="K15" si="55">K11-K25</f>
        <v>19288.516666666666</v>
      </c>
      <c r="L15" s="34"/>
      <c r="N15" s="38" t="s">
        <v>31</v>
      </c>
      <c r="O15" s="30"/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G16" si="56">E14-E25</f>
        <v>9763.9833333333299</v>
      </c>
      <c r="F16" s="35">
        <f t="shared" si="56"/>
        <v>8449.0000000000018</v>
      </c>
      <c r="G16" s="35">
        <f t="shared" si="56"/>
        <v>8700.4999999999982</v>
      </c>
      <c r="H16" s="35">
        <f t="shared" ref="H16" si="57">H14-H25</f>
        <v>8392.1</v>
      </c>
      <c r="I16" s="35">
        <f t="shared" ref="I16:J16" si="58">I14-I25</f>
        <v>8626.6999999999989</v>
      </c>
      <c r="J16" s="35">
        <f t="shared" si="58"/>
        <v>8898.0833333333339</v>
      </c>
      <c r="K16" s="35">
        <f t="shared" ref="K16" si="59">K14-K25</f>
        <v>18847.733333333334</v>
      </c>
      <c r="L16" s="35"/>
      <c r="N16" s="39">
        <v>0.23599999999999999</v>
      </c>
      <c r="O16" s="40">
        <f t="shared" ref="O16" si="60">VALUE(O3-23.6/100*(O1-O2))</f>
        <v>8950.0751999999993</v>
      </c>
      <c r="P16" s="40">
        <f t="shared" ref="P16:Q16" si="61">VALUE(P3-23.6/100*(P1-P2))</f>
        <v>8416.3608000000004</v>
      </c>
      <c r="Q16" s="60">
        <f t="shared" si="61"/>
        <v>8954.2123999999985</v>
      </c>
      <c r="R16" s="60">
        <f t="shared" ref="R16:T16" si="62">VALUE(R3-23.6/100*(R1-R2))</f>
        <v>2401.9490000000001</v>
      </c>
      <c r="S16" s="60">
        <f t="shared" si="62"/>
        <v>-1160.9784</v>
      </c>
      <c r="T16" s="60">
        <f t="shared" si="62"/>
        <v>382.46160000000009</v>
      </c>
    </row>
    <row r="17" spans="1:21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40">
        <f t="shared" ref="O17" si="63">VALUE(O3-38.2/100*(O1-O2))</f>
        <v>8885.9373999999989</v>
      </c>
      <c r="P17" s="40">
        <f t="shared" ref="P17:Q17" si="64">VALUE(P3-38.2/100*(P1-P2))</f>
        <v>8639.4195999999993</v>
      </c>
      <c r="Q17" s="61">
        <f t="shared" si="64"/>
        <v>9111.2937999999995</v>
      </c>
      <c r="R17" s="60">
        <f t="shared" ref="R17:T17" si="65">VALUE(R3-38.2/100*(R1-R2))</f>
        <v>3887.9005000000002</v>
      </c>
      <c r="S17" s="60">
        <f t="shared" si="65"/>
        <v>-1879.2107999999998</v>
      </c>
      <c r="T17" s="60">
        <f t="shared" si="65"/>
        <v>619.06920000000014</v>
      </c>
    </row>
    <row r="18" spans="1:21" ht="15" customHeight="1">
      <c r="A18" s="24"/>
      <c r="B18" s="25"/>
      <c r="C18" s="25"/>
      <c r="D18" s="6" t="s">
        <v>15</v>
      </c>
      <c r="E18" s="27">
        <f t="shared" ref="E18:G18" si="66">(E2/E3)*E4</f>
        <v>12275.960440892883</v>
      </c>
      <c r="F18" s="27">
        <f t="shared" si="66"/>
        <v>9794.1687164896448</v>
      </c>
      <c r="G18" s="27">
        <f t="shared" si="66"/>
        <v>9195.324591860779</v>
      </c>
      <c r="H18" s="27">
        <f t="shared" ref="H18" si="67">(H2/H3)*H4</f>
        <v>9314.6334118389477</v>
      </c>
      <c r="I18" s="27">
        <f t="shared" ref="I18:J18" si="68">(I2/I3)*I4</f>
        <v>9229.1414547886507</v>
      </c>
      <c r="J18" s="27">
        <f t="shared" si="68"/>
        <v>9503.8885314062263</v>
      </c>
      <c r="K18" s="27">
        <f t="shared" ref="K18" si="69">(K2/K3)*K4</f>
        <v>21873.584490960147</v>
      </c>
      <c r="L18" s="27"/>
      <c r="N18" s="39">
        <v>0.5</v>
      </c>
      <c r="O18" s="40">
        <f t="shared" ref="O18" si="70">VALUE(O3-50/100*(O1-O2))</f>
        <v>8834.0999999999985</v>
      </c>
      <c r="P18" s="40">
        <f t="shared" ref="P18:Q18" si="71">VALUE(P3-50/100*(P1-P2))</f>
        <v>8819.7000000000007</v>
      </c>
      <c r="Q18" s="61">
        <f t="shared" si="71"/>
        <v>9238.25</v>
      </c>
      <c r="R18" s="60">
        <f t="shared" ref="R18:T18" si="72">VALUE(R3-50/100*(R1-R2))</f>
        <v>5088.875</v>
      </c>
      <c r="S18" s="60">
        <f t="shared" si="72"/>
        <v>-2459.6999999999998</v>
      </c>
      <c r="T18" s="60">
        <f t="shared" si="72"/>
        <v>810.30000000000018</v>
      </c>
    </row>
    <row r="19" spans="1:21" ht="15" customHeight="1">
      <c r="A19" s="24"/>
      <c r="B19" s="25"/>
      <c r="C19" s="25"/>
      <c r="D19" s="6" t="s">
        <v>16</v>
      </c>
      <c r="E19" s="28">
        <f t="shared" ref="E19:G19" si="73">E4+E26/2</f>
        <v>11791.157500000001</v>
      </c>
      <c r="F19" s="28">
        <f t="shared" si="73"/>
        <v>9542.9050000000007</v>
      </c>
      <c r="G19" s="28">
        <f t="shared" si="73"/>
        <v>9103.6574999999993</v>
      </c>
      <c r="H19" s="28">
        <f t="shared" ref="H19" si="74">H4+H26/2</f>
        <v>9138.2049999999999</v>
      </c>
      <c r="I19" s="28">
        <f t="shared" ref="I19:J19" si="75">I4+I26/2</f>
        <v>9120.3174999999992</v>
      </c>
      <c r="J19" s="28">
        <f t="shared" si="75"/>
        <v>9394.7075000000004</v>
      </c>
      <c r="K19" s="28">
        <f t="shared" ref="K19" si="76">K4+K26/2</f>
        <v>21306.9375</v>
      </c>
      <c r="L19" s="28"/>
      <c r="N19" s="39">
        <v>0.61799999999999999</v>
      </c>
      <c r="O19" s="40">
        <f t="shared" ref="O19" si="77">VALUE(O3-61.8/100*(O1-O2))</f>
        <v>8782.2626</v>
      </c>
      <c r="P19" s="40">
        <f t="shared" ref="P19:Q19" si="78">VALUE(P3-61.8/100*(P1-P2))</f>
        <v>8999.9804000000004</v>
      </c>
      <c r="Q19" s="61">
        <f t="shared" si="78"/>
        <v>9365.2062000000005</v>
      </c>
      <c r="R19" s="60">
        <f t="shared" ref="R19:T19" si="79">VALUE(R3-61.8/100*(R1-R2))</f>
        <v>6289.8495000000003</v>
      </c>
      <c r="S19" s="60">
        <f t="shared" si="79"/>
        <v>-3040.1891999999998</v>
      </c>
      <c r="T19" s="60">
        <f t="shared" si="79"/>
        <v>1001.5308000000002</v>
      </c>
    </row>
    <row r="20" spans="1:21" ht="15" customHeight="1">
      <c r="A20" s="24"/>
      <c r="B20" s="25"/>
      <c r="C20" s="25"/>
      <c r="D20" s="6" t="s">
        <v>3</v>
      </c>
      <c r="E20" s="21">
        <f t="shared" ref="E20:G20" si="80">E4</f>
        <v>11201.75</v>
      </c>
      <c r="F20" s="21">
        <f t="shared" si="80"/>
        <v>9266.75</v>
      </c>
      <c r="G20" s="21">
        <f t="shared" si="80"/>
        <v>8993.85</v>
      </c>
      <c r="H20" s="21">
        <f t="shared" ref="H20" si="81">H4</f>
        <v>8925.2999999999993</v>
      </c>
      <c r="I20" s="21">
        <f t="shared" ref="I20:J20" si="82">I4</f>
        <v>8992.7999999999993</v>
      </c>
      <c r="J20" s="21">
        <f t="shared" si="82"/>
        <v>9266.75</v>
      </c>
      <c r="K20" s="21">
        <f t="shared" ref="K20" si="83">K4</f>
        <v>20681.45</v>
      </c>
      <c r="L20" s="21"/>
      <c r="N20" s="59">
        <v>0.70699999999999996</v>
      </c>
      <c r="O20" s="60">
        <f t="shared" ref="O20" si="84">VALUE(O3-70.07/100*(O1-O2))</f>
        <v>8745.9324899999992</v>
      </c>
      <c r="P20" s="60">
        <f t="shared" ref="P20:Q20" si="85">VALUE(P3-70.07/100*(P1-P2))</f>
        <v>9126.329459999999</v>
      </c>
      <c r="Q20" s="60">
        <f t="shared" si="85"/>
        <v>9454.1831299999994</v>
      </c>
      <c r="R20" s="60">
        <f t="shared" ref="R20:T20" si="86">VALUE(R3-70.07/100*(R1-R2))</f>
        <v>7131.5494249999983</v>
      </c>
      <c r="S20" s="60">
        <f t="shared" si="86"/>
        <v>-3447.0235799999991</v>
      </c>
      <c r="T20" s="60">
        <f t="shared" si="86"/>
        <v>1135.5544200000002</v>
      </c>
    </row>
    <row r="21" spans="1:21" ht="15" customHeight="1">
      <c r="A21" s="24"/>
      <c r="B21" s="25"/>
      <c r="C21" s="25"/>
      <c r="D21" s="6" t="s">
        <v>17</v>
      </c>
      <c r="E21" s="20">
        <f t="shared" ref="E21:G21" si="87">E4-E26/4</f>
        <v>10907.046249999999</v>
      </c>
      <c r="F21" s="20">
        <f t="shared" si="87"/>
        <v>9128.6725000000006</v>
      </c>
      <c r="G21" s="20">
        <f t="shared" si="87"/>
        <v>8938.9462500000009</v>
      </c>
      <c r="H21" s="20">
        <f t="shared" ref="H21" si="88">H4-H26/4</f>
        <v>8818.8474999999999</v>
      </c>
      <c r="I21" s="20">
        <f t="shared" ref="I21:J21" si="89">I4-I26/4</f>
        <v>8929.0412499999984</v>
      </c>
      <c r="J21" s="20">
        <f t="shared" si="89"/>
        <v>9202.7712499999998</v>
      </c>
      <c r="K21" s="20">
        <f t="shared" ref="K21" si="90">K4-K26/4</f>
        <v>20368.706249999999</v>
      </c>
      <c r="L21" s="20"/>
      <c r="N21" s="59">
        <v>0.78600000000000003</v>
      </c>
      <c r="O21" s="60">
        <f t="shared" ref="O21" si="91">VALUE(O3-78.6/100*(O1-O2))</f>
        <v>8708.4601999999995</v>
      </c>
      <c r="P21" s="60">
        <f t="shared" ref="P21:Q21" si="92">VALUE(P3-78.6/100*(P1-P2))</f>
        <v>9256.6507999999994</v>
      </c>
      <c r="Q21" s="60">
        <f t="shared" si="92"/>
        <v>9545.9573999999993</v>
      </c>
      <c r="R21" s="60">
        <f t="shared" ref="R21:T21" si="93">VALUE(R3-78.6/100*(R1-R2))</f>
        <v>7999.7114999999994</v>
      </c>
      <c r="S21" s="60">
        <f t="shared" si="93"/>
        <v>-3866.6483999999991</v>
      </c>
      <c r="T21" s="60">
        <f t="shared" si="93"/>
        <v>1273.7916000000002</v>
      </c>
    </row>
    <row r="22" spans="1:21" ht="15" customHeight="1">
      <c r="A22" s="24"/>
      <c r="B22" s="25"/>
      <c r="C22" s="25"/>
      <c r="D22" s="6" t="s">
        <v>18</v>
      </c>
      <c r="E22" s="32">
        <f t="shared" ref="E22:G22" si="94">E4-E26/2</f>
        <v>10612.342499999999</v>
      </c>
      <c r="F22" s="32">
        <f t="shared" si="94"/>
        <v>8990.5949999999993</v>
      </c>
      <c r="G22" s="32">
        <f t="shared" si="94"/>
        <v>8884.0425000000014</v>
      </c>
      <c r="H22" s="32">
        <f t="shared" ref="H22" si="95">H4-H26/2</f>
        <v>8712.3949999999986</v>
      </c>
      <c r="I22" s="32">
        <f t="shared" ref="I22:J22" si="96">I4-I26/2</f>
        <v>8865.2824999999993</v>
      </c>
      <c r="J22" s="32">
        <f t="shared" si="96"/>
        <v>9138.7924999999996</v>
      </c>
      <c r="K22" s="32">
        <f t="shared" ref="K22" si="97">K4-K26/2</f>
        <v>20055.962500000001</v>
      </c>
      <c r="L22" s="32"/>
      <c r="N22" s="59">
        <v>1</v>
      </c>
      <c r="O22" s="60">
        <f t="shared" ref="O22" si="98">VALUE(O3-100/100*(O1-O2))</f>
        <v>8614.4499999999989</v>
      </c>
      <c r="P22" s="61">
        <f t="shared" ref="P22:Q22" si="99">VALUE(P3-100/100*(P1-P2))</f>
        <v>9583.5999999999985</v>
      </c>
      <c r="Q22" s="60">
        <f t="shared" si="99"/>
        <v>9776.2000000000007</v>
      </c>
      <c r="R22" s="60">
        <f t="shared" ref="R22:T22" si="100">VALUE(R3-100/100*(R1-R2))</f>
        <v>10177.75</v>
      </c>
      <c r="S22" s="60">
        <f t="shared" si="100"/>
        <v>-4919.3999999999996</v>
      </c>
      <c r="T22" s="60">
        <f t="shared" si="100"/>
        <v>1620.6000000000004</v>
      </c>
      <c r="U22" s="54"/>
    </row>
    <row r="23" spans="1:21" ht="15" customHeight="1">
      <c r="A23" s="24"/>
      <c r="B23" s="25"/>
      <c r="C23" s="25"/>
      <c r="D23" s="6" t="s">
        <v>19</v>
      </c>
      <c r="E23" s="34">
        <f t="shared" ref="E23:G23" si="101">E4-(E18-E4)</f>
        <v>10127.539559107117</v>
      </c>
      <c r="F23" s="34">
        <f t="shared" si="101"/>
        <v>8739.3312835103552</v>
      </c>
      <c r="G23" s="34">
        <f t="shared" si="101"/>
        <v>8792.3754081392217</v>
      </c>
      <c r="H23" s="34">
        <f t="shared" ref="H23" si="102">H4-(H18-H4)</f>
        <v>8535.9665881610508</v>
      </c>
      <c r="I23" s="34">
        <f t="shared" ref="I23:J23" si="103">I4-(I18-I4)</f>
        <v>8756.4585452113479</v>
      </c>
      <c r="J23" s="34">
        <f t="shared" si="103"/>
        <v>9029.6114685937737</v>
      </c>
      <c r="K23" s="34">
        <f t="shared" ref="K23" si="104">K4-(K18-K4)</f>
        <v>19489.315509039854</v>
      </c>
      <c r="L23" s="34"/>
      <c r="N23" s="59">
        <v>1.236</v>
      </c>
      <c r="O23" s="60">
        <f t="shared" ref="O23" si="105">VALUE(O3-123.6/100*(O1-O2))</f>
        <v>8510.7751999999982</v>
      </c>
      <c r="P23" s="61">
        <f t="shared" ref="P23:Q23" si="106">VALUE(P3-123.6/100*(P1-P2))</f>
        <v>9944.1607999999997</v>
      </c>
      <c r="Q23" s="60">
        <f t="shared" si="106"/>
        <v>10030.1124</v>
      </c>
      <c r="R23" s="60">
        <f t="shared" ref="R23:T23" si="107">VALUE(R3-123.6/100*(R1-R2))</f>
        <v>12579.699000000001</v>
      </c>
      <c r="S23" s="60">
        <f t="shared" si="107"/>
        <v>-6080.3783999999996</v>
      </c>
      <c r="T23" s="60">
        <f t="shared" si="107"/>
        <v>2003.0616000000005</v>
      </c>
      <c r="U23" s="54"/>
    </row>
    <row r="24" spans="1:21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K24" s="5"/>
      <c r="L24" s="5"/>
      <c r="N24" s="51">
        <v>1.272</v>
      </c>
      <c r="O24" s="52">
        <f t="shared" ref="O24" si="108">VALUE(O3-127.2/100*(O1-O2))</f>
        <v>8494.9603999999981</v>
      </c>
      <c r="P24" s="52">
        <f t="shared" ref="P24:Q24" si="109">VALUE(P3-127.2/100*(P1-P2))</f>
        <v>9999.1615999999995</v>
      </c>
      <c r="Q24" s="52">
        <f t="shared" si="109"/>
        <v>10068.844800000001</v>
      </c>
      <c r="R24" s="52">
        <f t="shared" ref="R24:T24" si="110">VALUE(R3-127.2/100*(R1-R2))</f>
        <v>12946.098</v>
      </c>
      <c r="S24" s="52">
        <f t="shared" si="110"/>
        <v>-6257.4767999999995</v>
      </c>
      <c r="T24" s="52">
        <f t="shared" si="110"/>
        <v>2061.4032000000007</v>
      </c>
    </row>
    <row r="25" spans="1:21" ht="15" customHeight="1">
      <c r="A25" s="24"/>
      <c r="B25" s="25"/>
      <c r="C25" s="25"/>
      <c r="D25" s="6" t="s">
        <v>21</v>
      </c>
      <c r="E25" s="36">
        <f t="shared" ref="E25:G25" si="111">ABS(E2-E3)</f>
        <v>1071.6500000000015</v>
      </c>
      <c r="F25" s="36">
        <f t="shared" si="111"/>
        <v>502.10000000000036</v>
      </c>
      <c r="G25" s="36">
        <f t="shared" si="111"/>
        <v>199.64999999999964</v>
      </c>
      <c r="H25" s="36">
        <f t="shared" ref="H25" si="112">ABS(H2-H3)</f>
        <v>387.10000000000036</v>
      </c>
      <c r="I25" s="36">
        <f t="shared" ref="I25:J25" si="113">ABS(I2-I3)</f>
        <v>231.85000000000036</v>
      </c>
      <c r="J25" s="36">
        <f t="shared" si="113"/>
        <v>232.64999999999964</v>
      </c>
      <c r="K25" s="36">
        <f t="shared" ref="K25" si="114">ABS(K2-K3)</f>
        <v>1137.25</v>
      </c>
      <c r="L25" s="36"/>
      <c r="N25" s="39">
        <v>1.3819999999999999</v>
      </c>
      <c r="O25" s="40">
        <f t="shared" ref="O25" si="115">VALUE(O3-138.2/100*(O1-O2))</f>
        <v>8446.6373999999978</v>
      </c>
      <c r="P25" s="40">
        <f t="shared" ref="P25:Q25" si="116">VALUE(P3-138.2/100*(P1-P2))</f>
        <v>10167.219599999999</v>
      </c>
      <c r="Q25" s="40">
        <f t="shared" si="116"/>
        <v>10187.193800000001</v>
      </c>
      <c r="R25" s="40">
        <f t="shared" ref="R25:T25" si="117">VALUE(R3-138.2/100*(R1-R2))</f>
        <v>14065.6505</v>
      </c>
      <c r="S25" s="40">
        <f t="shared" si="117"/>
        <v>-6798.6107999999986</v>
      </c>
      <c r="T25" s="40">
        <f t="shared" si="117"/>
        <v>2239.6692000000003</v>
      </c>
    </row>
    <row r="26" spans="1:21" ht="15" customHeight="1">
      <c r="A26" s="24"/>
      <c r="B26" s="25"/>
      <c r="C26" s="25"/>
      <c r="D26" s="6" t="s">
        <v>22</v>
      </c>
      <c r="E26" s="36">
        <f t="shared" ref="E26:G26" si="118">E25*1.1</f>
        <v>1178.8150000000016</v>
      </c>
      <c r="F26" s="36">
        <f t="shared" si="118"/>
        <v>552.3100000000004</v>
      </c>
      <c r="G26" s="36">
        <f t="shared" si="118"/>
        <v>219.61499999999961</v>
      </c>
      <c r="H26" s="36">
        <f t="shared" ref="H26" si="119">H25*1.1</f>
        <v>425.81000000000046</v>
      </c>
      <c r="I26" s="36">
        <f t="shared" ref="I26:J26" si="120">I25*1.1</f>
        <v>255.03500000000042</v>
      </c>
      <c r="J26" s="36">
        <f t="shared" si="120"/>
        <v>255.91499999999962</v>
      </c>
      <c r="K26" s="36">
        <f t="shared" ref="K26" si="121">K25*1.1</f>
        <v>1250.9750000000001</v>
      </c>
      <c r="L26" s="36"/>
      <c r="N26" s="39">
        <v>1.4139999999999999</v>
      </c>
      <c r="O26" s="40">
        <f t="shared" ref="O26" si="122">VALUE(O3-141.4/100*(O1-O2))</f>
        <v>8432.5797999999977</v>
      </c>
      <c r="P26" s="40">
        <f t="shared" ref="P26:Q26" si="123">VALUE(P3-141.4/100*(P1-P2))</f>
        <v>10216.109199999999</v>
      </c>
      <c r="Q26" s="40">
        <f t="shared" si="123"/>
        <v>10221.622600000001</v>
      </c>
      <c r="R26" s="40">
        <f t="shared" ref="R26:T26" si="124">VALUE(R3-141.4/100*(R1-R2))</f>
        <v>14391.338500000002</v>
      </c>
      <c r="S26" s="40">
        <f t="shared" si="124"/>
        <v>-6956.0316000000003</v>
      </c>
      <c r="T26" s="40">
        <f t="shared" si="124"/>
        <v>2291.5284000000006</v>
      </c>
    </row>
    <row r="27" spans="1:21" ht="15" customHeight="1">
      <c r="A27" s="24"/>
      <c r="B27" s="25"/>
      <c r="C27" s="25"/>
      <c r="D27" s="6" t="s">
        <v>23</v>
      </c>
      <c r="E27" s="36">
        <f t="shared" ref="E27:G27" si="125">(E2+E3)</f>
        <v>23421.75</v>
      </c>
      <c r="F27" s="36">
        <f t="shared" si="125"/>
        <v>18145.900000000001</v>
      </c>
      <c r="G27" s="36">
        <f t="shared" si="125"/>
        <v>18024.449999999997</v>
      </c>
      <c r="H27" s="36">
        <f t="shared" ref="H27" si="126">(H2+H3)</f>
        <v>18135.300000000003</v>
      </c>
      <c r="I27" s="36">
        <f t="shared" ref="I27:J27" si="127">(I2+I3)</f>
        <v>17875.650000000001</v>
      </c>
      <c r="J27" s="36">
        <f t="shared" si="127"/>
        <v>18415.349999999999</v>
      </c>
      <c r="K27" s="36">
        <f t="shared" ref="K27" si="128">(K2+K3)</f>
        <v>40595.85</v>
      </c>
      <c r="L27" s="36"/>
      <c r="N27" s="39">
        <v>1.5</v>
      </c>
      <c r="O27" s="40">
        <f t="shared" ref="O27" si="129">VALUE(O3-150/100*(O1-O2))</f>
        <v>8394.7999999999993</v>
      </c>
      <c r="P27" s="40">
        <f t="shared" ref="P27:Q27" si="130">VALUE(P3-150/100*(P1-P2))</f>
        <v>10347.5</v>
      </c>
      <c r="Q27" s="40">
        <f t="shared" si="130"/>
        <v>10314.15</v>
      </c>
      <c r="R27" s="40">
        <f t="shared" ref="R27:T27" si="131">VALUE(R3-150/100*(R1-R2))</f>
        <v>15266.625</v>
      </c>
      <c r="S27" s="40">
        <f t="shared" si="131"/>
        <v>-7379.0999999999995</v>
      </c>
      <c r="T27" s="40">
        <f t="shared" si="131"/>
        <v>2430.9000000000005</v>
      </c>
    </row>
    <row r="28" spans="1:21" ht="15" customHeight="1">
      <c r="A28" s="24"/>
      <c r="B28" s="25"/>
      <c r="C28" s="25"/>
      <c r="D28" s="6" t="s">
        <v>24</v>
      </c>
      <c r="E28" s="36">
        <f t="shared" ref="E28:G28" si="132">(E2+E3)/2</f>
        <v>11710.875</v>
      </c>
      <c r="F28" s="36">
        <f t="shared" si="132"/>
        <v>9072.9500000000007</v>
      </c>
      <c r="G28" s="36">
        <f t="shared" si="132"/>
        <v>9012.2249999999985</v>
      </c>
      <c r="H28" s="36">
        <f t="shared" ref="H28" si="133">(H2+H3)/2</f>
        <v>9067.6500000000015</v>
      </c>
      <c r="I28" s="36">
        <f t="shared" ref="I28:J28" si="134">(I2+I3)/2</f>
        <v>8937.8250000000007</v>
      </c>
      <c r="J28" s="36">
        <f t="shared" si="134"/>
        <v>9207.6749999999993</v>
      </c>
      <c r="K28" s="36">
        <f t="shared" ref="K28" si="135">(K2+K3)/2</f>
        <v>20297.924999999999</v>
      </c>
      <c r="L28" s="36"/>
      <c r="N28" s="49">
        <v>1.6180000000000001</v>
      </c>
      <c r="O28" s="50">
        <f t="shared" ref="O28" si="136">VALUE(O3-161.8/100*(O1-O2))</f>
        <v>8342.9625999999989</v>
      </c>
      <c r="P28" s="50">
        <f t="shared" ref="P28:Q28" si="137">VALUE(P3-161.8/100*(P1-P2))</f>
        <v>10527.7804</v>
      </c>
      <c r="Q28" s="50">
        <f t="shared" si="137"/>
        <v>10441.1062</v>
      </c>
      <c r="R28" s="50">
        <f t="shared" ref="R28:T28" si="138">VALUE(R3-161.8/100*(R1-R2))</f>
        <v>16467.5995</v>
      </c>
      <c r="S28" s="50">
        <f t="shared" si="138"/>
        <v>-7959.5892000000003</v>
      </c>
      <c r="T28" s="50">
        <f t="shared" si="138"/>
        <v>2622.1308000000008</v>
      </c>
    </row>
    <row r="29" spans="1:21" ht="15" customHeight="1">
      <c r="A29" s="24"/>
      <c r="B29" s="25"/>
      <c r="C29" s="25"/>
      <c r="D29" s="6" t="s">
        <v>8</v>
      </c>
      <c r="E29" s="36">
        <f t="shared" ref="E29:G29" si="139">E30-E31+E30</f>
        <v>11371.458333333332</v>
      </c>
      <c r="F29" s="36">
        <f t="shared" si="139"/>
        <v>9202.1500000000015</v>
      </c>
      <c r="G29" s="36">
        <f t="shared" si="139"/>
        <v>8999.9749999999985</v>
      </c>
      <c r="H29" s="36">
        <f t="shared" ref="H29" si="140">H30-H31+H30</f>
        <v>8972.75</v>
      </c>
      <c r="I29" s="36">
        <f t="shared" ref="I29:J29" si="141">I30-I31+I30</f>
        <v>8974.4749999999985</v>
      </c>
      <c r="J29" s="36">
        <f t="shared" si="141"/>
        <v>9247.0583333333343</v>
      </c>
      <c r="K29" s="36">
        <f t="shared" ref="K29" si="142">K30-K31+K30</f>
        <v>20553.608333333334</v>
      </c>
      <c r="L29" s="36"/>
      <c r="N29" s="39">
        <v>1.7070000000000001</v>
      </c>
      <c r="O29" s="40">
        <f t="shared" ref="O29" si="143">VALUE(O3-170.07/100*(O1-O2))</f>
        <v>8306.6324899999981</v>
      </c>
      <c r="P29" s="40">
        <f t="shared" ref="P29:Q29" si="144">VALUE(P3-170.07/100*(P1-P2))</f>
        <v>10654.129459999998</v>
      </c>
      <c r="Q29" s="40">
        <f t="shared" si="144"/>
        <v>10530.083129999999</v>
      </c>
      <c r="R29" s="40">
        <f t="shared" ref="R29:T29" si="145">VALUE(R3-170.07/100*(R1-R2))</f>
        <v>17309.299424999997</v>
      </c>
      <c r="S29" s="40">
        <f t="shared" si="145"/>
        <v>-8366.4235799999988</v>
      </c>
      <c r="T29" s="40">
        <f t="shared" si="145"/>
        <v>2756.1544200000003</v>
      </c>
    </row>
    <row r="30" spans="1:21" ht="15" customHeight="1">
      <c r="A30" s="24"/>
      <c r="B30" s="25"/>
      <c r="C30" s="25"/>
      <c r="D30" s="6" t="s">
        <v>25</v>
      </c>
      <c r="E30" s="36">
        <f t="shared" ref="E30:G30" si="146">(E2+E3+E4)/3</f>
        <v>11541.166666666666</v>
      </c>
      <c r="F30" s="36">
        <f t="shared" si="146"/>
        <v>9137.5500000000011</v>
      </c>
      <c r="G30" s="36">
        <f t="shared" si="146"/>
        <v>9006.0999999999985</v>
      </c>
      <c r="H30" s="36">
        <f t="shared" ref="H30" si="147">(H2+H3+H4)/3</f>
        <v>9020.2000000000007</v>
      </c>
      <c r="I30" s="36">
        <f t="shared" ref="I30:J30" si="148">(I2+I3+I4)/3</f>
        <v>8956.15</v>
      </c>
      <c r="J30" s="36">
        <f t="shared" si="148"/>
        <v>9227.3666666666668</v>
      </c>
      <c r="K30" s="36">
        <f t="shared" ref="K30" si="149">(K2+K3+K4)/3</f>
        <v>20425.766666666666</v>
      </c>
      <c r="L30" s="36"/>
      <c r="N30" s="41">
        <v>2</v>
      </c>
      <c r="O30" s="42">
        <f t="shared" ref="O30" si="150">VALUE(O3-200/100*(O1-O2))</f>
        <v>8175.1499999999978</v>
      </c>
      <c r="P30" s="42">
        <f t="shared" ref="P30:Q30" si="151">VALUE(P3-200/100*(P1-P2))</f>
        <v>11111.399999999998</v>
      </c>
      <c r="Q30" s="42">
        <f t="shared" si="151"/>
        <v>10852.1</v>
      </c>
      <c r="R30" s="42">
        <f t="shared" ref="R30:T30" si="152">VALUE(R3-200/100*(R1-R2))</f>
        <v>20355.5</v>
      </c>
      <c r="S30" s="42">
        <f t="shared" si="152"/>
        <v>-9838.7999999999993</v>
      </c>
      <c r="T30" s="42">
        <f t="shared" si="152"/>
        <v>3241.2000000000007</v>
      </c>
    </row>
    <row r="31" spans="1:21" ht="15" customHeight="1">
      <c r="A31" s="24"/>
      <c r="B31" s="25"/>
      <c r="C31" s="25"/>
      <c r="D31" s="6" t="s">
        <v>10</v>
      </c>
      <c r="E31" s="36">
        <f t="shared" ref="E31:G31" si="153">E28</f>
        <v>11710.875</v>
      </c>
      <c r="F31" s="36">
        <f t="shared" si="153"/>
        <v>9072.9500000000007</v>
      </c>
      <c r="G31" s="36">
        <f t="shared" si="153"/>
        <v>9012.2249999999985</v>
      </c>
      <c r="H31" s="36">
        <f t="shared" ref="H31" si="154">H28</f>
        <v>9067.6500000000015</v>
      </c>
      <c r="I31" s="36">
        <f t="shared" ref="I31:J31" si="155">I28</f>
        <v>8937.8250000000007</v>
      </c>
      <c r="J31" s="36">
        <f t="shared" si="155"/>
        <v>9207.6749999999993</v>
      </c>
      <c r="K31" s="36">
        <f t="shared" ref="K31" si="156">K28</f>
        <v>20297.924999999999</v>
      </c>
      <c r="L31" s="36"/>
      <c r="N31" s="39">
        <v>2.2360000000000002</v>
      </c>
      <c r="O31" s="40">
        <f t="shared" ref="O31" si="157">VALUE(O3-223.6/100*(O1-O2))</f>
        <v>8071.475199999998</v>
      </c>
      <c r="P31" s="40">
        <f t="shared" ref="P31:Q31" si="158">VALUE(P3-223.6/100*(P1-P2))</f>
        <v>11471.960799999997</v>
      </c>
      <c r="Q31" s="40">
        <f t="shared" si="158"/>
        <v>11106.0124</v>
      </c>
      <c r="R31" s="40">
        <f t="shared" ref="R31:T31" si="159">VALUE(R3-223.6/100*(R1-R2))</f>
        <v>22757.448999999997</v>
      </c>
      <c r="S31" s="40">
        <f t="shared" si="159"/>
        <v>-10999.778399999997</v>
      </c>
      <c r="T31" s="40">
        <f t="shared" si="159"/>
        <v>3623.6616000000004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160">ABS(F29-F31)</f>
        <v>129.20000000000073</v>
      </c>
      <c r="G32" s="37">
        <f t="shared" si="160"/>
        <v>12.25</v>
      </c>
      <c r="H32" s="37">
        <f t="shared" ref="H32" si="161">ABS(H29-H31)</f>
        <v>94.900000000001455</v>
      </c>
      <c r="I32" s="37">
        <f t="shared" ref="I32:J32" si="162">ABS(I29-I31)</f>
        <v>36.649999999997817</v>
      </c>
      <c r="J32" s="37">
        <f t="shared" si="162"/>
        <v>39.383333333335031</v>
      </c>
      <c r="K32" s="37">
        <f t="shared" ref="K32" si="163">ABS(K29-K31)</f>
        <v>255.6833333333343</v>
      </c>
      <c r="L32" s="37"/>
      <c r="N32" s="39">
        <v>2.2719999999999998</v>
      </c>
      <c r="O32" s="40">
        <f t="shared" ref="O32" si="164">VALUE(O3-227.2/100*(O1-O2))</f>
        <v>8055.6603999999979</v>
      </c>
      <c r="P32" s="40">
        <f t="shared" ref="P32:Q32" si="165">VALUE(P3-227.2/100*(P1-P2))</f>
        <v>11526.961599999999</v>
      </c>
      <c r="Q32" s="40">
        <f t="shared" si="165"/>
        <v>11144.7448</v>
      </c>
      <c r="R32" s="40">
        <f t="shared" ref="R32:T32" si="166">VALUE(R3-227.2/100*(R1-R2))</f>
        <v>23123.847999999998</v>
      </c>
      <c r="S32" s="40">
        <f t="shared" si="166"/>
        <v>-11176.876799999998</v>
      </c>
      <c r="T32" s="40">
        <f t="shared" si="166"/>
        <v>3682.0032000000006</v>
      </c>
    </row>
    <row r="33" spans="14:20" ht="15" customHeight="1">
      <c r="N33" s="39">
        <v>2.3820000000000001</v>
      </c>
      <c r="O33" s="40">
        <f t="shared" ref="O33" si="167">VALUE(O3-238.2/100*(O1-O2))</f>
        <v>8007.3373999999976</v>
      </c>
      <c r="P33" s="40">
        <f t="shared" ref="P33:Q33" si="168">VALUE(P3-238.2/100*(P1-P2))</f>
        <v>11695.019599999998</v>
      </c>
      <c r="Q33" s="40">
        <f t="shared" si="168"/>
        <v>11263.093800000001</v>
      </c>
      <c r="R33" s="40">
        <f t="shared" ref="R33:T33" si="169">VALUE(R3-238.2/100*(R1-R2))</f>
        <v>24243.400499999996</v>
      </c>
      <c r="S33" s="40">
        <f t="shared" si="169"/>
        <v>-11718.010799999998</v>
      </c>
      <c r="T33" s="40">
        <f t="shared" si="169"/>
        <v>3860.2692000000002</v>
      </c>
    </row>
    <row r="34" spans="14:20" ht="15" customHeight="1">
      <c r="N34" s="47">
        <v>2.4140000000000001</v>
      </c>
      <c r="O34" s="48">
        <f t="shared" ref="O34" si="170">VALUE(O3-241.4/100*(O1-O2))</f>
        <v>7993.2797999999975</v>
      </c>
      <c r="P34" s="48">
        <f t="shared" ref="P34:Q34" si="171">VALUE(P3-241.4/100*(P1-P2))</f>
        <v>11743.909199999998</v>
      </c>
      <c r="Q34" s="48">
        <f t="shared" si="171"/>
        <v>11297.5226</v>
      </c>
      <c r="R34" s="48">
        <f t="shared" ref="R34:T34" si="172">VALUE(R3-241.4/100*(R1-R2))</f>
        <v>24569.088500000002</v>
      </c>
      <c r="S34" s="48">
        <f t="shared" si="172"/>
        <v>-11875.4316</v>
      </c>
      <c r="T34" s="48">
        <f t="shared" si="172"/>
        <v>3912.128400000001</v>
      </c>
    </row>
    <row r="35" spans="14:20" ht="15" customHeight="1">
      <c r="N35" s="43">
        <v>2.6179999999999999</v>
      </c>
      <c r="O35" s="44">
        <f t="shared" ref="O35" si="173">VALUE(O3-261.8/100*(O1-O2))</f>
        <v>7903.6625999999969</v>
      </c>
      <c r="P35" s="44">
        <f t="shared" ref="P35:Q35" si="174">VALUE(P3-261.8/100*(P1-P2))</f>
        <v>12055.580399999999</v>
      </c>
      <c r="Q35" s="44">
        <f t="shared" si="174"/>
        <v>11517.006200000002</v>
      </c>
      <c r="R35" s="44">
        <f t="shared" ref="R35:T35" si="175">VALUE(R3-261.8/100*(R1-R2))</f>
        <v>26645.349500000004</v>
      </c>
      <c r="S35" s="44">
        <f t="shared" si="175"/>
        <v>-12878.9892</v>
      </c>
      <c r="T35" s="44">
        <f t="shared" si="175"/>
        <v>4242.7308000000012</v>
      </c>
    </row>
    <row r="36" spans="14:20" ht="15" customHeight="1">
      <c r="N36" s="39">
        <v>3</v>
      </c>
      <c r="O36" s="40">
        <f t="shared" ref="O36" si="176">VALUE(O3-300/100*(O1-O2))</f>
        <v>7735.8499999999967</v>
      </c>
      <c r="P36" s="40">
        <f t="shared" ref="P36:Q36" si="177">VALUE(P3-300/100*(P1-P2))</f>
        <v>12639.199999999997</v>
      </c>
      <c r="Q36" s="40">
        <f t="shared" si="177"/>
        <v>11928</v>
      </c>
      <c r="R36" s="40">
        <f t="shared" ref="R36:T36" si="178">VALUE(R3-300/100*(R1-R2))</f>
        <v>30533.25</v>
      </c>
      <c r="S36" s="40">
        <f t="shared" si="178"/>
        <v>-14758.199999999999</v>
      </c>
      <c r="T36" s="40">
        <f t="shared" si="178"/>
        <v>4861.8000000000011</v>
      </c>
    </row>
    <row r="37" spans="14:20" ht="15" customHeight="1">
      <c r="N37" s="39">
        <v>3.2360000000000002</v>
      </c>
      <c r="O37" s="40">
        <f t="shared" ref="O37" si="179">VALUE(O3-323.6/100*(O1-O2))</f>
        <v>7632.175199999996</v>
      </c>
      <c r="P37" s="40">
        <f t="shared" ref="P37:Q37" si="180">VALUE(P3-323.6/100*(P1-P2))</f>
        <v>12999.760799999998</v>
      </c>
      <c r="Q37" s="40">
        <f t="shared" si="180"/>
        <v>12181.912400000001</v>
      </c>
      <c r="R37" s="40">
        <f t="shared" ref="R37:T37" si="181">VALUE(R3-323.6/100*(R1-R2))</f>
        <v>32935.199000000001</v>
      </c>
      <c r="S37" s="40">
        <f t="shared" si="181"/>
        <v>-15919.178400000001</v>
      </c>
      <c r="T37" s="40">
        <f t="shared" si="181"/>
        <v>5244.2616000000016</v>
      </c>
    </row>
    <row r="38" spans="14:20" ht="15" customHeight="1">
      <c r="N38" s="39">
        <v>3.2719999999999998</v>
      </c>
      <c r="O38" s="40">
        <f t="shared" ref="O38" si="182">VALUE(O3-327.2/100*(O1-O2))</f>
        <v>7616.3603999999968</v>
      </c>
      <c r="P38" s="40">
        <f t="shared" ref="P38:Q38" si="183">VALUE(P3-327.2/100*(P1-P2))</f>
        <v>13054.761599999998</v>
      </c>
      <c r="Q38" s="40">
        <f t="shared" si="183"/>
        <v>12220.644800000002</v>
      </c>
      <c r="R38" s="40">
        <f t="shared" ref="R38:T38" si="184">VALUE(R3-327.2/100*(R1-R2))</f>
        <v>33301.597999999998</v>
      </c>
      <c r="S38" s="40">
        <f t="shared" si="184"/>
        <v>-16096.276799999998</v>
      </c>
      <c r="T38" s="40">
        <f t="shared" si="184"/>
        <v>5302.6032000000005</v>
      </c>
    </row>
    <row r="39" spans="14:20" ht="15" customHeight="1">
      <c r="N39" s="39">
        <v>3.3820000000000001</v>
      </c>
      <c r="O39" s="40">
        <f t="shared" ref="O39" si="185">VALUE(O3-338.2/100*(O1-O2))</f>
        <v>7568.0373999999965</v>
      </c>
      <c r="P39" s="40">
        <f t="shared" ref="P39:Q39" si="186">VALUE(P3-338.2/100*(P1-P2))</f>
        <v>13222.819599999997</v>
      </c>
      <c r="Q39" s="40">
        <f t="shared" si="186"/>
        <v>12338.9938</v>
      </c>
      <c r="R39" s="40">
        <f t="shared" ref="R39:T39" si="187">VALUE(R3-338.2/100*(R1-R2))</f>
        <v>34421.150499999996</v>
      </c>
      <c r="S39" s="40">
        <f t="shared" si="187"/>
        <v>-16637.410799999998</v>
      </c>
      <c r="T39" s="40">
        <f t="shared" si="187"/>
        <v>5480.869200000001</v>
      </c>
    </row>
    <row r="40" spans="14:20" ht="15" customHeight="1">
      <c r="N40" s="39">
        <v>3.4140000000000001</v>
      </c>
      <c r="O40" s="40">
        <f t="shared" ref="O40" si="188">VALUE(O3-341.4/100*(O1-O2))</f>
        <v>7553.9797999999964</v>
      </c>
      <c r="P40" s="40">
        <f t="shared" ref="P40:Q40" si="189">VALUE(P3-341.4/100*(P1-P2))</f>
        <v>13271.709199999998</v>
      </c>
      <c r="Q40" s="40">
        <f t="shared" si="189"/>
        <v>12373.422600000002</v>
      </c>
      <c r="R40" s="40">
        <f t="shared" ref="R40:T40" si="190">VALUE(R3-341.4/100*(R1-R2))</f>
        <v>34746.838499999998</v>
      </c>
      <c r="S40" s="40">
        <f t="shared" si="190"/>
        <v>-16794.831599999998</v>
      </c>
      <c r="T40" s="40">
        <f t="shared" si="190"/>
        <v>5532.7284000000009</v>
      </c>
    </row>
    <row r="41" spans="14:20" ht="15" customHeight="1">
      <c r="N41" s="39">
        <v>3.6179999999999999</v>
      </c>
      <c r="O41" s="40">
        <f t="shared" ref="O41" si="191">VALUE(O3-361.8/100*(O1-O2))</f>
        <v>7464.3625999999958</v>
      </c>
      <c r="P41" s="40">
        <f t="shared" ref="P41:Q41" si="192">VALUE(P3-361.8/100*(P1-P2))</f>
        <v>13583.380399999998</v>
      </c>
      <c r="Q41" s="40">
        <f t="shared" si="192"/>
        <v>12592.906200000001</v>
      </c>
      <c r="R41" s="40">
        <f t="shared" ref="R41:T41" si="193">VALUE(R3-361.8/100*(R1-R2))</f>
        <v>36823.099500000004</v>
      </c>
      <c r="S41" s="40">
        <f t="shared" si="193"/>
        <v>-17798.389200000001</v>
      </c>
      <c r="T41" s="40">
        <f t="shared" si="193"/>
        <v>5863.3308000000015</v>
      </c>
    </row>
    <row r="42" spans="14:20" ht="15" customHeight="1">
      <c r="N42" s="39">
        <v>4</v>
      </c>
      <c r="O42" s="40">
        <f t="shared" ref="O42" si="194">VALUE(O3-400/100*(O1-O2))</f>
        <v>7296.5499999999956</v>
      </c>
      <c r="P42" s="40">
        <f t="shared" ref="P42:Q42" si="195">VALUE(P3-400/100*(P1-P2))</f>
        <v>14166.999999999996</v>
      </c>
      <c r="Q42" s="40">
        <f t="shared" si="195"/>
        <v>13003.900000000001</v>
      </c>
      <c r="R42" s="40">
        <f t="shared" ref="R42:T42" si="196">VALUE(R3-400/100*(R1-R2))</f>
        <v>40711</v>
      </c>
      <c r="S42" s="40">
        <f t="shared" si="196"/>
        <v>-19677.599999999999</v>
      </c>
      <c r="T42" s="40">
        <f t="shared" si="196"/>
        <v>6482.4000000000015</v>
      </c>
    </row>
    <row r="43" spans="14:20" ht="15" customHeight="1">
      <c r="N43" s="39">
        <v>4.2359999999999998</v>
      </c>
      <c r="O43" s="40">
        <f t="shared" ref="O43" si="197">VALUE(O3-423.6/100*(O1-O2))</f>
        <v>7192.8751999999949</v>
      </c>
      <c r="P43" s="40">
        <f t="shared" ref="P43:Q43" si="198">VALUE(P3-423.6/100*(P1-P2))</f>
        <v>14527.560799999999</v>
      </c>
      <c r="Q43" s="40">
        <f t="shared" si="198"/>
        <v>13257.812400000003</v>
      </c>
      <c r="R43" s="40">
        <f t="shared" ref="R43:T43" si="199">VALUE(R3-423.6/100*(R1-R2))</f>
        <v>43112.949000000008</v>
      </c>
      <c r="S43" s="40">
        <f t="shared" si="199"/>
        <v>-20838.578400000002</v>
      </c>
      <c r="T43" s="40">
        <f t="shared" si="199"/>
        <v>6864.8616000000029</v>
      </c>
    </row>
    <row r="44" spans="14:20" ht="15" customHeight="1">
      <c r="N44" s="39">
        <v>4.2720000000000002</v>
      </c>
      <c r="O44" s="40">
        <f t="shared" ref="O44" si="200">VALUE(O3-427.2/100*(O1-O2))</f>
        <v>7177.0603999999948</v>
      </c>
      <c r="P44" s="40">
        <f t="shared" ref="P44:Q44" si="201">VALUE(P3-427.2/100*(P1-P2))</f>
        <v>14582.561599999997</v>
      </c>
      <c r="Q44" s="40">
        <f t="shared" si="201"/>
        <v>13296.544800000001</v>
      </c>
      <c r="R44" s="40">
        <f t="shared" ref="R44:T44" si="202">VALUE(R3-427.2/100*(R1-R2))</f>
        <v>43479.348000000005</v>
      </c>
      <c r="S44" s="40">
        <f t="shared" si="202"/>
        <v>-21015.676800000001</v>
      </c>
      <c r="T44" s="40">
        <f t="shared" si="202"/>
        <v>6923.2032000000017</v>
      </c>
    </row>
    <row r="45" spans="14:20" ht="15" customHeight="1">
      <c r="N45" s="39">
        <v>4.3819999999999997</v>
      </c>
      <c r="O45" s="40">
        <f t="shared" ref="O45" si="203">VALUE(O3-438.2/100*(O1-O2))</f>
        <v>7128.7373999999954</v>
      </c>
      <c r="P45" s="40">
        <f t="shared" ref="P45:Q45" si="204">VALUE(P3-438.2/100*(P1-P2))</f>
        <v>14750.619599999996</v>
      </c>
      <c r="Q45" s="40">
        <f t="shared" si="204"/>
        <v>13414.893800000002</v>
      </c>
      <c r="R45" s="40">
        <f t="shared" ref="R45:T45" si="205">VALUE(R3-438.2/100*(R1-R2))</f>
        <v>44598.900499999996</v>
      </c>
      <c r="S45" s="40">
        <f t="shared" si="205"/>
        <v>-21556.810799999996</v>
      </c>
      <c r="T45" s="40">
        <f t="shared" si="205"/>
        <v>7101.4692000000014</v>
      </c>
    </row>
    <row r="46" spans="14:20" ht="15" customHeight="1">
      <c r="N46" s="39">
        <v>4.4139999999999997</v>
      </c>
      <c r="O46" s="40">
        <f t="shared" ref="O46" si="206">VALUE(O3-414.4/100*(O1-O2))</f>
        <v>7233.2907999999952</v>
      </c>
      <c r="P46" s="40">
        <f t="shared" ref="P46:Q46" si="207">VALUE(P3-414.4/100*(P1-P2))</f>
        <v>14387.003199999997</v>
      </c>
      <c r="Q46" s="40">
        <f t="shared" si="207"/>
        <v>13158.829600000001</v>
      </c>
      <c r="R46" s="40">
        <f t="shared" ref="R46:T46" si="208">VALUE(R3-414.4/100*(R1-R2))</f>
        <v>42176.595999999998</v>
      </c>
      <c r="S46" s="40">
        <f t="shared" si="208"/>
        <v>-20385.993599999998</v>
      </c>
      <c r="T46" s="40">
        <f t="shared" si="208"/>
        <v>6715.7664000000013</v>
      </c>
    </row>
    <row r="47" spans="14:20" ht="15" customHeight="1">
      <c r="N47" s="39">
        <v>4.6180000000000003</v>
      </c>
      <c r="O47" s="40">
        <f t="shared" ref="O47" si="209">VALUE(O3-461.8/100*(O1-O2))</f>
        <v>7025.0625999999947</v>
      </c>
      <c r="P47" s="40">
        <f t="shared" ref="P47:Q47" si="210">VALUE(P3-461.8/100*(P1-P2))</f>
        <v>15111.180399999997</v>
      </c>
      <c r="Q47" s="40">
        <f t="shared" si="210"/>
        <v>13668.806200000003</v>
      </c>
      <c r="R47" s="40">
        <f t="shared" ref="R47:T47" si="211">VALUE(R3-461.8/100*(R1-R2))</f>
        <v>47000.849500000004</v>
      </c>
      <c r="S47" s="40">
        <f t="shared" si="211"/>
        <v>-22717.789199999999</v>
      </c>
      <c r="T47" s="40">
        <f t="shared" si="211"/>
        <v>7483.9308000000019</v>
      </c>
    </row>
    <row r="48" spans="14:20" ht="15" customHeight="1">
      <c r="N48" s="39">
        <v>4.7640000000000002</v>
      </c>
      <c r="O48" s="40">
        <f t="shared" ref="O48" si="212">VALUE(O3-476.4/100*(O1-O2))</f>
        <v>6960.9247999999952</v>
      </c>
      <c r="P48" s="40">
        <f t="shared" ref="P48:Q48" si="213">VALUE(P3-476.4/100*(P1-P2))</f>
        <v>15334.239199999996</v>
      </c>
      <c r="Q48" s="40">
        <f t="shared" si="213"/>
        <v>13825.887600000002</v>
      </c>
      <c r="R48" s="40">
        <f t="shared" ref="R48:T48" si="214">VALUE(R3-476.4/100*(R1-R2))</f>
        <v>48486.800999999992</v>
      </c>
      <c r="S48" s="40">
        <f t="shared" si="214"/>
        <v>-23436.021599999996</v>
      </c>
      <c r="T48" s="40">
        <f t="shared" si="214"/>
        <v>7720.5384000000004</v>
      </c>
    </row>
    <row r="49" spans="14:20" ht="15" customHeight="1">
      <c r="N49" s="39">
        <v>5</v>
      </c>
      <c r="O49" s="40">
        <f t="shared" ref="O49" si="215">VALUE(O3-500/100*(O1-O2))</f>
        <v>6857.2499999999945</v>
      </c>
      <c r="P49" s="40">
        <f t="shared" ref="P49:Q49" si="216">VALUE(P3-500/100*(P1-P2))</f>
        <v>15694.799999999996</v>
      </c>
      <c r="Q49" s="40">
        <f t="shared" si="216"/>
        <v>14079.800000000003</v>
      </c>
      <c r="R49" s="40">
        <f t="shared" ref="R49:T49" si="217">VALUE(R3-500/100*(R1-R2))</f>
        <v>50888.75</v>
      </c>
      <c r="S49" s="40">
        <f t="shared" si="217"/>
        <v>-24597</v>
      </c>
      <c r="T49" s="40">
        <f t="shared" si="217"/>
        <v>8103.0000000000018</v>
      </c>
    </row>
    <row r="50" spans="14:20" ht="15" customHeight="1">
      <c r="N50" s="39">
        <v>5.2359999999999998</v>
      </c>
      <c r="O50" s="40">
        <f t="shared" ref="O50" si="218">VALUE(O3-523.6/100*(O1-O2))</f>
        <v>6753.5751999999939</v>
      </c>
      <c r="P50" s="40">
        <f t="shared" ref="P50:Q50" si="219">VALUE(P3-523.6/100*(P1-P2))</f>
        <v>16055.360799999999</v>
      </c>
      <c r="Q50" s="40">
        <f t="shared" si="219"/>
        <v>14333.712400000004</v>
      </c>
      <c r="R50" s="40">
        <f t="shared" ref="R50:T50" si="220">VALUE(R3-523.6/100*(R1-R2))</f>
        <v>53290.699000000008</v>
      </c>
      <c r="S50" s="40">
        <f t="shared" si="220"/>
        <v>-25757.9784</v>
      </c>
      <c r="T50" s="40">
        <f t="shared" si="220"/>
        <v>8485.4616000000024</v>
      </c>
    </row>
    <row r="51" spans="14:20" ht="15" customHeight="1">
      <c r="N51" s="39">
        <v>5.3819999999999997</v>
      </c>
      <c r="O51" s="40">
        <f t="shared" ref="O51" si="221">VALUE(O3-538.2/100*(O1-O2))</f>
        <v>6689.4373999999934</v>
      </c>
      <c r="P51" s="40">
        <f t="shared" ref="P51:Q51" si="222">VALUE(P3-538.2/100*(P1-P2))</f>
        <v>16278.419599999997</v>
      </c>
      <c r="Q51" s="40">
        <f t="shared" si="222"/>
        <v>14490.793800000003</v>
      </c>
      <c r="R51" s="40">
        <f t="shared" ref="R51:T51" si="223">VALUE(R3-538.2/100*(R1-R2))</f>
        <v>54776.650500000003</v>
      </c>
      <c r="S51" s="40">
        <f t="shared" si="223"/>
        <v>-26476.210800000001</v>
      </c>
      <c r="T51" s="40">
        <f t="shared" si="223"/>
        <v>8722.0692000000035</v>
      </c>
    </row>
    <row r="52" spans="14:20" ht="15" customHeight="1">
      <c r="N52" s="39">
        <v>5.6180000000000003</v>
      </c>
      <c r="O52" s="40">
        <f t="shared" ref="O52" si="224">VALUE(O3-561.8/100*(O1-O2))</f>
        <v>6585.7625999999946</v>
      </c>
      <c r="P52" s="40">
        <f t="shared" ref="P52:Q52" si="225">VALUE(P3-561.8/100*(P1-P2))</f>
        <v>16638.980399999997</v>
      </c>
      <c r="Q52" s="40">
        <f t="shared" si="225"/>
        <v>14744.706200000001</v>
      </c>
      <c r="R52" s="40">
        <f t="shared" ref="R52:T52" si="226">VALUE(R3-561.8/100*(R1-R2))</f>
        <v>57178.599499999997</v>
      </c>
      <c r="S52" s="40">
        <f t="shared" si="226"/>
        <v>-27637.189199999993</v>
      </c>
      <c r="T52" s="40">
        <f t="shared" si="226"/>
        <v>9104.5308000000005</v>
      </c>
    </row>
    <row r="53" spans="14:20" ht="15" customHeight="1"/>
    <row r="54" spans="14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opLeftCell="AB1" workbookViewId="0">
      <selection activeCell="AN1" sqref="AN1:AP1048576"/>
    </sheetView>
  </sheetViews>
  <sheetFormatPr defaultRowHeight="14.5"/>
  <cols>
    <col min="1" max="42" width="10.81640625" style="15" customWidth="1"/>
  </cols>
  <sheetData>
    <row r="1" spans="1:42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</row>
    <row r="2" spans="1:42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</row>
    <row r="3" spans="1:42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</row>
    <row r="4" spans="1:42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</row>
    <row r="5" spans="1:4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>
      <c r="A6" s="26">
        <f t="shared" ref="A6:AP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</row>
    <row r="7" spans="1:42">
      <c r="A7" s="27">
        <f t="shared" ref="A7:AP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</row>
    <row r="8" spans="1:42">
      <c r="A8" s="28">
        <f t="shared" ref="A8:AP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</row>
    <row r="9" spans="1:4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>
      <c r="A10" s="29">
        <f t="shared" ref="A10:AP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</row>
    <row r="11" spans="1:42">
      <c r="A11" s="21">
        <f t="shared" ref="A11:AP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</row>
    <row r="12" spans="1:42">
      <c r="A12" s="31">
        <f t="shared" ref="A12:AP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</row>
    <row r="13" spans="1:4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>
      <c r="A14" s="32">
        <f t="shared" ref="A14:AP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</row>
    <row r="15" spans="1:42">
      <c r="A15" s="34">
        <f t="shared" ref="A15:AP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</row>
    <row r="16" spans="1:42">
      <c r="A16" s="35">
        <f t="shared" ref="A16:AP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</row>
    <row r="17" spans="1:4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>
      <c r="A18" s="27">
        <f t="shared" ref="A18:AP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</row>
    <row r="19" spans="1:42">
      <c r="A19" s="28">
        <f t="shared" ref="A19:AP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</row>
    <row r="20" spans="1:42">
      <c r="A20" s="21">
        <f t="shared" ref="A20:AP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</row>
    <row r="21" spans="1:42">
      <c r="A21" s="20">
        <f t="shared" ref="A21:AP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</row>
    <row r="22" spans="1:42">
      <c r="A22" s="32">
        <f t="shared" ref="A22:AP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</row>
    <row r="23" spans="1:42">
      <c r="A23" s="34">
        <f t="shared" ref="A23:AP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</row>
    <row r="24" spans="1:4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>
      <c r="A25" s="36">
        <f t="shared" ref="A25:AP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</row>
    <row r="26" spans="1:42">
      <c r="A26" s="36">
        <f t="shared" ref="A26:AP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</row>
    <row r="27" spans="1:42">
      <c r="A27" s="36">
        <f t="shared" ref="A27:AP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</row>
    <row r="28" spans="1:42">
      <c r="A28" s="36">
        <f t="shared" ref="A28:AP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</row>
    <row r="29" spans="1:42">
      <c r="A29" s="36">
        <f t="shared" ref="A29:AP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</row>
    <row r="30" spans="1:42">
      <c r="A30" s="36">
        <f t="shared" ref="A30:AP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</row>
    <row r="31" spans="1:42">
      <c r="A31" s="36">
        <f t="shared" ref="A31:AP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</row>
    <row r="32" spans="1:42">
      <c r="A32" s="37">
        <f t="shared" ref="A32:AP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2020-04-19T18:51:09Z</dcterms:modified>
</cp:coreProperties>
</file>