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H30" i="2" l="1"/>
  <c r="H28" i="2"/>
  <c r="H31" i="2" s="1"/>
  <c r="H29" i="2" s="1"/>
  <c r="H32" i="2" s="1"/>
  <c r="H10" i="2" s="1"/>
  <c r="H27" i="2"/>
  <c r="H25" i="2"/>
  <c r="H26" i="2" s="1"/>
  <c r="H20" i="2"/>
  <c r="H18" i="2"/>
  <c r="H23" i="2" s="1"/>
  <c r="H11" i="2"/>
  <c r="H14" i="2" s="1"/>
  <c r="R31" i="14"/>
  <c r="T30" i="14"/>
  <c r="S30" i="14"/>
  <c r="R30" i="14"/>
  <c r="R29" i="14" s="1"/>
  <c r="R32" i="14" s="1"/>
  <c r="Q30" i="14"/>
  <c r="P30" i="14"/>
  <c r="T28" i="14"/>
  <c r="T31" i="14" s="1"/>
  <c r="T29" i="14" s="1"/>
  <c r="T32" i="14" s="1"/>
  <c r="S28" i="14"/>
  <c r="S31" i="14" s="1"/>
  <c r="R28" i="14"/>
  <c r="Q28" i="14"/>
  <c r="Q31" i="14" s="1"/>
  <c r="Q29" i="14" s="1"/>
  <c r="Q32" i="14" s="1"/>
  <c r="Q10" i="14" s="1"/>
  <c r="P28" i="14"/>
  <c r="P31" i="14" s="1"/>
  <c r="P29" i="14" s="1"/>
  <c r="P32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Q7" i="14" s="1"/>
  <c r="P25" i="14"/>
  <c r="P26" i="14" s="1"/>
  <c r="R23" i="14"/>
  <c r="T20" i="14"/>
  <c r="S20" i="14"/>
  <c r="R20" i="14"/>
  <c r="Q20" i="14"/>
  <c r="P20" i="14"/>
  <c r="T18" i="14"/>
  <c r="T23" i="14" s="1"/>
  <c r="S18" i="14"/>
  <c r="S23" i="14" s="1"/>
  <c r="R18" i="14"/>
  <c r="Q18" i="14"/>
  <c r="Q23" i="14" s="1"/>
  <c r="P18" i="14"/>
  <c r="P23" i="14" s="1"/>
  <c r="R14" i="14"/>
  <c r="R16" i="14" s="1"/>
  <c r="T11" i="14"/>
  <c r="T14" i="14" s="1"/>
  <c r="T16" i="14" s="1"/>
  <c r="S11" i="14"/>
  <c r="S15" i="14" s="1"/>
  <c r="R11" i="14"/>
  <c r="R15" i="14" s="1"/>
  <c r="Q11" i="14"/>
  <c r="P11" i="14"/>
  <c r="P14" i="14" s="1"/>
  <c r="P16" i="14" s="1"/>
  <c r="S8" i="14"/>
  <c r="R8" i="14"/>
  <c r="R6" i="14" s="1"/>
  <c r="Q8" i="14"/>
  <c r="S7" i="14"/>
  <c r="R7" i="14"/>
  <c r="S6" i="14"/>
  <c r="H16" i="2" l="1"/>
  <c r="H19" i="2"/>
  <c r="H21" i="2"/>
  <c r="H22" i="2"/>
  <c r="H7" i="2"/>
  <c r="H12" i="2"/>
  <c r="H15" i="2"/>
  <c r="H8" i="2"/>
  <c r="H6" i="2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P10" i="14"/>
  <c r="T10" i="14"/>
  <c r="R12" i="14"/>
  <c r="Q14" i="14"/>
  <c r="Q16" i="14" s="1"/>
  <c r="P15" i="14"/>
  <c r="T15" i="14"/>
  <c r="Q6" i="14"/>
  <c r="P7" i="14"/>
  <c r="T7" i="14"/>
  <c r="R10" i="14"/>
  <c r="P12" i="14"/>
  <c r="T12" i="14"/>
  <c r="S14" i="14"/>
  <c r="S16" i="14" s="1"/>
  <c r="Q26" i="14"/>
  <c r="Q15" i="14"/>
  <c r="P8" i="14"/>
  <c r="P6" i="14" s="1"/>
  <c r="T8" i="14"/>
  <c r="T6" i="14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Q22" i="14" l="1"/>
  <c r="Q21" i="14"/>
  <c r="Q19" i="14"/>
  <c r="S10" i="14"/>
  <c r="S12" i="14"/>
  <c r="G30" i="2"/>
  <c r="G28" i="2"/>
  <c r="G31" i="2" s="1"/>
  <c r="G29" i="2" s="1"/>
  <c r="G32" i="2" s="1"/>
  <c r="G27" i="2"/>
  <c r="G25" i="2"/>
  <c r="G20" i="2"/>
  <c r="G18" i="2"/>
  <c r="G23" i="2" s="1"/>
  <c r="G11" i="2"/>
  <c r="G14" i="2" s="1"/>
  <c r="G8" i="2" l="1"/>
  <c r="G6" i="2" s="1"/>
  <c r="G7" i="2"/>
  <c r="G16" i="2"/>
  <c r="G12" i="2"/>
  <c r="G10" i="2"/>
  <c r="G26" i="2"/>
  <c r="G15" i="2"/>
  <c r="G19" i="2" l="1"/>
  <c r="G22" i="2"/>
  <c r="G21" i="2"/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0" i="17"/>
  <c r="J28" i="17"/>
  <c r="J31" i="17" s="1"/>
  <c r="J27" i="17"/>
  <c r="J25" i="17"/>
  <c r="J7" i="17" s="1"/>
  <c r="J20" i="17"/>
  <c r="J18" i="17"/>
  <c r="J23" i="17" s="1"/>
  <c r="J11" i="17"/>
  <c r="J14" i="17" s="1"/>
  <c r="J29" i="17" l="1"/>
  <c r="J32" i="17" s="1"/>
  <c r="J16" i="17"/>
  <c r="J12" i="17"/>
  <c r="J10" i="17"/>
  <c r="J26" i="17"/>
  <c r="J15" i="17"/>
  <c r="J8" i="17"/>
  <c r="J6" i="17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J19" i="17" l="1"/>
  <c r="J22" i="17"/>
  <c r="J21" i="17"/>
  <c r="I15" i="17"/>
  <c r="I16" i="17"/>
  <c r="I29" i="17"/>
  <c r="I32" i="17" s="1"/>
  <c r="I10" i="17" s="1"/>
  <c r="I19" i="17"/>
  <c r="I22" i="17"/>
  <c r="I21" i="17"/>
  <c r="I7" i="17"/>
  <c r="I8" i="17"/>
  <c r="I6" i="17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I12" i="17" l="1"/>
  <c r="H29" i="17"/>
  <c r="H32" i="17" s="1"/>
  <c r="H10" i="17" s="1"/>
  <c r="H19" i="17"/>
  <c r="H22" i="17"/>
  <c r="H21" i="17"/>
  <c r="H15" i="17"/>
  <c r="H7" i="17"/>
  <c r="H8" i="17"/>
  <c r="H6" i="17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17"/>
  <c r="G28" i="17"/>
  <c r="G31" i="17" s="1"/>
  <c r="G27" i="17"/>
  <c r="G25" i="17"/>
  <c r="G20" i="17"/>
  <c r="G18" i="17"/>
  <c r="G23" i="17" s="1"/>
  <c r="G11" i="17"/>
  <c r="G8" i="17" s="1"/>
  <c r="H12" i="17" l="1"/>
  <c r="G6" i="17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E10" i="17" l="1"/>
  <c r="F28" i="17"/>
  <c r="F31" i="17" s="1"/>
  <c r="F25" i="17"/>
  <c r="F26" i="17" s="1"/>
  <c r="F22" i="17" s="1"/>
  <c r="J12" i="14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<sst xmlns="http://schemas.openxmlformats.org/spreadsheetml/2006/main" count="106" uniqueCount="67">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</sst>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1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H1" sqref="H1:H4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6" width="10.44140625" style="15" bestFit="1" customWidth="1"/>
    <col min="17" max="253" width="8.77734375" style="15" customWidth="1"/>
    <col min="254" max="16384" width="8.77734375" style="16"/>
  </cols>
  <sheetData>
    <row r="1" spans="1:17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43889</v>
      </c>
      <c r="H1" s="2">
        <v>43892</v>
      </c>
      <c r="I1" s="2"/>
      <c r="K1" s="12" t="s">
        <v>27</v>
      </c>
      <c r="L1" s="14">
        <v>12246.5</v>
      </c>
      <c r="M1" s="14">
        <v>12151.65</v>
      </c>
      <c r="N1" s="14">
        <v>12430.5</v>
      </c>
      <c r="O1" s="14">
        <v>12246.5</v>
      </c>
      <c r="P1" s="14">
        <v>10670</v>
      </c>
    </row>
    <row r="2" spans="1:17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11384.8</v>
      </c>
      <c r="H2" s="19">
        <v>11433</v>
      </c>
      <c r="I2" s="19"/>
      <c r="K2" s="12" t="s">
        <v>28</v>
      </c>
      <c r="L2" s="14">
        <v>11908.3</v>
      </c>
      <c r="M2" s="14">
        <v>11175.05</v>
      </c>
      <c r="N2" s="14">
        <v>11614.5</v>
      </c>
      <c r="O2" s="14">
        <v>11175.05</v>
      </c>
      <c r="P2" s="14">
        <v>12430</v>
      </c>
    </row>
    <row r="3" spans="1:17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11175.05</v>
      </c>
      <c r="H3" s="20">
        <v>11036.25</v>
      </c>
      <c r="I3" s="20"/>
      <c r="K3" s="12" t="s">
        <v>29</v>
      </c>
      <c r="L3" s="14">
        <v>12151.65</v>
      </c>
      <c r="M3" s="14"/>
      <c r="N3" s="14">
        <v>12246.5</v>
      </c>
      <c r="O3" s="14">
        <v>11500</v>
      </c>
      <c r="P3" s="14"/>
      <c r="Q3" s="54" t="s">
        <v>66</v>
      </c>
    </row>
    <row r="4" spans="1:17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11201.75</v>
      </c>
      <c r="H4" s="21">
        <v>11132.75</v>
      </c>
      <c r="I4" s="21"/>
    </row>
    <row r="5" spans="1:17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K5" s="22" t="s">
        <v>30</v>
      </c>
      <c r="L5" s="23"/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:H6" si="1">G8+G25</f>
        <v>11542.433333333334</v>
      </c>
      <c r="H6" s="26">
        <f t="shared" si="1"/>
        <v>11761.833333333332</v>
      </c>
      <c r="I6" s="26"/>
      <c r="K6" s="44">
        <v>0.23599999999999999</v>
      </c>
      <c r="L6" s="45">
        <f>VALUE(23.6/100*(L1-L2)+L2)</f>
        <v>11988.1152</v>
      </c>
      <c r="M6" s="45">
        <f>VALUE(23.6/100*(M1-M2)+M2)</f>
        <v>11405.527599999999</v>
      </c>
      <c r="N6" s="45">
        <f>VALUE(23.6/100*(N1-N2)+N2)</f>
        <v>11807.076000000001</v>
      </c>
      <c r="O6" s="45">
        <f>VALUE(23.6/100*(O1-O2)+O2)</f>
        <v>11427.912199999999</v>
      </c>
      <c r="P6" s="45">
        <f>VALUE(23.6/100*(P1-P2)+P2)</f>
        <v>12014.64</v>
      </c>
    </row>
    <row r="7" spans="1:17" ht="15" customHeight="1">
      <c r="A7" s="24"/>
      <c r="B7" s="25"/>
      <c r="C7" s="25"/>
      <c r="D7" s="6" t="s">
        <v>6</v>
      </c>
      <c r="E7" s="27">
        <f t="shared" ref="E7:F7" si="2">E11+E25</f>
        <v>12612.816666666668</v>
      </c>
      <c r="F7" s="27">
        <f t="shared" si="2"/>
        <v>12300.616666666667</v>
      </c>
      <c r="G7" s="27">
        <f t="shared" ref="G7:H7" si="3">G11+G25</f>
        <v>11463.616666666667</v>
      </c>
      <c r="H7" s="27">
        <f t="shared" si="3"/>
        <v>11597.416666666666</v>
      </c>
      <c r="I7" s="27"/>
      <c r="K7" s="48">
        <v>0.38200000000000001</v>
      </c>
      <c r="L7" s="49">
        <f>38.2/100*(L1-L2)+L2</f>
        <v>12037.492399999999</v>
      </c>
      <c r="M7" s="49">
        <f>38.2/100*(M1-M2)+M2</f>
        <v>11548.111199999999</v>
      </c>
      <c r="N7" s="49">
        <f>38.2/100*(N1-N2)+N2</f>
        <v>11926.212</v>
      </c>
      <c r="O7" s="49">
        <f>38.2/100*(O1-O2)+O2</f>
        <v>11584.3439</v>
      </c>
      <c r="P7" s="49">
        <f>38.2/100*(P1-P2)+P2</f>
        <v>11757.68</v>
      </c>
    </row>
    <row r="8" spans="1:17" ht="15" customHeight="1">
      <c r="A8" s="24"/>
      <c r="B8" s="25"/>
      <c r="C8" s="25"/>
      <c r="D8" s="6" t="s">
        <v>7</v>
      </c>
      <c r="E8" s="28">
        <f t="shared" ref="E8:F8" si="4">(2*E11)-E3</f>
        <v>11907.283333333333</v>
      </c>
      <c r="F8" s="28">
        <f t="shared" si="4"/>
        <v>11751.183333333334</v>
      </c>
      <c r="G8" s="28">
        <f t="shared" ref="G8:H8" si="5">(2*G11)-G3</f>
        <v>11332.683333333334</v>
      </c>
      <c r="H8" s="28">
        <f t="shared" si="5"/>
        <v>11365.083333333332</v>
      </c>
      <c r="I8" s="28"/>
      <c r="K8" s="42">
        <v>0.5</v>
      </c>
      <c r="L8" s="43">
        <f>VALUE(50/100*(L1-L2)+L2)</f>
        <v>12077.4</v>
      </c>
      <c r="M8" s="43">
        <f>VALUE(50/100*(M1-M2)+M2)</f>
        <v>11663.349999999999</v>
      </c>
      <c r="N8" s="43">
        <f>VALUE(50/100*(N1-N2)+N2)</f>
        <v>12022.5</v>
      </c>
      <c r="O8" s="43">
        <f>VALUE(50/100*(O1-O2)+O2)</f>
        <v>11710.775</v>
      </c>
      <c r="P8" s="43">
        <f>VALUE(50/100*(P1-P2)+P2)</f>
        <v>11550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12117.3076</v>
      </c>
      <c r="M9" s="51">
        <f>VALUE(61.8/100*(M1-M2)+M2)</f>
        <v>11778.5888</v>
      </c>
      <c r="N9" s="51">
        <f>VALUE(61.8/100*(N1-N2)+N2)</f>
        <v>12118.788</v>
      </c>
      <c r="O9" s="51">
        <f>VALUE(61.8/100*(O1-O2)+O2)</f>
        <v>11837.206099999999</v>
      </c>
      <c r="P9" s="51">
        <f>VALUE(61.8/100*(P1-P2)+P2)</f>
        <v>11342.32</v>
      </c>
    </row>
    <row r="10" spans="1:17" ht="15" customHeight="1">
      <c r="A10" s="24"/>
      <c r="B10" s="25"/>
      <c r="C10" s="25"/>
      <c r="D10" s="6" t="s">
        <v>8</v>
      </c>
      <c r="E10" s="29">
        <f t="shared" ref="E10:F10" si="6">E11+E32/2</f>
        <v>11371.458333333332</v>
      </c>
      <c r="F10" s="29">
        <f t="shared" si="6"/>
        <v>11593.8</v>
      </c>
      <c r="G10" s="29">
        <f t="shared" ref="G10:H10" si="7">G11+G32/2</f>
        <v>11279.924999999999</v>
      </c>
      <c r="H10" s="29">
        <f t="shared" si="7"/>
        <v>11234.625</v>
      </c>
      <c r="I10" s="29"/>
      <c r="K10" s="39">
        <v>0.70699999999999996</v>
      </c>
      <c r="L10" s="40">
        <f>VALUE(70.7/100*(L1-L2)+L2)</f>
        <v>12147.4074</v>
      </c>
      <c r="M10" s="40">
        <f>VALUE(70.7/100*(M1-M2)+M2)</f>
        <v>11865.5062</v>
      </c>
      <c r="N10" s="40">
        <f>VALUE(70.7/100*(N1-N2)+N2)</f>
        <v>12191.412</v>
      </c>
      <c r="O10" s="40">
        <f>VALUE(70.7/100*(O1-O2)+O2)</f>
        <v>11932.56515</v>
      </c>
      <c r="P10" s="40">
        <f>VALUE(70.7/100*(P1-P2)+P2)</f>
        <v>11185.68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8">(E2+E3+E4)/3</f>
        <v>11541.166666666666</v>
      </c>
      <c r="F11" s="21">
        <f t="shared" si="8"/>
        <v>11463.116666666667</v>
      </c>
      <c r="G11" s="21">
        <f t="shared" ref="G11:H11" si="9">(G2+G3+G4)/3</f>
        <v>11253.866666666667</v>
      </c>
      <c r="H11" s="21">
        <f t="shared" si="9"/>
        <v>11200.666666666666</v>
      </c>
      <c r="I11" s="21"/>
      <c r="K11" s="46">
        <v>0.78600000000000003</v>
      </c>
      <c r="L11" s="47">
        <f>VALUE(78.6/100*(L1-L2)+L2)</f>
        <v>12174.1252</v>
      </c>
      <c r="M11" s="47">
        <f>VALUE(78.6/100*(M1-M2)+M2)</f>
        <v>11942.657599999999</v>
      </c>
      <c r="N11" s="47">
        <f>VALUE(78.6/100*(N1-N2)+N2)</f>
        <v>12255.876</v>
      </c>
      <c r="O11" s="47">
        <f>VALUE(78.6/100*(O1-O2)+O2)</f>
        <v>12017.209699999999</v>
      </c>
      <c r="P11" s="47">
        <f>VALUE(78.6/100*(P1-P2)+P2)</f>
        <v>11046.64</v>
      </c>
    </row>
    <row r="12" spans="1:17" ht="15" customHeight="1">
      <c r="A12" s="24"/>
      <c r="B12" s="25"/>
      <c r="C12" s="25"/>
      <c r="D12" s="6" t="s">
        <v>10</v>
      </c>
      <c r="E12" s="31">
        <f t="shared" ref="E12:F12" si="10">E11-E32/2</f>
        <v>11710.875</v>
      </c>
      <c r="F12" s="31">
        <f t="shared" si="10"/>
        <v>11332.433333333334</v>
      </c>
      <c r="G12" s="31">
        <f t="shared" ref="G12:H12" si="11">G11-G32/2</f>
        <v>11227.808333333334</v>
      </c>
      <c r="H12" s="31">
        <f t="shared" si="11"/>
        <v>11166.708333333332</v>
      </c>
      <c r="I12" s="31"/>
      <c r="K12" s="39">
        <v>1</v>
      </c>
      <c r="L12" s="40">
        <f>VALUE(100/100*(L1-L2)+L2)</f>
        <v>12246.5</v>
      </c>
      <c r="M12" s="40">
        <f>VALUE(100/100*(M1-M2)+M2)</f>
        <v>12151.65</v>
      </c>
      <c r="N12" s="40">
        <f>VALUE(100/100*(N1-N2)+N2)</f>
        <v>12430.5</v>
      </c>
      <c r="O12" s="40">
        <f>VALUE(100/100*(O1-O2)+O2)</f>
        <v>12246.5</v>
      </c>
      <c r="P12" s="40">
        <f>VALUE(100/100*(P1-P2)+P2)</f>
        <v>10670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12326.315200000001</v>
      </c>
      <c r="M13" s="40">
        <f>VALUE(123.6/100*(M1-M2)+M2)</f>
        <v>12382.1276</v>
      </c>
      <c r="N13" s="40">
        <f>VALUE(123.6/100*(N1-N2)+N2)</f>
        <v>12623.076000000001</v>
      </c>
      <c r="O13" s="40">
        <f>VALUE(123.6/100*(O1-O2)+O2)</f>
        <v>12499.3622</v>
      </c>
      <c r="P13" s="40">
        <f>VALUE(123.6/100*(P1-P2)+P2)</f>
        <v>10254.64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12">2*E11-E2</f>
        <v>10835.633333333331</v>
      </c>
      <c r="F14" s="32">
        <f t="shared" si="12"/>
        <v>10913.683333333334</v>
      </c>
      <c r="G14" s="32">
        <f t="shared" ref="G14:H14" si="13">2*G11-G2</f>
        <v>11122.933333333334</v>
      </c>
      <c r="H14" s="32">
        <f t="shared" si="13"/>
        <v>10968.333333333332</v>
      </c>
      <c r="I14" s="32"/>
      <c r="K14" s="33"/>
      <c r="L14" s="30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14">E11-E25</f>
        <v>10469.516666666665</v>
      </c>
      <c r="F15" s="34">
        <f t="shared" si="14"/>
        <v>10625.616666666667</v>
      </c>
      <c r="G15" s="34">
        <f t="shared" ref="G15:H15" si="15">G11-G25</f>
        <v>11044.116666666667</v>
      </c>
      <c r="H15" s="34">
        <f t="shared" si="15"/>
        <v>10803.916666666666</v>
      </c>
      <c r="I15" s="34"/>
      <c r="K15" s="38" t="s">
        <v>31</v>
      </c>
      <c r="L15" s="30"/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16">E14-E25</f>
        <v>9763.9833333333299</v>
      </c>
      <c r="F16" s="35">
        <f t="shared" si="16"/>
        <v>10076.183333333334</v>
      </c>
      <c r="G16" s="35">
        <f t="shared" ref="G16:H16" si="17">G14-G25</f>
        <v>10913.183333333334</v>
      </c>
      <c r="H16" s="35">
        <f t="shared" si="17"/>
        <v>10571.583333333332</v>
      </c>
      <c r="I16" s="35"/>
      <c r="K16" s="39">
        <v>0.23599999999999999</v>
      </c>
      <c r="L16" s="40">
        <f>VALUE(L3-23.6/100*(L1-L2))</f>
        <v>12071.834799999999</v>
      </c>
      <c r="M16" s="40">
        <f>VALUE(M3-23.6/100*(M1-M2))</f>
        <v>-230.47760000000011</v>
      </c>
      <c r="N16" s="40">
        <f>VALUE(N3-23.6/100*(N1-N2))</f>
        <v>12053.923999999999</v>
      </c>
      <c r="O16" s="40">
        <f>VALUE(O3-23.6/100*(O1-O2))</f>
        <v>11247.1378</v>
      </c>
      <c r="P16" s="40">
        <f>VALUE(P3-23.6/100*(P1-P2))</f>
        <v>415.36</v>
      </c>
    </row>
    <row r="17" spans="1:17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K17" s="39">
        <v>0.38200000000000001</v>
      </c>
      <c r="L17" s="41">
        <f>VALUE(L3-38.2/100*(L1-L2))</f>
        <v>12022.4576</v>
      </c>
      <c r="M17" s="40">
        <f>VALUE(M3-38.2/100*(M1-M2))</f>
        <v>-373.06120000000016</v>
      </c>
      <c r="N17" s="40">
        <f>VALUE(N3-38.2/100*(N1-N2))</f>
        <v>11934.788</v>
      </c>
      <c r="O17" s="56">
        <f>VALUE(O3-38.2/100*(O1-O2))</f>
        <v>11090.706099999999</v>
      </c>
      <c r="P17" s="56">
        <f>VALUE(P3-38.2/100*(P1-P2))</f>
        <v>672.32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18">(E2/E3)*E4</f>
        <v>12275.960440892883</v>
      </c>
      <c r="F18" s="27">
        <f t="shared" si="18"/>
        <v>12041.2509977584</v>
      </c>
      <c r="G18" s="27">
        <f t="shared" ref="G18:H18" si="19">(G2/G3)*G4</f>
        <v>11412.001145408745</v>
      </c>
      <c r="H18" s="27">
        <f t="shared" si="19"/>
        <v>11532.969147128781</v>
      </c>
      <c r="I18" s="27"/>
      <c r="K18" s="39">
        <v>0.5</v>
      </c>
      <c r="L18" s="41">
        <f>VALUE(L3-50/100*(L1-L2))</f>
        <v>11982.55</v>
      </c>
      <c r="M18" s="40">
        <f>VALUE(M3-50/100*(M1-M2))</f>
        <v>-488.30000000000018</v>
      </c>
      <c r="N18" s="40">
        <f>VALUE(N3-50/100*(N1-N2))</f>
        <v>11838.5</v>
      </c>
      <c r="O18" s="56">
        <f>VALUE(O3-50/100*(O1-O2))</f>
        <v>10964.275</v>
      </c>
      <c r="P18" s="56">
        <f>VALUE(P3-50/100*(P1-P2))</f>
        <v>880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20">E4+E26/2</f>
        <v>11791.157500000001</v>
      </c>
      <c r="F19" s="28">
        <f t="shared" si="20"/>
        <v>11662.375</v>
      </c>
      <c r="G19" s="28">
        <f t="shared" ref="G19:H19" si="21">G4+G26/2</f>
        <v>11317.112499999999</v>
      </c>
      <c r="H19" s="28">
        <f t="shared" si="21"/>
        <v>11350.9625</v>
      </c>
      <c r="I19" s="28"/>
      <c r="K19" s="39">
        <v>0.61799999999999999</v>
      </c>
      <c r="L19" s="41">
        <f>VALUE(L3-61.8/100*(L1-L2))</f>
        <v>11942.642399999999</v>
      </c>
      <c r="M19" s="40">
        <f>VALUE(M3-61.8/100*(M1-M2))</f>
        <v>-603.53880000000026</v>
      </c>
      <c r="N19" s="40">
        <f>VALUE(N3-61.8/100*(N1-N2))</f>
        <v>11742.212</v>
      </c>
      <c r="O19" s="56">
        <f>VALUE(O3-61.8/100*(O1-O2))</f>
        <v>10837.8439</v>
      </c>
      <c r="P19" s="56">
        <f>VALUE(P3-61.8/100*(P1-P2))</f>
        <v>1087.68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22">E4</f>
        <v>11201.75</v>
      </c>
      <c r="F20" s="21">
        <f t="shared" si="22"/>
        <v>11201.75</v>
      </c>
      <c r="G20" s="21">
        <f t="shared" ref="G20:H20" si="23">G4</f>
        <v>11201.75</v>
      </c>
      <c r="H20" s="21">
        <f t="shared" si="23"/>
        <v>11132.75</v>
      </c>
      <c r="I20" s="21"/>
      <c r="K20" s="39">
        <v>0.70699999999999996</v>
      </c>
      <c r="L20" s="40">
        <f>VALUE(L3-70.07/100*(L1-L2))</f>
        <v>11914.67326</v>
      </c>
      <c r="M20" s="40">
        <f>VALUE(M3-70.07/100*(M1-M2))</f>
        <v>-684.30362000000014</v>
      </c>
      <c r="N20" s="40">
        <f>VALUE(N3-70.07/100*(N1-N2))</f>
        <v>11674.728800000001</v>
      </c>
      <c r="O20" s="40">
        <f>VALUE(O3-70.07/100*(O1-O2))</f>
        <v>10749.234984999999</v>
      </c>
      <c r="P20" s="40">
        <f>VALUE(P3-70.07/100*(P1-P2))</f>
        <v>1233.2319999999997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24">E4-E26/4</f>
        <v>10907.046249999999</v>
      </c>
      <c r="F21" s="20">
        <f t="shared" si="24"/>
        <v>10971.4375</v>
      </c>
      <c r="G21" s="20">
        <f t="shared" ref="G21:H21" si="25">G4-G26/4</f>
        <v>11144.06875</v>
      </c>
      <c r="H21" s="20">
        <f t="shared" si="25"/>
        <v>11023.643749999999</v>
      </c>
      <c r="I21" s="20"/>
      <c r="K21" s="39">
        <v>0.78600000000000003</v>
      </c>
      <c r="L21" s="40">
        <f>VALUE(L3-78.6/100*(L1-L2))</f>
        <v>11885.824799999999</v>
      </c>
      <c r="M21" s="40">
        <f>VALUE(M3-78.6/100*(M1-M2))</f>
        <v>-767.60760000000016</v>
      </c>
      <c r="N21" s="40">
        <f>VALUE(N3-78.6/100*(N1-N2))</f>
        <v>11605.124</v>
      </c>
      <c r="O21" s="40">
        <f>VALUE(O3-78.6/100*(O1-O2))</f>
        <v>10657.8403</v>
      </c>
      <c r="P21" s="40">
        <f>VALUE(P3-78.6/100*(P1-P2))</f>
        <v>1383.36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26">E4-E26/2</f>
        <v>10612.342499999999</v>
      </c>
      <c r="F22" s="32">
        <f t="shared" si="26"/>
        <v>10741.125</v>
      </c>
      <c r="G22" s="32">
        <f t="shared" ref="G22:H22" si="27">G4-G26/2</f>
        <v>11086.387500000001</v>
      </c>
      <c r="H22" s="32">
        <f t="shared" si="27"/>
        <v>10914.5375</v>
      </c>
      <c r="I22" s="32"/>
      <c r="K22" s="39">
        <v>1</v>
      </c>
      <c r="L22" s="40">
        <f>VALUE(L3-100/100*(L1-L2))</f>
        <v>11813.449999999999</v>
      </c>
      <c r="M22" s="40">
        <f>VALUE(M3-100/100*(M1-M2))</f>
        <v>-976.60000000000036</v>
      </c>
      <c r="N22" s="40">
        <f>VALUE(N3-100/100*(N1-N2))</f>
        <v>11430.5</v>
      </c>
      <c r="O22" s="40">
        <f>VALUE(O3-100/100*(O1-O2))</f>
        <v>10428.549999999999</v>
      </c>
      <c r="P22" s="40">
        <f>VALUE(P3-100/100*(P1-P2))</f>
        <v>1760</v>
      </c>
      <c r="Q22" s="55"/>
    </row>
    <row r="23" spans="1:17" ht="15" customHeight="1">
      <c r="A23" s="24"/>
      <c r="B23" s="25"/>
      <c r="C23" s="25"/>
      <c r="D23" s="6" t="s">
        <v>19</v>
      </c>
      <c r="E23" s="34">
        <f t="shared" ref="E23:F23" si="28">E4-(E18-E4)</f>
        <v>10127.539559107117</v>
      </c>
      <c r="F23" s="34">
        <f t="shared" si="28"/>
        <v>10362.2490022416</v>
      </c>
      <c r="G23" s="34">
        <f t="shared" ref="G23:H23" si="29">G4-(G18-G4)</f>
        <v>10991.498854591255</v>
      </c>
      <c r="H23" s="34">
        <f t="shared" si="29"/>
        <v>10732.530852871219</v>
      </c>
      <c r="I23" s="34"/>
      <c r="K23" s="39">
        <v>1.236</v>
      </c>
      <c r="L23" s="40">
        <f>VALUE(L3-123.6/100*(L1-L2))</f>
        <v>11733.634799999998</v>
      </c>
      <c r="M23" s="40">
        <f>VALUE(M3-123.6/100*(M1-M2))</f>
        <v>-1207.0776000000005</v>
      </c>
      <c r="N23" s="40">
        <f>VALUE(N3-123.6/100*(N1-N2))</f>
        <v>11237.923999999999</v>
      </c>
      <c r="O23" s="40">
        <f>VALUE(O3-123.6/100*(O1-O2))</f>
        <v>10175.6878</v>
      </c>
      <c r="P23" s="40">
        <f>VALUE(P3-123.6/100*(P1-P2))</f>
        <v>2175.36</v>
      </c>
      <c r="Q23" s="55"/>
    </row>
    <row r="24" spans="1:17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K24" s="52">
        <v>1.272</v>
      </c>
      <c r="L24" s="53">
        <f>VALUE(L3-127.2/100*(L1-L2))</f>
        <v>11721.459599999998</v>
      </c>
      <c r="M24" s="53">
        <f>VALUE(M3-127.2/100*(M1-M2))</f>
        <v>-1242.2352000000005</v>
      </c>
      <c r="N24" s="53">
        <f>VALUE(N3-127.2/100*(N1-N2))</f>
        <v>11208.548000000001</v>
      </c>
      <c r="O24" s="53">
        <f>VALUE(O3-127.2/100*(O1-O2))</f>
        <v>10137.115599999999</v>
      </c>
      <c r="P24" s="53">
        <f>VALUE(P3-127.2/100*(P1-P2))</f>
        <v>2238.7200000000003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30">ABS(E2-E3)</f>
        <v>1071.6500000000015</v>
      </c>
      <c r="F25" s="36">
        <f t="shared" si="30"/>
        <v>837.5</v>
      </c>
      <c r="G25" s="36">
        <f t="shared" ref="G25:H25" si="31">ABS(G2-G3)</f>
        <v>209.75</v>
      </c>
      <c r="H25" s="36">
        <f t="shared" si="31"/>
        <v>396.75</v>
      </c>
      <c r="I25" s="36"/>
      <c r="K25" s="39">
        <v>1.3819999999999999</v>
      </c>
      <c r="L25" s="40">
        <f>VALUE(L3-138.2/100*(L1-L2))</f>
        <v>11684.257599999999</v>
      </c>
      <c r="M25" s="40">
        <f>VALUE(M3-138.2/100*(M1-M2))</f>
        <v>-1349.6612000000005</v>
      </c>
      <c r="N25" s="40">
        <f>VALUE(N3-138.2/100*(N1-N2))</f>
        <v>11118.788</v>
      </c>
      <c r="O25" s="40">
        <f>VALUE(O3-138.2/100*(O1-O2))</f>
        <v>10019.256099999999</v>
      </c>
      <c r="P25" s="40">
        <f>VALUE(P3-138.2/100*(P1-P2))</f>
        <v>2432.3199999999997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32">E25*1.1</f>
        <v>1178.8150000000016</v>
      </c>
      <c r="F26" s="36">
        <f t="shared" si="32"/>
        <v>921.25000000000011</v>
      </c>
      <c r="G26" s="36">
        <f t="shared" ref="G26:H26" si="33">G25*1.1</f>
        <v>230.72500000000002</v>
      </c>
      <c r="H26" s="36">
        <f t="shared" si="33"/>
        <v>436.42500000000001</v>
      </c>
      <c r="I26" s="36"/>
      <c r="K26" s="39">
        <v>1.4139999999999999</v>
      </c>
      <c r="L26" s="40">
        <f>VALUE(L3-141.4/100*(L1-L2))</f>
        <v>11673.435199999998</v>
      </c>
      <c r="M26" s="40">
        <f>VALUE(M3-141.4/100*(M1-M2))</f>
        <v>-1380.9124000000006</v>
      </c>
      <c r="N26" s="40">
        <f>VALUE(N3-141.4/100*(N1-N2))</f>
        <v>11092.675999999999</v>
      </c>
      <c r="O26" s="40">
        <f>VALUE(O3-141.4/100*(O1-O2))</f>
        <v>9984.9696999999978</v>
      </c>
      <c r="P26" s="40">
        <f>VALUE(P3-141.4/100*(P1-P2))</f>
        <v>2488.6400000000003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34">(E2+E3)</f>
        <v>23421.75</v>
      </c>
      <c r="F27" s="36">
        <f t="shared" si="34"/>
        <v>23187.599999999999</v>
      </c>
      <c r="G27" s="36">
        <f t="shared" ref="G27:H27" si="35">(G2+G3)</f>
        <v>22559.85</v>
      </c>
      <c r="H27" s="36">
        <f t="shared" si="35"/>
        <v>22469.25</v>
      </c>
      <c r="I27" s="36"/>
      <c r="K27" s="39">
        <v>1.5</v>
      </c>
      <c r="L27" s="40">
        <f>VALUE(L3-150/100*(L1-L2))</f>
        <v>11644.349999999999</v>
      </c>
      <c r="M27" s="40">
        <f>VALUE(M3-150/100*(M1-M2))</f>
        <v>-1464.9000000000005</v>
      </c>
      <c r="N27" s="40">
        <f>VALUE(N3-150/100*(N1-N2))</f>
        <v>11022.5</v>
      </c>
      <c r="O27" s="40">
        <f>VALUE(O3-150/100*(O1-O2))</f>
        <v>9892.8249999999989</v>
      </c>
      <c r="P27" s="40">
        <f>VALUE(P3-150/100*(P1-P2))</f>
        <v>2640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36">(E2+E3)/2</f>
        <v>11710.875</v>
      </c>
      <c r="F28" s="36">
        <f t="shared" si="36"/>
        <v>11593.8</v>
      </c>
      <c r="G28" s="36">
        <f t="shared" ref="G28:H28" si="37">(G2+G3)/2</f>
        <v>11279.924999999999</v>
      </c>
      <c r="H28" s="36">
        <f t="shared" si="37"/>
        <v>11234.625</v>
      </c>
      <c r="I28" s="36"/>
      <c r="K28" s="50">
        <v>1.6180000000000001</v>
      </c>
      <c r="L28" s="51">
        <f>VALUE(L3-161.8/100*(L1-L2))</f>
        <v>11604.442399999998</v>
      </c>
      <c r="M28" s="51">
        <f>VALUE(M3-161.8/100*(M1-M2))</f>
        <v>-1580.1388000000006</v>
      </c>
      <c r="N28" s="51">
        <f>VALUE(N3-161.8/100*(N1-N2))</f>
        <v>10926.212</v>
      </c>
      <c r="O28" s="51">
        <f>VALUE(O3-161.8/100*(O1-O2))</f>
        <v>9766.3938999999991</v>
      </c>
      <c r="P28" s="51">
        <f>VALUE(P3-161.8/100*(P1-P2))</f>
        <v>2847.6800000000003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38">E30-E31+E30</f>
        <v>11371.458333333332</v>
      </c>
      <c r="F29" s="36">
        <f t="shared" si="38"/>
        <v>11332.433333333334</v>
      </c>
      <c r="G29" s="36">
        <f t="shared" ref="G29:H29" si="39">G30-G31+G30</f>
        <v>11227.808333333334</v>
      </c>
      <c r="H29" s="36">
        <f t="shared" si="39"/>
        <v>11166.708333333332</v>
      </c>
      <c r="I29" s="36"/>
      <c r="K29" s="39">
        <v>1.7070000000000001</v>
      </c>
      <c r="L29" s="40">
        <f>VALUE(L3-170.07/100*(L1-L2))</f>
        <v>11576.473259999999</v>
      </c>
      <c r="M29" s="40">
        <f>VALUE(M3-170.07/100*(M1-M2))</f>
        <v>-1660.9036200000005</v>
      </c>
      <c r="N29" s="40">
        <f>VALUE(N3-170.07/100*(N1-N2))</f>
        <v>10858.728800000001</v>
      </c>
      <c r="O29" s="40">
        <f>VALUE(O3-170.07/100*(O1-O2))</f>
        <v>9677.7849849999984</v>
      </c>
      <c r="P29" s="40">
        <f>VALUE(P3-170.07/100*(P1-P2))</f>
        <v>2993.232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40">(E2+E3+E4)/3</f>
        <v>11541.166666666666</v>
      </c>
      <c r="F30" s="36">
        <f t="shared" si="40"/>
        <v>11463.116666666667</v>
      </c>
      <c r="G30" s="36">
        <f t="shared" ref="G30:H30" si="41">(G2+G3+G4)/3</f>
        <v>11253.866666666667</v>
      </c>
      <c r="H30" s="36">
        <f t="shared" si="41"/>
        <v>11200.666666666666</v>
      </c>
      <c r="I30" s="36"/>
      <c r="K30" s="42">
        <v>2</v>
      </c>
      <c r="L30" s="43">
        <f>VALUE(L3-200/100*(L1-L2))</f>
        <v>11475.249999999998</v>
      </c>
      <c r="M30" s="43">
        <f>VALUE(M3-200/100*(M1-M2))</f>
        <v>-1953.2000000000007</v>
      </c>
      <c r="N30" s="43">
        <f>VALUE(N3-200/100*(N1-N2))</f>
        <v>10614.5</v>
      </c>
      <c r="O30" s="43">
        <f>VALUE(O3-200/100*(O1-O2))</f>
        <v>9357.0999999999985</v>
      </c>
      <c r="P30" s="43">
        <f>VALUE(P3-200/100*(P1-P2))</f>
        <v>3520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42">E28</f>
        <v>11710.875</v>
      </c>
      <c r="F31" s="36">
        <f t="shared" si="42"/>
        <v>11593.8</v>
      </c>
      <c r="G31" s="36">
        <f t="shared" ref="G31:H31" si="43">G28</f>
        <v>11279.924999999999</v>
      </c>
      <c r="H31" s="36">
        <f t="shared" si="43"/>
        <v>11234.625</v>
      </c>
      <c r="I31" s="36"/>
      <c r="K31" s="39">
        <v>2.2360000000000002</v>
      </c>
      <c r="L31" s="40">
        <f>VALUE(L3-223.6/100*(L1-L2))</f>
        <v>11395.434799999997</v>
      </c>
      <c r="M31" s="40">
        <f>VALUE(M3-223.6/100*(M1-M2))</f>
        <v>-2183.6776000000004</v>
      </c>
      <c r="N31" s="40">
        <f>VALUE(N3-223.6/100*(N1-N2))</f>
        <v>10421.924000000001</v>
      </c>
      <c r="O31" s="40">
        <f>VALUE(O3-223.6/100*(O1-O2))</f>
        <v>9104.237799999999</v>
      </c>
      <c r="P31" s="40">
        <f>VALUE(P3-223.6/100*(P1-P2))</f>
        <v>3935.3599999999997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44">ABS(F29-F31)</f>
        <v>261.36666666666497</v>
      </c>
      <c r="G32" s="37">
        <f t="shared" ref="G32:H32" si="45">ABS(G29-G31)</f>
        <v>52.116666666664969</v>
      </c>
      <c r="H32" s="37">
        <f t="shared" si="45"/>
        <v>67.916666666667879</v>
      </c>
      <c r="I32" s="37"/>
      <c r="K32" s="39">
        <v>2.2719999999999998</v>
      </c>
      <c r="L32" s="40">
        <f>VALUE(L3-227.2/100*(L1-L2))</f>
        <v>11383.259599999998</v>
      </c>
      <c r="M32" s="40">
        <f>VALUE(M3-227.2/100*(M1-M2))</f>
        <v>-2218.8352000000004</v>
      </c>
      <c r="N32" s="40">
        <f>VALUE(N3-227.2/100*(N1-N2))</f>
        <v>10392.548000000001</v>
      </c>
      <c r="O32" s="40">
        <f>VALUE(O3-227.2/100*(O1-O2))</f>
        <v>9065.6655999999984</v>
      </c>
      <c r="P32" s="40">
        <f>VALUE(P3-227.2/100*(P1-P2))</f>
        <v>3998.72</v>
      </c>
    </row>
    <row r="33" spans="11:16" ht="15" customHeight="1">
      <c r="K33" s="39">
        <v>2.3820000000000001</v>
      </c>
      <c r="L33" s="40">
        <f>VALUE(L3-238.2/100*(L1-L2))</f>
        <v>11346.057599999998</v>
      </c>
      <c r="M33" s="40">
        <f>VALUE(M3-238.2/100*(M1-M2))</f>
        <v>-2326.2612000000004</v>
      </c>
      <c r="N33" s="40">
        <f>VALUE(N3-238.2/100*(N1-N2))</f>
        <v>10302.788</v>
      </c>
      <c r="O33" s="40">
        <f>VALUE(O3-238.2/100*(O1-O2))</f>
        <v>8947.806099999998</v>
      </c>
      <c r="P33" s="40">
        <f>VALUE(P3-238.2/100*(P1-P2))</f>
        <v>4192.32</v>
      </c>
    </row>
    <row r="34" spans="11:16" ht="15" customHeight="1">
      <c r="K34" s="48">
        <v>2.4140000000000001</v>
      </c>
      <c r="L34" s="49">
        <f>VALUE(L3-241.4/100*(L1-L2))</f>
        <v>11335.235199999997</v>
      </c>
      <c r="M34" s="49">
        <f>VALUE(M3-241.4/100*(M1-M2))</f>
        <v>-2357.512400000001</v>
      </c>
      <c r="N34" s="49">
        <f>VALUE(N3-241.4/100*(N1-N2))</f>
        <v>10276.675999999999</v>
      </c>
      <c r="O34" s="49">
        <f>VALUE(O3-241.4/100*(O1-O2))</f>
        <v>8913.5196999999971</v>
      </c>
      <c r="P34" s="49">
        <f>VALUE(P3-241.4/100*(P1-P2))</f>
        <v>4248.6400000000003</v>
      </c>
    </row>
    <row r="35" spans="11:16" ht="15" customHeight="1">
      <c r="K35" s="44">
        <v>2.6179999999999999</v>
      </c>
      <c r="L35" s="45">
        <f>VALUE(L3-261.8/100*(L1-L2))</f>
        <v>11266.242399999997</v>
      </c>
      <c r="M35" s="45">
        <f>VALUE(M3-261.8/100*(M1-M2))</f>
        <v>-2556.7388000000014</v>
      </c>
      <c r="N35" s="45">
        <f>VALUE(N3-261.8/100*(N1-N2))</f>
        <v>10110.212</v>
      </c>
      <c r="O35" s="45">
        <f>VALUE(O3-261.8/100*(O1-O2))</f>
        <v>8694.9438999999984</v>
      </c>
      <c r="P35" s="45">
        <f>VALUE(P3-261.8/100*(P1-P2))</f>
        <v>4607.68</v>
      </c>
    </row>
    <row r="36" spans="11:16" ht="15" customHeight="1">
      <c r="K36" s="39">
        <v>3</v>
      </c>
      <c r="L36" s="40">
        <f>VALUE(L3-300/100*(L1-L2))</f>
        <v>11137.049999999997</v>
      </c>
      <c r="M36" s="40">
        <f>VALUE(M3-300/100*(M1-M2))</f>
        <v>-2929.8000000000011</v>
      </c>
      <c r="N36" s="40">
        <f>VALUE(N3-300/100*(N1-N2))</f>
        <v>9798.5</v>
      </c>
      <c r="O36" s="40">
        <f>VALUE(O3-300/100*(O1-O2))</f>
        <v>8285.6499999999978</v>
      </c>
      <c r="P36" s="40">
        <f>VALUE(P3-300/100*(P1-P2))</f>
        <v>5280</v>
      </c>
    </row>
    <row r="37" spans="11:16" ht="15" customHeight="1">
      <c r="K37" s="39">
        <v>3.2360000000000002</v>
      </c>
      <c r="L37" s="40">
        <f>VALUE(L3-323.6/100*(L1-L2))</f>
        <v>11057.234799999997</v>
      </c>
      <c r="M37" s="40">
        <f>VALUE(M3-323.6/100*(M1-M2))</f>
        <v>-3160.2776000000013</v>
      </c>
      <c r="N37" s="40">
        <f>VALUE(N3-323.6/100*(N1-N2))</f>
        <v>9605.9239999999991</v>
      </c>
      <c r="O37" s="40">
        <f>VALUE(O3-323.6/100*(O1-O2))</f>
        <v>8032.7877999999973</v>
      </c>
      <c r="P37" s="40">
        <f>VALUE(P3-323.6/100*(P1-P2))</f>
        <v>5695.3600000000006</v>
      </c>
    </row>
    <row r="38" spans="11:16" ht="15" customHeight="1">
      <c r="K38" s="39">
        <v>3.2719999999999998</v>
      </c>
      <c r="L38" s="40">
        <f>VALUE(L3-327.2/100*(L1-L2))</f>
        <v>11045.059599999997</v>
      </c>
      <c r="M38" s="40">
        <f>VALUE(M3-327.2/100*(M1-M2))</f>
        <v>-3195.4352000000008</v>
      </c>
      <c r="N38" s="40">
        <f>VALUE(N3-327.2/100*(N1-N2))</f>
        <v>9576.5480000000007</v>
      </c>
      <c r="O38" s="40">
        <f>VALUE(O3-327.2/100*(O1-O2))</f>
        <v>7994.2155999999977</v>
      </c>
      <c r="P38" s="40">
        <f>VALUE(P3-327.2/100*(P1-P2))</f>
        <v>5758.7199999999993</v>
      </c>
    </row>
    <row r="39" spans="11:16" ht="15" customHeight="1">
      <c r="K39" s="39">
        <v>3.3820000000000001</v>
      </c>
      <c r="L39" s="40">
        <f>VALUE(L3-338.2/100*(L1-L2))</f>
        <v>11007.857599999998</v>
      </c>
      <c r="M39" s="40">
        <f>VALUE(M3-338.2/100*(M1-M2))</f>
        <v>-3302.8612000000007</v>
      </c>
      <c r="N39" s="40">
        <f>VALUE(N3-338.2/100*(N1-N2))</f>
        <v>9486.7880000000005</v>
      </c>
      <c r="O39" s="40">
        <f>VALUE(O3-338.2/100*(O1-O2))</f>
        <v>7876.3560999999972</v>
      </c>
      <c r="P39" s="40">
        <f>VALUE(P3-338.2/100*(P1-P2))</f>
        <v>5952.32</v>
      </c>
    </row>
    <row r="40" spans="11:16" ht="15" customHeight="1">
      <c r="K40" s="39">
        <v>3.4140000000000001</v>
      </c>
      <c r="L40" s="40">
        <f>VALUE(L3-341.4/100*(L1-L2))</f>
        <v>10997.035199999997</v>
      </c>
      <c r="M40" s="40">
        <f>VALUE(M3-341.4/100*(M1-M2))</f>
        <v>-3334.1124000000009</v>
      </c>
      <c r="N40" s="40">
        <f>VALUE(N3-341.4/100*(N1-N2))</f>
        <v>9460.6759999999995</v>
      </c>
      <c r="O40" s="40">
        <f>VALUE(O3-341.4/100*(O1-O2))</f>
        <v>7842.0696999999982</v>
      </c>
      <c r="P40" s="40">
        <f>VALUE(P3-341.4/100*(P1-P2))</f>
        <v>6008.6399999999994</v>
      </c>
    </row>
    <row r="41" spans="11:16" ht="15" customHeight="1">
      <c r="K41" s="39">
        <v>3.6179999999999999</v>
      </c>
      <c r="L41" s="40">
        <f>VALUE(L3-361.8/100*(L1-L2))</f>
        <v>10928.042399999997</v>
      </c>
      <c r="M41" s="40">
        <f>VALUE(M3-361.8/100*(M1-M2))</f>
        <v>-3533.3388000000018</v>
      </c>
      <c r="N41" s="40">
        <f>VALUE(N3-361.8/100*(N1-N2))</f>
        <v>9294.2119999999995</v>
      </c>
      <c r="O41" s="40">
        <f>VALUE(O3-361.8/100*(O1-O2))</f>
        <v>7623.4938999999977</v>
      </c>
      <c r="P41" s="40">
        <f>VALUE(P3-361.8/100*(P1-P2))</f>
        <v>6367.68</v>
      </c>
    </row>
    <row r="42" spans="11:16" ht="15" customHeight="1">
      <c r="K42" s="39">
        <v>4</v>
      </c>
      <c r="L42" s="40">
        <f>VALUE(L3-400/100*(L1-L2))</f>
        <v>10798.849999999997</v>
      </c>
      <c r="M42" s="40">
        <f>VALUE(M3-400/100*(M1-M2))</f>
        <v>-3906.4000000000015</v>
      </c>
      <c r="N42" s="40">
        <f>VALUE(N3-400/100*(N1-N2))</f>
        <v>8982.5</v>
      </c>
      <c r="O42" s="40">
        <f>VALUE(O3-400/100*(O1-O2))</f>
        <v>7214.1999999999971</v>
      </c>
      <c r="P42" s="40">
        <f>VALUE(P3-400/100*(P1-P2))</f>
        <v>7040</v>
      </c>
    </row>
    <row r="43" spans="11:16" ht="15" customHeight="1">
      <c r="K43" s="39">
        <v>4.2359999999999998</v>
      </c>
      <c r="L43" s="40">
        <f>VALUE(L3-423.6/100*(L1-L2))</f>
        <v>10719.034799999996</v>
      </c>
      <c r="M43" s="40">
        <f>VALUE(M3-423.6/100*(M1-M2))</f>
        <v>-4136.8776000000025</v>
      </c>
      <c r="N43" s="40">
        <f>VALUE(N3-423.6/100*(N1-N2))</f>
        <v>8789.9239999999991</v>
      </c>
      <c r="O43" s="40">
        <f>VALUE(O3-423.6/100*(O1-O2))</f>
        <v>6961.3377999999966</v>
      </c>
      <c r="P43" s="40">
        <f>VALUE(P3-423.6/100*(P1-P2))</f>
        <v>7455.3600000000015</v>
      </c>
    </row>
    <row r="44" spans="11:16" ht="15" customHeight="1">
      <c r="K44" s="39">
        <v>4.2720000000000002</v>
      </c>
      <c r="L44" s="40">
        <f>VALUE(L3-427.2/100*(L1-L2))</f>
        <v>10706.859599999996</v>
      </c>
      <c r="M44" s="40">
        <f>VALUE(M3-427.2/100*(M1-M2))</f>
        <v>-4172.0352000000021</v>
      </c>
      <c r="N44" s="40">
        <f>VALUE(N3-427.2/100*(N1-N2))</f>
        <v>8760.5479999999989</v>
      </c>
      <c r="O44" s="40">
        <f>VALUE(O3-427.2/100*(O1-O2))</f>
        <v>6922.765599999997</v>
      </c>
      <c r="P44" s="40">
        <f>VALUE(P3-427.2/100*(P1-P2))</f>
        <v>7518.72</v>
      </c>
    </row>
    <row r="45" spans="11:16" ht="15" customHeight="1">
      <c r="K45" s="39">
        <v>4.3819999999999997</v>
      </c>
      <c r="L45" s="40">
        <f>VALUE(L3-438.2/100*(L1-L2))</f>
        <v>10669.657599999997</v>
      </c>
      <c r="M45" s="40">
        <f>VALUE(M3-438.2/100*(M1-M2))</f>
        <v>-4279.4612000000016</v>
      </c>
      <c r="N45" s="40">
        <f>VALUE(N3-438.2/100*(N1-N2))</f>
        <v>8670.7880000000005</v>
      </c>
      <c r="O45" s="40">
        <f>VALUE(O3-438.2/100*(O1-O2))</f>
        <v>6804.9060999999974</v>
      </c>
      <c r="P45" s="40">
        <f>VALUE(P3-438.2/100*(P1-P2))</f>
        <v>7712.32</v>
      </c>
    </row>
    <row r="46" spans="11:16" ht="15" customHeight="1">
      <c r="K46" s="39">
        <v>4.4139999999999997</v>
      </c>
      <c r="L46" s="40">
        <f>VALUE(L3-414.4/100*(L1-L2))</f>
        <v>10750.149199999996</v>
      </c>
      <c r="M46" s="40">
        <f>VALUE(M3-414.4/100*(M1-M2))</f>
        <v>-4047.0304000000015</v>
      </c>
      <c r="N46" s="40">
        <f>VALUE(N3-414.4/100*(N1-N2))</f>
        <v>8864.9959999999992</v>
      </c>
      <c r="O46" s="40">
        <f>VALUE(O3-414.4/100*(O1-O2))</f>
        <v>7059.9111999999968</v>
      </c>
      <c r="P46" s="40">
        <f>VALUE(P3-414.4/100*(P1-P2))</f>
        <v>7293.4400000000005</v>
      </c>
    </row>
    <row r="47" spans="11:16" ht="15" customHeight="1">
      <c r="K47" s="39">
        <v>4.6180000000000003</v>
      </c>
      <c r="L47" s="40">
        <f>VALUE(L3-461.8/100*(L1-L2))</f>
        <v>10589.842399999996</v>
      </c>
      <c r="M47" s="40">
        <f>VALUE(M3-461.8/100*(M1-M2))</f>
        <v>-4509.9388000000017</v>
      </c>
      <c r="N47" s="40">
        <f>VALUE(N3-461.8/100*(N1-N2))</f>
        <v>8478.2119999999995</v>
      </c>
      <c r="O47" s="40">
        <f>VALUE(O3-461.8/100*(O1-O2))</f>
        <v>6552.043899999996</v>
      </c>
      <c r="P47" s="40">
        <f>VALUE(P3-461.8/100*(P1-P2))</f>
        <v>8127.68</v>
      </c>
    </row>
    <row r="48" spans="11:16" ht="15" customHeight="1">
      <c r="K48" s="39">
        <v>4.7640000000000002</v>
      </c>
      <c r="L48" s="40">
        <f>VALUE(L3-476.4/100*(L1-L2))</f>
        <v>10540.465199999997</v>
      </c>
      <c r="M48" s="40">
        <f>VALUE(M3-476.4/100*(M1-M2))</f>
        <v>-4652.5224000000007</v>
      </c>
      <c r="N48" s="40">
        <f>VALUE(N3-476.4/100*(N1-N2))</f>
        <v>8359.0760000000009</v>
      </c>
      <c r="O48" s="40">
        <f>VALUE(O3-476.4/100*(O1-O2))</f>
        <v>6395.6121999999968</v>
      </c>
      <c r="P48" s="40">
        <f>VALUE(P3-476.4/100*(P1-P2))</f>
        <v>8384.64</v>
      </c>
    </row>
    <row r="49" spans="11:16" ht="15" customHeight="1">
      <c r="K49" s="39">
        <v>5</v>
      </c>
      <c r="L49" s="40">
        <f>VALUE(L3-500/100*(L1-L2))</f>
        <v>10460.649999999996</v>
      </c>
      <c r="M49" s="40">
        <f>VALUE(M3-500/100*(M1-M2))</f>
        <v>-4883.0000000000018</v>
      </c>
      <c r="N49" s="40">
        <f>VALUE(N3-500/100*(N1-N2))</f>
        <v>8166.5</v>
      </c>
      <c r="O49" s="40">
        <f>VALUE(O3-500/100*(O1-O2))</f>
        <v>6142.7499999999964</v>
      </c>
      <c r="P49" s="40">
        <f>VALUE(P3-500/100*(P1-P2))</f>
        <v>8800</v>
      </c>
    </row>
    <row r="50" spans="11:16" ht="15" customHeight="1">
      <c r="K50" s="39">
        <v>5.2359999999999998</v>
      </c>
      <c r="L50" s="40">
        <f>VALUE(L3-523.6/100*(L1-L2))</f>
        <v>10380.834799999995</v>
      </c>
      <c r="M50" s="40">
        <f>VALUE(M3-523.6/100*(M1-M2))</f>
        <v>-5113.4776000000029</v>
      </c>
      <c r="N50" s="40">
        <f>VALUE(N3-523.6/100*(N1-N2))</f>
        <v>7973.9239999999991</v>
      </c>
      <c r="O50" s="40">
        <f>VALUE(O3-523.6/100*(O1-O2))</f>
        <v>5889.8877999999959</v>
      </c>
      <c r="P50" s="40">
        <f>VALUE(P3-523.6/100*(P1-P2))</f>
        <v>9215.36</v>
      </c>
    </row>
    <row r="51" spans="11:16" ht="15" customHeight="1">
      <c r="K51" s="39">
        <v>5.3819999999999997</v>
      </c>
      <c r="L51" s="40">
        <f>VALUE(L3-538.2/100*(L1-L2))</f>
        <v>10331.457599999996</v>
      </c>
      <c r="M51" s="40">
        <f>VALUE(M3-538.2/100*(M1-M2))</f>
        <v>-5256.0612000000028</v>
      </c>
      <c r="N51" s="40">
        <f>VALUE(N3-538.2/100*(N1-N2))</f>
        <v>7854.7879999999996</v>
      </c>
      <c r="O51" s="40">
        <f>VALUE(O3-538.2/100*(O1-O2))</f>
        <v>5733.4560999999958</v>
      </c>
      <c r="P51" s="40">
        <f>VALUE(P3-538.2/100*(P1-P2))</f>
        <v>9472.3200000000015</v>
      </c>
    </row>
    <row r="52" spans="11:16" ht="15" customHeight="1">
      <c r="K52" s="39">
        <v>5.6180000000000003</v>
      </c>
      <c r="L52" s="40">
        <f>VALUE(L3-561.8/100*(L1-L2))</f>
        <v>10251.642399999995</v>
      </c>
      <c r="M52" s="40">
        <f>VALUE(M3-561.8/100*(M1-M2))</f>
        <v>-5486.5388000000012</v>
      </c>
      <c r="N52" s="40">
        <f>VALUE(N3-561.8/100*(N1-N2))</f>
        <v>7662.2120000000004</v>
      </c>
      <c r="O52" s="40">
        <f>VALUE(O3-561.8/100*(O1-O2))</f>
        <v>5480.5938999999962</v>
      </c>
      <c r="P52" s="40">
        <f>VALUE(P3-561.8/100*(P1-P2))</f>
        <v>9887.6799999999985</v>
      </c>
    </row>
    <row r="53" spans="11:16" ht="15" customHeight="1"/>
    <row r="54" spans="11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43887</v>
      </c>
      <c r="H1" s="2">
        <v>43888</v>
      </c>
      <c r="I1" s="2">
        <v>43889</v>
      </c>
      <c r="J1" s="2">
        <v>43892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30515.35</v>
      </c>
      <c r="H2" s="19">
        <v>30271.95</v>
      </c>
      <c r="I2" s="19">
        <v>29564.1</v>
      </c>
      <c r="J2" s="19">
        <v>29791.15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30131.75</v>
      </c>
      <c r="H3" s="20">
        <v>29914.15</v>
      </c>
      <c r="I3" s="20">
        <v>29051.5</v>
      </c>
      <c r="J3" s="20">
        <v>28571.7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30306.85</v>
      </c>
      <c r="H4" s="21">
        <v>30187</v>
      </c>
      <c r="I4" s="21">
        <v>29147.15</v>
      </c>
      <c r="J4" s="21">
        <v>28868.400000000001</v>
      </c>
      <c r="K4" s="21"/>
    </row>
    <row r="5" spans="1:16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30887.816666666666</v>
      </c>
      <c r="H6" s="26">
        <f t="shared" si="1"/>
        <v>30692.383333333335</v>
      </c>
      <c r="I6" s="26">
        <f t="shared" ref="I6:J6" si="2">I8+I25</f>
        <v>29969.599999999999</v>
      </c>
      <c r="J6" s="26">
        <f t="shared" si="2"/>
        <v>30801.916666666664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30701.583333333332</v>
      </c>
      <c r="H7" s="27">
        <f t="shared" si="4"/>
        <v>30482.166666666668</v>
      </c>
      <c r="I7" s="27">
        <f t="shared" ref="I7:J7" si="5">I11+I25</f>
        <v>29766.85</v>
      </c>
      <c r="J7" s="27">
        <f t="shared" si="5"/>
        <v>30296.533333333333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30504.216666666667</v>
      </c>
      <c r="H8" s="28">
        <f t="shared" si="7"/>
        <v>30334.583333333336</v>
      </c>
      <c r="I8" s="28">
        <f t="shared" ref="I8:J8" si="8">(2*I11)-I3</f>
        <v>29457</v>
      </c>
      <c r="J8" s="28">
        <f t="shared" si="8"/>
        <v>29582.466666666664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30323.55</v>
      </c>
      <c r="H10" s="29">
        <f t="shared" si="10"/>
        <v>30155.683333333334</v>
      </c>
      <c r="I10" s="29">
        <f t="shared" ref="I10:J10" si="11">I11+I32/2</f>
        <v>29307.8</v>
      </c>
      <c r="J10" s="29">
        <f t="shared" si="11"/>
        <v>29181.425000000003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30317.983333333334</v>
      </c>
      <c r="H11" s="21">
        <f t="shared" si="13"/>
        <v>30124.366666666669</v>
      </c>
      <c r="I11" s="21">
        <f t="shared" ref="I11:J11" si="14">(I2+I3+I4)/3</f>
        <v>29254.25</v>
      </c>
      <c r="J11" s="21">
        <f t="shared" si="14"/>
        <v>29077.083333333332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30312.416666666668</v>
      </c>
      <c r="H12" s="31">
        <f t="shared" si="16"/>
        <v>30093.050000000003</v>
      </c>
      <c r="I12" s="31">
        <f t="shared" ref="I12:J12" si="17">I11-I32/2</f>
        <v>29200.7</v>
      </c>
      <c r="J12" s="31">
        <f t="shared" si="17"/>
        <v>28972.741666666661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30120.616666666669</v>
      </c>
      <c r="H14" s="32">
        <f t="shared" si="19"/>
        <v>29976.783333333336</v>
      </c>
      <c r="I14" s="32">
        <f t="shared" ref="I14:J14" si="20">2*I11-I2</f>
        <v>28944.400000000001</v>
      </c>
      <c r="J14" s="32">
        <f t="shared" si="20"/>
        <v>28363.016666666663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29934.383333333335</v>
      </c>
      <c r="H15" s="34">
        <f t="shared" si="22"/>
        <v>29766.566666666669</v>
      </c>
      <c r="I15" s="34">
        <f t="shared" ref="I15:J15" si="23">I11-I25</f>
        <v>28741.65</v>
      </c>
      <c r="J15" s="34">
        <f t="shared" si="23"/>
        <v>27857.633333333331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29737.01666666667</v>
      </c>
      <c r="H16" s="35">
        <f t="shared" si="25"/>
        <v>29618.983333333337</v>
      </c>
      <c r="I16" s="35">
        <f t="shared" ref="I16:J16" si="26">I14-I25</f>
        <v>28431.800000000003</v>
      </c>
      <c r="J16" s="35">
        <f t="shared" si="26"/>
        <v>27143.566666666662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30692.679155624875</v>
      </c>
      <c r="H18" s="27">
        <f t="shared" si="28"/>
        <v>30548.063530135405</v>
      </c>
      <c r="I18" s="27">
        <f t="shared" ref="I18:J18" si="29">(I2/I3)*I4</f>
        <v>29661.437699086106</v>
      </c>
      <c r="J18" s="27">
        <f t="shared" si="29"/>
        <v>30100.513258224051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30517.829999999998</v>
      </c>
      <c r="H19" s="28">
        <f t="shared" si="31"/>
        <v>30383.79</v>
      </c>
      <c r="I19" s="28">
        <f t="shared" ref="I19:J19" si="32">I4+I26/2</f>
        <v>29429.08</v>
      </c>
      <c r="J19" s="28">
        <f t="shared" si="32"/>
        <v>29539.097500000003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30306.85</v>
      </c>
      <c r="H20" s="21">
        <f t="shared" si="34"/>
        <v>30187</v>
      </c>
      <c r="I20" s="21">
        <f t="shared" ref="I20:J20" si="35">I4</f>
        <v>29147.15</v>
      </c>
      <c r="J20" s="21">
        <f t="shared" si="35"/>
        <v>28868.400000000001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30201.360000000001</v>
      </c>
      <c r="H21" s="20">
        <f t="shared" si="37"/>
        <v>30088.605</v>
      </c>
      <c r="I21" s="20">
        <f t="shared" ref="I21:J21" si="38">I4-I26/4</f>
        <v>29006.185000000001</v>
      </c>
      <c r="J21" s="20">
        <f t="shared" si="38"/>
        <v>28533.05125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30095.87</v>
      </c>
      <c r="H22" s="32">
        <f t="shared" si="40"/>
        <v>29990.21</v>
      </c>
      <c r="I22" s="32">
        <f t="shared" ref="I22:J22" si="41">I4-I26/2</f>
        <v>28865.22</v>
      </c>
      <c r="J22" s="32">
        <f t="shared" si="41"/>
        <v>28197.702499999999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29921.020844375122</v>
      </c>
      <c r="H23" s="34">
        <f t="shared" si="43"/>
        <v>29825.936469864595</v>
      </c>
      <c r="I23" s="34">
        <f t="shared" ref="I23:J23" si="44">I4-(I18-I4)</f>
        <v>28632.862300913897</v>
      </c>
      <c r="J23" s="34">
        <f t="shared" si="44"/>
        <v>27636.286741775952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383.59999999999854</v>
      </c>
      <c r="H25" s="36">
        <f t="shared" si="46"/>
        <v>357.79999999999927</v>
      </c>
      <c r="I25" s="36">
        <f t="shared" ref="I25:J25" si="47">ABS(I2-I3)</f>
        <v>512.59999999999854</v>
      </c>
      <c r="J25" s="36">
        <f t="shared" si="47"/>
        <v>1219.4500000000007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421.95999999999844</v>
      </c>
      <c r="H26" s="36">
        <f t="shared" si="49"/>
        <v>393.57999999999925</v>
      </c>
      <c r="I26" s="36">
        <f t="shared" ref="I26:J26" si="50">I25*1.1</f>
        <v>563.85999999999842</v>
      </c>
      <c r="J26" s="36">
        <f t="shared" si="50"/>
        <v>1341.3950000000009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60647.1</v>
      </c>
      <c r="H27" s="36">
        <f t="shared" si="52"/>
        <v>60186.100000000006</v>
      </c>
      <c r="I27" s="36">
        <f t="shared" ref="I27:J27" si="53">(I2+I3)</f>
        <v>58615.6</v>
      </c>
      <c r="J27" s="36">
        <f t="shared" si="53"/>
        <v>58362.850000000006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30323.55</v>
      </c>
      <c r="H28" s="36">
        <f t="shared" si="55"/>
        <v>30093.050000000003</v>
      </c>
      <c r="I28" s="36">
        <f t="shared" ref="I28:J28" si="56">(I2+I3)/2</f>
        <v>29307.8</v>
      </c>
      <c r="J28" s="36">
        <f t="shared" si="56"/>
        <v>29181.425000000003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30312.416666666668</v>
      </c>
      <c r="H29" s="36">
        <f t="shared" si="58"/>
        <v>30155.683333333334</v>
      </c>
      <c r="I29" s="36">
        <f t="shared" ref="I29:J29" si="59">I30-I31+I30</f>
        <v>29200.7</v>
      </c>
      <c r="J29" s="36">
        <f t="shared" si="59"/>
        <v>28972.741666666661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30317.983333333334</v>
      </c>
      <c r="H30" s="36">
        <f t="shared" si="61"/>
        <v>30124.366666666669</v>
      </c>
      <c r="I30" s="36">
        <f t="shared" ref="I30:J30" si="62">(I2+I3+I4)/3</f>
        <v>29254.25</v>
      </c>
      <c r="J30" s="36">
        <f t="shared" si="62"/>
        <v>29077.083333333332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30323.55</v>
      </c>
      <c r="H31" s="36">
        <f t="shared" si="64"/>
        <v>30093.050000000003</v>
      </c>
      <c r="I31" s="36">
        <f t="shared" ref="I31:J31" si="65">I28</f>
        <v>29307.8</v>
      </c>
      <c r="J31" s="36">
        <f t="shared" si="65"/>
        <v>29181.425000000003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11.133333333331393</v>
      </c>
      <c r="H32" s="37">
        <f t="shared" si="67"/>
        <v>62.633333333331393</v>
      </c>
      <c r="I32" s="37">
        <f t="shared" ref="I32:J32" si="68">ABS(I29-I31)</f>
        <v>107.09999999999854</v>
      </c>
      <c r="J32" s="37">
        <f t="shared" si="68"/>
        <v>208.68333333334158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" sqref="P1:T1048576"/>
    </sheetView>
  </sheetViews>
  <sheetFormatPr defaultRowHeight="14.4"/>
  <cols>
    <col min="1" max="20" width="10.77734375" style="15" customWidth="1"/>
  </cols>
  <sheetData>
    <row r="1" spans="1: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</row>
    <row r="2" spans="1: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</row>
    <row r="3" spans="1: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</row>
    <row r="4" spans="1: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</row>
    <row r="5" spans="1: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s="26">
        <f t="shared" ref="A6: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</row>
    <row r="7" spans="1:20">
      <c r="A7" s="27">
        <f t="shared" ref="A7: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</row>
    <row r="8" spans="1:20">
      <c r="A8" s="28">
        <f t="shared" ref="A8: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9">
        <f t="shared" ref="A10: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</row>
    <row r="11" spans="1:20">
      <c r="A11" s="21">
        <f t="shared" ref="A11: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</row>
    <row r="12" spans="1:20">
      <c r="A12" s="31">
        <f t="shared" ref="A12: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32">
        <f t="shared" ref="A14: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</row>
    <row r="15" spans="1:20">
      <c r="A15" s="34">
        <f t="shared" ref="A15: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</row>
    <row r="16" spans="1:20">
      <c r="A16" s="35">
        <f t="shared" ref="A16: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27">
        <f t="shared" ref="A18: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</row>
    <row r="19" spans="1:20">
      <c r="A19" s="28">
        <f t="shared" ref="A19: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</row>
    <row r="20" spans="1:20">
      <c r="A20" s="21">
        <f t="shared" ref="A20: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</row>
    <row r="21" spans="1:20">
      <c r="A21" s="20">
        <f t="shared" ref="A21: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</row>
    <row r="22" spans="1:20">
      <c r="A22" s="32">
        <f t="shared" ref="A22: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</row>
    <row r="23" spans="1:20">
      <c r="A23" s="34">
        <f t="shared" ref="A23: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6">
        <f t="shared" ref="A25: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</row>
    <row r="26" spans="1:20">
      <c r="A26" s="36">
        <f t="shared" ref="A26: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</row>
    <row r="27" spans="1:20">
      <c r="A27" s="36">
        <f t="shared" ref="A27: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</row>
    <row r="28" spans="1:20">
      <c r="A28" s="36">
        <f t="shared" ref="A28: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</row>
    <row r="29" spans="1:20">
      <c r="A29" s="36">
        <f t="shared" ref="A29: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</row>
    <row r="30" spans="1:20">
      <c r="A30" s="36">
        <f t="shared" ref="A30: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</row>
    <row r="31" spans="1:20">
      <c r="A31" s="36">
        <f t="shared" ref="A31: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</row>
    <row r="32" spans="1:20">
      <c r="A32" s="37">
        <f t="shared" ref="A32: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2020-03-02T21:07:02Z</dcterms:modified>
</cp:coreProperties>
</file>