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stocks\"/>
    </mc:Choice>
  </mc:AlternateContent>
  <bookViews>
    <workbookView xWindow="0" yWindow="0" windowWidth="23040" windowHeight="9190"/>
  </bookViews>
  <sheets>
    <sheet name="Nifty" sheetId="2" r:id="rId1"/>
    <sheet name="Emeter" sheetId="7" r:id="rId2"/>
    <sheet name="Stock-List" sheetId="13" r:id="rId3"/>
    <sheet name="Archives" sheetId="14" r:id="rId4"/>
  </sheets>
  <definedNames>
    <definedName name="_xlnm._FilterDatabase" localSheetId="2" hidden="1">'Stock-List'!$A$1:$A$25</definedName>
  </definedNames>
  <calcPr calcId="162913"/>
</workbook>
</file>

<file path=xl/calcChain.xml><?xml version="1.0" encoding="utf-8"?>
<calcChain xmlns="http://schemas.openxmlformats.org/spreadsheetml/2006/main">
  <c r="J30" i="2" l="1"/>
  <c r="J28" i="2"/>
  <c r="J31" i="2" s="1"/>
  <c r="J29" i="2" s="1"/>
  <c r="J32" i="2" s="1"/>
  <c r="J27" i="2"/>
  <c r="J25" i="2"/>
  <c r="J26" i="2" s="1"/>
  <c r="J20" i="2"/>
  <c r="J18" i="2"/>
  <c r="J23" i="2" s="1"/>
  <c r="J11" i="2"/>
  <c r="J7" i="2" s="1"/>
  <c r="J8" i="2" l="1"/>
  <c r="J6" i="2" s="1"/>
  <c r="J21" i="2"/>
  <c r="J19" i="2"/>
  <c r="J22" i="2"/>
  <c r="J10" i="2"/>
  <c r="J12" i="2"/>
  <c r="J14" i="2"/>
  <c r="J16" i="2" s="1"/>
  <c r="J15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H30" i="2"/>
  <c r="H28" i="2"/>
  <c r="H31" i="2" s="1"/>
  <c r="H27" i="2"/>
  <c r="H25" i="2"/>
  <c r="H26" i="2" s="1"/>
  <c r="H20" i="2"/>
  <c r="H18" i="2"/>
  <c r="H23" i="2" s="1"/>
  <c r="H11" i="2"/>
  <c r="H8" i="2" s="1"/>
  <c r="H15" i="2" l="1"/>
  <c r="H7" i="2"/>
  <c r="H6" i="2"/>
  <c r="H14" i="2"/>
  <c r="H16" i="2" s="1"/>
  <c r="H29" i="2"/>
  <c r="H32" i="2" s="1"/>
  <c r="H10" i="2" s="1"/>
  <c r="H22" i="2"/>
  <c r="H21" i="2"/>
  <c r="H19" i="2"/>
  <c r="BA31" i="14"/>
  <c r="AZ31" i="14"/>
  <c r="BC30" i="14"/>
  <c r="BC29" i="14" s="1"/>
  <c r="BC32" i="14" s="1"/>
  <c r="BB30" i="14"/>
  <c r="BA30" i="14"/>
  <c r="AZ30" i="14"/>
  <c r="BA29" i="14"/>
  <c r="BA32" i="14" s="1"/>
  <c r="AZ29" i="14"/>
  <c r="AZ32" i="14" s="1"/>
  <c r="BC28" i="14"/>
  <c r="BC31" i="14" s="1"/>
  <c r="BB28" i="14"/>
  <c r="BB31" i="14" s="1"/>
  <c r="BA28" i="14"/>
  <c r="AZ28" i="14"/>
  <c r="BC27" i="14"/>
  <c r="BB27" i="14"/>
  <c r="BA27" i="14"/>
  <c r="AZ27" i="14"/>
  <c r="BC25" i="14"/>
  <c r="BC26" i="14" s="1"/>
  <c r="BB25" i="14"/>
  <c r="BB26" i="14" s="1"/>
  <c r="BA25" i="14"/>
  <c r="BA26" i="14" s="1"/>
  <c r="AZ25" i="14"/>
  <c r="AZ26" i="14" s="1"/>
  <c r="BC23" i="14"/>
  <c r="BB23" i="14"/>
  <c r="BC20" i="14"/>
  <c r="BB20" i="14"/>
  <c r="BA20" i="14"/>
  <c r="AZ20" i="14"/>
  <c r="BC18" i="14"/>
  <c r="BB18" i="14"/>
  <c r="BA18" i="14"/>
  <c r="BA23" i="14" s="1"/>
  <c r="AZ18" i="14"/>
  <c r="AZ23" i="14" s="1"/>
  <c r="BC11" i="14"/>
  <c r="BC8" i="14" s="1"/>
  <c r="BC6" i="14" s="1"/>
  <c r="BB11" i="14"/>
  <c r="BB14" i="14" s="1"/>
  <c r="BB16" i="14" s="1"/>
  <c r="BA11" i="14"/>
  <c r="BA14" i="14" s="1"/>
  <c r="BA16" i="14" s="1"/>
  <c r="AZ11" i="14"/>
  <c r="AZ14" i="14" s="1"/>
  <c r="AZ16" i="14" s="1"/>
  <c r="BB8" i="14"/>
  <c r="BA8" i="14"/>
  <c r="AZ8" i="14"/>
  <c r="H12" i="2" l="1"/>
  <c r="BA21" i="14"/>
  <c r="BA19" i="14"/>
  <c r="BA22" i="14"/>
  <c r="BB21" i="14"/>
  <c r="BB19" i="14"/>
  <c r="BB22" i="14"/>
  <c r="BC21" i="14"/>
  <c r="BC19" i="14"/>
  <c r="BC22" i="14"/>
  <c r="AZ12" i="14"/>
  <c r="AZ10" i="14"/>
  <c r="BA12" i="14"/>
  <c r="BA10" i="14"/>
  <c r="AZ21" i="14"/>
  <c r="AZ19" i="14"/>
  <c r="AZ22" i="14"/>
  <c r="BB29" i="14"/>
  <c r="BB32" i="14" s="1"/>
  <c r="BB10" i="14" s="1"/>
  <c r="BC14" i="14"/>
  <c r="BC16" i="14" s="1"/>
  <c r="AZ7" i="14"/>
  <c r="AZ15" i="14"/>
  <c r="BA7" i="14"/>
  <c r="BA15" i="14"/>
  <c r="BB7" i="14"/>
  <c r="BB15" i="14"/>
  <c r="BC7" i="14"/>
  <c r="BC12" i="14"/>
  <c r="BC15" i="14"/>
  <c r="AZ6" i="14"/>
  <c r="BC10" i="14"/>
  <c r="BA6" i="14"/>
  <c r="BB6" i="14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G30" i="2"/>
  <c r="G28" i="2"/>
  <c r="G31" i="2" s="1"/>
  <c r="G27" i="2"/>
  <c r="G25" i="2"/>
  <c r="G26" i="2" s="1"/>
  <c r="G20" i="2"/>
  <c r="G18" i="2"/>
  <c r="G23" i="2" s="1"/>
  <c r="G11" i="2"/>
  <c r="G14" i="2" s="1"/>
  <c r="G8" i="2" l="1"/>
  <c r="G6" i="2" s="1"/>
  <c r="BB12" i="14"/>
  <c r="G16" i="2"/>
  <c r="G29" i="2"/>
  <c r="G32" i="2" s="1"/>
  <c r="G12" i="2" s="1"/>
  <c r="G21" i="2"/>
  <c r="G19" i="2"/>
  <c r="G22" i="2"/>
  <c r="G7" i="2"/>
  <c r="G15" i="2"/>
  <c r="G10" i="2" l="1"/>
  <c r="AW31" i="14"/>
  <c r="AY30" i="14"/>
  <c r="AX30" i="14"/>
  <c r="AW30" i="14"/>
  <c r="AW29" i="14" s="1"/>
  <c r="AW32" i="14" s="1"/>
  <c r="AW12" i="14" s="1"/>
  <c r="AV30" i="14"/>
  <c r="AV29" i="14" s="1"/>
  <c r="AV32" i="14" s="1"/>
  <c r="AU30" i="14"/>
  <c r="AY28" i="14"/>
  <c r="AY31" i="14" s="1"/>
  <c r="AY29" i="14" s="1"/>
  <c r="AY32" i="14" s="1"/>
  <c r="AX28" i="14"/>
  <c r="AX31" i="14" s="1"/>
  <c r="AX29" i="14" s="1"/>
  <c r="AX32" i="14" s="1"/>
  <c r="AW28" i="14"/>
  <c r="AV28" i="14"/>
  <c r="AV31" i="14" s="1"/>
  <c r="AU28" i="14"/>
  <c r="AU31" i="14" s="1"/>
  <c r="AU29" i="14" s="1"/>
  <c r="AU32" i="14" s="1"/>
  <c r="AY27" i="14"/>
  <c r="AX27" i="14"/>
  <c r="AW27" i="14"/>
  <c r="AV27" i="14"/>
  <c r="AU27" i="14"/>
  <c r="AY25" i="14"/>
  <c r="AY15" i="14" s="1"/>
  <c r="AX25" i="14"/>
  <c r="AX15" i="14" s="1"/>
  <c r="AW25" i="14"/>
  <c r="AW26" i="14" s="1"/>
  <c r="AV25" i="14"/>
  <c r="AV15" i="14" s="1"/>
  <c r="AU25" i="14"/>
  <c r="AU26" i="14" s="1"/>
  <c r="AY23" i="14"/>
  <c r="AY20" i="14"/>
  <c r="AX20" i="14"/>
  <c r="AW20" i="14"/>
  <c r="AV20" i="14"/>
  <c r="AU20" i="14"/>
  <c r="AY18" i="14"/>
  <c r="AX18" i="14"/>
  <c r="AX23" i="14" s="1"/>
  <c r="AW18" i="14"/>
  <c r="AW23" i="14" s="1"/>
  <c r="AV18" i="14"/>
  <c r="AV23" i="14" s="1"/>
  <c r="AU18" i="14"/>
  <c r="AU23" i="14" s="1"/>
  <c r="AY14" i="14"/>
  <c r="AV14" i="14"/>
  <c r="AV16" i="14" s="1"/>
  <c r="AY11" i="14"/>
  <c r="AY7" i="14" s="1"/>
  <c r="AX11" i="14"/>
  <c r="AX14" i="14" s="1"/>
  <c r="AX16" i="14" s="1"/>
  <c r="AW11" i="14"/>
  <c r="AW10" i="14" s="1"/>
  <c r="AV11" i="14"/>
  <c r="AV12" i="14" s="1"/>
  <c r="AU11" i="14"/>
  <c r="AU8" i="14" s="1"/>
  <c r="AU6" i="14" s="1"/>
  <c r="AY8" i="14"/>
  <c r="AX8" i="14"/>
  <c r="AW8" i="14"/>
  <c r="AW6" i="14" s="1"/>
  <c r="AV8" i="14"/>
  <c r="AV6" i="14" s="1"/>
  <c r="AU19" i="14" l="1"/>
  <c r="AU22" i="14"/>
  <c r="AU21" i="14"/>
  <c r="AX10" i="14"/>
  <c r="AX12" i="14"/>
  <c r="AW19" i="14"/>
  <c r="AW21" i="14"/>
  <c r="AW22" i="14"/>
  <c r="AY12" i="14"/>
  <c r="AY10" i="14"/>
  <c r="AY26" i="14"/>
  <c r="AX6" i="14"/>
  <c r="AU15" i="14"/>
  <c r="AX26" i="14"/>
  <c r="AY6" i="14"/>
  <c r="AY16" i="14"/>
  <c r="AU7" i="14"/>
  <c r="AV7" i="14"/>
  <c r="AU14" i="14"/>
  <c r="AU16" i="14" s="1"/>
  <c r="AV10" i="14"/>
  <c r="AW14" i="14"/>
  <c r="AW16" i="14" s="1"/>
  <c r="AW7" i="14"/>
  <c r="AU10" i="14"/>
  <c r="AX7" i="14"/>
  <c r="AU12" i="14"/>
  <c r="AV26" i="14"/>
  <c r="AW15" i="14"/>
  <c r="I30" i="2"/>
  <c r="I28" i="2"/>
  <c r="I31" i="2" s="1"/>
  <c r="I27" i="2"/>
  <c r="I25" i="2"/>
  <c r="I20" i="2"/>
  <c r="I18" i="2"/>
  <c r="I23" i="2" s="1"/>
  <c r="I11" i="2"/>
  <c r="I14" i="2" s="1"/>
  <c r="I7" i="2" l="1"/>
  <c r="I29" i="2"/>
  <c r="I32" i="2" s="1"/>
  <c r="I10" i="2" s="1"/>
  <c r="AY21" i="14"/>
  <c r="AY19" i="14"/>
  <c r="AY22" i="14"/>
  <c r="AV22" i="14"/>
  <c r="AV21" i="14"/>
  <c r="AV19" i="14"/>
  <c r="AX22" i="14"/>
  <c r="AX21" i="14"/>
  <c r="AX19" i="14"/>
  <c r="I16" i="2"/>
  <c r="I26" i="2"/>
  <c r="I15" i="2"/>
  <c r="I8" i="2"/>
  <c r="I6" i="2" s="1"/>
  <c r="I12" i="2" l="1"/>
  <c r="I19" i="2"/>
  <c r="I22" i="2"/>
  <c r="I21" i="2"/>
  <c r="AT30" i="14" l="1"/>
  <c r="AS30" i="14"/>
  <c r="AR30" i="14"/>
  <c r="AQ30" i="14"/>
  <c r="AT28" i="14"/>
  <c r="AT31" i="14" s="1"/>
  <c r="AT29" i="14" s="1"/>
  <c r="AT32" i="14" s="1"/>
  <c r="AT10" i="14" s="1"/>
  <c r="AS28" i="14"/>
  <c r="AS31" i="14" s="1"/>
  <c r="AS29" i="14" s="1"/>
  <c r="AS32" i="14" s="1"/>
  <c r="AS10" i="14" s="1"/>
  <c r="AR28" i="14"/>
  <c r="AR31" i="14" s="1"/>
  <c r="AR29" i="14" s="1"/>
  <c r="AR32" i="14" s="1"/>
  <c r="AR10" i="14" s="1"/>
  <c r="AQ28" i="14"/>
  <c r="AQ31" i="14" s="1"/>
  <c r="AT27" i="14"/>
  <c r="AS27" i="14"/>
  <c r="AR27" i="14"/>
  <c r="AQ27" i="14"/>
  <c r="AT25" i="14"/>
  <c r="AT26" i="14" s="1"/>
  <c r="AS25" i="14"/>
  <c r="AS26" i="14" s="1"/>
  <c r="AR25" i="14"/>
  <c r="AR26" i="14" s="1"/>
  <c r="AQ25" i="14"/>
  <c r="AQ26" i="14" s="1"/>
  <c r="AT20" i="14"/>
  <c r="AS20" i="14"/>
  <c r="AR20" i="14"/>
  <c r="AQ20" i="14"/>
  <c r="AT18" i="14"/>
  <c r="AT23" i="14" s="1"/>
  <c r="AS18" i="14"/>
  <c r="AS23" i="14" s="1"/>
  <c r="AR18" i="14"/>
  <c r="AR23" i="14" s="1"/>
  <c r="AQ18" i="14"/>
  <c r="AQ23" i="14" s="1"/>
  <c r="AT11" i="14"/>
  <c r="AT15" i="14" s="1"/>
  <c r="AS11" i="14"/>
  <c r="AS15" i="14" s="1"/>
  <c r="AR11" i="14"/>
  <c r="AR15" i="14" s="1"/>
  <c r="AQ11" i="14"/>
  <c r="AQ14" i="14" s="1"/>
  <c r="AQ16" i="14" s="1"/>
  <c r="AT8" i="14"/>
  <c r="AS8" i="14"/>
  <c r="AR8" i="14"/>
  <c r="AT7" i="14"/>
  <c r="AS7" i="14"/>
  <c r="AR7" i="14"/>
  <c r="AQ7" i="14"/>
  <c r="AT6" i="14"/>
  <c r="AS6" i="14"/>
  <c r="AR6" i="14"/>
  <c r="AQ21" i="14" l="1"/>
  <c r="AQ19" i="14"/>
  <c r="AQ22" i="14"/>
  <c r="AQ29" i="14"/>
  <c r="AQ32" i="14" s="1"/>
  <c r="AQ10" i="14" s="1"/>
  <c r="AR22" i="14"/>
  <c r="AR21" i="14"/>
  <c r="AR19" i="14"/>
  <c r="AS22" i="14"/>
  <c r="AS21" i="14"/>
  <c r="AS19" i="14"/>
  <c r="AT22" i="14"/>
  <c r="AT21" i="14"/>
  <c r="AT19" i="14"/>
  <c r="AQ8" i="14"/>
  <c r="AQ6" i="14" s="1"/>
  <c r="AQ15" i="14"/>
  <c r="AR12" i="14"/>
  <c r="AR14" i="14"/>
  <c r="AR16" i="14" s="1"/>
  <c r="AS12" i="14"/>
  <c r="AS14" i="14"/>
  <c r="AS16" i="14" s="1"/>
  <c r="AT12" i="14"/>
  <c r="AT14" i="14"/>
  <c r="AT16" i="14" s="1"/>
  <c r="AQ12" i="14" l="1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3" i="2"/>
  <c r="N12" i="2"/>
  <c r="N11" i="2"/>
  <c r="N10" i="2"/>
  <c r="N9" i="2"/>
  <c r="N8" i="2"/>
  <c r="N7" i="2"/>
  <c r="N6" i="2"/>
  <c r="AO31" i="14" l="1"/>
  <c r="AO29" i="14" s="1"/>
  <c r="AO32" i="14" s="1"/>
  <c r="AP30" i="14"/>
  <c r="AO30" i="14"/>
  <c r="AN30" i="14"/>
  <c r="AN29" i="14" s="1"/>
  <c r="AN32" i="14" s="1"/>
  <c r="AP28" i="14"/>
  <c r="AP31" i="14" s="1"/>
  <c r="AO28" i="14"/>
  <c r="AN28" i="14"/>
  <c r="AN31" i="14" s="1"/>
  <c r="AP27" i="14"/>
  <c r="AO27" i="14"/>
  <c r="AN27" i="14"/>
  <c r="AP25" i="14"/>
  <c r="AP26" i="14" s="1"/>
  <c r="AO25" i="14"/>
  <c r="AO26" i="14" s="1"/>
  <c r="AN25" i="14"/>
  <c r="AN26" i="14" s="1"/>
  <c r="AO23" i="14"/>
  <c r="AP20" i="14"/>
  <c r="AO20" i="14"/>
  <c r="AN20" i="14"/>
  <c r="AP18" i="14"/>
  <c r="AP23" i="14" s="1"/>
  <c r="AO18" i="14"/>
  <c r="AN18" i="14"/>
  <c r="AN23" i="14" s="1"/>
  <c r="AN15" i="14"/>
  <c r="AO14" i="14"/>
  <c r="AO16" i="14" s="1"/>
  <c r="AP11" i="14"/>
  <c r="AP14" i="14" s="1"/>
  <c r="AP16" i="14" s="1"/>
  <c r="AO11" i="14"/>
  <c r="AO12" i="14" s="1"/>
  <c r="AN11" i="14"/>
  <c r="AN14" i="14" s="1"/>
  <c r="AN16" i="14" s="1"/>
  <c r="AP8" i="14"/>
  <c r="AO8" i="14"/>
  <c r="AO6" i="14" s="1"/>
  <c r="AN8" i="14"/>
  <c r="AN7" i="14"/>
  <c r="AN6" i="14"/>
  <c r="AN12" i="14" l="1"/>
  <c r="AN10" i="14"/>
  <c r="AP19" i="14"/>
  <c r="AP21" i="14"/>
  <c r="AP22" i="14"/>
  <c r="AP29" i="14"/>
  <c r="AP32" i="14" s="1"/>
  <c r="AO22" i="14"/>
  <c r="AO21" i="14"/>
  <c r="AO19" i="14"/>
  <c r="AN21" i="14"/>
  <c r="AN22" i="14"/>
  <c r="AN19" i="14"/>
  <c r="AP15" i="14"/>
  <c r="AP7" i="14"/>
  <c r="AP6" i="14"/>
  <c r="AO10" i="14"/>
  <c r="AO15" i="14"/>
  <c r="AO7" i="14"/>
  <c r="AP10" i="14" l="1"/>
  <c r="AP12" i="14"/>
  <c r="AK31" i="14" l="1"/>
  <c r="AJ31" i="14"/>
  <c r="AM30" i="14"/>
  <c r="AL30" i="14"/>
  <c r="AK30" i="14"/>
  <c r="AJ30" i="14"/>
  <c r="AK29" i="14"/>
  <c r="AK32" i="14" s="1"/>
  <c r="AJ29" i="14"/>
  <c r="AJ32" i="14" s="1"/>
  <c r="AM28" i="14"/>
  <c r="AM31" i="14" s="1"/>
  <c r="AL28" i="14"/>
  <c r="AL31" i="14" s="1"/>
  <c r="AK28" i="14"/>
  <c r="AJ28" i="14"/>
  <c r="AM27" i="14"/>
  <c r="AL27" i="14"/>
  <c r="AK27" i="14"/>
  <c r="AJ27" i="14"/>
  <c r="AL26" i="14"/>
  <c r="AL22" i="14" s="1"/>
  <c r="AM25" i="14"/>
  <c r="AM26" i="14" s="1"/>
  <c r="AL25" i="14"/>
  <c r="AK25" i="14"/>
  <c r="AK26" i="14" s="1"/>
  <c r="AJ25" i="14"/>
  <c r="AJ26" i="14" s="1"/>
  <c r="AL23" i="14"/>
  <c r="AL21" i="14"/>
  <c r="AM20" i="14"/>
  <c r="AL20" i="14"/>
  <c r="AK20" i="14"/>
  <c r="AJ20" i="14"/>
  <c r="AL19" i="14"/>
  <c r="AM18" i="14"/>
  <c r="AM23" i="14" s="1"/>
  <c r="AL18" i="14"/>
  <c r="AK18" i="14"/>
  <c r="AK23" i="14" s="1"/>
  <c r="AJ18" i="14"/>
  <c r="AJ23" i="14" s="1"/>
  <c r="AK15" i="14"/>
  <c r="AJ15" i="14"/>
  <c r="AM11" i="14"/>
  <c r="AM14" i="14" s="1"/>
  <c r="AM16" i="14" s="1"/>
  <c r="AL11" i="14"/>
  <c r="AK11" i="14"/>
  <c r="AK14" i="14" s="1"/>
  <c r="AK16" i="14" s="1"/>
  <c r="AJ11" i="14"/>
  <c r="AJ14" i="14" s="1"/>
  <c r="AJ16" i="14" s="1"/>
  <c r="AM8" i="14"/>
  <c r="AL8" i="14"/>
  <c r="AL6" i="14" s="1"/>
  <c r="AK8" i="14"/>
  <c r="AJ8" i="14"/>
  <c r="AJ6" i="14" s="1"/>
  <c r="AK7" i="14"/>
  <c r="AJ7" i="14"/>
  <c r="AM6" i="14"/>
  <c r="AM21" i="14" l="1"/>
  <c r="AM19" i="14"/>
  <c r="AM22" i="14"/>
  <c r="AK12" i="14"/>
  <c r="AK10" i="14"/>
  <c r="AJ12" i="14"/>
  <c r="AJ10" i="14"/>
  <c r="AJ21" i="14"/>
  <c r="AJ19" i="14"/>
  <c r="AJ22" i="14"/>
  <c r="AK21" i="14"/>
  <c r="AK19" i="14"/>
  <c r="AK22" i="14"/>
  <c r="AL29" i="14"/>
  <c r="AL32" i="14" s="1"/>
  <c r="AL10" i="14" s="1"/>
  <c r="AM29" i="14"/>
  <c r="AM32" i="14" s="1"/>
  <c r="AM12" i="14" s="1"/>
  <c r="AL14" i="14"/>
  <c r="AL16" i="14" s="1"/>
  <c r="AL7" i="14"/>
  <c r="AL15" i="14"/>
  <c r="AM7" i="14"/>
  <c r="AM15" i="14"/>
  <c r="AK6" i="14"/>
  <c r="AH31" i="14"/>
  <c r="AI30" i="14"/>
  <c r="AH30" i="14"/>
  <c r="AH29" i="14" s="1"/>
  <c r="AH32" i="14" s="1"/>
  <c r="AH12" i="14" s="1"/>
  <c r="AG30" i="14"/>
  <c r="AF30" i="14"/>
  <c r="AF29" i="14" s="1"/>
  <c r="AF32" i="14" s="1"/>
  <c r="AE30" i="14"/>
  <c r="AE29" i="14" s="1"/>
  <c r="AE32" i="14" s="1"/>
  <c r="AI28" i="14"/>
  <c r="AI31" i="14" s="1"/>
  <c r="AI29" i="14" s="1"/>
  <c r="AI32" i="14" s="1"/>
  <c r="AH28" i="14"/>
  <c r="AG28" i="14"/>
  <c r="AG31" i="14" s="1"/>
  <c r="AF28" i="14"/>
  <c r="AF31" i="14" s="1"/>
  <c r="AE28" i="14"/>
  <c r="AE31" i="14" s="1"/>
  <c r="AI27" i="14"/>
  <c r="AH27" i="14"/>
  <c r="AG27" i="14"/>
  <c r="AF27" i="14"/>
  <c r="AE27" i="14"/>
  <c r="AI25" i="14"/>
  <c r="AI7" i="14" s="1"/>
  <c r="AH25" i="14"/>
  <c r="AH15" i="14" s="1"/>
  <c r="AG25" i="14"/>
  <c r="AG26" i="14" s="1"/>
  <c r="AF25" i="14"/>
  <c r="AF26" i="14" s="1"/>
  <c r="AE25" i="14"/>
  <c r="AE15" i="14" s="1"/>
  <c r="AI20" i="14"/>
  <c r="AH20" i="14"/>
  <c r="AG20" i="14"/>
  <c r="AF20" i="14"/>
  <c r="AE20" i="14"/>
  <c r="AI18" i="14"/>
  <c r="AI23" i="14" s="1"/>
  <c r="AH18" i="14"/>
  <c r="AH23" i="14" s="1"/>
  <c r="AG18" i="14"/>
  <c r="AG23" i="14" s="1"/>
  <c r="AF18" i="14"/>
  <c r="AF23" i="14" s="1"/>
  <c r="AE18" i="14"/>
  <c r="AE23" i="14" s="1"/>
  <c r="AI11" i="14"/>
  <c r="AI14" i="14" s="1"/>
  <c r="AI16" i="14" s="1"/>
  <c r="AH11" i="14"/>
  <c r="AH10" i="14" s="1"/>
  <c r="AG11" i="14"/>
  <c r="AF11" i="14"/>
  <c r="AE11" i="14"/>
  <c r="AE8" i="14" s="1"/>
  <c r="AE6" i="14" s="1"/>
  <c r="AI8" i="14"/>
  <c r="AH8" i="14"/>
  <c r="AG8" i="14"/>
  <c r="AG6" i="14" s="1"/>
  <c r="AF8" i="14"/>
  <c r="AF6" i="14" s="1"/>
  <c r="AM10" i="14" l="1"/>
  <c r="AL12" i="14"/>
  <c r="AI12" i="14"/>
  <c r="AI10" i="14"/>
  <c r="AF22" i="14"/>
  <c r="AF21" i="14"/>
  <c r="AF19" i="14"/>
  <c r="AG29" i="14"/>
  <c r="AG32" i="14" s="1"/>
  <c r="AG12" i="14" s="1"/>
  <c r="AF12" i="14"/>
  <c r="AG19" i="14"/>
  <c r="AG21" i="14"/>
  <c r="AG22" i="14"/>
  <c r="AH26" i="14"/>
  <c r="AH6" i="14"/>
  <c r="AI6" i="14"/>
  <c r="AI26" i="14"/>
  <c r="AG15" i="14"/>
  <c r="AE14" i="14"/>
  <c r="AE16" i="14" s="1"/>
  <c r="AG7" i="14"/>
  <c r="AI15" i="14"/>
  <c r="AH7" i="14"/>
  <c r="AF10" i="14"/>
  <c r="AG14" i="14"/>
  <c r="AG16" i="14" s="1"/>
  <c r="AE26" i="14"/>
  <c r="AF15" i="14"/>
  <c r="AF7" i="14"/>
  <c r="AF14" i="14"/>
  <c r="AF16" i="14" s="1"/>
  <c r="AE12" i="14"/>
  <c r="AH14" i="14"/>
  <c r="AH16" i="14" s="1"/>
  <c r="AE7" i="14"/>
  <c r="AE10" i="14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AE19" i="14" l="1"/>
  <c r="AE22" i="14"/>
  <c r="AE21" i="14"/>
  <c r="AI19" i="14"/>
  <c r="AI22" i="14"/>
  <c r="AI21" i="14"/>
  <c r="AG10" i="14"/>
  <c r="AH21" i="14"/>
  <c r="AH22" i="14"/>
  <c r="AH19" i="14"/>
  <c r="AC31" i="14" l="1"/>
  <c r="AB31" i="14"/>
  <c r="AD30" i="14"/>
  <c r="AC30" i="14"/>
  <c r="AC29" i="14" s="1"/>
  <c r="AC32" i="14" s="1"/>
  <c r="AB30" i="14"/>
  <c r="AB29" i="14" s="1"/>
  <c r="AB32" i="14" s="1"/>
  <c r="AB12" i="14" s="1"/>
  <c r="AA30" i="14"/>
  <c r="Z30" i="14"/>
  <c r="AD28" i="14"/>
  <c r="AD31" i="14" s="1"/>
  <c r="AD29" i="14" s="1"/>
  <c r="AD32" i="14" s="1"/>
  <c r="AD10" i="14" s="1"/>
  <c r="AC28" i="14"/>
  <c r="AB28" i="14"/>
  <c r="AA28" i="14"/>
  <c r="AA31" i="14" s="1"/>
  <c r="AA29" i="14" s="1"/>
  <c r="AA32" i="14" s="1"/>
  <c r="Z28" i="14"/>
  <c r="Z31" i="14" s="1"/>
  <c r="Z29" i="14" s="1"/>
  <c r="Z32" i="14" s="1"/>
  <c r="Z10" i="14" s="1"/>
  <c r="AD27" i="14"/>
  <c r="AC27" i="14"/>
  <c r="AB27" i="14"/>
  <c r="AA27" i="14"/>
  <c r="Z27" i="14"/>
  <c r="AC26" i="14"/>
  <c r="AC19" i="14" s="1"/>
  <c r="AB26" i="14"/>
  <c r="AD25" i="14"/>
  <c r="AD26" i="14" s="1"/>
  <c r="AC25" i="14"/>
  <c r="AB25" i="14"/>
  <c r="AA25" i="14"/>
  <c r="AA26" i="14" s="1"/>
  <c r="Z25" i="14"/>
  <c r="Z26" i="14" s="1"/>
  <c r="AD23" i="14"/>
  <c r="AA23" i="14"/>
  <c r="Z23" i="14"/>
  <c r="AB22" i="14"/>
  <c r="AC21" i="14"/>
  <c r="AB21" i="14"/>
  <c r="AD20" i="14"/>
  <c r="AC20" i="14"/>
  <c r="AB20" i="14"/>
  <c r="AA20" i="14"/>
  <c r="Z20" i="14"/>
  <c r="AB19" i="14"/>
  <c r="AD18" i="14"/>
  <c r="AC18" i="14"/>
  <c r="AC23" i="14" s="1"/>
  <c r="AB18" i="14"/>
  <c r="AB23" i="14" s="1"/>
  <c r="AA18" i="14"/>
  <c r="Z18" i="14"/>
  <c r="AD15" i="14"/>
  <c r="AA15" i="14"/>
  <c r="Z15" i="14"/>
  <c r="AA14" i="14"/>
  <c r="AA16" i="14" s="1"/>
  <c r="AD11" i="14"/>
  <c r="AD14" i="14" s="1"/>
  <c r="AD16" i="14" s="1"/>
  <c r="AC11" i="14"/>
  <c r="AC15" i="14" s="1"/>
  <c r="AB11" i="14"/>
  <c r="AB15" i="14" s="1"/>
  <c r="AA11" i="14"/>
  <c r="Z11" i="14"/>
  <c r="Z14" i="14" s="1"/>
  <c r="Z16" i="14" s="1"/>
  <c r="AD8" i="14"/>
  <c r="AB8" i="14"/>
  <c r="AA8" i="14"/>
  <c r="AA6" i="14" s="1"/>
  <c r="Z8" i="14"/>
  <c r="AB7" i="14"/>
  <c r="AA7" i="14"/>
  <c r="AB6" i="14"/>
  <c r="Z19" i="14" l="1"/>
  <c r="Z22" i="14"/>
  <c r="Z21" i="14"/>
  <c r="AD19" i="14"/>
  <c r="AD22" i="14"/>
  <c r="AD21" i="14"/>
  <c r="AA22" i="14"/>
  <c r="AA21" i="14"/>
  <c r="AA19" i="14"/>
  <c r="AA12" i="14"/>
  <c r="AA10" i="14"/>
  <c r="Z6" i="14"/>
  <c r="AD6" i="14"/>
  <c r="AC7" i="14"/>
  <c r="AC12" i="14"/>
  <c r="AB14" i="14"/>
  <c r="AB16" i="14" s="1"/>
  <c r="AC22" i="14"/>
  <c r="Z7" i="14"/>
  <c r="AD7" i="14"/>
  <c r="AC8" i="14"/>
  <c r="AC6" i="14" s="1"/>
  <c r="AB10" i="14"/>
  <c r="Z12" i="14"/>
  <c r="AD12" i="14"/>
  <c r="AC14" i="14"/>
  <c r="AC16" i="14" s="1"/>
  <c r="AC10" i="14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W21" i="14" l="1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T30" i="14" l="1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R7" i="14" l="1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L10" i="14" l="1"/>
  <c r="S52" i="2" l="1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3" i="2"/>
  <c r="S12" i="2"/>
  <c r="S11" i="2"/>
  <c r="S10" i="2"/>
  <c r="S9" i="2"/>
  <c r="S8" i="2"/>
  <c r="S7" i="2"/>
  <c r="S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H10" i="14" l="1"/>
  <c r="K10" i="14"/>
  <c r="J12" i="14"/>
  <c r="R52" i="2" l="1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3" i="2"/>
  <c r="R12" i="2"/>
  <c r="R11" i="2"/>
  <c r="R10" i="2"/>
  <c r="R9" i="2"/>
  <c r="R8" i="2"/>
  <c r="R7" i="2"/>
  <c r="R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<sst xmlns="http://schemas.openxmlformats.org/spreadsheetml/2006/main" count="69" uniqueCount="66">
  <si>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</si>
  <si>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</si>
  <si>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</si>
  <si>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</si>
  <si>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</si>
  <si>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</si>
  <si>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</si>
  <si>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</si>
  <si>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</si>
  <si>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</si>
  <si>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</si>
  <si>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</si>
  <si>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</si>
  <si>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</si>
  <si>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</si>
  <si>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</si>
  <si>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</si>
  <si>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</si>
  <si>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</si>
  <si>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</si>
  <si>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</si>
  <si>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</si>
  <si>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</si>
  <si>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</si>
  <si>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</si>
  <si>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</si>
  <si>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</si>
  <si>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</si>
  <si>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</si>
  <si>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</si>
  <si>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</si>
  <si>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</si>
  <si>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</si>
  <si>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</si>
  <si>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</si>
  <si>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</si>
  <si>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</si>
  <si>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</si>
  <si>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</si>
  <si>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</si>
  <si>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</si>
  <si>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</si>
  <si>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</si>
  <si>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</si>
  <si>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</si>
  <si>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</si>
  <si>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</si>
  <si>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</si>
  <si>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</si>
  <si>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</si>
  <si>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</si>
  <si>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</si>
  <si>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</si>
  <si>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</si>
  <si>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</si>
  <si>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</si>
  <si>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</si>
  <si>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</si>
  <si>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</si>
  <si>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</si>
  <si>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</si>
  <si>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</si>
  <si>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</si>
  <si>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</si>
  <si>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</si>
  <si>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Apr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</si>
</sst>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64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>
      <alignment horizontal="center"/>
    </xf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164" fontId="3" fillId="22" borderId="4" xfId="1" applyNumberFormat="1" applyFont="1" applyFill="1" applyBorder="1" applyAlignment="1">
      <alignment horizontal="center"/>
    </xf>
    <xf numFmtId="164" fontId="3" fillId="22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4" fontId="3" fillId="10" borderId="6" xfId="0" applyNumberFormat="1" applyFont="1" applyFill="1" applyBorder="1" applyAlignment="1">
      <alignment horizontal="right"/>
    </xf>
    <xf numFmtId="4" fontId="3" fillId="11" borderId="7" xfId="0" applyNumberFormat="1" applyFont="1" applyFill="1" applyBorder="1" applyAlignment="1">
      <alignment horizontal="right"/>
    </xf>
    <xf numFmtId="4" fontId="3" fillId="23" borderId="4" xfId="0" applyNumberFormat="1" applyFont="1" applyFill="1" applyBorder="1" applyAlignment="1">
      <alignment horizontal="right"/>
    </xf>
    <xf numFmtId="4" fontId="3" fillId="24" borderId="4" xfId="0" applyNumberFormat="1" applyFont="1" applyFill="1" applyBorder="1" applyAlignment="1">
      <alignment horizontal="right"/>
    </xf>
    <xf numFmtId="164" fontId="4" fillId="20" borderId="4" xfId="1" applyNumberFormat="1" applyFont="1" applyFill="1" applyBorder="1" applyAlignment="1"/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4"/>
  <sheetViews>
    <sheetView showGridLines="0" tabSelected="1" topLeftCell="E1" zoomScale="110" zoomScaleNormal="110" workbookViewId="0">
      <selection activeCell="N22" sqref="N22:N23"/>
    </sheetView>
  </sheetViews>
  <sheetFormatPr defaultColWidth="8.81640625" defaultRowHeight="14.75" customHeight="1"/>
  <cols>
    <col min="1" max="4" width="8.81640625" style="15" customWidth="1"/>
    <col min="5" max="10" width="10.81640625" style="15" customWidth="1"/>
    <col min="11" max="11" width="9.1796875" style="15" bestFit="1" customWidth="1"/>
    <col min="12" max="12" width="11" style="13" bestFit="1" customWidth="1"/>
    <col min="13" max="13" width="13.81640625" style="15" bestFit="1" customWidth="1"/>
    <col min="14" max="19" width="10.453125" style="15" bestFit="1" customWidth="1"/>
    <col min="20" max="255" width="8.81640625" style="15" customWidth="1"/>
    <col min="256" max="16384" width="8.81640625" style="16"/>
  </cols>
  <sheetData>
    <row r="1" spans="1:20" ht="15" customHeight="1" thickBot="1">
      <c r="A1" s="62"/>
      <c r="B1" s="63"/>
      <c r="C1" s="63"/>
      <c r="D1" s="63"/>
      <c r="E1" s="1" t="s">
        <v>65</v>
      </c>
      <c r="F1" s="1" t="s">
        <v>0</v>
      </c>
      <c r="G1" s="2">
        <v>43955</v>
      </c>
      <c r="H1" s="2">
        <v>43956</v>
      </c>
      <c r="I1" s="2">
        <v>43957</v>
      </c>
      <c r="J1" s="2">
        <v>43957</v>
      </c>
      <c r="K1" s="2"/>
      <c r="M1" s="12" t="s">
        <v>27</v>
      </c>
      <c r="N1" s="14">
        <v>9116.5</v>
      </c>
      <c r="O1" s="14">
        <v>9889.0499999999993</v>
      </c>
      <c r="P1" s="14">
        <v>9889.0499999999993</v>
      </c>
      <c r="Q1" s="14">
        <v>7511.1</v>
      </c>
      <c r="R1" s="14">
        <v>2252.75</v>
      </c>
      <c r="S1" s="14">
        <v>12430.5</v>
      </c>
    </row>
    <row r="2" spans="1:20" ht="15" customHeight="1" thickBot="1">
      <c r="A2" s="17"/>
      <c r="B2" s="18"/>
      <c r="C2" s="18"/>
      <c r="D2" s="3" t="s">
        <v>1</v>
      </c>
      <c r="E2" s="58">
        <v>9889.0499999999993</v>
      </c>
      <c r="F2" s="58">
        <v>9889.0499999999993</v>
      </c>
      <c r="G2" s="58">
        <v>9533.5</v>
      </c>
      <c r="H2" s="58">
        <v>9450.9</v>
      </c>
      <c r="I2" s="58">
        <v>9346.9</v>
      </c>
      <c r="J2" s="58">
        <v>19806.599999999999</v>
      </c>
      <c r="K2" s="58"/>
      <c r="M2" s="12" t="s">
        <v>28</v>
      </c>
      <c r="N2" s="14">
        <v>9346.9</v>
      </c>
      <c r="O2" s="14">
        <v>9116.5</v>
      </c>
      <c r="P2" s="14">
        <v>9766.7999999999993</v>
      </c>
      <c r="Q2" s="14">
        <v>9038.9</v>
      </c>
      <c r="R2" s="14">
        <v>12430.5</v>
      </c>
      <c r="S2" s="14">
        <v>7511.1</v>
      </c>
    </row>
    <row r="3" spans="1:20" ht="15" customHeight="1" thickBot="1">
      <c r="A3" s="17"/>
      <c r="B3" s="4"/>
      <c r="C3" s="5"/>
      <c r="D3" s="3" t="s">
        <v>2</v>
      </c>
      <c r="E3" s="57">
        <v>8055.8</v>
      </c>
      <c r="F3" s="57">
        <v>9250.35</v>
      </c>
      <c r="G3" s="57">
        <v>9266.9500000000007</v>
      </c>
      <c r="H3" s="57">
        <v>9190.75</v>
      </c>
      <c r="I3" s="57">
        <v>9116.5</v>
      </c>
      <c r="J3" s="57">
        <v>18941</v>
      </c>
      <c r="K3" s="57"/>
      <c r="M3" s="12" t="s">
        <v>29</v>
      </c>
      <c r="N3" s="14">
        <v>9188.5499999999993</v>
      </c>
      <c r="O3" s="14"/>
      <c r="P3" s="14">
        <v>9884.5</v>
      </c>
      <c r="Q3" s="14">
        <v>8055.8</v>
      </c>
      <c r="R3" s="14"/>
      <c r="S3" s="14"/>
      <c r="T3" s="53"/>
    </row>
    <row r="4" spans="1:20" ht="15" customHeight="1">
      <c r="A4" s="17"/>
      <c r="B4" s="4"/>
      <c r="C4" s="5"/>
      <c r="D4" s="3" t="s">
        <v>3</v>
      </c>
      <c r="E4" s="21">
        <v>9859.9</v>
      </c>
      <c r="F4" s="21">
        <v>9859.9</v>
      </c>
      <c r="G4" s="21">
        <v>9293.5</v>
      </c>
      <c r="H4" s="21">
        <v>9205.6</v>
      </c>
      <c r="I4" s="21">
        <v>9270.9</v>
      </c>
      <c r="J4" s="21">
        <v>19694.55</v>
      </c>
      <c r="K4" s="21"/>
    </row>
    <row r="5" spans="1:20" ht="15" customHeight="1">
      <c r="A5" s="60" t="s">
        <v>4</v>
      </c>
      <c r="B5" s="61"/>
      <c r="C5" s="61"/>
      <c r="D5" s="61"/>
      <c r="E5" s="18"/>
      <c r="F5" s="18"/>
      <c r="G5" s="18"/>
      <c r="H5" s="18"/>
      <c r="I5" s="18"/>
      <c r="J5" s="18"/>
      <c r="K5" s="18"/>
      <c r="M5" s="22" t="s">
        <v>30</v>
      </c>
      <c r="N5" s="23"/>
      <c r="O5" s="23"/>
      <c r="P5" s="23"/>
      <c r="Q5" s="23"/>
      <c r="R5" s="23"/>
      <c r="S5" s="23"/>
    </row>
    <row r="6" spans="1:20" ht="15" customHeight="1">
      <c r="A6" s="24"/>
      <c r="B6" s="25"/>
      <c r="C6" s="25"/>
      <c r="D6" s="6" t="s">
        <v>5</v>
      </c>
      <c r="E6" s="26">
        <f t="shared" ref="E6:F6" si="0">E8+E25</f>
        <v>12313.95</v>
      </c>
      <c r="F6" s="26">
        <f t="shared" si="0"/>
        <v>10721.216666666667</v>
      </c>
      <c r="G6" s="26">
        <f t="shared" ref="G6:H6" si="1">G8+G25</f>
        <v>9728.8999999999978</v>
      </c>
      <c r="H6" s="26">
        <f t="shared" si="1"/>
        <v>9634.2333333333318</v>
      </c>
      <c r="I6" s="26">
        <f t="shared" ref="I6:J6" si="2">I8+I25</f>
        <v>9603.4333333333361</v>
      </c>
      <c r="J6" s="26">
        <f t="shared" si="2"/>
        <v>20886.033333333326</v>
      </c>
      <c r="K6" s="26"/>
      <c r="M6" s="43">
        <v>0.23599999999999999</v>
      </c>
      <c r="N6" s="44">
        <f t="shared" ref="N6:P6" si="3">VALUE(23.6/100*(N1-N2)+N2)</f>
        <v>9292.525599999999</v>
      </c>
      <c r="O6" s="44">
        <f t="shared" ref="O6" si="4">VALUE(23.6/100*(O1-O2)+O2)</f>
        <v>9298.8217999999997</v>
      </c>
      <c r="P6" s="44">
        <f t="shared" si="3"/>
        <v>9795.6509999999998</v>
      </c>
      <c r="Q6" s="44">
        <f t="shared" ref="Q6" si="5">VALUE(23.6/100*(Q1-Q2)+Q2)</f>
        <v>8678.3392000000003</v>
      </c>
      <c r="R6" s="44">
        <f t="shared" ref="R6:S6" si="6">VALUE(23.6/100*(R1-R2)+R2)</f>
        <v>10028.550999999999</v>
      </c>
      <c r="S6" s="44">
        <f t="shared" si="6"/>
        <v>8672.0784000000003</v>
      </c>
    </row>
    <row r="7" spans="1:20" ht="15" customHeight="1">
      <c r="A7" s="24"/>
      <c r="B7" s="25"/>
      <c r="C7" s="25"/>
      <c r="D7" s="6" t="s">
        <v>6</v>
      </c>
      <c r="E7" s="27">
        <f t="shared" ref="E7:F7" si="7">E11+E25</f>
        <v>11101.5</v>
      </c>
      <c r="F7" s="27">
        <f t="shared" si="7"/>
        <v>10305.133333333333</v>
      </c>
      <c r="G7" s="27">
        <f t="shared" ref="G7:H7" si="8">G11+G25</f>
        <v>9631.1999999999989</v>
      </c>
      <c r="H7" s="27">
        <f t="shared" si="8"/>
        <v>9542.5666666666657</v>
      </c>
      <c r="I7" s="27">
        <f t="shared" ref="I7:J7" si="9">I11+I25</f>
        <v>9475.1666666666679</v>
      </c>
      <c r="J7" s="27">
        <f t="shared" si="9"/>
        <v>20346.316666666662</v>
      </c>
      <c r="K7" s="27"/>
      <c r="M7" s="47">
        <v>0.38200000000000001</v>
      </c>
      <c r="N7" s="48">
        <f t="shared" ref="N7:P7" si="10">38.2/100*(N1-N2)+N2</f>
        <v>9258.8871999999992</v>
      </c>
      <c r="O7" s="48">
        <f t="shared" ref="O7" si="11">38.2/100*(O1-O2)+O2</f>
        <v>9411.6140999999989</v>
      </c>
      <c r="P7" s="48">
        <f t="shared" si="10"/>
        <v>9813.4994999999999</v>
      </c>
      <c r="Q7" s="48">
        <f t="shared" ref="Q7" si="12">38.2/100*(Q1-Q2)+Q2</f>
        <v>8455.2803999999996</v>
      </c>
      <c r="R7" s="48">
        <f t="shared" ref="R7:S7" si="13">38.2/100*(R1-R2)+R2</f>
        <v>8542.5995000000003</v>
      </c>
      <c r="S7" s="59">
        <f t="shared" si="13"/>
        <v>9390.3107999999993</v>
      </c>
    </row>
    <row r="8" spans="1:20" ht="15" customHeight="1">
      <c r="A8" s="24"/>
      <c r="B8" s="25"/>
      <c r="C8" s="25"/>
      <c r="D8" s="6" t="s">
        <v>7</v>
      </c>
      <c r="E8" s="28">
        <f t="shared" ref="E8:F8" si="14">(2*E11)-E3</f>
        <v>10480.700000000001</v>
      </c>
      <c r="F8" s="28">
        <f t="shared" si="14"/>
        <v>10082.516666666668</v>
      </c>
      <c r="G8" s="28">
        <f t="shared" ref="G8:H8" si="15">(2*G11)-G3</f>
        <v>9462.3499999999985</v>
      </c>
      <c r="H8" s="28">
        <f t="shared" si="15"/>
        <v>9374.0833333333321</v>
      </c>
      <c r="I8" s="28">
        <f t="shared" ref="I8:J8" si="16">(2*I11)-I3</f>
        <v>9373.0333333333365</v>
      </c>
      <c r="J8" s="28">
        <f t="shared" si="16"/>
        <v>20020.433333333327</v>
      </c>
      <c r="K8" s="28"/>
      <c r="M8" s="41">
        <v>0.5</v>
      </c>
      <c r="N8" s="42">
        <f t="shared" ref="N8:P8" si="17">VALUE(50/100*(N1-N2)+N2)</f>
        <v>9231.7000000000007</v>
      </c>
      <c r="O8" s="42">
        <f t="shared" ref="O8" si="18">VALUE(50/100*(O1-O2)+O2)</f>
        <v>9502.7749999999996</v>
      </c>
      <c r="P8" s="42">
        <f t="shared" si="17"/>
        <v>9827.9249999999993</v>
      </c>
      <c r="Q8" s="42">
        <f t="shared" ref="Q8" si="19">VALUE(50/100*(Q1-Q2)+Q2)</f>
        <v>8275</v>
      </c>
      <c r="R8" s="42">
        <f t="shared" ref="R8:S8" si="20">VALUE(50/100*(R1-R2)+R2)</f>
        <v>7341.625</v>
      </c>
      <c r="S8" s="42">
        <f t="shared" si="20"/>
        <v>9970.7999999999993</v>
      </c>
    </row>
    <row r="9" spans="1:20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M9" s="49">
        <v>0.61799999999999999</v>
      </c>
      <c r="N9" s="50">
        <f t="shared" ref="N9:P9" si="21">VALUE(61.8/100*(N1-N2)+N2)</f>
        <v>9204.5128000000004</v>
      </c>
      <c r="O9" s="50">
        <f t="shared" ref="O9" si="22">VALUE(61.8/100*(O1-O2)+O2)</f>
        <v>9593.9359000000004</v>
      </c>
      <c r="P9" s="50">
        <f t="shared" si="21"/>
        <v>9842.3504999999986</v>
      </c>
      <c r="Q9" s="50">
        <f t="shared" ref="Q9" si="23">VALUE(61.8/100*(Q1-Q2)+Q2)</f>
        <v>8094.7196000000004</v>
      </c>
      <c r="R9" s="50">
        <f t="shared" ref="R9:S9" si="24">VALUE(61.8/100*(R1-R2)+R2)</f>
        <v>6140.6504999999997</v>
      </c>
      <c r="S9" s="50">
        <f t="shared" si="24"/>
        <v>10551.289199999999</v>
      </c>
    </row>
    <row r="10" spans="1:20" ht="15" customHeight="1">
      <c r="A10" s="24"/>
      <c r="B10" s="25"/>
      <c r="C10" s="25"/>
      <c r="D10" s="6" t="s">
        <v>8</v>
      </c>
      <c r="E10" s="55">
        <f t="shared" ref="E10:F10" si="25">E11+E32/2</f>
        <v>9564.0750000000007</v>
      </c>
      <c r="F10" s="55">
        <f t="shared" si="25"/>
        <v>9763.1666666666679</v>
      </c>
      <c r="G10" s="55">
        <f t="shared" ref="G10:H10" si="26">G11+G32/2</f>
        <v>9400.2250000000004</v>
      </c>
      <c r="H10" s="55">
        <f t="shared" si="26"/>
        <v>9320.8250000000007</v>
      </c>
      <c r="I10" s="55">
        <f t="shared" ref="I10:J10" si="27">I11+I32/2</f>
        <v>9257.8333333333358</v>
      </c>
      <c r="J10" s="55">
        <f t="shared" si="27"/>
        <v>19587.633333333328</v>
      </c>
      <c r="K10" s="55"/>
      <c r="M10" s="39">
        <v>0.70699999999999996</v>
      </c>
      <c r="N10" s="40">
        <f t="shared" ref="N10:P10" si="28">VALUE(70.7/100*(N1-N2)+N2)</f>
        <v>9184.0072</v>
      </c>
      <c r="O10" s="40">
        <f t="shared" ref="O10" si="29">VALUE(70.7/100*(O1-O2)+O2)</f>
        <v>9662.6928499999995</v>
      </c>
      <c r="P10" s="40">
        <f t="shared" si="28"/>
        <v>9853.2307499999988</v>
      </c>
      <c r="Q10" s="40">
        <f t="shared" ref="Q10" si="30">VALUE(70.7/100*(Q1-Q2)+Q2)</f>
        <v>7958.7453999999998</v>
      </c>
      <c r="R10" s="40">
        <f t="shared" ref="R10:S10" si="31">VALUE(70.7/100*(R1-R2)+R2)</f>
        <v>5234.8307499999992</v>
      </c>
      <c r="S10" s="40">
        <f t="shared" si="31"/>
        <v>10989.1158</v>
      </c>
    </row>
    <row r="11" spans="1:20" ht="15" customHeight="1">
      <c r="A11" s="24"/>
      <c r="B11" s="25"/>
      <c r="C11" s="25"/>
      <c r="D11" s="6" t="s">
        <v>9</v>
      </c>
      <c r="E11" s="21">
        <f t="shared" ref="E11:F11" si="32">(E2+E3+E4)/3</f>
        <v>9268.25</v>
      </c>
      <c r="F11" s="21">
        <f t="shared" si="32"/>
        <v>9666.4333333333343</v>
      </c>
      <c r="G11" s="21">
        <f t="shared" ref="G11:H11" si="33">(G2+G3+G4)/3</f>
        <v>9364.65</v>
      </c>
      <c r="H11" s="21">
        <f t="shared" si="33"/>
        <v>9282.4166666666661</v>
      </c>
      <c r="I11" s="21">
        <f t="shared" ref="I11:J11" si="34">(I2+I3+I4)/3</f>
        <v>9244.7666666666682</v>
      </c>
      <c r="J11" s="21">
        <f t="shared" si="34"/>
        <v>19480.716666666664</v>
      </c>
      <c r="K11" s="21"/>
      <c r="M11" s="45">
        <v>0.78600000000000003</v>
      </c>
      <c r="N11" s="46">
        <f t="shared" ref="N11:P11" si="35">VALUE(78.6/100*(N1-N2)+N2)</f>
        <v>9165.8055999999997</v>
      </c>
      <c r="O11" s="46">
        <f t="shared" ref="O11" si="36">VALUE(78.6/100*(O1-O2)+O2)</f>
        <v>9723.7242999999999</v>
      </c>
      <c r="P11" s="46">
        <f t="shared" si="35"/>
        <v>9862.8884999999991</v>
      </c>
      <c r="Q11" s="46">
        <f t="shared" ref="Q11" si="37">VALUE(78.6/100*(Q1-Q2)+Q2)</f>
        <v>7838.0492000000004</v>
      </c>
      <c r="R11" s="46">
        <f t="shared" ref="R11:S11" si="38">VALUE(78.6/100*(R1-R2)+R2)</f>
        <v>4430.7885000000006</v>
      </c>
      <c r="S11" s="46">
        <f t="shared" si="38"/>
        <v>11377.7484</v>
      </c>
    </row>
    <row r="12" spans="1:20" ht="15" customHeight="1">
      <c r="A12" s="24"/>
      <c r="B12" s="25"/>
      <c r="C12" s="25"/>
      <c r="D12" s="6" t="s">
        <v>10</v>
      </c>
      <c r="E12" s="56">
        <f t="shared" ref="E12:F12" si="39">E11-E32/2</f>
        <v>8972.4249999999993</v>
      </c>
      <c r="F12" s="56">
        <f t="shared" si="39"/>
        <v>9569.7000000000007</v>
      </c>
      <c r="G12" s="56">
        <f t="shared" ref="G12:H12" si="40">G11-G32/2</f>
        <v>9329.0749999999989</v>
      </c>
      <c r="H12" s="56">
        <f t="shared" si="40"/>
        <v>9244.0083333333314</v>
      </c>
      <c r="I12" s="56">
        <f t="shared" ref="I12:J12" si="41">I11-I32/2</f>
        <v>9231.7000000000007</v>
      </c>
      <c r="J12" s="56">
        <f t="shared" si="41"/>
        <v>19373.8</v>
      </c>
      <c r="K12" s="56"/>
      <c r="M12" s="39">
        <v>1</v>
      </c>
      <c r="N12" s="40">
        <f t="shared" ref="N12:P12" si="42">VALUE(100/100*(N1-N2)+N2)</f>
        <v>9116.5</v>
      </c>
      <c r="O12" s="40">
        <f t="shared" ref="O12" si="43">VALUE(100/100*(O1-O2)+O2)</f>
        <v>9889.0499999999993</v>
      </c>
      <c r="P12" s="40">
        <f t="shared" si="42"/>
        <v>9889.0499999999993</v>
      </c>
      <c r="Q12" s="40">
        <f t="shared" ref="Q12" si="44">VALUE(100/100*(Q1-Q2)+Q2)</f>
        <v>7511.1</v>
      </c>
      <c r="R12" s="40">
        <f t="shared" ref="R12:S12" si="45">VALUE(100/100*(R1-R2)+R2)</f>
        <v>2252.75</v>
      </c>
      <c r="S12" s="40">
        <f t="shared" si="45"/>
        <v>12430.5</v>
      </c>
    </row>
    <row r="13" spans="1:20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M13" s="39">
        <v>1.236</v>
      </c>
      <c r="N13" s="40">
        <f t="shared" ref="N13:P13" si="46">VALUE(123.6/100*(N1-N2)+N2)</f>
        <v>9062.1255999999994</v>
      </c>
      <c r="O13" s="40">
        <f t="shared" ref="O13" si="47">VALUE(123.6/100*(O1-O2)+O2)</f>
        <v>10071.371799999999</v>
      </c>
      <c r="P13" s="40">
        <f t="shared" si="46"/>
        <v>9917.9009999999998</v>
      </c>
      <c r="Q13" s="40">
        <f t="shared" ref="Q13" si="48">VALUE(123.6/100*(Q1-Q2)+Q2)</f>
        <v>7150.5392000000011</v>
      </c>
      <c r="R13" s="40">
        <f t="shared" ref="R13:S13" si="49">VALUE(123.6/100*(R1-R2)+R2)</f>
        <v>-149.19900000000052</v>
      </c>
      <c r="S13" s="40">
        <f t="shared" si="49"/>
        <v>13591.4784</v>
      </c>
    </row>
    <row r="14" spans="1:20" ht="15" customHeight="1">
      <c r="A14" s="24"/>
      <c r="B14" s="25"/>
      <c r="C14" s="25"/>
      <c r="D14" s="6" t="s">
        <v>11</v>
      </c>
      <c r="E14" s="32">
        <f t="shared" ref="E14:F14" si="50">2*E11-E2</f>
        <v>8647.4500000000007</v>
      </c>
      <c r="F14" s="32">
        <f t="shared" si="50"/>
        <v>9443.8166666666693</v>
      </c>
      <c r="G14" s="32">
        <f t="shared" ref="G14:H14" si="51">2*G11-G2</f>
        <v>9195.7999999999993</v>
      </c>
      <c r="H14" s="32">
        <f t="shared" si="51"/>
        <v>9113.9333333333325</v>
      </c>
      <c r="I14" s="32">
        <f t="shared" ref="I14:J14" si="52">2*I11-I2</f>
        <v>9142.6333333333369</v>
      </c>
      <c r="J14" s="32">
        <f t="shared" si="52"/>
        <v>19154.833333333328</v>
      </c>
      <c r="K14" s="32"/>
      <c r="M14" s="33"/>
      <c r="N14" s="30"/>
      <c r="O14" s="30"/>
      <c r="P14" s="30"/>
      <c r="Q14" s="30"/>
      <c r="R14" s="30"/>
      <c r="S14" s="30"/>
    </row>
    <row r="15" spans="1:20" ht="15" customHeight="1">
      <c r="A15" s="24"/>
      <c r="B15" s="25"/>
      <c r="C15" s="25"/>
      <c r="D15" s="6" t="s">
        <v>12</v>
      </c>
      <c r="E15" s="34">
        <f t="shared" ref="E15:F15" si="53">E11-E25</f>
        <v>7435.0000000000009</v>
      </c>
      <c r="F15" s="34">
        <f t="shared" si="53"/>
        <v>9027.7333333333354</v>
      </c>
      <c r="G15" s="34">
        <f t="shared" ref="G15:H15" si="54">G11-G25</f>
        <v>9098.1</v>
      </c>
      <c r="H15" s="34">
        <f t="shared" si="54"/>
        <v>9022.2666666666664</v>
      </c>
      <c r="I15" s="34">
        <f t="shared" ref="I15:J15" si="55">I11-I25</f>
        <v>9014.3666666666686</v>
      </c>
      <c r="J15" s="34">
        <f t="shared" si="55"/>
        <v>18615.116666666665</v>
      </c>
      <c r="K15" s="34"/>
      <c r="M15" s="38" t="s">
        <v>31</v>
      </c>
      <c r="N15" s="30"/>
      <c r="O15" s="30"/>
      <c r="P15" s="30"/>
      <c r="Q15" s="30"/>
      <c r="R15" s="30"/>
      <c r="S15" s="30"/>
    </row>
    <row r="16" spans="1:20" ht="15" customHeight="1">
      <c r="A16" s="24"/>
      <c r="B16" s="25"/>
      <c r="C16" s="25"/>
      <c r="D16" s="6" t="s">
        <v>13</v>
      </c>
      <c r="E16" s="35">
        <f t="shared" ref="E16:F16" si="56">E14-E25</f>
        <v>6814.2000000000016</v>
      </c>
      <c r="F16" s="35">
        <f t="shared" si="56"/>
        <v>8805.1166666666704</v>
      </c>
      <c r="G16" s="35">
        <f t="shared" ref="G16:H16" si="57">G14-G25</f>
        <v>8929.25</v>
      </c>
      <c r="H16" s="35">
        <f t="shared" si="57"/>
        <v>8853.7833333333328</v>
      </c>
      <c r="I16" s="35">
        <f t="shared" ref="I16:J16" si="58">I14-I25</f>
        <v>8912.2333333333372</v>
      </c>
      <c r="J16" s="35">
        <f t="shared" si="58"/>
        <v>18289.23333333333</v>
      </c>
      <c r="K16" s="35"/>
      <c r="M16" s="39">
        <v>0.23599999999999999</v>
      </c>
      <c r="N16" s="40">
        <f t="shared" ref="N16:P16" si="59">VALUE(N3-23.6/100*(N1-N2))</f>
        <v>9242.9243999999999</v>
      </c>
      <c r="O16" s="40">
        <f t="shared" ref="O16" si="60">VALUE(O3-23.6/100*(O1-O2))</f>
        <v>-182.32179999999985</v>
      </c>
      <c r="P16" s="40">
        <f t="shared" si="59"/>
        <v>9855.6489999999994</v>
      </c>
      <c r="Q16" s="40">
        <f t="shared" ref="Q16" si="61">VALUE(Q3-23.6/100*(Q1-Q2))</f>
        <v>8416.3608000000004</v>
      </c>
      <c r="R16" s="40">
        <f t="shared" ref="R16:S16" si="62">VALUE(R3-23.6/100*(R1-R2))</f>
        <v>2401.9490000000001</v>
      </c>
      <c r="S16" s="40">
        <f t="shared" si="62"/>
        <v>-1160.9784</v>
      </c>
    </row>
    <row r="17" spans="1:20" ht="15" customHeight="1">
      <c r="A17" s="60" t="s">
        <v>14</v>
      </c>
      <c r="B17" s="61"/>
      <c r="C17" s="61"/>
      <c r="D17" s="61"/>
      <c r="E17" s="5"/>
      <c r="F17" s="5"/>
      <c r="G17" s="5"/>
      <c r="H17" s="5"/>
      <c r="I17" s="5"/>
      <c r="J17" s="5"/>
      <c r="K17" s="5"/>
      <c r="M17" s="39">
        <v>0.38200000000000001</v>
      </c>
      <c r="N17" s="40">
        <f t="shared" ref="N17:P17" si="63">VALUE(N3-38.2/100*(N1-N2))</f>
        <v>9276.5627999999997</v>
      </c>
      <c r="O17" s="40">
        <f t="shared" ref="O17" si="64">VALUE(O3-38.2/100*(O1-O2))</f>
        <v>-295.11409999999972</v>
      </c>
      <c r="P17" s="40">
        <f t="shared" si="63"/>
        <v>9837.8004999999994</v>
      </c>
      <c r="Q17" s="40">
        <f t="shared" ref="Q17" si="65">VALUE(Q3-38.2/100*(Q1-Q2))</f>
        <v>8639.4195999999993</v>
      </c>
      <c r="R17" s="40">
        <f t="shared" ref="R17:S17" si="66">VALUE(R3-38.2/100*(R1-R2))</f>
        <v>3887.9005000000002</v>
      </c>
      <c r="S17" s="40">
        <f t="shared" si="66"/>
        <v>-1879.2107999999998</v>
      </c>
    </row>
    <row r="18" spans="1:20" ht="15" customHeight="1">
      <c r="A18" s="24"/>
      <c r="B18" s="25"/>
      <c r="C18" s="25"/>
      <c r="D18" s="6" t="s">
        <v>15</v>
      </c>
      <c r="E18" s="27">
        <f t="shared" ref="E18:F18" si="67">(E2/E3)*E4</f>
        <v>12103.707154472551</v>
      </c>
      <c r="F18" s="27">
        <f t="shared" si="67"/>
        <v>10540.687011302272</v>
      </c>
      <c r="G18" s="27">
        <f t="shared" ref="G18:H18" si="68">(G2/G3)*G4</f>
        <v>9560.8136711647294</v>
      </c>
      <c r="H18" s="27">
        <f t="shared" si="68"/>
        <v>9466.1703386557147</v>
      </c>
      <c r="I18" s="27">
        <f t="shared" ref="I18:J18" si="69">(I2/I3)*I4</f>
        <v>9505.2021291065648</v>
      </c>
      <c r="J18" s="27">
        <f t="shared" si="69"/>
        <v>20594.587087798955</v>
      </c>
      <c r="K18" s="27"/>
      <c r="M18" s="39">
        <v>0.5</v>
      </c>
      <c r="N18" s="40">
        <f t="shared" ref="N18:P18" si="70">VALUE(N3-50/100*(N1-N2))</f>
        <v>9303.75</v>
      </c>
      <c r="O18" s="40">
        <f t="shared" ref="O18" si="71">VALUE(O3-50/100*(O1-O2))</f>
        <v>-386.27499999999964</v>
      </c>
      <c r="P18" s="40">
        <f t="shared" si="70"/>
        <v>9823.375</v>
      </c>
      <c r="Q18" s="40">
        <f t="shared" ref="Q18" si="72">VALUE(Q3-50/100*(Q1-Q2))</f>
        <v>8819.7000000000007</v>
      </c>
      <c r="R18" s="40">
        <f t="shared" ref="R18:S18" si="73">VALUE(R3-50/100*(R1-R2))</f>
        <v>5088.875</v>
      </c>
      <c r="S18" s="40">
        <f t="shared" si="73"/>
        <v>-2459.6999999999998</v>
      </c>
    </row>
    <row r="19" spans="1:20" ht="15" customHeight="1">
      <c r="A19" s="24"/>
      <c r="B19" s="25"/>
      <c r="C19" s="25"/>
      <c r="D19" s="6" t="s">
        <v>16</v>
      </c>
      <c r="E19" s="28">
        <f t="shared" ref="E19:F19" si="74">E4+E26/2</f>
        <v>10868.1875</v>
      </c>
      <c r="F19" s="28">
        <f t="shared" si="74"/>
        <v>10211.184999999999</v>
      </c>
      <c r="G19" s="28">
        <f t="shared" ref="G19:H19" si="75">G4+G26/2</f>
        <v>9440.1024999999991</v>
      </c>
      <c r="H19" s="28">
        <f t="shared" si="75"/>
        <v>9348.6825000000008</v>
      </c>
      <c r="I19" s="28">
        <f t="shared" ref="I19:J19" si="76">I4+I26/2</f>
        <v>9397.619999999999</v>
      </c>
      <c r="J19" s="28">
        <f t="shared" si="76"/>
        <v>20170.629999999997</v>
      </c>
      <c r="K19" s="28"/>
      <c r="M19" s="39">
        <v>0.61799999999999999</v>
      </c>
      <c r="N19" s="40">
        <f t="shared" ref="N19:P19" si="77">VALUE(N3-61.8/100*(N1-N2))</f>
        <v>9330.9371999999985</v>
      </c>
      <c r="O19" s="40">
        <f t="shared" ref="O19" si="78">VALUE(O3-61.8/100*(O1-O2))</f>
        <v>-477.43589999999955</v>
      </c>
      <c r="P19" s="40">
        <f t="shared" si="77"/>
        <v>9808.9495000000006</v>
      </c>
      <c r="Q19" s="40">
        <f t="shared" ref="Q19" si="79">VALUE(Q3-61.8/100*(Q1-Q2))</f>
        <v>8999.9804000000004</v>
      </c>
      <c r="R19" s="40">
        <f t="shared" ref="R19:S19" si="80">VALUE(R3-61.8/100*(R1-R2))</f>
        <v>6289.8495000000003</v>
      </c>
      <c r="S19" s="40">
        <f t="shared" si="80"/>
        <v>-3040.1891999999998</v>
      </c>
    </row>
    <row r="20" spans="1:20" ht="15" customHeight="1">
      <c r="A20" s="24"/>
      <c r="B20" s="25"/>
      <c r="C20" s="25"/>
      <c r="D20" s="6" t="s">
        <v>3</v>
      </c>
      <c r="E20" s="21">
        <f t="shared" ref="E20:F20" si="81">E4</f>
        <v>9859.9</v>
      </c>
      <c r="F20" s="21">
        <f t="shared" si="81"/>
        <v>9859.9</v>
      </c>
      <c r="G20" s="21">
        <f t="shared" ref="G20:H20" si="82">G4</f>
        <v>9293.5</v>
      </c>
      <c r="H20" s="21">
        <f t="shared" si="82"/>
        <v>9205.6</v>
      </c>
      <c r="I20" s="21">
        <f t="shared" ref="I20:J20" si="83">I4</f>
        <v>9270.9</v>
      </c>
      <c r="J20" s="21">
        <f t="shared" si="83"/>
        <v>19694.55</v>
      </c>
      <c r="K20" s="21"/>
      <c r="M20" s="39">
        <v>0.70699999999999996</v>
      </c>
      <c r="N20" s="40">
        <f t="shared" ref="N20:P20" si="84">VALUE(N3-70.07/100*(N1-N2))</f>
        <v>9349.9912799999984</v>
      </c>
      <c r="O20" s="40">
        <f t="shared" ref="O20" si="85">VALUE(O3-70.07/100*(O1-O2))</f>
        <v>-541.32578499999943</v>
      </c>
      <c r="P20" s="40">
        <f t="shared" si="84"/>
        <v>9798.8394250000001</v>
      </c>
      <c r="Q20" s="40">
        <f t="shared" ref="Q20" si="86">VALUE(Q3-70.07/100*(Q1-Q2))</f>
        <v>9126.329459999999</v>
      </c>
      <c r="R20" s="40">
        <f t="shared" ref="R20:S20" si="87">VALUE(R3-70.07/100*(R1-R2))</f>
        <v>7131.5494249999983</v>
      </c>
      <c r="S20" s="40">
        <f t="shared" si="87"/>
        <v>-3447.0235799999991</v>
      </c>
    </row>
    <row r="21" spans="1:20" ht="15" customHeight="1">
      <c r="A21" s="24"/>
      <c r="B21" s="25"/>
      <c r="C21" s="25"/>
      <c r="D21" s="6" t="s">
        <v>17</v>
      </c>
      <c r="E21" s="20">
        <f t="shared" ref="E21:F21" si="88">E4-E26/4</f>
        <v>9355.7562500000004</v>
      </c>
      <c r="F21" s="20">
        <f t="shared" si="88"/>
        <v>9684.2574999999997</v>
      </c>
      <c r="G21" s="20">
        <f t="shared" ref="G21:H21" si="89">G4-G26/4</f>
        <v>9220.1987499999996</v>
      </c>
      <c r="H21" s="20">
        <f t="shared" si="89"/>
        <v>9134.0587500000001</v>
      </c>
      <c r="I21" s="20">
        <f t="shared" ref="I21:J21" si="90">I4-I26/4</f>
        <v>9207.5399999999991</v>
      </c>
      <c r="J21" s="20">
        <f t="shared" si="90"/>
        <v>19456.509999999998</v>
      </c>
      <c r="K21" s="20"/>
      <c r="M21" s="39">
        <v>0.78600000000000003</v>
      </c>
      <c r="N21" s="40">
        <f t="shared" ref="N21:P21" si="91">VALUE(N3-78.6/100*(N1-N2))</f>
        <v>9369.6443999999992</v>
      </c>
      <c r="O21" s="40">
        <f t="shared" ref="O21" si="92">VALUE(O3-78.6/100*(O1-O2))</f>
        <v>-607.2242999999994</v>
      </c>
      <c r="P21" s="40">
        <f t="shared" si="91"/>
        <v>9788.4115000000002</v>
      </c>
      <c r="Q21" s="40">
        <f t="shared" ref="Q21" si="93">VALUE(Q3-78.6/100*(Q1-Q2))</f>
        <v>9256.6507999999994</v>
      </c>
      <c r="R21" s="40">
        <f t="shared" ref="R21:S21" si="94">VALUE(R3-78.6/100*(R1-R2))</f>
        <v>7999.7114999999994</v>
      </c>
      <c r="S21" s="40">
        <f t="shared" si="94"/>
        <v>-3866.6483999999991</v>
      </c>
    </row>
    <row r="22" spans="1:20" ht="15" customHeight="1">
      <c r="A22" s="24"/>
      <c r="B22" s="25"/>
      <c r="C22" s="25"/>
      <c r="D22" s="6" t="s">
        <v>18</v>
      </c>
      <c r="E22" s="32">
        <f t="shared" ref="E22:F22" si="95">E4-E26/2</f>
        <v>8851.6124999999993</v>
      </c>
      <c r="F22" s="32">
        <f t="shared" si="95"/>
        <v>9508.6149999999998</v>
      </c>
      <c r="G22" s="32">
        <f t="shared" ref="G22:H22" si="96">G4-G26/2</f>
        <v>9146.8975000000009</v>
      </c>
      <c r="H22" s="32">
        <f t="shared" si="96"/>
        <v>9062.5174999999999</v>
      </c>
      <c r="I22" s="32">
        <f t="shared" ref="I22:J22" si="97">I4-I26/2</f>
        <v>9144.18</v>
      </c>
      <c r="J22" s="32">
        <f t="shared" si="97"/>
        <v>19218.47</v>
      </c>
      <c r="K22" s="32"/>
      <c r="M22" s="39">
        <v>1</v>
      </c>
      <c r="N22" s="40">
        <f t="shared" ref="N22:P22" si="98">VALUE(N3-100/100*(N1-N2))</f>
        <v>9418.9499999999989</v>
      </c>
      <c r="O22" s="40">
        <f t="shared" ref="O22" si="99">VALUE(O3-100/100*(O1-O2))</f>
        <v>-772.54999999999927</v>
      </c>
      <c r="P22" s="40">
        <f t="shared" si="98"/>
        <v>9762.25</v>
      </c>
      <c r="Q22" s="40">
        <f t="shared" ref="Q22" si="100">VALUE(Q3-100/100*(Q1-Q2))</f>
        <v>9583.5999999999985</v>
      </c>
      <c r="R22" s="40">
        <f t="shared" ref="R22:S22" si="101">VALUE(R3-100/100*(R1-R2))</f>
        <v>10177.75</v>
      </c>
      <c r="S22" s="40">
        <f t="shared" si="101"/>
        <v>-4919.3999999999996</v>
      </c>
      <c r="T22" s="54"/>
    </row>
    <row r="23" spans="1:20" ht="15" customHeight="1">
      <c r="A23" s="24"/>
      <c r="B23" s="25"/>
      <c r="C23" s="25"/>
      <c r="D23" s="6" t="s">
        <v>19</v>
      </c>
      <c r="E23" s="34">
        <f t="shared" ref="E23:F23" si="102">E4-(E18-E4)</f>
        <v>7616.0928455274479</v>
      </c>
      <c r="F23" s="34">
        <f t="shared" si="102"/>
        <v>9179.1129886977269</v>
      </c>
      <c r="G23" s="34">
        <f t="shared" ref="G23:H23" si="103">G4-(G18-G4)</f>
        <v>9026.1863288352706</v>
      </c>
      <c r="H23" s="34">
        <f t="shared" si="103"/>
        <v>8945.0296613442861</v>
      </c>
      <c r="I23" s="34">
        <f t="shared" ref="I23:J23" si="104">I4-(I18-I4)</f>
        <v>9036.5978708934344</v>
      </c>
      <c r="J23" s="34">
        <f t="shared" si="104"/>
        <v>18794.512912201044</v>
      </c>
      <c r="K23" s="34"/>
      <c r="M23" s="39">
        <v>1.236</v>
      </c>
      <c r="N23" s="40">
        <f t="shared" ref="N23:P23" si="105">VALUE(N3-123.6/100*(N1-N2))</f>
        <v>9473.3243999999995</v>
      </c>
      <c r="O23" s="40">
        <f t="shared" ref="O23" si="106">VALUE(O3-123.6/100*(O1-O2))</f>
        <v>-954.8717999999991</v>
      </c>
      <c r="P23" s="40">
        <f t="shared" si="105"/>
        <v>9733.3989999999994</v>
      </c>
      <c r="Q23" s="40">
        <f t="shared" ref="Q23" si="107">VALUE(Q3-123.6/100*(Q1-Q2))</f>
        <v>9944.1607999999997</v>
      </c>
      <c r="R23" s="40">
        <f t="shared" ref="R23:S23" si="108">VALUE(R3-123.6/100*(R1-R2))</f>
        <v>12579.699000000001</v>
      </c>
      <c r="S23" s="40">
        <f t="shared" si="108"/>
        <v>-6080.3783999999996</v>
      </c>
      <c r="T23" s="54"/>
    </row>
    <row r="24" spans="1:20" ht="15" customHeight="1">
      <c r="A24" s="60" t="s">
        <v>20</v>
      </c>
      <c r="B24" s="61"/>
      <c r="C24" s="61"/>
      <c r="D24" s="61"/>
      <c r="E24" s="5"/>
      <c r="F24" s="5"/>
      <c r="G24" s="5"/>
      <c r="H24" s="5"/>
      <c r="I24" s="5"/>
      <c r="J24" s="5"/>
      <c r="K24" s="5"/>
      <c r="M24" s="51">
        <v>1.272</v>
      </c>
      <c r="N24" s="52">
        <f t="shared" ref="N24:P24" si="109">VALUE(N3-127.2/100*(N1-N2))</f>
        <v>9481.6187999999984</v>
      </c>
      <c r="O24" s="52">
        <f t="shared" ref="O24" si="110">VALUE(O3-127.2/100*(O1-O2))</f>
        <v>-982.68359999999905</v>
      </c>
      <c r="P24" s="52">
        <f t="shared" si="109"/>
        <v>9728.9979999999996</v>
      </c>
      <c r="Q24" s="52">
        <f t="shared" ref="Q24" si="111">VALUE(Q3-127.2/100*(Q1-Q2))</f>
        <v>9999.1615999999995</v>
      </c>
      <c r="R24" s="52">
        <f t="shared" ref="R24:S24" si="112">VALUE(R3-127.2/100*(R1-R2))</f>
        <v>12946.098</v>
      </c>
      <c r="S24" s="52">
        <f t="shared" si="112"/>
        <v>-6257.4767999999995</v>
      </c>
    </row>
    <row r="25" spans="1:20" ht="15" customHeight="1">
      <c r="A25" s="24"/>
      <c r="B25" s="25"/>
      <c r="C25" s="25"/>
      <c r="D25" s="6" t="s">
        <v>21</v>
      </c>
      <c r="E25" s="36">
        <f t="shared" ref="E25:F25" si="113">ABS(E2-E3)</f>
        <v>1833.2499999999991</v>
      </c>
      <c r="F25" s="36">
        <f t="shared" si="113"/>
        <v>638.69999999999891</v>
      </c>
      <c r="G25" s="36">
        <f t="shared" ref="G25:H25" si="114">ABS(G2-G3)</f>
        <v>266.54999999999927</v>
      </c>
      <c r="H25" s="36">
        <f t="shared" si="114"/>
        <v>260.14999999999964</v>
      </c>
      <c r="I25" s="36">
        <f t="shared" ref="I25:J25" si="115">ABS(I2-I3)</f>
        <v>230.39999999999964</v>
      </c>
      <c r="J25" s="36">
        <f t="shared" si="115"/>
        <v>865.59999999999854</v>
      </c>
      <c r="K25" s="36"/>
      <c r="M25" s="39">
        <v>1.3819999999999999</v>
      </c>
      <c r="N25" s="40">
        <f t="shared" ref="N25:P25" si="116">VALUE(N3-138.2/100*(N1-N2))</f>
        <v>9506.9627999999993</v>
      </c>
      <c r="O25" s="40">
        <f t="shared" ref="O25" si="117">VALUE(O3-138.2/100*(O1-O2))</f>
        <v>-1067.6640999999988</v>
      </c>
      <c r="P25" s="40">
        <f t="shared" si="116"/>
        <v>9715.5504999999994</v>
      </c>
      <c r="Q25" s="40">
        <f t="shared" ref="Q25" si="118">VALUE(Q3-138.2/100*(Q1-Q2))</f>
        <v>10167.219599999999</v>
      </c>
      <c r="R25" s="40">
        <f t="shared" ref="R25:S25" si="119">VALUE(R3-138.2/100*(R1-R2))</f>
        <v>14065.6505</v>
      </c>
      <c r="S25" s="40">
        <f t="shared" si="119"/>
        <v>-6798.6107999999986</v>
      </c>
    </row>
    <row r="26" spans="1:20" ht="15" customHeight="1">
      <c r="A26" s="24"/>
      <c r="B26" s="25"/>
      <c r="C26" s="25"/>
      <c r="D26" s="6" t="s">
        <v>22</v>
      </c>
      <c r="E26" s="36">
        <f t="shared" ref="E26:F26" si="120">E25*1.1</f>
        <v>2016.5749999999991</v>
      </c>
      <c r="F26" s="36">
        <f t="shared" si="120"/>
        <v>702.5699999999988</v>
      </c>
      <c r="G26" s="36">
        <f t="shared" ref="G26:H26" si="121">G25*1.1</f>
        <v>293.20499999999925</v>
      </c>
      <c r="H26" s="36">
        <f t="shared" si="121"/>
        <v>286.16499999999962</v>
      </c>
      <c r="I26" s="36">
        <f t="shared" ref="I26:J26" si="122">I25*1.1</f>
        <v>253.43999999999963</v>
      </c>
      <c r="J26" s="36">
        <f t="shared" si="122"/>
        <v>952.15999999999849</v>
      </c>
      <c r="K26" s="36"/>
      <c r="M26" s="39">
        <v>1.4139999999999999</v>
      </c>
      <c r="N26" s="40">
        <f t="shared" ref="N26:P26" si="123">VALUE(N3-141.4/100*(N1-N2))</f>
        <v>9514.3355999999985</v>
      </c>
      <c r="O26" s="40">
        <f t="shared" ref="O26" si="124">VALUE(O3-141.4/100*(O1-O2))</f>
        <v>-1092.3856999999991</v>
      </c>
      <c r="P26" s="40">
        <f t="shared" si="123"/>
        <v>9711.6384999999991</v>
      </c>
      <c r="Q26" s="40">
        <f t="shared" ref="Q26" si="125">VALUE(Q3-141.4/100*(Q1-Q2))</f>
        <v>10216.109199999999</v>
      </c>
      <c r="R26" s="40">
        <f t="shared" ref="R26:S26" si="126">VALUE(R3-141.4/100*(R1-R2))</f>
        <v>14391.338500000002</v>
      </c>
      <c r="S26" s="40">
        <f t="shared" si="126"/>
        <v>-6956.0316000000003</v>
      </c>
    </row>
    <row r="27" spans="1:20" ht="15" customHeight="1">
      <c r="A27" s="24"/>
      <c r="B27" s="25"/>
      <c r="C27" s="25"/>
      <c r="D27" s="6" t="s">
        <v>23</v>
      </c>
      <c r="E27" s="36">
        <f t="shared" ref="E27:F27" si="127">(E2+E3)</f>
        <v>17944.849999999999</v>
      </c>
      <c r="F27" s="36">
        <f t="shared" si="127"/>
        <v>19139.400000000001</v>
      </c>
      <c r="G27" s="36">
        <f t="shared" ref="G27:H27" si="128">(G2+G3)</f>
        <v>18800.45</v>
      </c>
      <c r="H27" s="36">
        <f t="shared" si="128"/>
        <v>18641.650000000001</v>
      </c>
      <c r="I27" s="36">
        <f t="shared" ref="I27:J27" si="129">(I2+I3)</f>
        <v>18463.400000000001</v>
      </c>
      <c r="J27" s="36">
        <f t="shared" si="129"/>
        <v>38747.599999999999</v>
      </c>
      <c r="K27" s="36"/>
      <c r="M27" s="39">
        <v>1.5</v>
      </c>
      <c r="N27" s="40">
        <f t="shared" ref="N27:P27" si="130">VALUE(N3-150/100*(N1-N2))</f>
        <v>9534.1499999999978</v>
      </c>
      <c r="O27" s="40">
        <f t="shared" ref="O27" si="131">VALUE(O3-150/100*(O1-O2))</f>
        <v>-1158.8249999999989</v>
      </c>
      <c r="P27" s="40">
        <f t="shared" si="130"/>
        <v>9701.125</v>
      </c>
      <c r="Q27" s="40">
        <f t="shared" ref="Q27" si="132">VALUE(Q3-150/100*(Q1-Q2))</f>
        <v>10347.5</v>
      </c>
      <c r="R27" s="40">
        <f t="shared" ref="R27:S27" si="133">VALUE(R3-150/100*(R1-R2))</f>
        <v>15266.625</v>
      </c>
      <c r="S27" s="40">
        <f t="shared" si="133"/>
        <v>-7379.0999999999995</v>
      </c>
    </row>
    <row r="28" spans="1:20" ht="15" customHeight="1">
      <c r="A28" s="24"/>
      <c r="B28" s="25"/>
      <c r="C28" s="25"/>
      <c r="D28" s="6" t="s">
        <v>24</v>
      </c>
      <c r="E28" s="36">
        <f t="shared" ref="E28:F28" si="134">(E2+E3)/2</f>
        <v>8972.4249999999993</v>
      </c>
      <c r="F28" s="36">
        <f t="shared" si="134"/>
        <v>9569.7000000000007</v>
      </c>
      <c r="G28" s="36">
        <f t="shared" ref="G28:H28" si="135">(G2+G3)/2</f>
        <v>9400.2250000000004</v>
      </c>
      <c r="H28" s="36">
        <f t="shared" si="135"/>
        <v>9320.8250000000007</v>
      </c>
      <c r="I28" s="36">
        <f t="shared" ref="I28:J28" si="136">(I2+I3)/2</f>
        <v>9231.7000000000007</v>
      </c>
      <c r="J28" s="36">
        <f t="shared" si="136"/>
        <v>19373.8</v>
      </c>
      <c r="K28" s="36"/>
      <c r="M28" s="49">
        <v>1.6180000000000001</v>
      </c>
      <c r="N28" s="50">
        <f t="shared" ref="N28:P28" si="137">VALUE(N3-161.8/100*(N1-N2))</f>
        <v>9561.3371999999981</v>
      </c>
      <c r="O28" s="50">
        <f t="shared" ref="O28" si="138">VALUE(O3-161.8/100*(O1-O2))</f>
        <v>-1249.985899999999</v>
      </c>
      <c r="P28" s="50">
        <f t="shared" si="137"/>
        <v>9686.6995000000006</v>
      </c>
      <c r="Q28" s="50">
        <f t="shared" ref="Q28" si="139">VALUE(Q3-161.8/100*(Q1-Q2))</f>
        <v>10527.7804</v>
      </c>
      <c r="R28" s="50">
        <f t="shared" ref="R28:S28" si="140">VALUE(R3-161.8/100*(R1-R2))</f>
        <v>16467.5995</v>
      </c>
      <c r="S28" s="50">
        <f t="shared" si="140"/>
        <v>-7959.5892000000003</v>
      </c>
    </row>
    <row r="29" spans="1:20" ht="15" customHeight="1">
      <c r="A29" s="24"/>
      <c r="B29" s="25"/>
      <c r="C29" s="25"/>
      <c r="D29" s="6" t="s">
        <v>8</v>
      </c>
      <c r="E29" s="36">
        <f t="shared" ref="E29:F29" si="141">E30-E31+E30</f>
        <v>9564.0750000000007</v>
      </c>
      <c r="F29" s="36">
        <f t="shared" si="141"/>
        <v>9763.1666666666679</v>
      </c>
      <c r="G29" s="36">
        <f t="shared" ref="G29:H29" si="142">G30-G31+G30</f>
        <v>9329.0749999999989</v>
      </c>
      <c r="H29" s="36">
        <f t="shared" si="142"/>
        <v>9244.0083333333314</v>
      </c>
      <c r="I29" s="36">
        <f t="shared" ref="I29:J29" si="143">I30-I31+I30</f>
        <v>9257.8333333333358</v>
      </c>
      <c r="J29" s="36">
        <f t="shared" si="143"/>
        <v>19587.633333333328</v>
      </c>
      <c r="K29" s="36"/>
      <c r="M29" s="39">
        <v>1.7070000000000001</v>
      </c>
      <c r="N29" s="40">
        <f t="shared" ref="N29:P29" si="144">VALUE(N3-170.07/100*(N1-N2))</f>
        <v>9580.391279999998</v>
      </c>
      <c r="O29" s="40">
        <f t="shared" ref="O29" si="145">VALUE(O3-170.07/100*(O1-O2))</f>
        <v>-1313.8757849999986</v>
      </c>
      <c r="P29" s="40">
        <f t="shared" si="144"/>
        <v>9676.5894250000001</v>
      </c>
      <c r="Q29" s="40">
        <f t="shared" ref="Q29" si="146">VALUE(Q3-170.07/100*(Q1-Q2))</f>
        <v>10654.129459999998</v>
      </c>
      <c r="R29" s="40">
        <f t="shared" ref="R29:S29" si="147">VALUE(R3-170.07/100*(R1-R2))</f>
        <v>17309.299424999997</v>
      </c>
      <c r="S29" s="40">
        <f t="shared" si="147"/>
        <v>-8366.4235799999988</v>
      </c>
    </row>
    <row r="30" spans="1:20" ht="15" customHeight="1">
      <c r="A30" s="24"/>
      <c r="B30" s="25"/>
      <c r="C30" s="25"/>
      <c r="D30" s="6" t="s">
        <v>25</v>
      </c>
      <c r="E30" s="36">
        <f t="shared" ref="E30:F30" si="148">(E2+E3+E4)/3</f>
        <v>9268.25</v>
      </c>
      <c r="F30" s="36">
        <f t="shared" si="148"/>
        <v>9666.4333333333343</v>
      </c>
      <c r="G30" s="36">
        <f t="shared" ref="G30:H30" si="149">(G2+G3+G4)/3</f>
        <v>9364.65</v>
      </c>
      <c r="H30" s="36">
        <f t="shared" si="149"/>
        <v>9282.4166666666661</v>
      </c>
      <c r="I30" s="36">
        <f t="shared" ref="I30:J30" si="150">(I2+I3+I4)/3</f>
        <v>9244.7666666666682</v>
      </c>
      <c r="J30" s="36">
        <f t="shared" si="150"/>
        <v>19480.716666666664</v>
      </c>
      <c r="K30" s="36"/>
      <c r="M30" s="41">
        <v>2</v>
      </c>
      <c r="N30" s="42">
        <f t="shared" ref="N30:P30" si="151">VALUE(N3-200/100*(N1-N2))</f>
        <v>9649.3499999999985</v>
      </c>
      <c r="O30" s="42">
        <f t="shared" ref="O30" si="152">VALUE(O3-200/100*(O1-O2))</f>
        <v>-1545.0999999999985</v>
      </c>
      <c r="P30" s="42">
        <f t="shared" si="151"/>
        <v>9640</v>
      </c>
      <c r="Q30" s="42">
        <f t="shared" ref="Q30" si="153">VALUE(Q3-200/100*(Q1-Q2))</f>
        <v>11111.399999999998</v>
      </c>
      <c r="R30" s="42">
        <f t="shared" ref="R30:S30" si="154">VALUE(R3-200/100*(R1-R2))</f>
        <v>20355.5</v>
      </c>
      <c r="S30" s="42">
        <f t="shared" si="154"/>
        <v>-9838.7999999999993</v>
      </c>
    </row>
    <row r="31" spans="1:20" ht="15" customHeight="1">
      <c r="A31" s="24"/>
      <c r="B31" s="25"/>
      <c r="C31" s="25"/>
      <c r="D31" s="6" t="s">
        <v>10</v>
      </c>
      <c r="E31" s="36">
        <f t="shared" ref="E31:F31" si="155">E28</f>
        <v>8972.4249999999993</v>
      </c>
      <c r="F31" s="36">
        <f t="shared" si="155"/>
        <v>9569.7000000000007</v>
      </c>
      <c r="G31" s="36">
        <f t="shared" ref="G31:H31" si="156">G28</f>
        <v>9400.2250000000004</v>
      </c>
      <c r="H31" s="36">
        <f t="shared" si="156"/>
        <v>9320.8250000000007</v>
      </c>
      <c r="I31" s="36">
        <f t="shared" ref="I31:J31" si="157">I28</f>
        <v>9231.7000000000007</v>
      </c>
      <c r="J31" s="36">
        <f t="shared" si="157"/>
        <v>19373.8</v>
      </c>
      <c r="K31" s="36"/>
      <c r="M31" s="39">
        <v>2.2360000000000002</v>
      </c>
      <c r="N31" s="40">
        <f t="shared" ref="N31:P31" si="158">VALUE(N3-223.6/100*(N1-N2))</f>
        <v>9703.7243999999992</v>
      </c>
      <c r="O31" s="40">
        <f t="shared" ref="O31" si="159">VALUE(O3-223.6/100*(O1-O2))</f>
        <v>-1727.4217999999983</v>
      </c>
      <c r="P31" s="40">
        <f t="shared" si="158"/>
        <v>9611.1489999999994</v>
      </c>
      <c r="Q31" s="40">
        <f t="shared" ref="Q31" si="160">VALUE(Q3-223.6/100*(Q1-Q2))</f>
        <v>11471.960799999997</v>
      </c>
      <c r="R31" s="40">
        <f t="shared" ref="R31:S31" si="161">VALUE(R3-223.6/100*(R1-R2))</f>
        <v>22757.448999999997</v>
      </c>
      <c r="S31" s="40">
        <f t="shared" si="161"/>
        <v>-10999.778399999997</v>
      </c>
    </row>
    <row r="32" spans="1:20" ht="15" customHeight="1">
      <c r="A32" s="24"/>
      <c r="B32" s="25"/>
      <c r="C32" s="25"/>
      <c r="D32" s="6" t="s">
        <v>26</v>
      </c>
      <c r="E32" s="37">
        <f>(E29-E31)</f>
        <v>591.65000000000146</v>
      </c>
      <c r="F32" s="37">
        <f t="shared" ref="F32" si="162">ABS(F29-F31)</f>
        <v>193.46666666666715</v>
      </c>
      <c r="G32" s="37">
        <f t="shared" ref="G32:H32" si="163">ABS(G29-G31)</f>
        <v>71.150000000001455</v>
      </c>
      <c r="H32" s="37">
        <f t="shared" si="163"/>
        <v>76.816666666669335</v>
      </c>
      <c r="I32" s="37">
        <f t="shared" ref="I32:J32" si="164">ABS(I29-I31)</f>
        <v>26.133333333335031</v>
      </c>
      <c r="J32" s="37">
        <f t="shared" si="164"/>
        <v>213.83333333332848</v>
      </c>
      <c r="K32" s="37"/>
      <c r="M32" s="39">
        <v>2.2719999999999998</v>
      </c>
      <c r="N32" s="40">
        <f t="shared" ref="N32:P32" si="165">VALUE(N3-227.2/100*(N1-N2))</f>
        <v>9712.018799999998</v>
      </c>
      <c r="O32" s="40">
        <f t="shared" ref="O32" si="166">VALUE(O3-227.2/100*(O1-O2))</f>
        <v>-1755.2335999999982</v>
      </c>
      <c r="P32" s="40">
        <f t="shared" si="165"/>
        <v>9606.7479999999996</v>
      </c>
      <c r="Q32" s="40">
        <f t="shared" ref="Q32" si="167">VALUE(Q3-227.2/100*(Q1-Q2))</f>
        <v>11526.961599999999</v>
      </c>
      <c r="R32" s="40">
        <f t="shared" ref="R32:S32" si="168">VALUE(R3-227.2/100*(R1-R2))</f>
        <v>23123.847999999998</v>
      </c>
      <c r="S32" s="40">
        <f t="shared" si="168"/>
        <v>-11176.876799999998</v>
      </c>
    </row>
    <row r="33" spans="13:19" ht="15" customHeight="1">
      <c r="M33" s="39">
        <v>2.3820000000000001</v>
      </c>
      <c r="N33" s="40">
        <f t="shared" ref="N33:P33" si="169">VALUE(N3-238.2/100*(N1-N2))</f>
        <v>9737.362799999999</v>
      </c>
      <c r="O33" s="40">
        <f t="shared" ref="O33" si="170">VALUE(O3-238.2/100*(O1-O2))</f>
        <v>-1840.2140999999981</v>
      </c>
      <c r="P33" s="40">
        <f t="shared" si="169"/>
        <v>9593.3004999999994</v>
      </c>
      <c r="Q33" s="40">
        <f t="shared" ref="Q33" si="171">VALUE(Q3-238.2/100*(Q1-Q2))</f>
        <v>11695.019599999998</v>
      </c>
      <c r="R33" s="40">
        <f t="shared" ref="R33:S33" si="172">VALUE(R3-238.2/100*(R1-R2))</f>
        <v>24243.400499999996</v>
      </c>
      <c r="S33" s="40">
        <f t="shared" si="172"/>
        <v>-11718.010799999998</v>
      </c>
    </row>
    <row r="34" spans="13:19" ht="15" customHeight="1">
      <c r="M34" s="47">
        <v>2.4140000000000001</v>
      </c>
      <c r="N34" s="48">
        <f t="shared" ref="N34:P34" si="173">VALUE(N3-241.4/100*(N1-N2))</f>
        <v>9744.7355999999982</v>
      </c>
      <c r="O34" s="48">
        <f t="shared" ref="O34" si="174">VALUE(O3-241.4/100*(O1-O2))</f>
        <v>-1864.9356999999984</v>
      </c>
      <c r="P34" s="48">
        <f t="shared" si="173"/>
        <v>9589.3884999999991</v>
      </c>
      <c r="Q34" s="48">
        <f t="shared" ref="Q34" si="175">VALUE(Q3-241.4/100*(Q1-Q2))</f>
        <v>11743.909199999998</v>
      </c>
      <c r="R34" s="48">
        <f t="shared" ref="R34:S34" si="176">VALUE(R3-241.4/100*(R1-R2))</f>
        <v>24569.088500000002</v>
      </c>
      <c r="S34" s="48">
        <f t="shared" si="176"/>
        <v>-11875.4316</v>
      </c>
    </row>
    <row r="35" spans="13:19" ht="15" customHeight="1">
      <c r="M35" s="43">
        <v>2.6179999999999999</v>
      </c>
      <c r="N35" s="44">
        <f t="shared" ref="N35:P35" si="177">VALUE(N3-261.8/100*(N1-N2))</f>
        <v>9791.7371999999978</v>
      </c>
      <c r="O35" s="44">
        <f t="shared" ref="O35" si="178">VALUE(O3-261.8/100*(O1-O2))</f>
        <v>-2022.5358999999983</v>
      </c>
      <c r="P35" s="44">
        <f t="shared" si="177"/>
        <v>9564.4495000000006</v>
      </c>
      <c r="Q35" s="44">
        <f t="shared" ref="Q35" si="179">VALUE(Q3-261.8/100*(Q1-Q2))</f>
        <v>12055.580399999999</v>
      </c>
      <c r="R35" s="44">
        <f t="shared" ref="R35:S35" si="180">VALUE(R3-261.8/100*(R1-R2))</f>
        <v>26645.349500000004</v>
      </c>
      <c r="S35" s="44">
        <f t="shared" si="180"/>
        <v>-12878.9892</v>
      </c>
    </row>
    <row r="36" spans="13:19" ht="15" customHeight="1">
      <c r="M36" s="39">
        <v>3</v>
      </c>
      <c r="N36" s="40">
        <f t="shared" ref="N36:P36" si="181">VALUE(N3-300/100*(N1-N2))</f>
        <v>9879.7499999999982</v>
      </c>
      <c r="O36" s="40">
        <f t="shared" ref="O36" si="182">VALUE(O3-300/100*(O1-O2))</f>
        <v>-2317.6499999999978</v>
      </c>
      <c r="P36" s="40">
        <f t="shared" si="181"/>
        <v>9517.75</v>
      </c>
      <c r="Q36" s="40">
        <f t="shared" ref="Q36" si="183">VALUE(Q3-300/100*(Q1-Q2))</f>
        <v>12639.199999999997</v>
      </c>
      <c r="R36" s="40">
        <f t="shared" ref="R36:S36" si="184">VALUE(R3-300/100*(R1-R2))</f>
        <v>30533.25</v>
      </c>
      <c r="S36" s="40">
        <f t="shared" si="184"/>
        <v>-14758.199999999999</v>
      </c>
    </row>
    <row r="37" spans="13:19" ht="15" customHeight="1">
      <c r="M37" s="39">
        <v>3.2360000000000002</v>
      </c>
      <c r="N37" s="40">
        <f t="shared" ref="N37:P37" si="185">VALUE(N3-323.6/100*(N1-N2))</f>
        <v>9934.1243999999988</v>
      </c>
      <c r="O37" s="40">
        <f t="shared" ref="O37" si="186">VALUE(O3-323.6/100*(O1-O2))</f>
        <v>-2499.971799999998</v>
      </c>
      <c r="P37" s="40">
        <f t="shared" si="185"/>
        <v>9488.8989999999994</v>
      </c>
      <c r="Q37" s="40">
        <f t="shared" ref="Q37" si="187">VALUE(Q3-323.6/100*(Q1-Q2))</f>
        <v>12999.760799999998</v>
      </c>
      <c r="R37" s="40">
        <f t="shared" ref="R37:S37" si="188">VALUE(R3-323.6/100*(R1-R2))</f>
        <v>32935.199000000001</v>
      </c>
      <c r="S37" s="40">
        <f t="shared" si="188"/>
        <v>-15919.178400000001</v>
      </c>
    </row>
    <row r="38" spans="13:19" ht="15" customHeight="1">
      <c r="M38" s="39">
        <v>3.2719999999999998</v>
      </c>
      <c r="N38" s="40">
        <f t="shared" ref="N38:P38" si="189">VALUE(N3-327.2/100*(N1-N2))</f>
        <v>9942.4187999999976</v>
      </c>
      <c r="O38" s="40">
        <f t="shared" ref="O38" si="190">VALUE(O3-327.2/100*(O1-O2))</f>
        <v>-2527.7835999999975</v>
      </c>
      <c r="P38" s="40">
        <f t="shared" si="189"/>
        <v>9484.4979999999996</v>
      </c>
      <c r="Q38" s="40">
        <f t="shared" ref="Q38" si="191">VALUE(Q3-327.2/100*(Q1-Q2))</f>
        <v>13054.761599999998</v>
      </c>
      <c r="R38" s="40">
        <f t="shared" ref="R38:S38" si="192">VALUE(R3-327.2/100*(R1-R2))</f>
        <v>33301.597999999998</v>
      </c>
      <c r="S38" s="40">
        <f t="shared" si="192"/>
        <v>-16096.276799999998</v>
      </c>
    </row>
    <row r="39" spans="13:19" ht="15" customHeight="1">
      <c r="M39" s="39">
        <v>3.3820000000000001</v>
      </c>
      <c r="N39" s="40">
        <f t="shared" ref="N39:P39" si="193">VALUE(N3-338.2/100*(N1-N2))</f>
        <v>9967.7627999999986</v>
      </c>
      <c r="O39" s="40">
        <f t="shared" ref="O39" si="194">VALUE(O3-338.2/100*(O1-O2))</f>
        <v>-2612.7640999999971</v>
      </c>
      <c r="P39" s="40">
        <f t="shared" si="193"/>
        <v>9471.0504999999994</v>
      </c>
      <c r="Q39" s="40">
        <f t="shared" ref="Q39" si="195">VALUE(Q3-338.2/100*(Q1-Q2))</f>
        <v>13222.819599999997</v>
      </c>
      <c r="R39" s="40">
        <f t="shared" ref="R39:S39" si="196">VALUE(R3-338.2/100*(R1-R2))</f>
        <v>34421.150499999996</v>
      </c>
      <c r="S39" s="40">
        <f t="shared" si="196"/>
        <v>-16637.410799999998</v>
      </c>
    </row>
    <row r="40" spans="13:19" ht="15" customHeight="1">
      <c r="M40" s="39">
        <v>3.4140000000000001</v>
      </c>
      <c r="N40" s="40">
        <f t="shared" ref="N40:P40" si="197">VALUE(N3-341.4/100*(N1-N2))</f>
        <v>9975.1355999999978</v>
      </c>
      <c r="O40" s="40">
        <f t="shared" ref="O40" si="198">VALUE(O3-341.4/100*(O1-O2))</f>
        <v>-2637.4856999999975</v>
      </c>
      <c r="P40" s="40">
        <f t="shared" si="197"/>
        <v>9467.1385000000009</v>
      </c>
      <c r="Q40" s="40">
        <f t="shared" ref="Q40" si="199">VALUE(Q3-341.4/100*(Q1-Q2))</f>
        <v>13271.709199999998</v>
      </c>
      <c r="R40" s="40">
        <f t="shared" ref="R40:S40" si="200">VALUE(R3-341.4/100*(R1-R2))</f>
        <v>34746.838499999998</v>
      </c>
      <c r="S40" s="40">
        <f t="shared" si="200"/>
        <v>-16794.831599999998</v>
      </c>
    </row>
    <row r="41" spans="13:19" ht="15" customHeight="1">
      <c r="M41" s="39">
        <v>3.6179999999999999</v>
      </c>
      <c r="N41" s="40">
        <f t="shared" ref="N41:P41" si="201">VALUE(N3-361.8/100*(N1-N2))</f>
        <v>10022.137199999997</v>
      </c>
      <c r="O41" s="40">
        <f t="shared" ref="O41" si="202">VALUE(O3-361.8/100*(O1-O2))</f>
        <v>-2795.0858999999978</v>
      </c>
      <c r="P41" s="40">
        <f t="shared" si="201"/>
        <v>9442.1995000000006</v>
      </c>
      <c r="Q41" s="40">
        <f t="shared" ref="Q41" si="203">VALUE(Q3-361.8/100*(Q1-Q2))</f>
        <v>13583.380399999998</v>
      </c>
      <c r="R41" s="40">
        <f t="shared" ref="R41:S41" si="204">VALUE(R3-361.8/100*(R1-R2))</f>
        <v>36823.099500000004</v>
      </c>
      <c r="S41" s="40">
        <f t="shared" si="204"/>
        <v>-17798.389200000001</v>
      </c>
    </row>
    <row r="42" spans="13:19" ht="15" customHeight="1">
      <c r="M42" s="39">
        <v>4</v>
      </c>
      <c r="N42" s="40">
        <f t="shared" ref="N42:P42" si="205">VALUE(N3-400/100*(N1-N2))</f>
        <v>10110.149999999998</v>
      </c>
      <c r="O42" s="40">
        <f t="shared" ref="O42" si="206">VALUE(O3-400/100*(O1-O2))</f>
        <v>-3090.1999999999971</v>
      </c>
      <c r="P42" s="40">
        <f t="shared" si="205"/>
        <v>9395.5</v>
      </c>
      <c r="Q42" s="40">
        <f t="shared" ref="Q42" si="207">VALUE(Q3-400/100*(Q1-Q2))</f>
        <v>14166.999999999996</v>
      </c>
      <c r="R42" s="40">
        <f t="shared" ref="R42:S42" si="208">VALUE(R3-400/100*(R1-R2))</f>
        <v>40711</v>
      </c>
      <c r="S42" s="40">
        <f t="shared" si="208"/>
        <v>-19677.599999999999</v>
      </c>
    </row>
    <row r="43" spans="13:19" ht="15" customHeight="1">
      <c r="M43" s="39">
        <v>4.2359999999999998</v>
      </c>
      <c r="N43" s="40">
        <f t="shared" ref="N43:P43" si="209">VALUE(N3-423.6/100*(N1-N2))</f>
        <v>10164.524399999998</v>
      </c>
      <c r="O43" s="40">
        <f t="shared" ref="O43" si="210">VALUE(O3-423.6/100*(O1-O2))</f>
        <v>-3272.5217999999973</v>
      </c>
      <c r="P43" s="40">
        <f t="shared" si="209"/>
        <v>9366.6489999999994</v>
      </c>
      <c r="Q43" s="40">
        <f t="shared" ref="Q43" si="211">VALUE(Q3-423.6/100*(Q1-Q2))</f>
        <v>14527.560799999999</v>
      </c>
      <c r="R43" s="40">
        <f t="shared" ref="R43:S43" si="212">VALUE(R3-423.6/100*(R1-R2))</f>
        <v>43112.949000000008</v>
      </c>
      <c r="S43" s="40">
        <f t="shared" si="212"/>
        <v>-20838.578400000002</v>
      </c>
    </row>
    <row r="44" spans="13:19" ht="15" customHeight="1">
      <c r="M44" s="39">
        <v>4.2720000000000002</v>
      </c>
      <c r="N44" s="40">
        <f t="shared" ref="N44:P44" si="213">VALUE(N3-427.2/100*(N1-N2))</f>
        <v>10172.818799999997</v>
      </c>
      <c r="O44" s="40">
        <f t="shared" ref="O44" si="214">VALUE(O3-427.2/100*(O1-O2))</f>
        <v>-3300.3335999999972</v>
      </c>
      <c r="P44" s="40">
        <f t="shared" si="213"/>
        <v>9362.2479999999996</v>
      </c>
      <c r="Q44" s="40">
        <f t="shared" ref="Q44" si="215">VALUE(Q3-427.2/100*(Q1-Q2))</f>
        <v>14582.561599999997</v>
      </c>
      <c r="R44" s="40">
        <f t="shared" ref="R44:S44" si="216">VALUE(R3-427.2/100*(R1-R2))</f>
        <v>43479.348000000005</v>
      </c>
      <c r="S44" s="40">
        <f t="shared" si="216"/>
        <v>-21015.676800000001</v>
      </c>
    </row>
    <row r="45" spans="13:19" ht="15" customHeight="1">
      <c r="M45" s="39">
        <v>4.3819999999999997</v>
      </c>
      <c r="N45" s="40">
        <f t="shared" ref="N45:P45" si="217">VALUE(N3-438.2/100*(N1-N2))</f>
        <v>10198.162799999998</v>
      </c>
      <c r="O45" s="40">
        <f t="shared" ref="O45" si="218">VALUE(O3-438.2/100*(O1-O2))</f>
        <v>-3385.3140999999964</v>
      </c>
      <c r="P45" s="40">
        <f t="shared" si="217"/>
        <v>9348.8004999999994</v>
      </c>
      <c r="Q45" s="40">
        <f t="shared" ref="Q45" si="219">VALUE(Q3-438.2/100*(Q1-Q2))</f>
        <v>14750.619599999996</v>
      </c>
      <c r="R45" s="40">
        <f t="shared" ref="R45:S45" si="220">VALUE(R3-438.2/100*(R1-R2))</f>
        <v>44598.900499999996</v>
      </c>
      <c r="S45" s="40">
        <f t="shared" si="220"/>
        <v>-21556.810799999996</v>
      </c>
    </row>
    <row r="46" spans="13:19" ht="15" customHeight="1">
      <c r="M46" s="39">
        <v>4.4139999999999997</v>
      </c>
      <c r="N46" s="40">
        <f t="shared" ref="N46:P46" si="221">VALUE(N3-414.4/100*(N1-N2))</f>
        <v>10143.327599999997</v>
      </c>
      <c r="O46" s="40">
        <f t="shared" ref="O46" si="222">VALUE(O3-414.4/100*(O1-O2))</f>
        <v>-3201.4471999999969</v>
      </c>
      <c r="P46" s="40">
        <f t="shared" si="221"/>
        <v>9377.8960000000006</v>
      </c>
      <c r="Q46" s="40">
        <f t="shared" ref="Q46" si="223">VALUE(Q3-414.4/100*(Q1-Q2))</f>
        <v>14387.003199999997</v>
      </c>
      <c r="R46" s="40">
        <f t="shared" ref="R46:S46" si="224">VALUE(R3-414.4/100*(R1-R2))</f>
        <v>42176.595999999998</v>
      </c>
      <c r="S46" s="40">
        <f t="shared" si="224"/>
        <v>-20385.993599999998</v>
      </c>
    </row>
    <row r="47" spans="13:19" ht="15" customHeight="1">
      <c r="M47" s="39">
        <v>4.6180000000000003</v>
      </c>
      <c r="N47" s="40">
        <f t="shared" ref="N47:P47" si="225">VALUE(N3-461.8/100*(N1-N2))</f>
        <v>10252.537199999997</v>
      </c>
      <c r="O47" s="40">
        <f t="shared" ref="O47" si="226">VALUE(O3-461.8/100*(O1-O2))</f>
        <v>-3567.635899999997</v>
      </c>
      <c r="P47" s="40">
        <f t="shared" si="225"/>
        <v>9319.9495000000006</v>
      </c>
      <c r="Q47" s="40">
        <f t="shared" ref="Q47" si="227">VALUE(Q3-461.8/100*(Q1-Q2))</f>
        <v>15111.180399999997</v>
      </c>
      <c r="R47" s="40">
        <f t="shared" ref="R47:S47" si="228">VALUE(R3-461.8/100*(R1-R2))</f>
        <v>47000.849500000004</v>
      </c>
      <c r="S47" s="40">
        <f t="shared" si="228"/>
        <v>-22717.789199999999</v>
      </c>
    </row>
    <row r="48" spans="13:19" ht="15" customHeight="1">
      <c r="M48" s="39">
        <v>4.7640000000000002</v>
      </c>
      <c r="N48" s="40">
        <f t="shared" ref="N48:P48" si="229">VALUE(N3-476.4/100*(N1-N2))</f>
        <v>10286.175599999997</v>
      </c>
      <c r="O48" s="40">
        <f t="shared" ref="O48" si="230">VALUE(O3-476.4/100*(O1-O2))</f>
        <v>-3680.4281999999962</v>
      </c>
      <c r="P48" s="40">
        <f t="shared" si="229"/>
        <v>9302.1010000000006</v>
      </c>
      <c r="Q48" s="40">
        <f t="shared" ref="Q48" si="231">VALUE(Q3-476.4/100*(Q1-Q2))</f>
        <v>15334.239199999996</v>
      </c>
      <c r="R48" s="40">
        <f t="shared" ref="R48:S48" si="232">VALUE(R3-476.4/100*(R1-R2))</f>
        <v>48486.800999999992</v>
      </c>
      <c r="S48" s="40">
        <f t="shared" si="232"/>
        <v>-23436.021599999996</v>
      </c>
    </row>
    <row r="49" spans="13:19" ht="15" customHeight="1">
      <c r="M49" s="39">
        <v>5</v>
      </c>
      <c r="N49" s="40">
        <f t="shared" ref="N49:P49" si="233">VALUE(N3-500/100*(N1-N2))</f>
        <v>10340.549999999997</v>
      </c>
      <c r="O49" s="40">
        <f t="shared" ref="O49" si="234">VALUE(O3-500/100*(O1-O2))</f>
        <v>-3862.7499999999964</v>
      </c>
      <c r="P49" s="40">
        <f t="shared" si="233"/>
        <v>9273.25</v>
      </c>
      <c r="Q49" s="40">
        <f t="shared" ref="Q49" si="235">VALUE(Q3-500/100*(Q1-Q2))</f>
        <v>15694.799999999996</v>
      </c>
      <c r="R49" s="40">
        <f t="shared" ref="R49:S49" si="236">VALUE(R3-500/100*(R1-R2))</f>
        <v>50888.75</v>
      </c>
      <c r="S49" s="40">
        <f t="shared" si="236"/>
        <v>-24597</v>
      </c>
    </row>
    <row r="50" spans="13:19" ht="15" customHeight="1">
      <c r="M50" s="39">
        <v>5.2359999999999998</v>
      </c>
      <c r="N50" s="40">
        <f t="shared" ref="N50:P50" si="237">VALUE(N3-523.6/100*(N1-N2))</f>
        <v>10394.924399999998</v>
      </c>
      <c r="O50" s="40">
        <f t="shared" ref="O50" si="238">VALUE(O3-523.6/100*(O1-O2))</f>
        <v>-4045.0717999999965</v>
      </c>
      <c r="P50" s="40">
        <f t="shared" si="237"/>
        <v>9244.3989999999994</v>
      </c>
      <c r="Q50" s="40">
        <f t="shared" ref="Q50" si="239">VALUE(Q3-523.6/100*(Q1-Q2))</f>
        <v>16055.360799999999</v>
      </c>
      <c r="R50" s="40">
        <f t="shared" ref="R50:S50" si="240">VALUE(R3-523.6/100*(R1-R2))</f>
        <v>53290.699000000008</v>
      </c>
      <c r="S50" s="40">
        <f t="shared" si="240"/>
        <v>-25757.9784</v>
      </c>
    </row>
    <row r="51" spans="13:19" ht="15" customHeight="1">
      <c r="M51" s="39">
        <v>5.3819999999999997</v>
      </c>
      <c r="N51" s="40">
        <f t="shared" ref="N51:P51" si="241">VALUE(N3-538.2/100*(N1-N2))</f>
        <v>10428.562799999998</v>
      </c>
      <c r="O51" s="40">
        <f t="shared" ref="O51" si="242">VALUE(O3-538.2/100*(O1-O2))</f>
        <v>-4157.8640999999961</v>
      </c>
      <c r="P51" s="40">
        <f t="shared" si="241"/>
        <v>9226.5504999999994</v>
      </c>
      <c r="Q51" s="40">
        <f t="shared" ref="Q51" si="243">VALUE(Q3-538.2/100*(Q1-Q2))</f>
        <v>16278.419599999997</v>
      </c>
      <c r="R51" s="40">
        <f t="shared" ref="R51:S51" si="244">VALUE(R3-538.2/100*(R1-R2))</f>
        <v>54776.650500000003</v>
      </c>
      <c r="S51" s="40">
        <f t="shared" si="244"/>
        <v>-26476.210800000001</v>
      </c>
    </row>
    <row r="52" spans="13:19" ht="15" customHeight="1">
      <c r="M52" s="39">
        <v>5.6180000000000003</v>
      </c>
      <c r="N52" s="40">
        <f t="shared" ref="N52:P52" si="245">VALUE(N3-561.8/100*(N1-N2))</f>
        <v>10482.937199999997</v>
      </c>
      <c r="O52" s="40">
        <f t="shared" ref="O52" si="246">VALUE(O3-561.8/100*(O1-O2))</f>
        <v>-4340.1858999999959</v>
      </c>
      <c r="P52" s="40">
        <f t="shared" si="245"/>
        <v>9197.6995000000006</v>
      </c>
      <c r="Q52" s="40">
        <f t="shared" ref="Q52" si="247">VALUE(Q3-561.8/100*(Q1-Q2))</f>
        <v>16638.980399999997</v>
      </c>
      <c r="R52" s="40">
        <f t="shared" ref="R52:S52" si="248">VALUE(R3-561.8/100*(R1-R2))</f>
        <v>57178.599499999997</v>
      </c>
      <c r="S52" s="40">
        <f t="shared" si="248"/>
        <v>-27637.189199999993</v>
      </c>
    </row>
    <row r="53" spans="13:19" ht="15" customHeight="1"/>
    <row r="54" spans="13:19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81640625" defaultRowHeight="14.75" customHeight="1"/>
  <cols>
    <col min="1" max="1" width="112.81640625" style="8" customWidth="1"/>
    <col min="2" max="252" width="8.81640625" style="8" customWidth="1"/>
  </cols>
  <sheetData>
    <row r="1" spans="1:1" ht="14.5">
      <c r="A1" s="10"/>
    </row>
    <row r="2" spans="1:1" ht="14.75" customHeight="1">
      <c r="A2"/>
    </row>
    <row r="3" spans="1:1" ht="14.75" customHeight="1">
      <c r="A3"/>
    </row>
    <row r="4" spans="1:1" ht="14.75" customHeight="1">
      <c r="A4"/>
    </row>
    <row r="5" spans="1:1" ht="14.75" customHeight="1">
      <c r="A5" s="9"/>
    </row>
    <row r="6" spans="1:1" ht="14.75" customHeight="1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90625" defaultRowHeight="14"/>
  <cols>
    <col min="1" max="1" width="13.54296875" style="11" bestFit="1" customWidth="1"/>
    <col min="2" max="16384" width="8.90625" style="11"/>
  </cols>
  <sheetData>
    <row r="2" spans="1:16">
      <c r="A2" s="11" t="s">
        <v>32</v>
      </c>
      <c r="C2" s="11" t="s">
        <v>33</v>
      </c>
      <c r="E2" s="11" t="s">
        <v>34</v>
      </c>
      <c r="G2" s="11" t="s">
        <v>35</v>
      </c>
      <c r="I2" s="11" t="s">
        <v>36</v>
      </c>
      <c r="K2" s="11" t="s">
        <v>37</v>
      </c>
      <c r="M2" s="11" t="s">
        <v>38</v>
      </c>
      <c r="N2" s="11" t="s">
        <v>39</v>
      </c>
      <c r="P2" s="11" t="s">
        <v>40</v>
      </c>
    </row>
    <row r="3" spans="1:16">
      <c r="C3" s="11" t="s">
        <v>41</v>
      </c>
      <c r="E3" s="11" t="s">
        <v>42</v>
      </c>
      <c r="G3" s="11" t="s">
        <v>43</v>
      </c>
      <c r="I3" s="11" t="s">
        <v>44</v>
      </c>
      <c r="K3" s="11" t="s">
        <v>45</v>
      </c>
      <c r="N3" s="11" t="s">
        <v>46</v>
      </c>
      <c r="P3" s="11" t="s">
        <v>47</v>
      </c>
    </row>
    <row r="4" spans="1:16">
      <c r="C4" s="11" t="s">
        <v>48</v>
      </c>
      <c r="E4" s="11" t="s">
        <v>49</v>
      </c>
      <c r="I4" s="11" t="s">
        <v>50</v>
      </c>
    </row>
    <row r="5" spans="1:16">
      <c r="C5" s="11" t="s">
        <v>51</v>
      </c>
      <c r="E5" s="11" t="s">
        <v>52</v>
      </c>
      <c r="I5" s="11" t="s">
        <v>53</v>
      </c>
    </row>
    <row r="6" spans="1:16">
      <c r="A6" s="11" t="s">
        <v>54</v>
      </c>
      <c r="C6" s="11" t="s">
        <v>55</v>
      </c>
    </row>
    <row r="7" spans="1:16">
      <c r="C7" s="11" t="s">
        <v>56</v>
      </c>
    </row>
    <row r="8" spans="1:16">
      <c r="A8" s="11" t="s">
        <v>57</v>
      </c>
      <c r="C8" s="11" t="s">
        <v>58</v>
      </c>
    </row>
    <row r="9" spans="1:16">
      <c r="A9" s="11" t="s">
        <v>59</v>
      </c>
      <c r="C9" s="11" t="s">
        <v>60</v>
      </c>
    </row>
    <row r="12" spans="1:16">
      <c r="A12" s="11" t="s">
        <v>61</v>
      </c>
    </row>
    <row r="13" spans="1:16">
      <c r="A13" s="11" t="s">
        <v>62</v>
      </c>
    </row>
    <row r="16" spans="1:16">
      <c r="A16" s="11" t="s">
        <v>63</v>
      </c>
    </row>
    <row r="19" spans="1:1">
      <c r="A19" s="11" t="s">
        <v>64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2"/>
  <sheetViews>
    <sheetView topLeftCell="AN1" workbookViewId="0">
      <selection activeCell="BC2" sqref="BC2"/>
    </sheetView>
  </sheetViews>
  <sheetFormatPr defaultRowHeight="14.5"/>
  <cols>
    <col min="1" max="55" width="10.81640625" style="15" customWidth="1"/>
  </cols>
  <sheetData>
    <row r="1" spans="1:55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  <c r="Z1" s="2">
        <v>43906</v>
      </c>
      <c r="AA1" s="2">
        <v>43907</v>
      </c>
      <c r="AB1" s="2">
        <v>43908</v>
      </c>
      <c r="AC1" s="2">
        <v>43909</v>
      </c>
      <c r="AD1" s="2">
        <v>43910</v>
      </c>
      <c r="AE1" s="2">
        <v>43913</v>
      </c>
      <c r="AF1" s="2">
        <v>43914</v>
      </c>
      <c r="AG1" s="2">
        <v>43915</v>
      </c>
      <c r="AH1" s="2">
        <v>43916</v>
      </c>
      <c r="AI1" s="2">
        <v>43917</v>
      </c>
      <c r="AJ1" s="2">
        <v>43920</v>
      </c>
      <c r="AK1" s="2">
        <v>43921</v>
      </c>
      <c r="AL1" s="2">
        <v>43922</v>
      </c>
      <c r="AM1" s="2">
        <v>43924</v>
      </c>
      <c r="AN1" s="2">
        <v>43928</v>
      </c>
      <c r="AO1" s="2">
        <v>43929</v>
      </c>
      <c r="AP1" s="2">
        <v>43930</v>
      </c>
      <c r="AQ1" s="2">
        <v>43934</v>
      </c>
      <c r="AR1" s="2">
        <v>43936</v>
      </c>
      <c r="AS1" s="2">
        <v>43937</v>
      </c>
      <c r="AT1" s="2">
        <v>43938</v>
      </c>
      <c r="AU1" s="2">
        <v>43941</v>
      </c>
      <c r="AV1" s="2">
        <v>43942</v>
      </c>
      <c r="AW1" s="2">
        <v>43943</v>
      </c>
      <c r="AX1" s="2">
        <v>43944</v>
      </c>
      <c r="AY1" s="2">
        <v>43945</v>
      </c>
      <c r="AZ1" s="2">
        <v>43948</v>
      </c>
      <c r="BA1" s="2">
        <v>43949</v>
      </c>
      <c r="BB1" s="2">
        <v>43950</v>
      </c>
      <c r="BC1" s="2">
        <v>43951</v>
      </c>
    </row>
    <row r="2" spans="1:55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  <c r="Z2" s="58">
        <v>9602.2000000000007</v>
      </c>
      <c r="AA2" s="58">
        <v>9403.7999999999993</v>
      </c>
      <c r="AB2" s="58">
        <v>9127.5499999999993</v>
      </c>
      <c r="AC2" s="58">
        <v>8575.4500000000007</v>
      </c>
      <c r="AD2" s="58">
        <v>8883</v>
      </c>
      <c r="AE2" s="58">
        <v>8159.25</v>
      </c>
      <c r="AF2" s="58">
        <v>8036.95</v>
      </c>
      <c r="AG2" s="58">
        <v>8376.75</v>
      </c>
      <c r="AH2" s="58">
        <v>8749.0499999999993</v>
      </c>
      <c r="AI2" s="58">
        <v>9038.9</v>
      </c>
      <c r="AJ2" s="58">
        <v>8576</v>
      </c>
      <c r="AK2" s="58">
        <v>8678.2999999999993</v>
      </c>
      <c r="AL2" s="58">
        <v>8588.1</v>
      </c>
      <c r="AM2" s="58">
        <v>8356.5499999999993</v>
      </c>
      <c r="AN2" s="58">
        <v>8819.4</v>
      </c>
      <c r="AO2" s="58">
        <v>9131.7000000000007</v>
      </c>
      <c r="AP2" s="58">
        <v>9128.35</v>
      </c>
      <c r="AQ2" s="58">
        <v>9112.0499999999993</v>
      </c>
      <c r="AR2" s="58">
        <v>9261.2000000000007</v>
      </c>
      <c r="AS2" s="58">
        <v>9053.75</v>
      </c>
      <c r="AT2" s="58">
        <v>9324</v>
      </c>
      <c r="AU2" s="58">
        <v>9390.85</v>
      </c>
      <c r="AV2" s="58">
        <v>9044.4</v>
      </c>
      <c r="AW2" s="58">
        <v>9209.75</v>
      </c>
      <c r="AX2" s="58">
        <v>9343.6</v>
      </c>
      <c r="AY2" s="58">
        <v>9296.9</v>
      </c>
      <c r="AZ2" s="58">
        <v>9377.1</v>
      </c>
      <c r="BA2" s="58">
        <v>9404.4</v>
      </c>
      <c r="BB2" s="58">
        <v>9599.85</v>
      </c>
      <c r="BC2" s="58">
        <v>9889.0499999999993</v>
      </c>
    </row>
    <row r="3" spans="1:55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  <c r="Z3" s="57">
        <v>9165.1</v>
      </c>
      <c r="AA3" s="57">
        <v>8915.6</v>
      </c>
      <c r="AB3" s="57">
        <v>8407.0499999999993</v>
      </c>
      <c r="AC3" s="57">
        <v>7832.55</v>
      </c>
      <c r="AD3" s="57">
        <v>8178.2</v>
      </c>
      <c r="AE3" s="57">
        <v>7583.6</v>
      </c>
      <c r="AF3" s="57">
        <v>7511.1</v>
      </c>
      <c r="AG3" s="57">
        <v>7714.75</v>
      </c>
      <c r="AH3" s="57">
        <v>8304.9</v>
      </c>
      <c r="AI3" s="57">
        <v>8522.9</v>
      </c>
      <c r="AJ3" s="57">
        <v>8244</v>
      </c>
      <c r="AK3" s="57">
        <v>8358</v>
      </c>
      <c r="AL3" s="57">
        <v>8198.35</v>
      </c>
      <c r="AM3" s="57">
        <v>8055.8</v>
      </c>
      <c r="AN3" s="57">
        <v>8360.9500000000007</v>
      </c>
      <c r="AO3" s="57">
        <v>8653.9</v>
      </c>
      <c r="AP3" s="57">
        <v>8904.5499999999993</v>
      </c>
      <c r="AQ3" s="57">
        <v>8912.4</v>
      </c>
      <c r="AR3" s="57">
        <v>8874.1</v>
      </c>
      <c r="AS3" s="57">
        <v>8821.9</v>
      </c>
      <c r="AT3" s="57">
        <v>9091.35</v>
      </c>
      <c r="AU3" s="57">
        <v>9230.7999999999993</v>
      </c>
      <c r="AV3" s="57">
        <v>8909.4</v>
      </c>
      <c r="AW3" s="57">
        <v>8946.25</v>
      </c>
      <c r="AX3" s="57">
        <v>9170.15</v>
      </c>
      <c r="AY3" s="57">
        <v>9141.2999999999993</v>
      </c>
      <c r="AZ3" s="57">
        <v>9250.35</v>
      </c>
      <c r="BA3" s="57">
        <v>9260</v>
      </c>
      <c r="BB3" s="57">
        <v>9392.35</v>
      </c>
      <c r="BC3" s="57">
        <v>9731.5</v>
      </c>
    </row>
    <row r="4" spans="1:55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  <c r="Z4" s="21">
        <v>9197.4</v>
      </c>
      <c r="AA4" s="21">
        <v>8967.0499999999993</v>
      </c>
      <c r="AB4" s="21">
        <v>8468.7999999999993</v>
      </c>
      <c r="AC4" s="21">
        <v>8263.4500000000007</v>
      </c>
      <c r="AD4" s="21">
        <v>8745.4500000000007</v>
      </c>
      <c r="AE4" s="21">
        <v>7610.25</v>
      </c>
      <c r="AF4" s="21">
        <v>7801.05</v>
      </c>
      <c r="AG4" s="21">
        <v>8317.85</v>
      </c>
      <c r="AH4" s="21">
        <v>8641.4500000000007</v>
      </c>
      <c r="AI4" s="21">
        <v>8660.25</v>
      </c>
      <c r="AJ4" s="21">
        <v>8281.1</v>
      </c>
      <c r="AK4" s="21">
        <v>8597.75</v>
      </c>
      <c r="AL4" s="21">
        <v>8253.7999999999993</v>
      </c>
      <c r="AM4" s="21">
        <v>8083.8</v>
      </c>
      <c r="AN4" s="21">
        <v>8792.2000000000007</v>
      </c>
      <c r="AO4" s="21">
        <v>8748.75</v>
      </c>
      <c r="AP4" s="21">
        <v>9111.9</v>
      </c>
      <c r="AQ4" s="21">
        <v>8993.85</v>
      </c>
      <c r="AR4" s="21">
        <v>8925.2999999999993</v>
      </c>
      <c r="AS4" s="21">
        <v>8992.7999999999993</v>
      </c>
      <c r="AT4" s="21">
        <v>9266.75</v>
      </c>
      <c r="AU4" s="21">
        <v>9261.85</v>
      </c>
      <c r="AV4" s="21">
        <v>8981.4500000000007</v>
      </c>
      <c r="AW4" s="21">
        <v>9187.2999999999993</v>
      </c>
      <c r="AX4" s="21">
        <v>9313.9</v>
      </c>
      <c r="AY4" s="21">
        <v>9154.4</v>
      </c>
      <c r="AZ4" s="21">
        <v>9282.2999999999993</v>
      </c>
      <c r="BA4" s="21">
        <v>9380.9</v>
      </c>
      <c r="BB4" s="21">
        <v>9553.35</v>
      </c>
      <c r="BC4" s="21">
        <v>9859.9</v>
      </c>
    </row>
    <row r="5" spans="1:5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</row>
    <row r="6" spans="1:55">
      <c r="A6" s="26">
        <f t="shared" ref="A6:BC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  <c r="Z6" s="26">
        <f t="shared" si="0"/>
        <v>9915.133333333335</v>
      </c>
      <c r="AA6" s="26">
        <f t="shared" si="0"/>
        <v>9763.5666666666657</v>
      </c>
      <c r="AB6" s="26">
        <f t="shared" si="0"/>
        <v>9649.0499999999993</v>
      </c>
      <c r="AC6" s="26">
        <f t="shared" si="0"/>
        <v>9357.9833333333372</v>
      </c>
      <c r="AD6" s="26">
        <f t="shared" si="0"/>
        <v>9731.0333333333328</v>
      </c>
      <c r="AE6" s="26">
        <f t="shared" si="0"/>
        <v>8560.783333333331</v>
      </c>
      <c r="AF6" s="26">
        <f t="shared" si="0"/>
        <v>8580.8166666666657</v>
      </c>
      <c r="AG6" s="26">
        <f t="shared" si="0"/>
        <v>9220.15</v>
      </c>
      <c r="AH6" s="26">
        <f t="shared" si="0"/>
        <v>9269.5166666666664</v>
      </c>
      <c r="AI6" s="26">
        <f t="shared" si="0"/>
        <v>9474.4666666666653</v>
      </c>
      <c r="AJ6" s="26">
        <f t="shared" si="0"/>
        <v>8822.0666666666657</v>
      </c>
      <c r="AK6" s="26">
        <f t="shared" si="0"/>
        <v>9051.6666666666642</v>
      </c>
      <c r="AL6" s="26">
        <f t="shared" si="0"/>
        <v>8884.9</v>
      </c>
      <c r="AM6" s="26">
        <f t="shared" si="0"/>
        <v>8575.7166666666635</v>
      </c>
      <c r="AN6" s="26">
        <f t="shared" si="0"/>
        <v>9412.533333333331</v>
      </c>
      <c r="AO6" s="26">
        <f t="shared" si="0"/>
        <v>9513.4666666666672</v>
      </c>
      <c r="AP6" s="26">
        <f t="shared" si="0"/>
        <v>9415.7833333333383</v>
      </c>
      <c r="AQ6" s="26">
        <f t="shared" si="0"/>
        <v>9299.4499999999971</v>
      </c>
      <c r="AR6" s="26">
        <f t="shared" si="0"/>
        <v>9553.4000000000015</v>
      </c>
      <c r="AS6" s="26">
        <f t="shared" si="0"/>
        <v>9322.25</v>
      </c>
      <c r="AT6" s="26">
        <f t="shared" si="0"/>
        <v>9596.0333333333328</v>
      </c>
      <c r="AU6" s="26">
        <f t="shared" si="0"/>
        <v>9518.2500000000018</v>
      </c>
      <c r="AV6" s="26">
        <f t="shared" si="0"/>
        <v>9182.4333333333325</v>
      </c>
      <c r="AW6" s="26">
        <f t="shared" si="0"/>
        <v>9546.116666666665</v>
      </c>
      <c r="AX6" s="26">
        <f t="shared" si="0"/>
        <v>9555.0666666666675</v>
      </c>
      <c r="AY6" s="26">
        <f t="shared" si="0"/>
        <v>9409.3666666666668</v>
      </c>
      <c r="AZ6" s="26">
        <f t="shared" si="0"/>
        <v>9482.9</v>
      </c>
      <c r="BA6" s="26">
        <f t="shared" si="0"/>
        <v>9581.2666666666682</v>
      </c>
      <c r="BB6" s="26">
        <f t="shared" si="0"/>
        <v>9845.5166666666682</v>
      </c>
      <c r="BC6" s="26">
        <f t="shared" si="0"/>
        <v>10079.683333333331</v>
      </c>
    </row>
    <row r="7" spans="1:55">
      <c r="A7" s="27">
        <f t="shared" ref="A7:BC7" si="1">A11+A25</f>
        <v>12154.883333333335</v>
      </c>
      <c r="B7" s="27">
        <f t="shared" si="1"/>
        <v>11826.1</v>
      </c>
      <c r="C7" s="27">
        <f t="shared" si="1"/>
        <v>12119.15</v>
      </c>
      <c r="D7" s="27">
        <f t="shared" si="1"/>
        <v>12191.683333333332</v>
      </c>
      <c r="E7" s="27">
        <f t="shared" si="1"/>
        <v>12203.683333333332</v>
      </c>
      <c r="F7" s="27">
        <f t="shared" si="1"/>
        <v>12189.75</v>
      </c>
      <c r="G7" s="27">
        <f t="shared" si="1"/>
        <v>12154.733333333334</v>
      </c>
      <c r="H7" s="27">
        <f t="shared" si="1"/>
        <v>12199.699999999999</v>
      </c>
      <c r="I7" s="27">
        <f t="shared" si="1"/>
        <v>12279.866666666667</v>
      </c>
      <c r="J7" s="27">
        <f t="shared" si="1"/>
        <v>12265.883333333333</v>
      </c>
      <c r="K7" s="27">
        <f t="shared" si="1"/>
        <v>12305.950000000003</v>
      </c>
      <c r="L7" s="27">
        <f t="shared" si="1"/>
        <v>12203.399999999998</v>
      </c>
      <c r="M7" s="27">
        <f t="shared" si="1"/>
        <v>12099.800000000001</v>
      </c>
      <c r="N7" s="27">
        <f t="shared" si="1"/>
        <v>12193.500000000002</v>
      </c>
      <c r="O7" s="27">
        <f t="shared" si="1"/>
        <v>12181.983333333334</v>
      </c>
      <c r="P7" s="27">
        <f t="shared" si="1"/>
        <v>12084.266666666666</v>
      </c>
      <c r="Q7" s="27">
        <f t="shared" si="1"/>
        <v>11923.433333333332</v>
      </c>
      <c r="R7" s="27">
        <f t="shared" si="1"/>
        <v>11844.099999999999</v>
      </c>
      <c r="S7" s="27">
        <f t="shared" si="1"/>
        <v>11738.433333333334</v>
      </c>
      <c r="T7" s="27">
        <f t="shared" si="1"/>
        <v>11463.616666666667</v>
      </c>
      <c r="U7" s="27">
        <f t="shared" si="1"/>
        <v>11597.416666666666</v>
      </c>
      <c r="V7" s="27">
        <f t="shared" si="1"/>
        <v>11455.733333333334</v>
      </c>
      <c r="W7" s="27">
        <f t="shared" si="1"/>
        <v>11504.366666666667</v>
      </c>
      <c r="X7" s="27">
        <f t="shared" si="1"/>
        <v>11445.933333333332</v>
      </c>
      <c r="Y7" s="27">
        <f t="shared" si="1"/>
        <v>11158.35</v>
      </c>
      <c r="Z7" s="27">
        <f t="shared" si="1"/>
        <v>9758.6666666666679</v>
      </c>
      <c r="AA7" s="27">
        <f t="shared" si="1"/>
        <v>9583.6833333333325</v>
      </c>
      <c r="AB7" s="27">
        <f t="shared" si="1"/>
        <v>9388.2999999999993</v>
      </c>
      <c r="AC7" s="27">
        <f t="shared" si="1"/>
        <v>8966.7166666666672</v>
      </c>
      <c r="AD7" s="27">
        <f t="shared" si="1"/>
        <v>9307.0166666666664</v>
      </c>
      <c r="AE7" s="27">
        <f t="shared" si="1"/>
        <v>8360.0166666666664</v>
      </c>
      <c r="AF7" s="27">
        <f t="shared" si="1"/>
        <v>8308.8833333333314</v>
      </c>
      <c r="AG7" s="27">
        <f t="shared" si="1"/>
        <v>8798.4500000000007</v>
      </c>
      <c r="AH7" s="27">
        <f t="shared" si="1"/>
        <v>9009.2833333333328</v>
      </c>
      <c r="AI7" s="27">
        <f t="shared" si="1"/>
        <v>9256.6833333333325</v>
      </c>
      <c r="AJ7" s="27">
        <f t="shared" si="1"/>
        <v>8699.0333333333328</v>
      </c>
      <c r="AK7" s="27">
        <f t="shared" si="1"/>
        <v>8864.9833333333318</v>
      </c>
      <c r="AL7" s="27">
        <f t="shared" si="1"/>
        <v>8736.5</v>
      </c>
      <c r="AM7" s="27">
        <f t="shared" si="1"/>
        <v>8466.1333333333314</v>
      </c>
      <c r="AN7" s="27">
        <f t="shared" si="1"/>
        <v>9115.9666666666653</v>
      </c>
      <c r="AO7" s="27">
        <f t="shared" si="1"/>
        <v>9322.5833333333339</v>
      </c>
      <c r="AP7" s="27">
        <f t="shared" si="1"/>
        <v>9272.0666666666693</v>
      </c>
      <c r="AQ7" s="27">
        <f t="shared" si="1"/>
        <v>9205.7499999999982</v>
      </c>
      <c r="AR7" s="27">
        <f t="shared" si="1"/>
        <v>9407.3000000000011</v>
      </c>
      <c r="AS7" s="27">
        <f t="shared" si="1"/>
        <v>9188</v>
      </c>
      <c r="AT7" s="27">
        <f t="shared" si="1"/>
        <v>9460.0166666666664</v>
      </c>
      <c r="AU7" s="27">
        <f t="shared" si="1"/>
        <v>9454.5500000000011</v>
      </c>
      <c r="AV7" s="27">
        <f t="shared" si="1"/>
        <v>9113.4166666666661</v>
      </c>
      <c r="AW7" s="27">
        <f t="shared" si="1"/>
        <v>9377.9333333333325</v>
      </c>
      <c r="AX7" s="27">
        <f t="shared" si="1"/>
        <v>9449.3333333333339</v>
      </c>
      <c r="AY7" s="27">
        <f t="shared" si="1"/>
        <v>9353.1333333333332</v>
      </c>
      <c r="AZ7" s="27">
        <f t="shared" si="1"/>
        <v>9430</v>
      </c>
      <c r="BA7" s="27">
        <f t="shared" si="1"/>
        <v>9492.8333333333339</v>
      </c>
      <c r="BB7" s="27">
        <f t="shared" si="1"/>
        <v>9722.6833333333343</v>
      </c>
      <c r="BC7" s="27">
        <f t="shared" si="1"/>
        <v>9984.366666666665</v>
      </c>
    </row>
    <row r="8" spans="1:55">
      <c r="A8" s="28">
        <f t="shared" ref="A8:BC8" si="2">(2*A11)-A3</f>
        <v>11908.366666666669</v>
      </c>
      <c r="B8" s="28">
        <f t="shared" si="2"/>
        <v>11767</v>
      </c>
      <c r="C8" s="28">
        <f t="shared" si="2"/>
        <v>12049.4</v>
      </c>
      <c r="D8" s="28">
        <f t="shared" si="2"/>
        <v>12140.416666666666</v>
      </c>
      <c r="E8" s="28">
        <f t="shared" si="2"/>
        <v>12170.816666666664</v>
      </c>
      <c r="F8" s="28">
        <f t="shared" si="2"/>
        <v>12144.05</v>
      </c>
      <c r="G8" s="28">
        <f t="shared" si="2"/>
        <v>12093.116666666669</v>
      </c>
      <c r="H8" s="28">
        <f t="shared" si="2"/>
        <v>12153.8</v>
      </c>
      <c r="I8" s="28">
        <f t="shared" si="2"/>
        <v>12240.533333333333</v>
      </c>
      <c r="J8" s="28">
        <f t="shared" si="2"/>
        <v>12220.266666666666</v>
      </c>
      <c r="K8" s="28">
        <f t="shared" si="2"/>
        <v>12209.700000000004</v>
      </c>
      <c r="L8" s="28">
        <f t="shared" si="2"/>
        <v>12124.599999999995</v>
      </c>
      <c r="M8" s="28">
        <f t="shared" si="2"/>
        <v>12046.150000000001</v>
      </c>
      <c r="N8" s="28">
        <f t="shared" si="2"/>
        <v>12159.700000000003</v>
      </c>
      <c r="O8" s="28">
        <f t="shared" si="2"/>
        <v>12131.416666666668</v>
      </c>
      <c r="P8" s="28">
        <f t="shared" si="2"/>
        <v>11956.833333333334</v>
      </c>
      <c r="Q8" s="28">
        <f t="shared" si="2"/>
        <v>11860.666666666666</v>
      </c>
      <c r="R8" s="28">
        <f t="shared" si="2"/>
        <v>11761.299999999997</v>
      </c>
      <c r="S8" s="28">
        <f t="shared" si="2"/>
        <v>11685.866666666669</v>
      </c>
      <c r="T8" s="28">
        <f t="shared" si="2"/>
        <v>11332.683333333334</v>
      </c>
      <c r="U8" s="28">
        <f t="shared" si="2"/>
        <v>11365.083333333332</v>
      </c>
      <c r="V8" s="28">
        <f t="shared" si="2"/>
        <v>11379.516666666666</v>
      </c>
      <c r="W8" s="28">
        <f t="shared" si="2"/>
        <v>11377.683333333332</v>
      </c>
      <c r="X8" s="28">
        <f t="shared" si="2"/>
        <v>11357.466666666665</v>
      </c>
      <c r="Y8" s="28">
        <f t="shared" si="2"/>
        <v>11073.9</v>
      </c>
      <c r="Z8" s="28">
        <f t="shared" si="2"/>
        <v>9478.0333333333347</v>
      </c>
      <c r="AA8" s="28">
        <f t="shared" si="2"/>
        <v>9275.3666666666668</v>
      </c>
      <c r="AB8" s="28">
        <f t="shared" si="2"/>
        <v>8928.5499999999993</v>
      </c>
      <c r="AC8" s="28">
        <f t="shared" si="2"/>
        <v>8615.0833333333358</v>
      </c>
      <c r="AD8" s="28">
        <f t="shared" si="2"/>
        <v>9026.2333333333336</v>
      </c>
      <c r="AE8" s="28">
        <f t="shared" si="2"/>
        <v>7985.1333333333314</v>
      </c>
      <c r="AF8" s="28">
        <f t="shared" si="2"/>
        <v>8054.9666666666653</v>
      </c>
      <c r="AG8" s="28">
        <f t="shared" si="2"/>
        <v>8558.15</v>
      </c>
      <c r="AH8" s="28">
        <f t="shared" si="2"/>
        <v>8825.3666666666668</v>
      </c>
      <c r="AI8" s="28">
        <f t="shared" si="2"/>
        <v>8958.4666666666653</v>
      </c>
      <c r="AJ8" s="28">
        <f t="shared" si="2"/>
        <v>8490.0666666666657</v>
      </c>
      <c r="AK8" s="28">
        <f t="shared" si="2"/>
        <v>8731.366666666665</v>
      </c>
      <c r="AL8" s="28">
        <f t="shared" si="2"/>
        <v>8495.15</v>
      </c>
      <c r="AM8" s="28">
        <f t="shared" si="2"/>
        <v>8274.9666666666635</v>
      </c>
      <c r="AN8" s="28">
        <f t="shared" si="2"/>
        <v>8954.0833333333321</v>
      </c>
      <c r="AO8" s="28">
        <f t="shared" si="2"/>
        <v>9035.6666666666661</v>
      </c>
      <c r="AP8" s="28">
        <f t="shared" si="2"/>
        <v>9191.9833333333372</v>
      </c>
      <c r="AQ8" s="28">
        <f t="shared" si="2"/>
        <v>9099.7999999999975</v>
      </c>
      <c r="AR8" s="28">
        <f t="shared" si="2"/>
        <v>9166.3000000000011</v>
      </c>
      <c r="AS8" s="28">
        <f t="shared" si="2"/>
        <v>9090.4</v>
      </c>
      <c r="AT8" s="28">
        <f t="shared" si="2"/>
        <v>9363.3833333333332</v>
      </c>
      <c r="AU8" s="28">
        <f t="shared" si="2"/>
        <v>9358.2000000000007</v>
      </c>
      <c r="AV8" s="28">
        <f t="shared" si="2"/>
        <v>9047.4333333333325</v>
      </c>
      <c r="AW8" s="28">
        <f t="shared" si="2"/>
        <v>9282.616666666665</v>
      </c>
      <c r="AX8" s="28">
        <f t="shared" si="2"/>
        <v>9381.6166666666668</v>
      </c>
      <c r="AY8" s="28">
        <f t="shared" si="2"/>
        <v>9253.7666666666664</v>
      </c>
      <c r="AZ8" s="28">
        <f t="shared" si="2"/>
        <v>9356.15</v>
      </c>
      <c r="BA8" s="28">
        <f t="shared" si="2"/>
        <v>9436.8666666666686</v>
      </c>
      <c r="BB8" s="28">
        <f t="shared" si="2"/>
        <v>9638.0166666666682</v>
      </c>
      <c r="BC8" s="28">
        <f t="shared" si="2"/>
        <v>9922.1333333333314</v>
      </c>
    </row>
    <row r="9" spans="1:5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</row>
    <row r="10" spans="1:55">
      <c r="A10" s="29">
        <f t="shared" ref="A10:BC10" si="3">A11+A32/2</f>
        <v>11825.325000000001</v>
      </c>
      <c r="B10" s="29">
        <f t="shared" si="3"/>
        <v>11699.325000000001</v>
      </c>
      <c r="C10" s="29">
        <f t="shared" si="3"/>
        <v>11948.025</v>
      </c>
      <c r="D10" s="29">
        <f t="shared" si="3"/>
        <v>12068.016666666666</v>
      </c>
      <c r="E10" s="29">
        <f t="shared" si="3"/>
        <v>12132.841666666664</v>
      </c>
      <c r="F10" s="29">
        <f t="shared" si="3"/>
        <v>12114.325000000001</v>
      </c>
      <c r="G10" s="29">
        <f t="shared" si="3"/>
        <v>12047.15</v>
      </c>
      <c r="H10" s="29">
        <f t="shared" si="3"/>
        <v>12135.65</v>
      </c>
      <c r="I10" s="29">
        <f t="shared" si="3"/>
        <v>12196.808333333332</v>
      </c>
      <c r="J10" s="29">
        <f t="shared" si="3"/>
        <v>12182.724999999999</v>
      </c>
      <c r="K10" s="29">
        <f t="shared" si="3"/>
        <v>12168.95</v>
      </c>
      <c r="L10" s="29">
        <f t="shared" si="3"/>
        <v>12098.3</v>
      </c>
      <c r="M10" s="29">
        <f t="shared" si="3"/>
        <v>11984.800000000001</v>
      </c>
      <c r="N10" s="29">
        <f t="shared" si="3"/>
        <v>12113.400000000001</v>
      </c>
      <c r="O10" s="29">
        <f t="shared" si="3"/>
        <v>12111.725</v>
      </c>
      <c r="P10" s="29">
        <f t="shared" si="3"/>
        <v>11912.974999999999</v>
      </c>
      <c r="Q10" s="29">
        <f t="shared" si="3"/>
        <v>11831.474999999999</v>
      </c>
      <c r="R10" s="29">
        <f t="shared" si="3"/>
        <v>11711.424999999999</v>
      </c>
      <c r="S10" s="29">
        <f t="shared" si="3"/>
        <v>11622.291666666668</v>
      </c>
      <c r="T10" s="29">
        <f t="shared" si="3"/>
        <v>11279.924999999999</v>
      </c>
      <c r="U10" s="29">
        <f t="shared" si="3"/>
        <v>11234.625</v>
      </c>
      <c r="V10" s="29">
        <f t="shared" si="3"/>
        <v>11284.666666666666</v>
      </c>
      <c r="W10" s="29">
        <f t="shared" si="3"/>
        <v>11240.458333333332</v>
      </c>
      <c r="X10" s="29">
        <f t="shared" si="3"/>
        <v>11317.05</v>
      </c>
      <c r="Y10" s="29">
        <f t="shared" si="3"/>
        <v>10970.05</v>
      </c>
      <c r="Z10" s="55">
        <f t="shared" si="3"/>
        <v>9383.6500000000015</v>
      </c>
      <c r="AA10" s="55">
        <f t="shared" si="3"/>
        <v>9159.7000000000007</v>
      </c>
      <c r="AB10" s="55">
        <f t="shared" si="3"/>
        <v>8767.2999999999993</v>
      </c>
      <c r="AC10" s="55">
        <f t="shared" si="3"/>
        <v>8243.633333333335</v>
      </c>
      <c r="AD10" s="55">
        <f t="shared" si="3"/>
        <v>8673.8333333333339</v>
      </c>
      <c r="AE10" s="55">
        <f t="shared" si="3"/>
        <v>7871.4250000000002</v>
      </c>
      <c r="AF10" s="55">
        <f t="shared" si="3"/>
        <v>7792.0416666666661</v>
      </c>
      <c r="AG10" s="55">
        <f t="shared" si="3"/>
        <v>8227.15</v>
      </c>
      <c r="AH10" s="55">
        <f t="shared" si="3"/>
        <v>8603.2916666666679</v>
      </c>
      <c r="AI10" s="55">
        <f t="shared" si="3"/>
        <v>8780.9</v>
      </c>
      <c r="AJ10" s="55">
        <f t="shared" si="3"/>
        <v>8410</v>
      </c>
      <c r="AK10" s="55">
        <f t="shared" si="3"/>
        <v>8571.2166666666653</v>
      </c>
      <c r="AL10" s="55">
        <f t="shared" si="3"/>
        <v>8393.2250000000004</v>
      </c>
      <c r="AM10" s="55">
        <f t="shared" si="3"/>
        <v>8206.1749999999993</v>
      </c>
      <c r="AN10" s="55">
        <f t="shared" si="3"/>
        <v>8724.8583333333336</v>
      </c>
      <c r="AO10" s="55">
        <f t="shared" si="3"/>
        <v>8892.7999999999993</v>
      </c>
      <c r="AP10" s="55">
        <f t="shared" si="3"/>
        <v>9080.0833333333358</v>
      </c>
      <c r="AQ10" s="55">
        <f t="shared" si="3"/>
        <v>9012.2249999999985</v>
      </c>
      <c r="AR10" s="55">
        <f t="shared" si="3"/>
        <v>9067.6500000000015</v>
      </c>
      <c r="AS10" s="55">
        <f t="shared" si="3"/>
        <v>8974.4749999999985</v>
      </c>
      <c r="AT10" s="55">
        <f t="shared" si="3"/>
        <v>9247.0583333333343</v>
      </c>
      <c r="AU10" s="55">
        <f t="shared" si="3"/>
        <v>9310.8250000000007</v>
      </c>
      <c r="AV10" s="55">
        <f t="shared" si="3"/>
        <v>8979.9333333333325</v>
      </c>
      <c r="AW10" s="55">
        <f t="shared" si="3"/>
        <v>9150.866666666665</v>
      </c>
      <c r="AX10" s="55">
        <f t="shared" si="3"/>
        <v>9294.8916666666664</v>
      </c>
      <c r="AY10" s="55">
        <f t="shared" si="3"/>
        <v>9219.0999999999985</v>
      </c>
      <c r="AZ10" s="55">
        <f t="shared" si="3"/>
        <v>9313.7250000000004</v>
      </c>
      <c r="BA10" s="55">
        <f t="shared" si="3"/>
        <v>9364.6666666666679</v>
      </c>
      <c r="BB10" s="55">
        <f t="shared" si="3"/>
        <v>9534.2666666666682</v>
      </c>
      <c r="BC10" s="55">
        <f t="shared" si="3"/>
        <v>9843.3583333333318</v>
      </c>
    </row>
    <row r="11" spans="1:55">
      <c r="A11" s="21">
        <f t="shared" ref="A11:BC11" si="4">(A2+A3+A4)/3</f>
        <v>11770.833333333334</v>
      </c>
      <c r="B11" s="21">
        <f t="shared" si="4"/>
        <v>11690.75</v>
      </c>
      <c r="C11" s="21">
        <f t="shared" si="4"/>
        <v>11916.4</v>
      </c>
      <c r="D11" s="21">
        <f t="shared" si="4"/>
        <v>12046.883333333333</v>
      </c>
      <c r="E11" s="21">
        <f t="shared" si="4"/>
        <v>12127.733333333332</v>
      </c>
      <c r="F11" s="21">
        <f t="shared" si="4"/>
        <v>12109</v>
      </c>
      <c r="G11" s="21">
        <f t="shared" si="4"/>
        <v>12041.933333333334</v>
      </c>
      <c r="H11" s="21">
        <f t="shared" si="4"/>
        <v>12126.4</v>
      </c>
      <c r="I11" s="21">
        <f t="shared" si="4"/>
        <v>12192.416666666666</v>
      </c>
      <c r="J11" s="21">
        <f t="shared" si="4"/>
        <v>12180.033333333333</v>
      </c>
      <c r="K11" s="21">
        <f t="shared" si="4"/>
        <v>12150.450000000003</v>
      </c>
      <c r="L11" s="21">
        <f t="shared" si="4"/>
        <v>12080.799999999997</v>
      </c>
      <c r="M11" s="21">
        <f t="shared" si="4"/>
        <v>11977.1</v>
      </c>
      <c r="N11" s="21">
        <f t="shared" si="4"/>
        <v>12100.900000000001</v>
      </c>
      <c r="O11" s="21">
        <f t="shared" si="4"/>
        <v>12101.433333333334</v>
      </c>
      <c r="P11" s="21">
        <f t="shared" si="4"/>
        <v>11885.116666666667</v>
      </c>
      <c r="Q11" s="21">
        <f t="shared" si="4"/>
        <v>11820.283333333333</v>
      </c>
      <c r="R11" s="21">
        <f t="shared" si="4"/>
        <v>11700.449999999999</v>
      </c>
      <c r="S11" s="21">
        <f t="shared" si="4"/>
        <v>11611.283333333335</v>
      </c>
      <c r="T11" s="21">
        <f t="shared" si="4"/>
        <v>11253.866666666667</v>
      </c>
      <c r="U11" s="21">
        <f t="shared" si="4"/>
        <v>11200.666666666666</v>
      </c>
      <c r="V11" s="21">
        <f t="shared" si="4"/>
        <v>11266.033333333333</v>
      </c>
      <c r="W11" s="21">
        <f t="shared" si="4"/>
        <v>11229.916666666666</v>
      </c>
      <c r="X11" s="21">
        <f t="shared" si="4"/>
        <v>11301.033333333333</v>
      </c>
      <c r="Y11" s="21">
        <f t="shared" si="4"/>
        <v>10950.65</v>
      </c>
      <c r="Z11" s="21">
        <f t="shared" si="4"/>
        <v>9321.5666666666675</v>
      </c>
      <c r="AA11" s="21">
        <f t="shared" si="4"/>
        <v>9095.4833333333336</v>
      </c>
      <c r="AB11" s="21">
        <f t="shared" si="4"/>
        <v>8667.7999999999993</v>
      </c>
      <c r="AC11" s="21">
        <f t="shared" si="4"/>
        <v>8223.8166666666675</v>
      </c>
      <c r="AD11" s="21">
        <f t="shared" si="4"/>
        <v>8602.2166666666672</v>
      </c>
      <c r="AE11" s="21">
        <f t="shared" si="4"/>
        <v>7784.3666666666659</v>
      </c>
      <c r="AF11" s="21">
        <f t="shared" si="4"/>
        <v>7783.0333333333328</v>
      </c>
      <c r="AG11" s="21">
        <f t="shared" si="4"/>
        <v>8136.45</v>
      </c>
      <c r="AH11" s="21">
        <f t="shared" si="4"/>
        <v>8565.1333333333332</v>
      </c>
      <c r="AI11" s="21">
        <f t="shared" si="4"/>
        <v>8740.6833333333325</v>
      </c>
      <c r="AJ11" s="21">
        <f t="shared" si="4"/>
        <v>8367.0333333333328</v>
      </c>
      <c r="AK11" s="21">
        <f t="shared" si="4"/>
        <v>8544.6833333333325</v>
      </c>
      <c r="AL11" s="21">
        <f t="shared" si="4"/>
        <v>8346.75</v>
      </c>
      <c r="AM11" s="21">
        <f t="shared" si="4"/>
        <v>8165.3833333333323</v>
      </c>
      <c r="AN11" s="21">
        <f t="shared" si="4"/>
        <v>8657.5166666666664</v>
      </c>
      <c r="AO11" s="21">
        <f t="shared" si="4"/>
        <v>8844.7833333333328</v>
      </c>
      <c r="AP11" s="21">
        <f t="shared" si="4"/>
        <v>9048.2666666666682</v>
      </c>
      <c r="AQ11" s="21">
        <f t="shared" si="4"/>
        <v>9006.0999999999985</v>
      </c>
      <c r="AR11" s="21">
        <f t="shared" si="4"/>
        <v>9020.2000000000007</v>
      </c>
      <c r="AS11" s="21">
        <f t="shared" si="4"/>
        <v>8956.15</v>
      </c>
      <c r="AT11" s="21">
        <f t="shared" si="4"/>
        <v>9227.3666666666668</v>
      </c>
      <c r="AU11" s="21">
        <f t="shared" si="4"/>
        <v>9294.5</v>
      </c>
      <c r="AV11" s="21">
        <f t="shared" si="4"/>
        <v>8978.4166666666661</v>
      </c>
      <c r="AW11" s="21">
        <f t="shared" si="4"/>
        <v>9114.4333333333325</v>
      </c>
      <c r="AX11" s="21">
        <f t="shared" si="4"/>
        <v>9275.8833333333332</v>
      </c>
      <c r="AY11" s="21">
        <f t="shared" si="4"/>
        <v>9197.5333333333328</v>
      </c>
      <c r="AZ11" s="21">
        <f t="shared" si="4"/>
        <v>9303.25</v>
      </c>
      <c r="BA11" s="21">
        <f t="shared" si="4"/>
        <v>9348.4333333333343</v>
      </c>
      <c r="BB11" s="21">
        <f t="shared" si="4"/>
        <v>9515.1833333333343</v>
      </c>
      <c r="BC11" s="21">
        <f t="shared" si="4"/>
        <v>9826.8166666666657</v>
      </c>
    </row>
    <row r="12" spans="1:55">
      <c r="A12" s="31">
        <f t="shared" ref="A12:BC12" si="5">A11-A32/2</f>
        <v>11716.341666666667</v>
      </c>
      <c r="B12" s="31">
        <f t="shared" si="5"/>
        <v>11682.174999999999</v>
      </c>
      <c r="C12" s="31">
        <f t="shared" si="5"/>
        <v>11884.775</v>
      </c>
      <c r="D12" s="31">
        <f t="shared" si="5"/>
        <v>12025.75</v>
      </c>
      <c r="E12" s="31">
        <f t="shared" si="5"/>
        <v>12122.625</v>
      </c>
      <c r="F12" s="31">
        <f t="shared" si="5"/>
        <v>12103.674999999999</v>
      </c>
      <c r="G12" s="31">
        <f t="shared" si="5"/>
        <v>12036.716666666669</v>
      </c>
      <c r="H12" s="31">
        <f t="shared" si="5"/>
        <v>12117.15</v>
      </c>
      <c r="I12" s="31">
        <f t="shared" si="5"/>
        <v>12188.025</v>
      </c>
      <c r="J12" s="31">
        <f t="shared" si="5"/>
        <v>12177.341666666667</v>
      </c>
      <c r="K12" s="31">
        <f t="shared" si="5"/>
        <v>12131.950000000004</v>
      </c>
      <c r="L12" s="31">
        <f t="shared" si="5"/>
        <v>12063.299999999996</v>
      </c>
      <c r="M12" s="31">
        <f t="shared" si="5"/>
        <v>11969.4</v>
      </c>
      <c r="N12" s="31">
        <f t="shared" si="5"/>
        <v>12088.400000000001</v>
      </c>
      <c r="O12" s="31">
        <f t="shared" si="5"/>
        <v>12091.141666666668</v>
      </c>
      <c r="P12" s="31">
        <f t="shared" si="5"/>
        <v>11857.258333333335</v>
      </c>
      <c r="Q12" s="31">
        <f t="shared" si="5"/>
        <v>11809.091666666667</v>
      </c>
      <c r="R12" s="31">
        <f t="shared" si="5"/>
        <v>11689.474999999999</v>
      </c>
      <c r="S12" s="31">
        <f t="shared" si="5"/>
        <v>11600.275000000001</v>
      </c>
      <c r="T12" s="31">
        <f t="shared" si="5"/>
        <v>11227.808333333334</v>
      </c>
      <c r="U12" s="31">
        <f t="shared" si="5"/>
        <v>11166.708333333332</v>
      </c>
      <c r="V12" s="31">
        <f t="shared" si="5"/>
        <v>11247.4</v>
      </c>
      <c r="W12" s="31">
        <f t="shared" si="5"/>
        <v>11219.375</v>
      </c>
      <c r="X12" s="31">
        <f t="shared" si="5"/>
        <v>11285.016666666666</v>
      </c>
      <c r="Y12" s="31">
        <f t="shared" si="5"/>
        <v>10931.25</v>
      </c>
      <c r="Z12" s="56">
        <f t="shared" si="5"/>
        <v>9259.4833333333336</v>
      </c>
      <c r="AA12" s="56">
        <f t="shared" si="5"/>
        <v>9031.2666666666664</v>
      </c>
      <c r="AB12" s="56">
        <f t="shared" si="5"/>
        <v>8568.2999999999993</v>
      </c>
      <c r="AC12" s="56">
        <f t="shared" si="5"/>
        <v>8204</v>
      </c>
      <c r="AD12" s="56">
        <f t="shared" si="5"/>
        <v>8530.6</v>
      </c>
      <c r="AE12" s="56">
        <f t="shared" si="5"/>
        <v>7697.3083333333316</v>
      </c>
      <c r="AF12" s="56">
        <f t="shared" si="5"/>
        <v>7774.0249999999996</v>
      </c>
      <c r="AG12" s="56">
        <f t="shared" si="5"/>
        <v>8045.75</v>
      </c>
      <c r="AH12" s="56">
        <f t="shared" si="5"/>
        <v>8526.9749999999985</v>
      </c>
      <c r="AI12" s="56">
        <f t="shared" si="5"/>
        <v>8700.4666666666653</v>
      </c>
      <c r="AJ12" s="56">
        <f t="shared" si="5"/>
        <v>8324.0666666666657</v>
      </c>
      <c r="AK12" s="56">
        <f t="shared" si="5"/>
        <v>8518.15</v>
      </c>
      <c r="AL12" s="56">
        <f t="shared" si="5"/>
        <v>8300.2749999999996</v>
      </c>
      <c r="AM12" s="56">
        <f t="shared" si="5"/>
        <v>8124.5916666666653</v>
      </c>
      <c r="AN12" s="56">
        <f t="shared" si="5"/>
        <v>8590.1749999999993</v>
      </c>
      <c r="AO12" s="56">
        <f t="shared" si="5"/>
        <v>8796.7666666666664</v>
      </c>
      <c r="AP12" s="56">
        <f t="shared" si="5"/>
        <v>9016.4500000000007</v>
      </c>
      <c r="AQ12" s="56">
        <f t="shared" si="5"/>
        <v>8999.9749999999985</v>
      </c>
      <c r="AR12" s="56">
        <f t="shared" si="5"/>
        <v>8972.75</v>
      </c>
      <c r="AS12" s="56">
        <f t="shared" si="5"/>
        <v>8937.8250000000007</v>
      </c>
      <c r="AT12" s="56">
        <f t="shared" si="5"/>
        <v>9207.6749999999993</v>
      </c>
      <c r="AU12" s="56">
        <f t="shared" si="5"/>
        <v>9278.1749999999993</v>
      </c>
      <c r="AV12" s="56">
        <f t="shared" si="5"/>
        <v>8976.9</v>
      </c>
      <c r="AW12" s="56">
        <f t="shared" si="5"/>
        <v>9078</v>
      </c>
      <c r="AX12" s="56">
        <f t="shared" si="5"/>
        <v>9256.875</v>
      </c>
      <c r="AY12" s="56">
        <f t="shared" si="5"/>
        <v>9175.9666666666672</v>
      </c>
      <c r="AZ12" s="56">
        <f t="shared" si="5"/>
        <v>9292.7749999999996</v>
      </c>
      <c r="BA12" s="56">
        <f t="shared" si="5"/>
        <v>9332.2000000000007</v>
      </c>
      <c r="BB12" s="56">
        <f t="shared" si="5"/>
        <v>9496.1</v>
      </c>
      <c r="BC12" s="56">
        <f t="shared" si="5"/>
        <v>9810.2749999999996</v>
      </c>
    </row>
    <row r="13" spans="1:5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</row>
    <row r="14" spans="1:55">
      <c r="A14" s="32">
        <f t="shared" ref="A14:BC14" si="6">2*A11-A2</f>
        <v>11524.316666666668</v>
      </c>
      <c r="B14" s="32">
        <f t="shared" si="6"/>
        <v>11631.65</v>
      </c>
      <c r="C14" s="32">
        <f t="shared" si="6"/>
        <v>11846.65</v>
      </c>
      <c r="D14" s="32">
        <f t="shared" si="6"/>
        <v>11995.616666666667</v>
      </c>
      <c r="E14" s="32">
        <f t="shared" si="6"/>
        <v>12094.866666666663</v>
      </c>
      <c r="F14" s="32">
        <f t="shared" si="6"/>
        <v>12063.3</v>
      </c>
      <c r="G14" s="32">
        <f t="shared" si="6"/>
        <v>11980.316666666669</v>
      </c>
      <c r="H14" s="32">
        <f t="shared" si="6"/>
        <v>12080.5</v>
      </c>
      <c r="I14" s="32">
        <f t="shared" si="6"/>
        <v>12153.083333333332</v>
      </c>
      <c r="J14" s="32">
        <f t="shared" si="6"/>
        <v>12134.416666666666</v>
      </c>
      <c r="K14" s="32">
        <f t="shared" si="6"/>
        <v>12054.200000000004</v>
      </c>
      <c r="L14" s="32">
        <f t="shared" si="6"/>
        <v>12001.999999999995</v>
      </c>
      <c r="M14" s="32">
        <f t="shared" si="6"/>
        <v>11923.45</v>
      </c>
      <c r="N14" s="32">
        <f t="shared" si="6"/>
        <v>12067.100000000002</v>
      </c>
      <c r="O14" s="32">
        <f t="shared" si="6"/>
        <v>12050.866666666669</v>
      </c>
      <c r="P14" s="32">
        <f t="shared" si="6"/>
        <v>11757.683333333334</v>
      </c>
      <c r="Q14" s="32">
        <f t="shared" si="6"/>
        <v>11757.516666666666</v>
      </c>
      <c r="R14" s="32">
        <f t="shared" si="6"/>
        <v>11617.649999999998</v>
      </c>
      <c r="S14" s="32">
        <f t="shared" si="6"/>
        <v>11558.716666666669</v>
      </c>
      <c r="T14" s="32">
        <f t="shared" si="6"/>
        <v>11122.933333333334</v>
      </c>
      <c r="U14" s="32">
        <f t="shared" si="6"/>
        <v>10968.333333333332</v>
      </c>
      <c r="V14" s="32">
        <f t="shared" si="6"/>
        <v>11189.816666666666</v>
      </c>
      <c r="W14" s="32">
        <f t="shared" si="6"/>
        <v>11103.233333333332</v>
      </c>
      <c r="X14" s="32">
        <f t="shared" si="6"/>
        <v>11212.566666666666</v>
      </c>
      <c r="Y14" s="32">
        <f t="shared" si="6"/>
        <v>10866.199999999999</v>
      </c>
      <c r="Z14" s="32">
        <f t="shared" si="6"/>
        <v>9040.9333333333343</v>
      </c>
      <c r="AA14" s="32">
        <f t="shared" si="6"/>
        <v>8787.1666666666679</v>
      </c>
      <c r="AB14" s="32">
        <f t="shared" si="6"/>
        <v>8208.0499999999993</v>
      </c>
      <c r="AC14" s="32">
        <f t="shared" si="6"/>
        <v>7872.1833333333343</v>
      </c>
      <c r="AD14" s="32">
        <f t="shared" si="6"/>
        <v>8321.4333333333343</v>
      </c>
      <c r="AE14" s="32">
        <f t="shared" si="6"/>
        <v>7409.4833333333318</v>
      </c>
      <c r="AF14" s="32">
        <f t="shared" si="6"/>
        <v>7529.1166666666659</v>
      </c>
      <c r="AG14" s="32">
        <f t="shared" si="6"/>
        <v>7896.15</v>
      </c>
      <c r="AH14" s="32">
        <f t="shared" si="6"/>
        <v>8381.2166666666672</v>
      </c>
      <c r="AI14" s="32">
        <f t="shared" si="6"/>
        <v>8442.4666666666653</v>
      </c>
      <c r="AJ14" s="32">
        <f t="shared" si="6"/>
        <v>8158.0666666666657</v>
      </c>
      <c r="AK14" s="32">
        <f t="shared" si="6"/>
        <v>8411.0666666666657</v>
      </c>
      <c r="AL14" s="32">
        <f t="shared" si="6"/>
        <v>8105.4</v>
      </c>
      <c r="AM14" s="32">
        <f t="shared" si="6"/>
        <v>7974.2166666666653</v>
      </c>
      <c r="AN14" s="32">
        <f t="shared" si="6"/>
        <v>8495.6333333333332</v>
      </c>
      <c r="AO14" s="32">
        <f t="shared" si="6"/>
        <v>8557.866666666665</v>
      </c>
      <c r="AP14" s="32">
        <f t="shared" si="6"/>
        <v>8968.1833333333361</v>
      </c>
      <c r="AQ14" s="32">
        <f t="shared" si="6"/>
        <v>8900.1499999999978</v>
      </c>
      <c r="AR14" s="32">
        <f t="shared" si="6"/>
        <v>8779.2000000000007</v>
      </c>
      <c r="AS14" s="32">
        <f t="shared" si="6"/>
        <v>8858.5499999999993</v>
      </c>
      <c r="AT14" s="32">
        <f t="shared" si="6"/>
        <v>9130.7333333333336</v>
      </c>
      <c r="AU14" s="32">
        <f t="shared" si="6"/>
        <v>9198.15</v>
      </c>
      <c r="AV14" s="32">
        <f t="shared" si="6"/>
        <v>8912.4333333333325</v>
      </c>
      <c r="AW14" s="32">
        <f t="shared" si="6"/>
        <v>9019.116666666665</v>
      </c>
      <c r="AX14" s="32">
        <f t="shared" si="6"/>
        <v>9208.1666666666661</v>
      </c>
      <c r="AY14" s="32">
        <f t="shared" si="6"/>
        <v>9098.1666666666661</v>
      </c>
      <c r="AZ14" s="32">
        <f t="shared" si="6"/>
        <v>9229.4</v>
      </c>
      <c r="BA14" s="32">
        <f t="shared" si="6"/>
        <v>9292.466666666669</v>
      </c>
      <c r="BB14" s="32">
        <f t="shared" si="6"/>
        <v>9430.5166666666682</v>
      </c>
      <c r="BC14" s="32">
        <f t="shared" si="6"/>
        <v>9764.5833333333321</v>
      </c>
    </row>
    <row r="15" spans="1:55">
      <c r="A15" s="34">
        <f t="shared" ref="A15:BC15" si="7">A11-A25</f>
        <v>11386.783333333333</v>
      </c>
      <c r="B15" s="34">
        <f t="shared" si="7"/>
        <v>11555.4</v>
      </c>
      <c r="C15" s="34">
        <f t="shared" si="7"/>
        <v>11713.65</v>
      </c>
      <c r="D15" s="34">
        <f t="shared" si="7"/>
        <v>11902.083333333334</v>
      </c>
      <c r="E15" s="34">
        <f t="shared" si="7"/>
        <v>12051.783333333331</v>
      </c>
      <c r="F15" s="34">
        <f t="shared" si="7"/>
        <v>12028.25</v>
      </c>
      <c r="G15" s="34">
        <f t="shared" si="7"/>
        <v>11929.133333333335</v>
      </c>
      <c r="H15" s="34">
        <f t="shared" si="7"/>
        <v>12053.1</v>
      </c>
      <c r="I15" s="34">
        <f t="shared" si="7"/>
        <v>12104.966666666665</v>
      </c>
      <c r="J15" s="34">
        <f t="shared" si="7"/>
        <v>12094.183333333332</v>
      </c>
      <c r="K15" s="34">
        <f t="shared" si="7"/>
        <v>11994.950000000003</v>
      </c>
      <c r="L15" s="34">
        <f t="shared" si="7"/>
        <v>11958.199999999997</v>
      </c>
      <c r="M15" s="34">
        <f t="shared" si="7"/>
        <v>11854.4</v>
      </c>
      <c r="N15" s="34">
        <f t="shared" si="7"/>
        <v>12008.300000000001</v>
      </c>
      <c r="O15" s="34">
        <f t="shared" si="7"/>
        <v>12020.883333333335</v>
      </c>
      <c r="P15" s="34">
        <f t="shared" si="7"/>
        <v>11685.966666666667</v>
      </c>
      <c r="Q15" s="34">
        <f t="shared" si="7"/>
        <v>11717.133333333333</v>
      </c>
      <c r="R15" s="34">
        <f t="shared" si="7"/>
        <v>11556.8</v>
      </c>
      <c r="S15" s="34">
        <f t="shared" si="7"/>
        <v>11484.133333333335</v>
      </c>
      <c r="T15" s="34">
        <f t="shared" si="7"/>
        <v>11044.116666666667</v>
      </c>
      <c r="U15" s="34">
        <f t="shared" si="7"/>
        <v>10803.916666666666</v>
      </c>
      <c r="V15" s="34">
        <f t="shared" si="7"/>
        <v>11076.333333333332</v>
      </c>
      <c r="W15" s="34">
        <f t="shared" si="7"/>
        <v>10955.466666666665</v>
      </c>
      <c r="X15" s="34">
        <f t="shared" si="7"/>
        <v>11156.133333333333</v>
      </c>
      <c r="Y15" s="34">
        <f t="shared" si="7"/>
        <v>10742.949999999999</v>
      </c>
      <c r="Z15" s="34">
        <f t="shared" si="7"/>
        <v>8884.4666666666672</v>
      </c>
      <c r="AA15" s="34">
        <f t="shared" si="7"/>
        <v>8607.2833333333347</v>
      </c>
      <c r="AB15" s="34">
        <f t="shared" si="7"/>
        <v>7947.2999999999993</v>
      </c>
      <c r="AC15" s="34">
        <f t="shared" si="7"/>
        <v>7480.916666666667</v>
      </c>
      <c r="AD15" s="34">
        <f t="shared" si="7"/>
        <v>7897.416666666667</v>
      </c>
      <c r="AE15" s="34">
        <f t="shared" si="7"/>
        <v>7208.7166666666662</v>
      </c>
      <c r="AF15" s="34">
        <f t="shared" si="7"/>
        <v>7257.1833333333334</v>
      </c>
      <c r="AG15" s="34">
        <f t="shared" si="7"/>
        <v>7474.45</v>
      </c>
      <c r="AH15" s="34">
        <f t="shared" si="7"/>
        <v>8120.9833333333336</v>
      </c>
      <c r="AI15" s="34">
        <f t="shared" si="7"/>
        <v>8224.6833333333325</v>
      </c>
      <c r="AJ15" s="34">
        <f t="shared" si="7"/>
        <v>8035.0333333333328</v>
      </c>
      <c r="AK15" s="34">
        <f t="shared" si="7"/>
        <v>8224.3833333333332</v>
      </c>
      <c r="AL15" s="34">
        <f t="shared" si="7"/>
        <v>7957</v>
      </c>
      <c r="AM15" s="34">
        <f t="shared" si="7"/>
        <v>7864.6333333333332</v>
      </c>
      <c r="AN15" s="34">
        <f t="shared" si="7"/>
        <v>8199.0666666666675</v>
      </c>
      <c r="AO15" s="34">
        <f t="shared" si="7"/>
        <v>8366.9833333333318</v>
      </c>
      <c r="AP15" s="34">
        <f t="shared" si="7"/>
        <v>8824.4666666666672</v>
      </c>
      <c r="AQ15" s="34">
        <f t="shared" si="7"/>
        <v>8806.4499999999989</v>
      </c>
      <c r="AR15" s="34">
        <f t="shared" si="7"/>
        <v>8633.1</v>
      </c>
      <c r="AS15" s="34">
        <f t="shared" si="7"/>
        <v>8724.2999999999993</v>
      </c>
      <c r="AT15" s="34">
        <f t="shared" si="7"/>
        <v>8994.7166666666672</v>
      </c>
      <c r="AU15" s="34">
        <f t="shared" si="7"/>
        <v>9134.4499999999989</v>
      </c>
      <c r="AV15" s="34">
        <f t="shared" si="7"/>
        <v>8843.4166666666661</v>
      </c>
      <c r="AW15" s="34">
        <f t="shared" si="7"/>
        <v>8850.9333333333325</v>
      </c>
      <c r="AX15" s="34">
        <f t="shared" si="7"/>
        <v>9102.4333333333325</v>
      </c>
      <c r="AY15" s="34">
        <f t="shared" si="7"/>
        <v>9041.9333333333325</v>
      </c>
      <c r="AZ15" s="34">
        <f t="shared" si="7"/>
        <v>9176.5</v>
      </c>
      <c r="BA15" s="34">
        <f t="shared" si="7"/>
        <v>9204.0333333333347</v>
      </c>
      <c r="BB15" s="34">
        <f t="shared" si="7"/>
        <v>9307.6833333333343</v>
      </c>
      <c r="BC15" s="34">
        <f t="shared" si="7"/>
        <v>9669.2666666666664</v>
      </c>
    </row>
    <row r="16" spans="1:55">
      <c r="A16" s="35">
        <f t="shared" ref="A16:BC16" si="8">A14-A25</f>
        <v>11140.266666666666</v>
      </c>
      <c r="B16" s="35">
        <f t="shared" si="8"/>
        <v>11496.3</v>
      </c>
      <c r="C16" s="35">
        <f t="shared" si="8"/>
        <v>11643.9</v>
      </c>
      <c r="D16" s="35">
        <f t="shared" si="8"/>
        <v>11850.816666666668</v>
      </c>
      <c r="E16" s="35">
        <f t="shared" si="8"/>
        <v>12018.916666666662</v>
      </c>
      <c r="F16" s="35">
        <f t="shared" si="8"/>
        <v>11982.55</v>
      </c>
      <c r="G16" s="35">
        <f t="shared" si="8"/>
        <v>11867.51666666667</v>
      </c>
      <c r="H16" s="35">
        <f t="shared" si="8"/>
        <v>12007.2</v>
      </c>
      <c r="I16" s="35">
        <f t="shared" si="8"/>
        <v>12065.633333333331</v>
      </c>
      <c r="J16" s="35">
        <f t="shared" si="8"/>
        <v>12048.566666666666</v>
      </c>
      <c r="K16" s="35">
        <f t="shared" si="8"/>
        <v>11898.700000000004</v>
      </c>
      <c r="L16" s="35">
        <f t="shared" si="8"/>
        <v>11879.399999999994</v>
      </c>
      <c r="M16" s="35">
        <f t="shared" si="8"/>
        <v>11800.75</v>
      </c>
      <c r="N16" s="35">
        <f t="shared" si="8"/>
        <v>11974.500000000002</v>
      </c>
      <c r="O16" s="35">
        <f t="shared" si="8"/>
        <v>11970.316666666669</v>
      </c>
      <c r="P16" s="35">
        <f t="shared" si="8"/>
        <v>11558.533333333335</v>
      </c>
      <c r="Q16" s="35">
        <f t="shared" si="8"/>
        <v>11654.366666666667</v>
      </c>
      <c r="R16" s="35">
        <f t="shared" si="8"/>
        <v>11473.999999999998</v>
      </c>
      <c r="S16" s="35">
        <f t="shared" si="8"/>
        <v>11431.566666666669</v>
      </c>
      <c r="T16" s="35">
        <f t="shared" si="8"/>
        <v>10913.183333333334</v>
      </c>
      <c r="U16" s="35">
        <f t="shared" si="8"/>
        <v>10571.583333333332</v>
      </c>
      <c r="V16" s="35">
        <f t="shared" si="8"/>
        <v>11000.116666666665</v>
      </c>
      <c r="W16" s="35">
        <f t="shared" si="8"/>
        <v>10828.783333333331</v>
      </c>
      <c r="X16" s="35">
        <f t="shared" si="8"/>
        <v>11067.666666666666</v>
      </c>
      <c r="Y16" s="35">
        <f t="shared" si="8"/>
        <v>10658.499999999998</v>
      </c>
      <c r="Z16" s="35">
        <f t="shared" si="8"/>
        <v>8603.8333333333339</v>
      </c>
      <c r="AA16" s="35">
        <f t="shared" si="8"/>
        <v>8298.966666666669</v>
      </c>
      <c r="AB16" s="35">
        <f t="shared" si="8"/>
        <v>7487.5499999999993</v>
      </c>
      <c r="AC16" s="35">
        <f t="shared" si="8"/>
        <v>7129.2833333333338</v>
      </c>
      <c r="AD16" s="35">
        <f t="shared" si="8"/>
        <v>7616.6333333333341</v>
      </c>
      <c r="AE16" s="35">
        <f t="shared" si="8"/>
        <v>6833.8333333333321</v>
      </c>
      <c r="AF16" s="35">
        <f t="shared" si="8"/>
        <v>7003.2666666666664</v>
      </c>
      <c r="AG16" s="35">
        <f t="shared" si="8"/>
        <v>7234.15</v>
      </c>
      <c r="AH16" s="35">
        <f t="shared" si="8"/>
        <v>7937.0666666666675</v>
      </c>
      <c r="AI16" s="35">
        <f t="shared" si="8"/>
        <v>7926.4666666666653</v>
      </c>
      <c r="AJ16" s="35">
        <f t="shared" si="8"/>
        <v>7826.0666666666657</v>
      </c>
      <c r="AK16" s="35">
        <f t="shared" si="8"/>
        <v>8090.7666666666664</v>
      </c>
      <c r="AL16" s="35">
        <f t="shared" si="8"/>
        <v>7715.65</v>
      </c>
      <c r="AM16" s="35">
        <f t="shared" si="8"/>
        <v>7673.4666666666662</v>
      </c>
      <c r="AN16" s="35">
        <f t="shared" si="8"/>
        <v>8037.1833333333343</v>
      </c>
      <c r="AO16" s="35">
        <f t="shared" si="8"/>
        <v>8080.0666666666639</v>
      </c>
      <c r="AP16" s="35">
        <f t="shared" si="8"/>
        <v>8744.383333333335</v>
      </c>
      <c r="AQ16" s="35">
        <f t="shared" si="8"/>
        <v>8700.4999999999982</v>
      </c>
      <c r="AR16" s="35">
        <f t="shared" si="8"/>
        <v>8392.1</v>
      </c>
      <c r="AS16" s="35">
        <f t="shared" si="8"/>
        <v>8626.6999999999989</v>
      </c>
      <c r="AT16" s="35">
        <f t="shared" si="8"/>
        <v>8898.0833333333339</v>
      </c>
      <c r="AU16" s="35">
        <f t="shared" si="8"/>
        <v>9038.0999999999985</v>
      </c>
      <c r="AV16" s="35">
        <f t="shared" si="8"/>
        <v>8777.4333333333325</v>
      </c>
      <c r="AW16" s="35">
        <f t="shared" si="8"/>
        <v>8755.616666666665</v>
      </c>
      <c r="AX16" s="35">
        <f t="shared" si="8"/>
        <v>9034.7166666666653</v>
      </c>
      <c r="AY16" s="35">
        <f t="shared" si="8"/>
        <v>8942.5666666666657</v>
      </c>
      <c r="AZ16" s="35">
        <f t="shared" si="8"/>
        <v>9102.65</v>
      </c>
      <c r="BA16" s="35">
        <f t="shared" si="8"/>
        <v>9148.0666666666693</v>
      </c>
      <c r="BB16" s="35">
        <f t="shared" si="8"/>
        <v>9223.0166666666682</v>
      </c>
      <c r="BC16" s="35">
        <f t="shared" si="8"/>
        <v>9607.0333333333328</v>
      </c>
    </row>
    <row r="17" spans="1:5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</row>
    <row r="18" spans="1:55">
      <c r="A18" s="27">
        <f t="shared" ref="A18:BC18" si="9">(A2/A3)*A4</f>
        <v>12046.842520823842</v>
      </c>
      <c r="B18" s="27">
        <f t="shared" si="9"/>
        <v>11844.33844031168</v>
      </c>
      <c r="C18" s="27">
        <f t="shared" si="9"/>
        <v>12185.776757769405</v>
      </c>
      <c r="D18" s="27">
        <f t="shared" si="9"/>
        <v>12235.595048459218</v>
      </c>
      <c r="E18" s="27">
        <f t="shared" si="9"/>
        <v>12214.234981567528</v>
      </c>
      <c r="F18" s="27">
        <f t="shared" si="9"/>
        <v>12179.26318603274</v>
      </c>
      <c r="G18" s="27">
        <f t="shared" si="9"/>
        <v>12144.683345495485</v>
      </c>
      <c r="H18" s="27">
        <f t="shared" si="9"/>
        <v>12181.253919332175</v>
      </c>
      <c r="I18" s="27">
        <f t="shared" si="9"/>
        <v>12289.059731725996</v>
      </c>
      <c r="J18" s="27">
        <f t="shared" si="9"/>
        <v>12260.7464515478</v>
      </c>
      <c r="K18" s="27">
        <f t="shared" si="9"/>
        <v>12269.236148190421</v>
      </c>
      <c r="L18" s="27">
        <f t="shared" si="9"/>
        <v>12168.489630306554</v>
      </c>
      <c r="M18" s="27">
        <f t="shared" si="9"/>
        <v>12116.070168919345</v>
      </c>
      <c r="N18" s="27">
        <f t="shared" si="9"/>
        <v>12219.144395911013</v>
      </c>
      <c r="O18" s="27">
        <f t="shared" si="9"/>
        <v>12161.462724030667</v>
      </c>
      <c r="P18" s="27">
        <f t="shared" si="9"/>
        <v>12028.819727597474</v>
      </c>
      <c r="Q18" s="27">
        <f t="shared" si="9"/>
        <v>11901.207615939014</v>
      </c>
      <c r="R18" s="27">
        <f t="shared" si="9"/>
        <v>11822.630083937593</v>
      </c>
      <c r="S18" s="27">
        <f t="shared" si="9"/>
        <v>11761.51466233845</v>
      </c>
      <c r="T18" s="27">
        <f t="shared" si="9"/>
        <v>11412.001145408745</v>
      </c>
      <c r="U18" s="27">
        <f t="shared" si="9"/>
        <v>11532.969147128781</v>
      </c>
      <c r="V18" s="27">
        <f t="shared" si="9"/>
        <v>11495.564191597437</v>
      </c>
      <c r="W18" s="27">
        <f t="shared" si="9"/>
        <v>11529.631578709908</v>
      </c>
      <c r="X18" s="27">
        <f t="shared" si="9"/>
        <v>11414.214422923002</v>
      </c>
      <c r="Y18" s="27">
        <f t="shared" si="9"/>
        <v>11200.258575004158</v>
      </c>
      <c r="Z18" s="27">
        <f t="shared" si="9"/>
        <v>9636.0404447305536</v>
      </c>
      <c r="AA18" s="27">
        <f t="shared" si="9"/>
        <v>9458.067296648569</v>
      </c>
      <c r="AB18" s="27">
        <f t="shared" si="9"/>
        <v>9194.5920911615831</v>
      </c>
      <c r="AC18" s="27">
        <f t="shared" si="9"/>
        <v>9047.2199095441465</v>
      </c>
      <c r="AD18" s="27">
        <f t="shared" si="9"/>
        <v>9499.1357939399877</v>
      </c>
      <c r="AE18" s="27">
        <f t="shared" si="9"/>
        <v>8187.9229274355175</v>
      </c>
      <c r="AF18" s="27">
        <f t="shared" si="9"/>
        <v>8347.199318009345</v>
      </c>
      <c r="AG18" s="27">
        <f t="shared" si="9"/>
        <v>9031.6018001231423</v>
      </c>
      <c r="AH18" s="27">
        <f t="shared" si="9"/>
        <v>9103.5988539898135</v>
      </c>
      <c r="AI18" s="27">
        <f t="shared" si="9"/>
        <v>9184.5655498715223</v>
      </c>
      <c r="AJ18" s="27">
        <f t="shared" si="9"/>
        <v>8614.5940805434257</v>
      </c>
      <c r="AK18" s="27">
        <f t="shared" si="9"/>
        <v>8927.2378350083745</v>
      </c>
      <c r="AL18" s="27">
        <f t="shared" si="9"/>
        <v>8646.1860959827281</v>
      </c>
      <c r="AM18" s="27">
        <f t="shared" si="9"/>
        <v>8385.5953337967676</v>
      </c>
      <c r="AN18" s="27">
        <f t="shared" si="9"/>
        <v>9274.2964232533377</v>
      </c>
      <c r="AO18" s="27">
        <f t="shared" si="9"/>
        <v>9231.786867770601</v>
      </c>
      <c r="AP18" s="27">
        <f t="shared" si="9"/>
        <v>9340.9113728374832</v>
      </c>
      <c r="AQ18" s="27">
        <f t="shared" si="9"/>
        <v>9195.324591860779</v>
      </c>
      <c r="AR18" s="27">
        <f t="shared" si="9"/>
        <v>9314.6334118389477</v>
      </c>
      <c r="AS18" s="27">
        <f t="shared" si="9"/>
        <v>9229.1414547886507</v>
      </c>
      <c r="AT18" s="27">
        <f t="shared" si="9"/>
        <v>9503.8885314062263</v>
      </c>
      <c r="AU18" s="27">
        <f t="shared" si="9"/>
        <v>9422.4383663929475</v>
      </c>
      <c r="AV18" s="27">
        <f t="shared" si="9"/>
        <v>9117.5417401845243</v>
      </c>
      <c r="AW18" s="27">
        <f t="shared" si="9"/>
        <v>9457.8998099762466</v>
      </c>
      <c r="AX18" s="27">
        <f t="shared" si="9"/>
        <v>9490.0689781519395</v>
      </c>
      <c r="AY18" s="27">
        <f t="shared" si="9"/>
        <v>9310.222983601896</v>
      </c>
      <c r="AZ18" s="27">
        <f t="shared" si="9"/>
        <v>9409.4877847865209</v>
      </c>
      <c r="BA18" s="27">
        <f t="shared" si="9"/>
        <v>9527.1853088552925</v>
      </c>
      <c r="BB18" s="27">
        <f t="shared" si="9"/>
        <v>9764.4068840598993</v>
      </c>
      <c r="BC18" s="27">
        <f t="shared" si="9"/>
        <v>10019.528756615115</v>
      </c>
    </row>
    <row r="19" spans="1:55">
      <c r="A19" s="28">
        <f t="shared" ref="A19:BC19" si="10">A4+A26/2</f>
        <v>11873.077500000001</v>
      </c>
      <c r="B19" s="28">
        <f t="shared" si="10"/>
        <v>11782.342500000001</v>
      </c>
      <c r="C19" s="28">
        <f t="shared" si="10"/>
        <v>12091.1625</v>
      </c>
      <c r="D19" s="28">
        <f t="shared" si="10"/>
        <v>12168.789999999999</v>
      </c>
      <c r="E19" s="28">
        <f t="shared" si="10"/>
        <v>12179.722500000002</v>
      </c>
      <c r="F19" s="28">
        <f t="shared" si="10"/>
        <v>12142.762500000001</v>
      </c>
      <c r="G19" s="28">
        <f t="shared" si="10"/>
        <v>12093.539999999999</v>
      </c>
      <c r="H19" s="28">
        <f t="shared" si="10"/>
        <v>12148.215</v>
      </c>
      <c r="I19" s="28">
        <f t="shared" si="10"/>
        <v>12249.297500000001</v>
      </c>
      <c r="J19" s="28">
        <f t="shared" si="10"/>
        <v>12221.8675</v>
      </c>
      <c r="K19" s="28">
        <f t="shared" si="10"/>
        <v>12198.975</v>
      </c>
      <c r="L19" s="28">
        <f t="shared" si="10"/>
        <v>12113.23</v>
      </c>
      <c r="M19" s="28">
        <f t="shared" si="10"/>
        <v>12059.985000000001</v>
      </c>
      <c r="N19" s="28">
        <f t="shared" si="10"/>
        <v>12176.83</v>
      </c>
      <c r="O19" s="28">
        <f t="shared" si="10"/>
        <v>12125.1525</v>
      </c>
      <c r="P19" s="28">
        <f t="shared" si="10"/>
        <v>11938.932499999999</v>
      </c>
      <c r="Q19" s="28">
        <f t="shared" si="10"/>
        <v>11854.6325</v>
      </c>
      <c r="R19" s="28">
        <f t="shared" si="10"/>
        <v>11757.5075</v>
      </c>
      <c r="S19" s="28">
        <f t="shared" si="10"/>
        <v>11703.232499999998</v>
      </c>
      <c r="T19" s="28">
        <f t="shared" si="10"/>
        <v>11317.112499999999</v>
      </c>
      <c r="U19" s="28">
        <f t="shared" si="10"/>
        <v>11350.9625</v>
      </c>
      <c r="V19" s="28">
        <f t="shared" si="10"/>
        <v>11407.635</v>
      </c>
      <c r="W19" s="28">
        <f t="shared" si="10"/>
        <v>11401.9475</v>
      </c>
      <c r="X19" s="28">
        <f t="shared" si="10"/>
        <v>11348.695</v>
      </c>
      <c r="Y19" s="28">
        <f t="shared" si="10"/>
        <v>11103.685000000001</v>
      </c>
      <c r="Z19" s="28">
        <f t="shared" si="10"/>
        <v>9437.8050000000003</v>
      </c>
      <c r="AA19" s="28">
        <f t="shared" si="10"/>
        <v>9235.56</v>
      </c>
      <c r="AB19" s="28">
        <f t="shared" si="10"/>
        <v>8865.0749999999989</v>
      </c>
      <c r="AC19" s="28">
        <f t="shared" si="10"/>
        <v>8672.0450000000019</v>
      </c>
      <c r="AD19" s="28">
        <f t="shared" si="10"/>
        <v>9133.09</v>
      </c>
      <c r="AE19" s="28">
        <f t="shared" si="10"/>
        <v>7926.8575000000001</v>
      </c>
      <c r="AF19" s="28">
        <f t="shared" si="10"/>
        <v>8090.2674999999999</v>
      </c>
      <c r="AG19" s="28">
        <f t="shared" si="10"/>
        <v>8681.9500000000007</v>
      </c>
      <c r="AH19" s="28">
        <f t="shared" si="10"/>
        <v>8885.7325000000001</v>
      </c>
      <c r="AI19" s="28">
        <f t="shared" si="10"/>
        <v>8944.0499999999993</v>
      </c>
      <c r="AJ19" s="28">
        <f t="shared" si="10"/>
        <v>8463.7000000000007</v>
      </c>
      <c r="AK19" s="28">
        <f t="shared" si="10"/>
        <v>8773.9149999999991</v>
      </c>
      <c r="AL19" s="28">
        <f t="shared" si="10"/>
        <v>8468.1624999999985</v>
      </c>
      <c r="AM19" s="28">
        <f t="shared" si="10"/>
        <v>8249.2124999999996</v>
      </c>
      <c r="AN19" s="28">
        <f t="shared" si="10"/>
        <v>9044.3474999999999</v>
      </c>
      <c r="AO19" s="28">
        <f t="shared" si="10"/>
        <v>9011.5400000000009</v>
      </c>
      <c r="AP19" s="28">
        <f t="shared" si="10"/>
        <v>9234.99</v>
      </c>
      <c r="AQ19" s="28">
        <f t="shared" si="10"/>
        <v>9103.6574999999993</v>
      </c>
      <c r="AR19" s="28">
        <f t="shared" si="10"/>
        <v>9138.2049999999999</v>
      </c>
      <c r="AS19" s="28">
        <f t="shared" si="10"/>
        <v>9120.3174999999992</v>
      </c>
      <c r="AT19" s="28">
        <f t="shared" si="10"/>
        <v>9394.7075000000004</v>
      </c>
      <c r="AU19" s="28">
        <f t="shared" si="10"/>
        <v>9349.8775000000005</v>
      </c>
      <c r="AV19" s="28">
        <f t="shared" si="10"/>
        <v>9055.7000000000007</v>
      </c>
      <c r="AW19" s="28">
        <f t="shared" si="10"/>
        <v>9332.2249999999985</v>
      </c>
      <c r="AX19" s="28">
        <f t="shared" si="10"/>
        <v>9409.2975000000006</v>
      </c>
      <c r="AY19" s="28">
        <f t="shared" si="10"/>
        <v>9239.98</v>
      </c>
      <c r="AZ19" s="28">
        <f t="shared" si="10"/>
        <v>9352.0124999999989</v>
      </c>
      <c r="BA19" s="28">
        <f t="shared" si="10"/>
        <v>9460.32</v>
      </c>
      <c r="BB19" s="28">
        <f t="shared" si="10"/>
        <v>9667.4750000000004</v>
      </c>
      <c r="BC19" s="28">
        <f t="shared" si="10"/>
        <v>9946.5524999999998</v>
      </c>
    </row>
    <row r="20" spans="1:55">
      <c r="A20" s="21">
        <f t="shared" ref="A20:BC20" si="11">A4</f>
        <v>11661.85</v>
      </c>
      <c r="B20" s="21">
        <f t="shared" si="11"/>
        <v>11707.9</v>
      </c>
      <c r="C20" s="21">
        <f t="shared" si="11"/>
        <v>11979.65</v>
      </c>
      <c r="D20" s="21">
        <f t="shared" si="11"/>
        <v>12089.15</v>
      </c>
      <c r="E20" s="21">
        <f t="shared" si="11"/>
        <v>12137.95</v>
      </c>
      <c r="F20" s="21">
        <f t="shared" si="11"/>
        <v>12098.35</v>
      </c>
      <c r="G20" s="21">
        <f t="shared" si="11"/>
        <v>12031.5</v>
      </c>
      <c r="H20" s="21">
        <f t="shared" si="11"/>
        <v>12107.9</v>
      </c>
      <c r="I20" s="21">
        <f t="shared" si="11"/>
        <v>12201.2</v>
      </c>
      <c r="J20" s="21">
        <f t="shared" si="11"/>
        <v>12174.65</v>
      </c>
      <c r="K20" s="21">
        <f t="shared" si="11"/>
        <v>12113.45</v>
      </c>
      <c r="L20" s="21">
        <f t="shared" si="11"/>
        <v>12045.8</v>
      </c>
      <c r="M20" s="21">
        <f t="shared" si="11"/>
        <v>11992.5</v>
      </c>
      <c r="N20" s="21">
        <f t="shared" si="11"/>
        <v>12125.9</v>
      </c>
      <c r="O20" s="21">
        <f t="shared" si="11"/>
        <v>12080.85</v>
      </c>
      <c r="P20" s="21">
        <f t="shared" si="11"/>
        <v>11829.4</v>
      </c>
      <c r="Q20" s="21">
        <f t="shared" si="11"/>
        <v>11797.9</v>
      </c>
      <c r="R20" s="21">
        <f t="shared" si="11"/>
        <v>11678.5</v>
      </c>
      <c r="S20" s="21">
        <f t="shared" si="11"/>
        <v>11633.3</v>
      </c>
      <c r="T20" s="21">
        <f t="shared" si="11"/>
        <v>11201.75</v>
      </c>
      <c r="U20" s="21">
        <f t="shared" si="11"/>
        <v>11132.75</v>
      </c>
      <c r="V20" s="21">
        <f t="shared" si="11"/>
        <v>11303.3</v>
      </c>
      <c r="W20" s="21">
        <f t="shared" si="11"/>
        <v>11251</v>
      </c>
      <c r="X20" s="21">
        <f t="shared" si="11"/>
        <v>11269</v>
      </c>
      <c r="Y20" s="21">
        <f t="shared" si="11"/>
        <v>10989.45</v>
      </c>
      <c r="Z20" s="21">
        <f t="shared" si="11"/>
        <v>9197.4</v>
      </c>
      <c r="AA20" s="21">
        <f t="shared" si="11"/>
        <v>8967.0499999999993</v>
      </c>
      <c r="AB20" s="21">
        <f t="shared" si="11"/>
        <v>8468.7999999999993</v>
      </c>
      <c r="AC20" s="21">
        <f t="shared" si="11"/>
        <v>8263.4500000000007</v>
      </c>
      <c r="AD20" s="21">
        <f t="shared" si="11"/>
        <v>8745.4500000000007</v>
      </c>
      <c r="AE20" s="21">
        <f t="shared" si="11"/>
        <v>7610.25</v>
      </c>
      <c r="AF20" s="21">
        <f t="shared" si="11"/>
        <v>7801.05</v>
      </c>
      <c r="AG20" s="21">
        <f t="shared" si="11"/>
        <v>8317.85</v>
      </c>
      <c r="AH20" s="21">
        <f t="shared" si="11"/>
        <v>8641.4500000000007</v>
      </c>
      <c r="AI20" s="21">
        <f t="shared" si="11"/>
        <v>8660.25</v>
      </c>
      <c r="AJ20" s="21">
        <f t="shared" si="11"/>
        <v>8281.1</v>
      </c>
      <c r="AK20" s="21">
        <f t="shared" si="11"/>
        <v>8597.75</v>
      </c>
      <c r="AL20" s="21">
        <f t="shared" si="11"/>
        <v>8253.7999999999993</v>
      </c>
      <c r="AM20" s="21">
        <f t="shared" si="11"/>
        <v>8083.8</v>
      </c>
      <c r="AN20" s="21">
        <f t="shared" si="11"/>
        <v>8792.2000000000007</v>
      </c>
      <c r="AO20" s="21">
        <f t="shared" si="11"/>
        <v>8748.75</v>
      </c>
      <c r="AP20" s="21">
        <f t="shared" si="11"/>
        <v>9111.9</v>
      </c>
      <c r="AQ20" s="21">
        <f t="shared" si="11"/>
        <v>8993.85</v>
      </c>
      <c r="AR20" s="21">
        <f t="shared" si="11"/>
        <v>8925.2999999999993</v>
      </c>
      <c r="AS20" s="21">
        <f t="shared" si="11"/>
        <v>8992.7999999999993</v>
      </c>
      <c r="AT20" s="21">
        <f t="shared" si="11"/>
        <v>9266.75</v>
      </c>
      <c r="AU20" s="21">
        <f t="shared" si="11"/>
        <v>9261.85</v>
      </c>
      <c r="AV20" s="21">
        <f t="shared" si="11"/>
        <v>8981.4500000000007</v>
      </c>
      <c r="AW20" s="21">
        <f t="shared" si="11"/>
        <v>9187.2999999999993</v>
      </c>
      <c r="AX20" s="21">
        <f t="shared" si="11"/>
        <v>9313.9</v>
      </c>
      <c r="AY20" s="21">
        <f t="shared" si="11"/>
        <v>9154.4</v>
      </c>
      <c r="AZ20" s="21">
        <f t="shared" si="11"/>
        <v>9282.2999999999993</v>
      </c>
      <c r="BA20" s="21">
        <f t="shared" si="11"/>
        <v>9380.9</v>
      </c>
      <c r="BB20" s="21">
        <f t="shared" si="11"/>
        <v>9553.35</v>
      </c>
      <c r="BC20" s="21">
        <f t="shared" si="11"/>
        <v>9859.9</v>
      </c>
    </row>
    <row r="21" spans="1:55">
      <c r="A21" s="20">
        <f t="shared" ref="A21:BC21" si="12">A4-A26/4</f>
        <v>11556.23625</v>
      </c>
      <c r="B21" s="20">
        <f t="shared" si="12"/>
        <v>11670.678749999999</v>
      </c>
      <c r="C21" s="20">
        <f t="shared" si="12"/>
        <v>11923.893749999999</v>
      </c>
      <c r="D21" s="20">
        <f t="shared" si="12"/>
        <v>12049.33</v>
      </c>
      <c r="E21" s="20">
        <f t="shared" si="12"/>
        <v>12117.063750000001</v>
      </c>
      <c r="F21" s="20">
        <f t="shared" si="12"/>
        <v>12076.143750000001</v>
      </c>
      <c r="G21" s="20">
        <f t="shared" si="12"/>
        <v>12000.48</v>
      </c>
      <c r="H21" s="20">
        <f t="shared" si="12"/>
        <v>12087.7425</v>
      </c>
      <c r="I21" s="20">
        <f t="shared" si="12"/>
        <v>12177.151250000001</v>
      </c>
      <c r="J21" s="20">
        <f t="shared" si="12"/>
        <v>12151.04125</v>
      </c>
      <c r="K21" s="20">
        <f t="shared" si="12"/>
        <v>12070.6875</v>
      </c>
      <c r="L21" s="20">
        <f t="shared" si="12"/>
        <v>12012.084999999999</v>
      </c>
      <c r="M21" s="20">
        <f t="shared" si="12"/>
        <v>11958.7575</v>
      </c>
      <c r="N21" s="20">
        <f t="shared" si="12"/>
        <v>12100.434999999999</v>
      </c>
      <c r="O21" s="20">
        <f t="shared" si="12"/>
        <v>12058.698750000001</v>
      </c>
      <c r="P21" s="20">
        <f t="shared" si="12"/>
        <v>11774.633749999999</v>
      </c>
      <c r="Q21" s="20">
        <f t="shared" si="12"/>
        <v>11769.533750000001</v>
      </c>
      <c r="R21" s="20">
        <f t="shared" si="12"/>
        <v>11638.99625</v>
      </c>
      <c r="S21" s="20">
        <f t="shared" si="12"/>
        <v>11598.33375</v>
      </c>
      <c r="T21" s="20">
        <f t="shared" si="12"/>
        <v>11144.06875</v>
      </c>
      <c r="U21" s="20">
        <f t="shared" si="12"/>
        <v>11023.643749999999</v>
      </c>
      <c r="V21" s="20">
        <f t="shared" si="12"/>
        <v>11251.1325</v>
      </c>
      <c r="W21" s="20">
        <f t="shared" si="12"/>
        <v>11175.526249999999</v>
      </c>
      <c r="X21" s="20">
        <f t="shared" si="12"/>
        <v>11229.1525</v>
      </c>
      <c r="Y21" s="20">
        <f t="shared" si="12"/>
        <v>10932.3325</v>
      </c>
      <c r="Z21" s="20">
        <f t="shared" si="12"/>
        <v>9077.1975000000002</v>
      </c>
      <c r="AA21" s="20">
        <f t="shared" si="12"/>
        <v>8832.7950000000001</v>
      </c>
      <c r="AB21" s="20">
        <f t="shared" si="12"/>
        <v>8270.6624999999985</v>
      </c>
      <c r="AC21" s="20">
        <f t="shared" si="12"/>
        <v>8059.1525000000001</v>
      </c>
      <c r="AD21" s="20">
        <f t="shared" si="12"/>
        <v>8551.630000000001</v>
      </c>
      <c r="AE21" s="20">
        <f t="shared" si="12"/>
        <v>7451.94625</v>
      </c>
      <c r="AF21" s="20">
        <f t="shared" si="12"/>
        <v>7656.4412499999999</v>
      </c>
      <c r="AG21" s="20">
        <f t="shared" si="12"/>
        <v>8135.8</v>
      </c>
      <c r="AH21" s="20">
        <f t="shared" si="12"/>
        <v>8519.3087500000001</v>
      </c>
      <c r="AI21" s="20">
        <f t="shared" si="12"/>
        <v>8518.35</v>
      </c>
      <c r="AJ21" s="20">
        <f t="shared" si="12"/>
        <v>8189.8</v>
      </c>
      <c r="AK21" s="20">
        <f t="shared" si="12"/>
        <v>8509.6674999999996</v>
      </c>
      <c r="AL21" s="20">
        <f t="shared" si="12"/>
        <v>8146.6187499999996</v>
      </c>
      <c r="AM21" s="20">
        <f t="shared" si="12"/>
        <v>8001.09375</v>
      </c>
      <c r="AN21" s="20">
        <f t="shared" si="12"/>
        <v>8666.1262500000012</v>
      </c>
      <c r="AO21" s="20">
        <f t="shared" si="12"/>
        <v>8617.3549999999996</v>
      </c>
      <c r="AP21" s="20">
        <f t="shared" si="12"/>
        <v>9050.3549999999996</v>
      </c>
      <c r="AQ21" s="20">
        <f t="shared" si="12"/>
        <v>8938.9462500000009</v>
      </c>
      <c r="AR21" s="20">
        <f t="shared" si="12"/>
        <v>8818.8474999999999</v>
      </c>
      <c r="AS21" s="20">
        <f t="shared" si="12"/>
        <v>8929.0412499999984</v>
      </c>
      <c r="AT21" s="20">
        <f t="shared" si="12"/>
        <v>9202.7712499999998</v>
      </c>
      <c r="AU21" s="20">
        <f t="shared" si="12"/>
        <v>9217.8362500000003</v>
      </c>
      <c r="AV21" s="20">
        <f t="shared" si="12"/>
        <v>8944.3250000000007</v>
      </c>
      <c r="AW21" s="20">
        <f t="shared" si="12"/>
        <v>9114.8374999999996</v>
      </c>
      <c r="AX21" s="20">
        <f t="shared" si="12"/>
        <v>9266.2012500000001</v>
      </c>
      <c r="AY21" s="20">
        <f t="shared" si="12"/>
        <v>9111.6099999999988</v>
      </c>
      <c r="AZ21" s="20">
        <f t="shared" si="12"/>
        <v>9247.4437499999985</v>
      </c>
      <c r="BA21" s="20">
        <f t="shared" si="12"/>
        <v>9341.19</v>
      </c>
      <c r="BB21" s="20">
        <f t="shared" si="12"/>
        <v>9496.2875000000004</v>
      </c>
      <c r="BC21" s="20">
        <f t="shared" si="12"/>
        <v>9816.5737499999996</v>
      </c>
    </row>
    <row r="22" spans="1:55">
      <c r="A22" s="32">
        <f t="shared" ref="A22:BC22" si="13">A4-A26/2</f>
        <v>11450.622499999999</v>
      </c>
      <c r="B22" s="32">
        <f t="shared" si="13"/>
        <v>11633.457499999999</v>
      </c>
      <c r="C22" s="32">
        <f t="shared" si="13"/>
        <v>11868.137499999999</v>
      </c>
      <c r="D22" s="32">
        <f t="shared" si="13"/>
        <v>12009.51</v>
      </c>
      <c r="E22" s="32">
        <f t="shared" si="13"/>
        <v>12096.1775</v>
      </c>
      <c r="F22" s="32">
        <f t="shared" si="13"/>
        <v>12053.9375</v>
      </c>
      <c r="G22" s="32">
        <f t="shared" si="13"/>
        <v>11969.460000000001</v>
      </c>
      <c r="H22" s="32">
        <f t="shared" si="13"/>
        <v>12067.584999999999</v>
      </c>
      <c r="I22" s="32">
        <f t="shared" si="13"/>
        <v>12153.102500000001</v>
      </c>
      <c r="J22" s="32">
        <f t="shared" si="13"/>
        <v>12127.432499999999</v>
      </c>
      <c r="K22" s="32">
        <f t="shared" si="13"/>
        <v>12027.925000000001</v>
      </c>
      <c r="L22" s="32">
        <f t="shared" si="13"/>
        <v>11978.369999999999</v>
      </c>
      <c r="M22" s="32">
        <f t="shared" si="13"/>
        <v>11925.014999999999</v>
      </c>
      <c r="N22" s="32">
        <f t="shared" si="13"/>
        <v>12074.97</v>
      </c>
      <c r="O22" s="32">
        <f t="shared" si="13"/>
        <v>12036.547500000001</v>
      </c>
      <c r="P22" s="32">
        <f t="shared" si="13"/>
        <v>11719.8675</v>
      </c>
      <c r="Q22" s="32">
        <f t="shared" si="13"/>
        <v>11741.1675</v>
      </c>
      <c r="R22" s="32">
        <f t="shared" si="13"/>
        <v>11599.4925</v>
      </c>
      <c r="S22" s="32">
        <f t="shared" si="13"/>
        <v>11563.3675</v>
      </c>
      <c r="T22" s="32">
        <f t="shared" si="13"/>
        <v>11086.387500000001</v>
      </c>
      <c r="U22" s="32">
        <f t="shared" si="13"/>
        <v>10914.5375</v>
      </c>
      <c r="V22" s="32">
        <f t="shared" si="13"/>
        <v>11198.964999999998</v>
      </c>
      <c r="W22" s="32">
        <f t="shared" si="13"/>
        <v>11100.0525</v>
      </c>
      <c r="X22" s="32">
        <f t="shared" si="13"/>
        <v>11189.305</v>
      </c>
      <c r="Y22" s="32">
        <f t="shared" si="13"/>
        <v>10875.215</v>
      </c>
      <c r="Z22" s="32">
        <f t="shared" si="13"/>
        <v>8956.994999999999</v>
      </c>
      <c r="AA22" s="32">
        <f t="shared" si="13"/>
        <v>8698.5399999999991</v>
      </c>
      <c r="AB22" s="32">
        <f t="shared" si="13"/>
        <v>8072.5249999999996</v>
      </c>
      <c r="AC22" s="32">
        <f t="shared" si="13"/>
        <v>7854.8550000000005</v>
      </c>
      <c r="AD22" s="32">
        <f t="shared" si="13"/>
        <v>8357.8100000000013</v>
      </c>
      <c r="AE22" s="32">
        <f t="shared" si="13"/>
        <v>7293.6424999999999</v>
      </c>
      <c r="AF22" s="32">
        <f t="shared" si="13"/>
        <v>7511.8325000000004</v>
      </c>
      <c r="AG22" s="32">
        <f t="shared" si="13"/>
        <v>7953.75</v>
      </c>
      <c r="AH22" s="32">
        <f t="shared" si="13"/>
        <v>8397.1675000000014</v>
      </c>
      <c r="AI22" s="32">
        <f t="shared" si="13"/>
        <v>8376.4500000000007</v>
      </c>
      <c r="AJ22" s="32">
        <f t="shared" si="13"/>
        <v>8098.5</v>
      </c>
      <c r="AK22" s="32">
        <f t="shared" si="13"/>
        <v>8421.5850000000009</v>
      </c>
      <c r="AL22" s="32">
        <f t="shared" si="13"/>
        <v>8039.4374999999991</v>
      </c>
      <c r="AM22" s="32">
        <f t="shared" si="13"/>
        <v>7918.3875000000007</v>
      </c>
      <c r="AN22" s="32">
        <f t="shared" si="13"/>
        <v>8540.0525000000016</v>
      </c>
      <c r="AO22" s="32">
        <f t="shared" si="13"/>
        <v>8485.9599999999991</v>
      </c>
      <c r="AP22" s="32">
        <f t="shared" si="13"/>
        <v>8988.81</v>
      </c>
      <c r="AQ22" s="32">
        <f t="shared" si="13"/>
        <v>8884.0425000000014</v>
      </c>
      <c r="AR22" s="32">
        <f t="shared" si="13"/>
        <v>8712.3949999999986</v>
      </c>
      <c r="AS22" s="32">
        <f t="shared" si="13"/>
        <v>8865.2824999999993</v>
      </c>
      <c r="AT22" s="32">
        <f t="shared" si="13"/>
        <v>9138.7924999999996</v>
      </c>
      <c r="AU22" s="32">
        <f t="shared" si="13"/>
        <v>9173.8225000000002</v>
      </c>
      <c r="AV22" s="32">
        <f t="shared" si="13"/>
        <v>8907.2000000000007</v>
      </c>
      <c r="AW22" s="32">
        <f t="shared" si="13"/>
        <v>9042.375</v>
      </c>
      <c r="AX22" s="32">
        <f t="shared" si="13"/>
        <v>9218.5024999999987</v>
      </c>
      <c r="AY22" s="32">
        <f t="shared" si="13"/>
        <v>9068.82</v>
      </c>
      <c r="AZ22" s="32">
        <f t="shared" si="13"/>
        <v>9212.5874999999996</v>
      </c>
      <c r="BA22" s="32">
        <f t="shared" si="13"/>
        <v>9301.48</v>
      </c>
      <c r="BB22" s="32">
        <f t="shared" si="13"/>
        <v>9439.2250000000004</v>
      </c>
      <c r="BC22" s="32">
        <f t="shared" si="13"/>
        <v>9773.2474999999995</v>
      </c>
    </row>
    <row r="23" spans="1:55">
      <c r="A23" s="34">
        <f t="shared" ref="A23:BC23" si="14">A4-(A18-A4)</f>
        <v>11276.857479176158</v>
      </c>
      <c r="B23" s="34">
        <f t="shared" si="14"/>
        <v>11571.46155968832</v>
      </c>
      <c r="C23" s="34">
        <f t="shared" si="14"/>
        <v>11773.523242230594</v>
      </c>
      <c r="D23" s="34">
        <f t="shared" si="14"/>
        <v>11942.704951540782</v>
      </c>
      <c r="E23" s="34">
        <f t="shared" si="14"/>
        <v>12061.665018432474</v>
      </c>
      <c r="F23" s="34">
        <f t="shared" si="14"/>
        <v>12017.436813967261</v>
      </c>
      <c r="G23" s="34">
        <f t="shared" si="14"/>
        <v>11918.316654504515</v>
      </c>
      <c r="H23" s="34">
        <f t="shared" si="14"/>
        <v>12034.546080667824</v>
      </c>
      <c r="I23" s="34">
        <f t="shared" si="14"/>
        <v>12113.340268274005</v>
      </c>
      <c r="J23" s="34">
        <f t="shared" si="14"/>
        <v>12088.553548452199</v>
      </c>
      <c r="K23" s="34">
        <f t="shared" si="14"/>
        <v>11957.663851809581</v>
      </c>
      <c r="L23" s="34">
        <f t="shared" si="14"/>
        <v>11923.110369693444</v>
      </c>
      <c r="M23" s="34">
        <f t="shared" si="14"/>
        <v>11868.929831080655</v>
      </c>
      <c r="N23" s="34">
        <f t="shared" si="14"/>
        <v>12032.655604088986</v>
      </c>
      <c r="O23" s="34">
        <f t="shared" si="14"/>
        <v>12000.237275969333</v>
      </c>
      <c r="P23" s="34">
        <f t="shared" si="14"/>
        <v>11629.980272402525</v>
      </c>
      <c r="Q23" s="34">
        <f t="shared" si="14"/>
        <v>11694.592384060985</v>
      </c>
      <c r="R23" s="34">
        <f t="shared" si="14"/>
        <v>11534.369916062407</v>
      </c>
      <c r="S23" s="34">
        <f t="shared" si="14"/>
        <v>11505.085337661549</v>
      </c>
      <c r="T23" s="34">
        <f t="shared" si="14"/>
        <v>10991.498854591255</v>
      </c>
      <c r="U23" s="34">
        <f t="shared" si="14"/>
        <v>10732.530852871219</v>
      </c>
      <c r="V23" s="34">
        <f t="shared" si="14"/>
        <v>11111.035808402561</v>
      </c>
      <c r="W23" s="34">
        <f t="shared" si="14"/>
        <v>10972.368421290092</v>
      </c>
      <c r="X23" s="34">
        <f t="shared" si="14"/>
        <v>11123.785577076998</v>
      </c>
      <c r="Y23" s="34">
        <f t="shared" si="14"/>
        <v>10778.641424995843</v>
      </c>
      <c r="Z23" s="34">
        <f t="shared" si="14"/>
        <v>8758.7595552694456</v>
      </c>
      <c r="AA23" s="34">
        <f t="shared" si="14"/>
        <v>8476.0327033514295</v>
      </c>
      <c r="AB23" s="34">
        <f t="shared" si="14"/>
        <v>7743.0079088384155</v>
      </c>
      <c r="AC23" s="34">
        <f t="shared" si="14"/>
        <v>7479.680090455855</v>
      </c>
      <c r="AD23" s="34">
        <f t="shared" si="14"/>
        <v>7991.7642060600137</v>
      </c>
      <c r="AE23" s="34">
        <f t="shared" si="14"/>
        <v>7032.5770725644825</v>
      </c>
      <c r="AF23" s="34">
        <f t="shared" si="14"/>
        <v>7254.9006819906554</v>
      </c>
      <c r="AG23" s="34">
        <f t="shared" si="14"/>
        <v>7604.0981998768584</v>
      </c>
      <c r="AH23" s="34">
        <f t="shared" si="14"/>
        <v>8179.3011460101879</v>
      </c>
      <c r="AI23" s="34">
        <f t="shared" si="14"/>
        <v>8135.9344501284777</v>
      </c>
      <c r="AJ23" s="34">
        <f t="shared" si="14"/>
        <v>7947.6059194565751</v>
      </c>
      <c r="AK23" s="34">
        <f t="shared" si="14"/>
        <v>8268.2621649916255</v>
      </c>
      <c r="AL23" s="34">
        <f t="shared" si="14"/>
        <v>7861.4139040172704</v>
      </c>
      <c r="AM23" s="34">
        <f t="shared" si="14"/>
        <v>7782.0046662032328</v>
      </c>
      <c r="AN23" s="34">
        <f t="shared" si="14"/>
        <v>8310.1035767466637</v>
      </c>
      <c r="AO23" s="34">
        <f t="shared" si="14"/>
        <v>8265.713132229399</v>
      </c>
      <c r="AP23" s="34">
        <f t="shared" si="14"/>
        <v>8882.8886271625161</v>
      </c>
      <c r="AQ23" s="34">
        <f t="shared" si="14"/>
        <v>8792.3754081392217</v>
      </c>
      <c r="AR23" s="34">
        <f t="shared" si="14"/>
        <v>8535.9665881610508</v>
      </c>
      <c r="AS23" s="34">
        <f t="shared" si="14"/>
        <v>8756.4585452113479</v>
      </c>
      <c r="AT23" s="34">
        <f t="shared" si="14"/>
        <v>9029.6114685937737</v>
      </c>
      <c r="AU23" s="34">
        <f t="shared" si="14"/>
        <v>9101.2616336070532</v>
      </c>
      <c r="AV23" s="34">
        <f t="shared" si="14"/>
        <v>8845.3582598154771</v>
      </c>
      <c r="AW23" s="34">
        <f t="shared" si="14"/>
        <v>8916.7001900237519</v>
      </c>
      <c r="AX23" s="34">
        <f t="shared" si="14"/>
        <v>9137.7310218480598</v>
      </c>
      <c r="AY23" s="34">
        <f t="shared" si="14"/>
        <v>8998.5770163981033</v>
      </c>
      <c r="AZ23" s="34">
        <f t="shared" si="14"/>
        <v>9155.1122152134776</v>
      </c>
      <c r="BA23" s="34">
        <f t="shared" si="14"/>
        <v>9234.6146911447067</v>
      </c>
      <c r="BB23" s="34">
        <f t="shared" si="14"/>
        <v>9342.2931159401014</v>
      </c>
      <c r="BC23" s="34">
        <f t="shared" si="14"/>
        <v>9700.2712433848847</v>
      </c>
    </row>
    <row r="24" spans="1:5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</row>
    <row r="25" spans="1:55">
      <c r="A25" s="36">
        <f t="shared" ref="A25:BC25" si="15">ABS(A2-A3)</f>
        <v>384.05000000000109</v>
      </c>
      <c r="B25" s="36">
        <f t="shared" si="15"/>
        <v>135.35000000000036</v>
      </c>
      <c r="C25" s="36">
        <f t="shared" si="15"/>
        <v>202.75</v>
      </c>
      <c r="D25" s="36">
        <f t="shared" si="15"/>
        <v>144.79999999999927</v>
      </c>
      <c r="E25" s="36">
        <f t="shared" si="15"/>
        <v>75.950000000000728</v>
      </c>
      <c r="F25" s="36">
        <f t="shared" si="15"/>
        <v>80.75</v>
      </c>
      <c r="G25" s="36">
        <f t="shared" si="15"/>
        <v>112.79999999999927</v>
      </c>
      <c r="H25" s="36">
        <f t="shared" si="15"/>
        <v>73.299999999999272</v>
      </c>
      <c r="I25" s="36">
        <f t="shared" si="15"/>
        <v>87.450000000000728</v>
      </c>
      <c r="J25" s="36">
        <f t="shared" si="15"/>
        <v>85.850000000000364</v>
      </c>
      <c r="K25" s="36">
        <f t="shared" si="15"/>
        <v>155.5</v>
      </c>
      <c r="L25" s="36">
        <f t="shared" si="15"/>
        <v>122.60000000000036</v>
      </c>
      <c r="M25" s="36">
        <f t="shared" si="15"/>
        <v>122.70000000000073</v>
      </c>
      <c r="N25" s="36">
        <f t="shared" si="15"/>
        <v>92.600000000000364</v>
      </c>
      <c r="O25" s="36">
        <f t="shared" si="15"/>
        <v>80.549999999999272</v>
      </c>
      <c r="P25" s="36">
        <f t="shared" si="15"/>
        <v>199.14999999999964</v>
      </c>
      <c r="Q25" s="36">
        <f t="shared" si="15"/>
        <v>103.14999999999964</v>
      </c>
      <c r="R25" s="36">
        <f t="shared" si="15"/>
        <v>143.64999999999964</v>
      </c>
      <c r="S25" s="36">
        <f t="shared" si="15"/>
        <v>127.14999999999964</v>
      </c>
      <c r="T25" s="36">
        <f t="shared" si="15"/>
        <v>209.75</v>
      </c>
      <c r="U25" s="36">
        <f t="shared" si="15"/>
        <v>396.75</v>
      </c>
      <c r="V25" s="36">
        <f t="shared" si="15"/>
        <v>189.70000000000073</v>
      </c>
      <c r="W25" s="36">
        <f t="shared" si="15"/>
        <v>274.45000000000073</v>
      </c>
      <c r="X25" s="36">
        <f t="shared" si="15"/>
        <v>144.89999999999964</v>
      </c>
      <c r="Y25" s="36">
        <f t="shared" si="15"/>
        <v>207.70000000000073</v>
      </c>
      <c r="Z25" s="36">
        <f t="shared" si="15"/>
        <v>437.10000000000036</v>
      </c>
      <c r="AA25" s="36">
        <f t="shared" si="15"/>
        <v>488.19999999999891</v>
      </c>
      <c r="AB25" s="36">
        <f t="shared" si="15"/>
        <v>720.5</v>
      </c>
      <c r="AC25" s="36">
        <f t="shared" si="15"/>
        <v>742.90000000000055</v>
      </c>
      <c r="AD25" s="36">
        <f t="shared" si="15"/>
        <v>704.80000000000018</v>
      </c>
      <c r="AE25" s="36">
        <f t="shared" si="15"/>
        <v>575.64999999999964</v>
      </c>
      <c r="AF25" s="36">
        <f t="shared" si="15"/>
        <v>525.84999999999945</v>
      </c>
      <c r="AG25" s="36">
        <f t="shared" si="15"/>
        <v>662</v>
      </c>
      <c r="AH25" s="36">
        <f t="shared" si="15"/>
        <v>444.14999999999964</v>
      </c>
      <c r="AI25" s="36">
        <f t="shared" si="15"/>
        <v>516</v>
      </c>
      <c r="AJ25" s="36">
        <f t="shared" si="15"/>
        <v>332</v>
      </c>
      <c r="AK25" s="36">
        <f t="shared" si="15"/>
        <v>320.29999999999927</v>
      </c>
      <c r="AL25" s="36">
        <f t="shared" si="15"/>
        <v>389.75</v>
      </c>
      <c r="AM25" s="36">
        <f t="shared" si="15"/>
        <v>300.74999999999909</v>
      </c>
      <c r="AN25" s="36">
        <f t="shared" si="15"/>
        <v>458.44999999999891</v>
      </c>
      <c r="AO25" s="36">
        <f t="shared" si="15"/>
        <v>477.80000000000109</v>
      </c>
      <c r="AP25" s="36">
        <f t="shared" si="15"/>
        <v>223.80000000000109</v>
      </c>
      <c r="AQ25" s="36">
        <f t="shared" si="15"/>
        <v>199.64999999999964</v>
      </c>
      <c r="AR25" s="36">
        <f t="shared" si="15"/>
        <v>387.10000000000036</v>
      </c>
      <c r="AS25" s="36">
        <f t="shared" si="15"/>
        <v>231.85000000000036</v>
      </c>
      <c r="AT25" s="36">
        <f t="shared" si="15"/>
        <v>232.64999999999964</v>
      </c>
      <c r="AU25" s="36">
        <f t="shared" si="15"/>
        <v>160.05000000000109</v>
      </c>
      <c r="AV25" s="36">
        <f t="shared" si="15"/>
        <v>135</v>
      </c>
      <c r="AW25" s="36">
        <f t="shared" si="15"/>
        <v>263.5</v>
      </c>
      <c r="AX25" s="36">
        <f t="shared" si="15"/>
        <v>173.45000000000073</v>
      </c>
      <c r="AY25" s="36">
        <f t="shared" si="15"/>
        <v>155.60000000000036</v>
      </c>
      <c r="AZ25" s="36">
        <f t="shared" si="15"/>
        <v>126.75</v>
      </c>
      <c r="BA25" s="36">
        <f t="shared" si="15"/>
        <v>144.39999999999964</v>
      </c>
      <c r="BB25" s="36">
        <f t="shared" si="15"/>
        <v>207.5</v>
      </c>
      <c r="BC25" s="36">
        <f t="shared" si="15"/>
        <v>157.54999999999927</v>
      </c>
    </row>
    <row r="26" spans="1:55">
      <c r="A26" s="36">
        <f t="shared" ref="A26:BC26" si="16">A25*1.1</f>
        <v>422.45500000000123</v>
      </c>
      <c r="B26" s="36">
        <f t="shared" si="16"/>
        <v>148.88500000000042</v>
      </c>
      <c r="C26" s="36">
        <f t="shared" si="16"/>
        <v>223.02500000000001</v>
      </c>
      <c r="D26" s="36">
        <f t="shared" si="16"/>
        <v>159.27999999999921</v>
      </c>
      <c r="E26" s="36">
        <f t="shared" si="16"/>
        <v>83.545000000000812</v>
      </c>
      <c r="F26" s="36">
        <f t="shared" si="16"/>
        <v>88.825000000000003</v>
      </c>
      <c r="G26" s="36">
        <f t="shared" si="16"/>
        <v>124.07999999999922</v>
      </c>
      <c r="H26" s="36">
        <f t="shared" si="16"/>
        <v>80.6299999999992</v>
      </c>
      <c r="I26" s="36">
        <f t="shared" si="16"/>
        <v>96.195000000000803</v>
      </c>
      <c r="J26" s="36">
        <f t="shared" si="16"/>
        <v>94.435000000000414</v>
      </c>
      <c r="K26" s="36">
        <f t="shared" si="16"/>
        <v>171.05</v>
      </c>
      <c r="L26" s="36">
        <f t="shared" si="16"/>
        <v>134.86000000000041</v>
      </c>
      <c r="M26" s="36">
        <f t="shared" si="16"/>
        <v>134.97000000000082</v>
      </c>
      <c r="N26" s="36">
        <f t="shared" si="16"/>
        <v>101.86000000000041</v>
      </c>
      <c r="O26" s="36">
        <f t="shared" si="16"/>
        <v>88.604999999999208</v>
      </c>
      <c r="P26" s="36">
        <f t="shared" si="16"/>
        <v>219.06499999999963</v>
      </c>
      <c r="Q26" s="36">
        <f t="shared" si="16"/>
        <v>113.46499999999961</v>
      </c>
      <c r="R26" s="36">
        <f t="shared" si="16"/>
        <v>158.01499999999962</v>
      </c>
      <c r="S26" s="36">
        <f t="shared" si="16"/>
        <v>139.86499999999961</v>
      </c>
      <c r="T26" s="36">
        <f t="shared" si="16"/>
        <v>230.72500000000002</v>
      </c>
      <c r="U26" s="36">
        <f t="shared" si="16"/>
        <v>436.42500000000001</v>
      </c>
      <c r="V26" s="36">
        <f t="shared" si="16"/>
        <v>208.67000000000081</v>
      </c>
      <c r="W26" s="36">
        <f t="shared" si="16"/>
        <v>301.89500000000083</v>
      </c>
      <c r="X26" s="36">
        <f t="shared" si="16"/>
        <v>159.38999999999962</v>
      </c>
      <c r="Y26" s="36">
        <f t="shared" si="16"/>
        <v>228.47000000000082</v>
      </c>
      <c r="Z26" s="36">
        <f t="shared" si="16"/>
        <v>480.81000000000046</v>
      </c>
      <c r="AA26" s="36">
        <f t="shared" si="16"/>
        <v>537.01999999999884</v>
      </c>
      <c r="AB26" s="36">
        <f t="shared" si="16"/>
        <v>792.55000000000007</v>
      </c>
      <c r="AC26" s="36">
        <f t="shared" si="16"/>
        <v>817.19000000000062</v>
      </c>
      <c r="AD26" s="36">
        <f t="shared" si="16"/>
        <v>775.28000000000031</v>
      </c>
      <c r="AE26" s="36">
        <f t="shared" si="16"/>
        <v>633.21499999999969</v>
      </c>
      <c r="AF26" s="36">
        <f t="shared" si="16"/>
        <v>578.43499999999949</v>
      </c>
      <c r="AG26" s="36">
        <f t="shared" si="16"/>
        <v>728.2</v>
      </c>
      <c r="AH26" s="36">
        <f t="shared" si="16"/>
        <v>488.56499999999966</v>
      </c>
      <c r="AI26" s="36">
        <f t="shared" si="16"/>
        <v>567.6</v>
      </c>
      <c r="AJ26" s="36">
        <f t="shared" si="16"/>
        <v>365.20000000000005</v>
      </c>
      <c r="AK26" s="36">
        <f t="shared" si="16"/>
        <v>352.32999999999925</v>
      </c>
      <c r="AL26" s="36">
        <f t="shared" si="16"/>
        <v>428.72500000000002</v>
      </c>
      <c r="AM26" s="36">
        <f t="shared" si="16"/>
        <v>330.82499999999902</v>
      </c>
      <c r="AN26" s="36">
        <f t="shared" si="16"/>
        <v>504.29499999999882</v>
      </c>
      <c r="AO26" s="36">
        <f t="shared" si="16"/>
        <v>525.58000000000129</v>
      </c>
      <c r="AP26" s="36">
        <f t="shared" si="16"/>
        <v>246.18000000000123</v>
      </c>
      <c r="AQ26" s="36">
        <f t="shared" si="16"/>
        <v>219.61499999999961</v>
      </c>
      <c r="AR26" s="36">
        <f t="shared" si="16"/>
        <v>425.81000000000046</v>
      </c>
      <c r="AS26" s="36">
        <f t="shared" si="16"/>
        <v>255.03500000000042</v>
      </c>
      <c r="AT26" s="36">
        <f t="shared" si="16"/>
        <v>255.91499999999962</v>
      </c>
      <c r="AU26" s="36">
        <f t="shared" si="16"/>
        <v>176.0550000000012</v>
      </c>
      <c r="AV26" s="36">
        <f t="shared" si="16"/>
        <v>148.5</v>
      </c>
      <c r="AW26" s="36">
        <f t="shared" si="16"/>
        <v>289.85000000000002</v>
      </c>
      <c r="AX26" s="36">
        <f t="shared" si="16"/>
        <v>190.79500000000081</v>
      </c>
      <c r="AY26" s="36">
        <f t="shared" si="16"/>
        <v>171.16000000000042</v>
      </c>
      <c r="AZ26" s="36">
        <f t="shared" si="16"/>
        <v>139.42500000000001</v>
      </c>
      <c r="BA26" s="36">
        <f t="shared" si="16"/>
        <v>158.83999999999961</v>
      </c>
      <c r="BB26" s="36">
        <f t="shared" si="16"/>
        <v>228.25000000000003</v>
      </c>
      <c r="BC26" s="36">
        <f t="shared" si="16"/>
        <v>173.30499999999921</v>
      </c>
    </row>
    <row r="27" spans="1:55">
      <c r="A27" s="36">
        <f t="shared" ref="A27:BC27" si="17">(A2+A3)</f>
        <v>23650.65</v>
      </c>
      <c r="B27" s="36">
        <f t="shared" si="17"/>
        <v>23364.35</v>
      </c>
      <c r="C27" s="36">
        <f t="shared" si="17"/>
        <v>23769.55</v>
      </c>
      <c r="D27" s="36">
        <f t="shared" si="17"/>
        <v>24051.5</v>
      </c>
      <c r="E27" s="36">
        <f t="shared" si="17"/>
        <v>24245.25</v>
      </c>
      <c r="F27" s="36">
        <f t="shared" si="17"/>
        <v>24228.65</v>
      </c>
      <c r="G27" s="36">
        <f t="shared" si="17"/>
        <v>24094.3</v>
      </c>
      <c r="H27" s="36">
        <f t="shared" si="17"/>
        <v>24271.3</v>
      </c>
      <c r="I27" s="36">
        <f t="shared" si="17"/>
        <v>24376.05</v>
      </c>
      <c r="J27" s="36">
        <f t="shared" si="17"/>
        <v>24365.449999999997</v>
      </c>
      <c r="K27" s="36">
        <f t="shared" si="17"/>
        <v>24337.9</v>
      </c>
      <c r="L27" s="36">
        <f t="shared" si="17"/>
        <v>24196.6</v>
      </c>
      <c r="M27" s="36">
        <f t="shared" si="17"/>
        <v>23938.799999999999</v>
      </c>
      <c r="N27" s="36">
        <f t="shared" si="17"/>
        <v>24176.800000000003</v>
      </c>
      <c r="O27" s="36">
        <f t="shared" si="17"/>
        <v>24223.45</v>
      </c>
      <c r="P27" s="36">
        <f t="shared" si="17"/>
        <v>23825.949999999997</v>
      </c>
      <c r="Q27" s="36">
        <f t="shared" si="17"/>
        <v>23662.949999999997</v>
      </c>
      <c r="R27" s="36">
        <f t="shared" si="17"/>
        <v>23422.85</v>
      </c>
      <c r="S27" s="36">
        <f t="shared" si="17"/>
        <v>23200.550000000003</v>
      </c>
      <c r="T27" s="36">
        <f t="shared" si="17"/>
        <v>22559.85</v>
      </c>
      <c r="U27" s="36">
        <f t="shared" si="17"/>
        <v>22469.25</v>
      </c>
      <c r="V27" s="36">
        <f t="shared" si="17"/>
        <v>22494.799999999999</v>
      </c>
      <c r="W27" s="36">
        <f t="shared" si="17"/>
        <v>22438.75</v>
      </c>
      <c r="X27" s="36">
        <f t="shared" si="17"/>
        <v>22634.1</v>
      </c>
      <c r="Y27" s="36">
        <f t="shared" si="17"/>
        <v>21862.5</v>
      </c>
      <c r="Z27" s="36">
        <f t="shared" si="17"/>
        <v>18767.300000000003</v>
      </c>
      <c r="AA27" s="36">
        <f t="shared" si="17"/>
        <v>18319.400000000001</v>
      </c>
      <c r="AB27" s="36">
        <f t="shared" si="17"/>
        <v>17534.599999999999</v>
      </c>
      <c r="AC27" s="36">
        <f t="shared" si="17"/>
        <v>16408</v>
      </c>
      <c r="AD27" s="36">
        <f t="shared" si="17"/>
        <v>17061.2</v>
      </c>
      <c r="AE27" s="36">
        <f t="shared" si="17"/>
        <v>15742.85</v>
      </c>
      <c r="AF27" s="36">
        <f t="shared" si="17"/>
        <v>15548.05</v>
      </c>
      <c r="AG27" s="36">
        <f t="shared" si="17"/>
        <v>16091.5</v>
      </c>
      <c r="AH27" s="36">
        <f t="shared" si="17"/>
        <v>17053.949999999997</v>
      </c>
      <c r="AI27" s="36">
        <f t="shared" si="17"/>
        <v>17561.8</v>
      </c>
      <c r="AJ27" s="36">
        <f t="shared" si="17"/>
        <v>16820</v>
      </c>
      <c r="AK27" s="36">
        <f t="shared" si="17"/>
        <v>17036.3</v>
      </c>
      <c r="AL27" s="36">
        <f t="shared" si="17"/>
        <v>16786.45</v>
      </c>
      <c r="AM27" s="36">
        <f t="shared" si="17"/>
        <v>16412.349999999999</v>
      </c>
      <c r="AN27" s="36">
        <f t="shared" si="17"/>
        <v>17180.349999999999</v>
      </c>
      <c r="AO27" s="36">
        <f t="shared" si="17"/>
        <v>17785.599999999999</v>
      </c>
      <c r="AP27" s="36">
        <f t="shared" si="17"/>
        <v>18032.900000000001</v>
      </c>
      <c r="AQ27" s="36">
        <f t="shared" si="17"/>
        <v>18024.449999999997</v>
      </c>
      <c r="AR27" s="36">
        <f t="shared" si="17"/>
        <v>18135.300000000003</v>
      </c>
      <c r="AS27" s="36">
        <f t="shared" si="17"/>
        <v>17875.650000000001</v>
      </c>
      <c r="AT27" s="36">
        <f t="shared" si="17"/>
        <v>18415.349999999999</v>
      </c>
      <c r="AU27" s="36">
        <f t="shared" si="17"/>
        <v>18621.650000000001</v>
      </c>
      <c r="AV27" s="36">
        <f t="shared" si="17"/>
        <v>17953.8</v>
      </c>
      <c r="AW27" s="36">
        <f t="shared" si="17"/>
        <v>18156</v>
      </c>
      <c r="AX27" s="36">
        <f t="shared" si="17"/>
        <v>18513.75</v>
      </c>
      <c r="AY27" s="36">
        <f t="shared" si="17"/>
        <v>18438.199999999997</v>
      </c>
      <c r="AZ27" s="36">
        <f t="shared" si="17"/>
        <v>18627.45</v>
      </c>
      <c r="BA27" s="36">
        <f t="shared" si="17"/>
        <v>18664.400000000001</v>
      </c>
      <c r="BB27" s="36">
        <f t="shared" si="17"/>
        <v>18992.2</v>
      </c>
      <c r="BC27" s="36">
        <f t="shared" si="17"/>
        <v>19620.55</v>
      </c>
    </row>
    <row r="28" spans="1:55">
      <c r="A28" s="36">
        <f t="shared" ref="A28:BC28" si="18">(A2+A3)/2</f>
        <v>11825.325000000001</v>
      </c>
      <c r="B28" s="36">
        <f t="shared" si="18"/>
        <v>11682.174999999999</v>
      </c>
      <c r="C28" s="36">
        <f t="shared" si="18"/>
        <v>11884.775</v>
      </c>
      <c r="D28" s="36">
        <f t="shared" si="18"/>
        <v>12025.75</v>
      </c>
      <c r="E28" s="36">
        <f t="shared" si="18"/>
        <v>12122.625</v>
      </c>
      <c r="F28" s="36">
        <f t="shared" si="18"/>
        <v>12114.325000000001</v>
      </c>
      <c r="G28" s="36">
        <f t="shared" si="18"/>
        <v>12047.15</v>
      </c>
      <c r="H28" s="36">
        <f t="shared" si="18"/>
        <v>12135.65</v>
      </c>
      <c r="I28" s="36">
        <f t="shared" si="18"/>
        <v>12188.025</v>
      </c>
      <c r="J28" s="36">
        <f t="shared" si="18"/>
        <v>12182.724999999999</v>
      </c>
      <c r="K28" s="36">
        <f t="shared" si="18"/>
        <v>12168.95</v>
      </c>
      <c r="L28" s="36">
        <f t="shared" si="18"/>
        <v>12098.3</v>
      </c>
      <c r="M28" s="36">
        <f t="shared" si="18"/>
        <v>11969.4</v>
      </c>
      <c r="N28" s="36">
        <f t="shared" si="18"/>
        <v>12088.400000000001</v>
      </c>
      <c r="O28" s="36">
        <f t="shared" si="18"/>
        <v>12111.725</v>
      </c>
      <c r="P28" s="36">
        <f t="shared" si="18"/>
        <v>11912.974999999999</v>
      </c>
      <c r="Q28" s="36">
        <f t="shared" si="18"/>
        <v>11831.474999999999</v>
      </c>
      <c r="R28" s="36">
        <f t="shared" si="18"/>
        <v>11711.424999999999</v>
      </c>
      <c r="S28" s="36">
        <f t="shared" si="18"/>
        <v>11600.275000000001</v>
      </c>
      <c r="T28" s="36">
        <f t="shared" si="18"/>
        <v>11279.924999999999</v>
      </c>
      <c r="U28" s="36">
        <f t="shared" si="18"/>
        <v>11234.625</v>
      </c>
      <c r="V28" s="36">
        <f t="shared" si="18"/>
        <v>11247.4</v>
      </c>
      <c r="W28" s="36">
        <f t="shared" si="18"/>
        <v>11219.375</v>
      </c>
      <c r="X28" s="36">
        <f t="shared" si="18"/>
        <v>11317.05</v>
      </c>
      <c r="Y28" s="36">
        <f t="shared" si="18"/>
        <v>10931.25</v>
      </c>
      <c r="Z28" s="36">
        <f t="shared" si="18"/>
        <v>9383.6500000000015</v>
      </c>
      <c r="AA28" s="36">
        <f t="shared" si="18"/>
        <v>9159.7000000000007</v>
      </c>
      <c r="AB28" s="36">
        <f t="shared" si="18"/>
        <v>8767.2999999999993</v>
      </c>
      <c r="AC28" s="36">
        <f t="shared" si="18"/>
        <v>8204</v>
      </c>
      <c r="AD28" s="36">
        <f t="shared" si="18"/>
        <v>8530.6</v>
      </c>
      <c r="AE28" s="36">
        <f t="shared" si="18"/>
        <v>7871.4250000000002</v>
      </c>
      <c r="AF28" s="36">
        <f t="shared" si="18"/>
        <v>7774.0249999999996</v>
      </c>
      <c r="AG28" s="36">
        <f t="shared" si="18"/>
        <v>8045.75</v>
      </c>
      <c r="AH28" s="36">
        <f t="shared" si="18"/>
        <v>8526.9749999999985</v>
      </c>
      <c r="AI28" s="36">
        <f t="shared" si="18"/>
        <v>8780.9</v>
      </c>
      <c r="AJ28" s="36">
        <f t="shared" si="18"/>
        <v>8410</v>
      </c>
      <c r="AK28" s="36">
        <f t="shared" si="18"/>
        <v>8518.15</v>
      </c>
      <c r="AL28" s="36">
        <f t="shared" si="18"/>
        <v>8393.2250000000004</v>
      </c>
      <c r="AM28" s="36">
        <f t="shared" si="18"/>
        <v>8206.1749999999993</v>
      </c>
      <c r="AN28" s="36">
        <f t="shared" si="18"/>
        <v>8590.1749999999993</v>
      </c>
      <c r="AO28" s="36">
        <f t="shared" si="18"/>
        <v>8892.7999999999993</v>
      </c>
      <c r="AP28" s="36">
        <f t="shared" si="18"/>
        <v>9016.4500000000007</v>
      </c>
      <c r="AQ28" s="36">
        <f t="shared" si="18"/>
        <v>9012.2249999999985</v>
      </c>
      <c r="AR28" s="36">
        <f t="shared" si="18"/>
        <v>9067.6500000000015</v>
      </c>
      <c r="AS28" s="36">
        <f t="shared" si="18"/>
        <v>8937.8250000000007</v>
      </c>
      <c r="AT28" s="36">
        <f t="shared" si="18"/>
        <v>9207.6749999999993</v>
      </c>
      <c r="AU28" s="36">
        <f t="shared" si="18"/>
        <v>9310.8250000000007</v>
      </c>
      <c r="AV28" s="36">
        <f t="shared" si="18"/>
        <v>8976.9</v>
      </c>
      <c r="AW28" s="36">
        <f t="shared" si="18"/>
        <v>9078</v>
      </c>
      <c r="AX28" s="36">
        <f t="shared" si="18"/>
        <v>9256.875</v>
      </c>
      <c r="AY28" s="36">
        <f t="shared" si="18"/>
        <v>9219.0999999999985</v>
      </c>
      <c r="AZ28" s="36">
        <f t="shared" si="18"/>
        <v>9313.7250000000004</v>
      </c>
      <c r="BA28" s="36">
        <f t="shared" si="18"/>
        <v>9332.2000000000007</v>
      </c>
      <c r="BB28" s="36">
        <f t="shared" si="18"/>
        <v>9496.1</v>
      </c>
      <c r="BC28" s="36">
        <f t="shared" si="18"/>
        <v>9810.2749999999996</v>
      </c>
    </row>
    <row r="29" spans="1:55">
      <c r="A29" s="36">
        <f t="shared" ref="A29:BC29" si="19">A30-A31+A30</f>
        <v>11716.341666666667</v>
      </c>
      <c r="B29" s="36">
        <f t="shared" si="19"/>
        <v>11699.325000000001</v>
      </c>
      <c r="C29" s="36">
        <f t="shared" si="19"/>
        <v>11948.025</v>
      </c>
      <c r="D29" s="36">
        <f t="shared" si="19"/>
        <v>12068.016666666666</v>
      </c>
      <c r="E29" s="36">
        <f t="shared" si="19"/>
        <v>12132.841666666664</v>
      </c>
      <c r="F29" s="36">
        <f t="shared" si="19"/>
        <v>12103.674999999999</v>
      </c>
      <c r="G29" s="36">
        <f t="shared" si="19"/>
        <v>12036.716666666669</v>
      </c>
      <c r="H29" s="36">
        <f t="shared" si="19"/>
        <v>12117.15</v>
      </c>
      <c r="I29" s="36">
        <f t="shared" si="19"/>
        <v>12196.808333333332</v>
      </c>
      <c r="J29" s="36">
        <f t="shared" si="19"/>
        <v>12177.341666666667</v>
      </c>
      <c r="K29" s="36">
        <f t="shared" si="19"/>
        <v>12131.950000000004</v>
      </c>
      <c r="L29" s="36">
        <f t="shared" si="19"/>
        <v>12063.299999999996</v>
      </c>
      <c r="M29" s="36">
        <f t="shared" si="19"/>
        <v>11984.800000000001</v>
      </c>
      <c r="N29" s="36">
        <f t="shared" si="19"/>
        <v>12113.400000000001</v>
      </c>
      <c r="O29" s="36">
        <f t="shared" si="19"/>
        <v>12091.141666666668</v>
      </c>
      <c r="P29" s="36">
        <f t="shared" si="19"/>
        <v>11857.258333333335</v>
      </c>
      <c r="Q29" s="36">
        <f t="shared" si="19"/>
        <v>11809.091666666667</v>
      </c>
      <c r="R29" s="36">
        <f t="shared" si="19"/>
        <v>11689.474999999999</v>
      </c>
      <c r="S29" s="36">
        <f t="shared" si="19"/>
        <v>11622.291666666668</v>
      </c>
      <c r="T29" s="36">
        <f t="shared" si="19"/>
        <v>11227.808333333334</v>
      </c>
      <c r="U29" s="36">
        <f t="shared" si="19"/>
        <v>11166.708333333332</v>
      </c>
      <c r="V29" s="36">
        <f t="shared" si="19"/>
        <v>11284.666666666666</v>
      </c>
      <c r="W29" s="36">
        <f t="shared" si="19"/>
        <v>11240.458333333332</v>
      </c>
      <c r="X29" s="36">
        <f t="shared" si="19"/>
        <v>11285.016666666666</v>
      </c>
      <c r="Y29" s="36">
        <f t="shared" si="19"/>
        <v>10970.05</v>
      </c>
      <c r="Z29" s="36">
        <f t="shared" si="19"/>
        <v>9259.4833333333336</v>
      </c>
      <c r="AA29" s="36">
        <f t="shared" si="19"/>
        <v>9031.2666666666664</v>
      </c>
      <c r="AB29" s="36">
        <f t="shared" si="19"/>
        <v>8568.2999999999993</v>
      </c>
      <c r="AC29" s="36">
        <f t="shared" si="19"/>
        <v>8243.633333333335</v>
      </c>
      <c r="AD29" s="36">
        <f t="shared" si="19"/>
        <v>8673.8333333333339</v>
      </c>
      <c r="AE29" s="36">
        <f t="shared" si="19"/>
        <v>7697.3083333333316</v>
      </c>
      <c r="AF29" s="36">
        <f t="shared" si="19"/>
        <v>7792.0416666666661</v>
      </c>
      <c r="AG29" s="36">
        <f t="shared" si="19"/>
        <v>8227.15</v>
      </c>
      <c r="AH29" s="36">
        <f t="shared" si="19"/>
        <v>8603.2916666666679</v>
      </c>
      <c r="AI29" s="36">
        <f t="shared" si="19"/>
        <v>8700.4666666666653</v>
      </c>
      <c r="AJ29" s="36">
        <f t="shared" si="19"/>
        <v>8324.0666666666657</v>
      </c>
      <c r="AK29" s="36">
        <f t="shared" si="19"/>
        <v>8571.2166666666653</v>
      </c>
      <c r="AL29" s="36">
        <f t="shared" si="19"/>
        <v>8300.2749999999996</v>
      </c>
      <c r="AM29" s="36">
        <f t="shared" si="19"/>
        <v>8124.5916666666653</v>
      </c>
      <c r="AN29" s="36">
        <f t="shared" si="19"/>
        <v>8724.8583333333336</v>
      </c>
      <c r="AO29" s="36">
        <f t="shared" si="19"/>
        <v>8796.7666666666664</v>
      </c>
      <c r="AP29" s="36">
        <f t="shared" si="19"/>
        <v>9080.0833333333358</v>
      </c>
      <c r="AQ29" s="36">
        <f t="shared" si="19"/>
        <v>8999.9749999999985</v>
      </c>
      <c r="AR29" s="36">
        <f t="shared" si="19"/>
        <v>8972.75</v>
      </c>
      <c r="AS29" s="36">
        <f t="shared" si="19"/>
        <v>8974.4749999999985</v>
      </c>
      <c r="AT29" s="36">
        <f t="shared" si="19"/>
        <v>9247.0583333333343</v>
      </c>
      <c r="AU29" s="36">
        <f t="shared" si="19"/>
        <v>9278.1749999999993</v>
      </c>
      <c r="AV29" s="36">
        <f t="shared" si="19"/>
        <v>8979.9333333333325</v>
      </c>
      <c r="AW29" s="36">
        <f t="shared" si="19"/>
        <v>9150.866666666665</v>
      </c>
      <c r="AX29" s="36">
        <f t="shared" si="19"/>
        <v>9294.8916666666664</v>
      </c>
      <c r="AY29" s="36">
        <f t="shared" si="19"/>
        <v>9175.9666666666672</v>
      </c>
      <c r="AZ29" s="36">
        <f t="shared" si="19"/>
        <v>9292.7749999999996</v>
      </c>
      <c r="BA29" s="36">
        <f t="shared" si="19"/>
        <v>9364.6666666666679</v>
      </c>
      <c r="BB29" s="36">
        <f t="shared" si="19"/>
        <v>9534.2666666666682</v>
      </c>
      <c r="BC29" s="36">
        <f t="shared" si="19"/>
        <v>9843.3583333333318</v>
      </c>
    </row>
    <row r="30" spans="1:55">
      <c r="A30" s="36">
        <f t="shared" ref="A30:BC30" si="20">(A2+A3+A4)/3</f>
        <v>11770.833333333334</v>
      </c>
      <c r="B30" s="36">
        <f t="shared" si="20"/>
        <v>11690.75</v>
      </c>
      <c r="C30" s="36">
        <f t="shared" si="20"/>
        <v>11916.4</v>
      </c>
      <c r="D30" s="36">
        <f t="shared" si="20"/>
        <v>12046.883333333333</v>
      </c>
      <c r="E30" s="36">
        <f t="shared" si="20"/>
        <v>12127.733333333332</v>
      </c>
      <c r="F30" s="36">
        <f t="shared" si="20"/>
        <v>12109</v>
      </c>
      <c r="G30" s="36">
        <f t="shared" si="20"/>
        <v>12041.933333333334</v>
      </c>
      <c r="H30" s="36">
        <f t="shared" si="20"/>
        <v>12126.4</v>
      </c>
      <c r="I30" s="36">
        <f t="shared" si="20"/>
        <v>12192.416666666666</v>
      </c>
      <c r="J30" s="36">
        <f t="shared" si="20"/>
        <v>12180.033333333333</v>
      </c>
      <c r="K30" s="36">
        <f t="shared" si="20"/>
        <v>12150.450000000003</v>
      </c>
      <c r="L30" s="36">
        <f t="shared" si="20"/>
        <v>12080.799999999997</v>
      </c>
      <c r="M30" s="36">
        <f t="shared" si="20"/>
        <v>11977.1</v>
      </c>
      <c r="N30" s="36">
        <f t="shared" si="20"/>
        <v>12100.900000000001</v>
      </c>
      <c r="O30" s="36">
        <f t="shared" si="20"/>
        <v>12101.433333333334</v>
      </c>
      <c r="P30" s="36">
        <f t="shared" si="20"/>
        <v>11885.116666666667</v>
      </c>
      <c r="Q30" s="36">
        <f t="shared" si="20"/>
        <v>11820.283333333333</v>
      </c>
      <c r="R30" s="36">
        <f t="shared" si="20"/>
        <v>11700.449999999999</v>
      </c>
      <c r="S30" s="36">
        <f t="shared" si="20"/>
        <v>11611.283333333335</v>
      </c>
      <c r="T30" s="36">
        <f t="shared" si="20"/>
        <v>11253.866666666667</v>
      </c>
      <c r="U30" s="36">
        <f t="shared" si="20"/>
        <v>11200.666666666666</v>
      </c>
      <c r="V30" s="36">
        <f t="shared" si="20"/>
        <v>11266.033333333333</v>
      </c>
      <c r="W30" s="36">
        <f t="shared" si="20"/>
        <v>11229.916666666666</v>
      </c>
      <c r="X30" s="36">
        <f t="shared" si="20"/>
        <v>11301.033333333333</v>
      </c>
      <c r="Y30" s="36">
        <f t="shared" si="20"/>
        <v>10950.65</v>
      </c>
      <c r="Z30" s="36">
        <f t="shared" si="20"/>
        <v>9321.5666666666675</v>
      </c>
      <c r="AA30" s="36">
        <f t="shared" si="20"/>
        <v>9095.4833333333336</v>
      </c>
      <c r="AB30" s="36">
        <f t="shared" si="20"/>
        <v>8667.7999999999993</v>
      </c>
      <c r="AC30" s="36">
        <f t="shared" si="20"/>
        <v>8223.8166666666675</v>
      </c>
      <c r="AD30" s="36">
        <f t="shared" si="20"/>
        <v>8602.2166666666672</v>
      </c>
      <c r="AE30" s="36">
        <f t="shared" si="20"/>
        <v>7784.3666666666659</v>
      </c>
      <c r="AF30" s="36">
        <f t="shared" si="20"/>
        <v>7783.0333333333328</v>
      </c>
      <c r="AG30" s="36">
        <f t="shared" si="20"/>
        <v>8136.45</v>
      </c>
      <c r="AH30" s="36">
        <f t="shared" si="20"/>
        <v>8565.1333333333332</v>
      </c>
      <c r="AI30" s="36">
        <f t="shared" si="20"/>
        <v>8740.6833333333325</v>
      </c>
      <c r="AJ30" s="36">
        <f t="shared" si="20"/>
        <v>8367.0333333333328</v>
      </c>
      <c r="AK30" s="36">
        <f t="shared" si="20"/>
        <v>8544.6833333333325</v>
      </c>
      <c r="AL30" s="36">
        <f t="shared" si="20"/>
        <v>8346.75</v>
      </c>
      <c r="AM30" s="36">
        <f t="shared" si="20"/>
        <v>8165.3833333333323</v>
      </c>
      <c r="AN30" s="36">
        <f t="shared" si="20"/>
        <v>8657.5166666666664</v>
      </c>
      <c r="AO30" s="36">
        <f t="shared" si="20"/>
        <v>8844.7833333333328</v>
      </c>
      <c r="AP30" s="36">
        <f t="shared" si="20"/>
        <v>9048.2666666666682</v>
      </c>
      <c r="AQ30" s="36">
        <f t="shared" si="20"/>
        <v>9006.0999999999985</v>
      </c>
      <c r="AR30" s="36">
        <f t="shared" si="20"/>
        <v>9020.2000000000007</v>
      </c>
      <c r="AS30" s="36">
        <f t="shared" si="20"/>
        <v>8956.15</v>
      </c>
      <c r="AT30" s="36">
        <f t="shared" si="20"/>
        <v>9227.3666666666668</v>
      </c>
      <c r="AU30" s="36">
        <f t="shared" si="20"/>
        <v>9294.5</v>
      </c>
      <c r="AV30" s="36">
        <f t="shared" si="20"/>
        <v>8978.4166666666661</v>
      </c>
      <c r="AW30" s="36">
        <f t="shared" si="20"/>
        <v>9114.4333333333325</v>
      </c>
      <c r="AX30" s="36">
        <f t="shared" si="20"/>
        <v>9275.8833333333332</v>
      </c>
      <c r="AY30" s="36">
        <f t="shared" si="20"/>
        <v>9197.5333333333328</v>
      </c>
      <c r="AZ30" s="36">
        <f t="shared" si="20"/>
        <v>9303.25</v>
      </c>
      <c r="BA30" s="36">
        <f t="shared" si="20"/>
        <v>9348.4333333333343</v>
      </c>
      <c r="BB30" s="36">
        <f t="shared" si="20"/>
        <v>9515.1833333333343</v>
      </c>
      <c r="BC30" s="36">
        <f t="shared" si="20"/>
        <v>9826.8166666666657</v>
      </c>
    </row>
    <row r="31" spans="1:55">
      <c r="A31" s="36">
        <f t="shared" ref="A31:BC31" si="21">A28</f>
        <v>11825.325000000001</v>
      </c>
      <c r="B31" s="36">
        <f t="shared" si="21"/>
        <v>11682.174999999999</v>
      </c>
      <c r="C31" s="36">
        <f t="shared" si="21"/>
        <v>11884.775</v>
      </c>
      <c r="D31" s="36">
        <f t="shared" si="21"/>
        <v>12025.75</v>
      </c>
      <c r="E31" s="36">
        <f t="shared" si="21"/>
        <v>12122.625</v>
      </c>
      <c r="F31" s="36">
        <f t="shared" si="21"/>
        <v>12114.325000000001</v>
      </c>
      <c r="G31" s="36">
        <f t="shared" si="21"/>
        <v>12047.15</v>
      </c>
      <c r="H31" s="36">
        <f t="shared" si="21"/>
        <v>12135.65</v>
      </c>
      <c r="I31" s="36">
        <f t="shared" si="21"/>
        <v>12188.025</v>
      </c>
      <c r="J31" s="36">
        <f t="shared" si="21"/>
        <v>12182.724999999999</v>
      </c>
      <c r="K31" s="36">
        <f t="shared" si="21"/>
        <v>12168.95</v>
      </c>
      <c r="L31" s="36">
        <f t="shared" si="21"/>
        <v>12098.3</v>
      </c>
      <c r="M31" s="36">
        <f t="shared" si="21"/>
        <v>11969.4</v>
      </c>
      <c r="N31" s="36">
        <f t="shared" si="21"/>
        <v>12088.400000000001</v>
      </c>
      <c r="O31" s="36">
        <f t="shared" si="21"/>
        <v>12111.725</v>
      </c>
      <c r="P31" s="36">
        <f t="shared" si="21"/>
        <v>11912.974999999999</v>
      </c>
      <c r="Q31" s="36">
        <f t="shared" si="21"/>
        <v>11831.474999999999</v>
      </c>
      <c r="R31" s="36">
        <f t="shared" si="21"/>
        <v>11711.424999999999</v>
      </c>
      <c r="S31" s="36">
        <f t="shared" si="21"/>
        <v>11600.275000000001</v>
      </c>
      <c r="T31" s="36">
        <f t="shared" si="21"/>
        <v>11279.924999999999</v>
      </c>
      <c r="U31" s="36">
        <f t="shared" si="21"/>
        <v>11234.625</v>
      </c>
      <c r="V31" s="36">
        <f t="shared" si="21"/>
        <v>11247.4</v>
      </c>
      <c r="W31" s="36">
        <f t="shared" si="21"/>
        <v>11219.375</v>
      </c>
      <c r="X31" s="36">
        <f t="shared" si="21"/>
        <v>11317.05</v>
      </c>
      <c r="Y31" s="36">
        <f t="shared" si="21"/>
        <v>10931.25</v>
      </c>
      <c r="Z31" s="36">
        <f t="shared" si="21"/>
        <v>9383.6500000000015</v>
      </c>
      <c r="AA31" s="36">
        <f t="shared" si="21"/>
        <v>9159.7000000000007</v>
      </c>
      <c r="AB31" s="36">
        <f t="shared" si="21"/>
        <v>8767.2999999999993</v>
      </c>
      <c r="AC31" s="36">
        <f t="shared" si="21"/>
        <v>8204</v>
      </c>
      <c r="AD31" s="36">
        <f t="shared" si="21"/>
        <v>8530.6</v>
      </c>
      <c r="AE31" s="36">
        <f t="shared" si="21"/>
        <v>7871.4250000000002</v>
      </c>
      <c r="AF31" s="36">
        <f t="shared" si="21"/>
        <v>7774.0249999999996</v>
      </c>
      <c r="AG31" s="36">
        <f t="shared" si="21"/>
        <v>8045.75</v>
      </c>
      <c r="AH31" s="36">
        <f t="shared" si="21"/>
        <v>8526.9749999999985</v>
      </c>
      <c r="AI31" s="36">
        <f t="shared" si="21"/>
        <v>8780.9</v>
      </c>
      <c r="AJ31" s="36">
        <f t="shared" si="21"/>
        <v>8410</v>
      </c>
      <c r="AK31" s="36">
        <f t="shared" si="21"/>
        <v>8518.15</v>
      </c>
      <c r="AL31" s="36">
        <f t="shared" si="21"/>
        <v>8393.2250000000004</v>
      </c>
      <c r="AM31" s="36">
        <f t="shared" si="21"/>
        <v>8206.1749999999993</v>
      </c>
      <c r="AN31" s="36">
        <f t="shared" si="21"/>
        <v>8590.1749999999993</v>
      </c>
      <c r="AO31" s="36">
        <f t="shared" si="21"/>
        <v>8892.7999999999993</v>
      </c>
      <c r="AP31" s="36">
        <f t="shared" si="21"/>
        <v>9016.4500000000007</v>
      </c>
      <c r="AQ31" s="36">
        <f t="shared" si="21"/>
        <v>9012.2249999999985</v>
      </c>
      <c r="AR31" s="36">
        <f t="shared" si="21"/>
        <v>9067.6500000000015</v>
      </c>
      <c r="AS31" s="36">
        <f t="shared" si="21"/>
        <v>8937.8250000000007</v>
      </c>
      <c r="AT31" s="36">
        <f t="shared" si="21"/>
        <v>9207.6749999999993</v>
      </c>
      <c r="AU31" s="36">
        <f t="shared" si="21"/>
        <v>9310.8250000000007</v>
      </c>
      <c r="AV31" s="36">
        <f t="shared" si="21"/>
        <v>8976.9</v>
      </c>
      <c r="AW31" s="36">
        <f t="shared" si="21"/>
        <v>9078</v>
      </c>
      <c r="AX31" s="36">
        <f t="shared" si="21"/>
        <v>9256.875</v>
      </c>
      <c r="AY31" s="36">
        <f t="shared" si="21"/>
        <v>9219.0999999999985</v>
      </c>
      <c r="AZ31" s="36">
        <f t="shared" si="21"/>
        <v>9313.7250000000004</v>
      </c>
      <c r="BA31" s="36">
        <f t="shared" si="21"/>
        <v>9332.2000000000007</v>
      </c>
      <c r="BB31" s="36">
        <f t="shared" si="21"/>
        <v>9496.1</v>
      </c>
      <c r="BC31" s="36">
        <f t="shared" si="21"/>
        <v>9810.2749999999996</v>
      </c>
    </row>
    <row r="32" spans="1:55">
      <c r="A32" s="37">
        <f t="shared" ref="A32:BC32" si="22">ABS(A29-A31)</f>
        <v>108.98333333333358</v>
      </c>
      <c r="B32" s="37">
        <f t="shared" si="22"/>
        <v>17.150000000001455</v>
      </c>
      <c r="C32" s="37">
        <f t="shared" si="22"/>
        <v>63.25</v>
      </c>
      <c r="D32" s="37">
        <f t="shared" si="22"/>
        <v>42.266666666666424</v>
      </c>
      <c r="E32" s="37">
        <f t="shared" si="22"/>
        <v>10.216666666663514</v>
      </c>
      <c r="F32" s="37">
        <f t="shared" si="22"/>
        <v>10.650000000001455</v>
      </c>
      <c r="G32" s="37">
        <f t="shared" si="22"/>
        <v>10.433333333330665</v>
      </c>
      <c r="H32" s="37">
        <f t="shared" si="22"/>
        <v>18.5</v>
      </c>
      <c r="I32" s="37">
        <f t="shared" si="22"/>
        <v>8.7833333333328483</v>
      </c>
      <c r="J32" s="37">
        <f t="shared" si="22"/>
        <v>5.3833333333313931</v>
      </c>
      <c r="K32" s="37">
        <f t="shared" si="22"/>
        <v>36.999999999996362</v>
      </c>
      <c r="L32" s="37">
        <f t="shared" si="22"/>
        <v>35.000000000003638</v>
      </c>
      <c r="M32" s="37">
        <f t="shared" si="22"/>
        <v>15.400000000001455</v>
      </c>
      <c r="N32" s="37">
        <f t="shared" si="22"/>
        <v>25</v>
      </c>
      <c r="O32" s="37">
        <f t="shared" si="22"/>
        <v>20.583333333332121</v>
      </c>
      <c r="P32" s="37">
        <f t="shared" si="22"/>
        <v>55.716666666663514</v>
      </c>
      <c r="Q32" s="37">
        <f t="shared" si="22"/>
        <v>22.383333333331393</v>
      </c>
      <c r="R32" s="37">
        <f t="shared" si="22"/>
        <v>21.950000000000728</v>
      </c>
      <c r="S32" s="37">
        <f t="shared" si="22"/>
        <v>22.016666666666424</v>
      </c>
      <c r="T32" s="37">
        <f t="shared" si="22"/>
        <v>52.116666666664969</v>
      </c>
      <c r="U32" s="37">
        <f t="shared" si="22"/>
        <v>67.916666666667879</v>
      </c>
      <c r="V32" s="37">
        <f t="shared" si="22"/>
        <v>37.266666666666424</v>
      </c>
      <c r="W32" s="37">
        <f t="shared" si="22"/>
        <v>21.083333333332121</v>
      </c>
      <c r="X32" s="37">
        <f t="shared" si="22"/>
        <v>32.033333333332848</v>
      </c>
      <c r="Y32" s="37">
        <f t="shared" si="22"/>
        <v>38.799999999999272</v>
      </c>
      <c r="Z32" s="37">
        <f t="shared" si="22"/>
        <v>124.16666666666788</v>
      </c>
      <c r="AA32" s="37">
        <f t="shared" si="22"/>
        <v>128.4333333333343</v>
      </c>
      <c r="AB32" s="37">
        <f t="shared" si="22"/>
        <v>199</v>
      </c>
      <c r="AC32" s="37">
        <f t="shared" si="22"/>
        <v>39.633333333335031</v>
      </c>
      <c r="AD32" s="37">
        <f t="shared" si="22"/>
        <v>143.23333333333358</v>
      </c>
      <c r="AE32" s="37">
        <f t="shared" si="22"/>
        <v>174.11666666666861</v>
      </c>
      <c r="AF32" s="37">
        <f t="shared" si="22"/>
        <v>18.016666666666424</v>
      </c>
      <c r="AG32" s="37">
        <f t="shared" si="22"/>
        <v>181.39999999999964</v>
      </c>
      <c r="AH32" s="37">
        <f t="shared" si="22"/>
        <v>76.316666666669335</v>
      </c>
      <c r="AI32" s="37">
        <f t="shared" si="22"/>
        <v>80.433333333334303</v>
      </c>
      <c r="AJ32" s="37">
        <f t="shared" si="22"/>
        <v>85.933333333334303</v>
      </c>
      <c r="AK32" s="37">
        <f t="shared" si="22"/>
        <v>53.066666666665697</v>
      </c>
      <c r="AL32" s="37">
        <f t="shared" si="22"/>
        <v>92.950000000000728</v>
      </c>
      <c r="AM32" s="37">
        <f t="shared" si="22"/>
        <v>81.58333333333394</v>
      </c>
      <c r="AN32" s="37">
        <f t="shared" si="22"/>
        <v>134.6833333333343</v>
      </c>
      <c r="AO32" s="37">
        <f t="shared" si="22"/>
        <v>96.033333333332848</v>
      </c>
      <c r="AP32" s="37">
        <f t="shared" si="22"/>
        <v>63.633333333335031</v>
      </c>
      <c r="AQ32" s="37">
        <f t="shared" si="22"/>
        <v>12.25</v>
      </c>
      <c r="AR32" s="37">
        <f t="shared" si="22"/>
        <v>94.900000000001455</v>
      </c>
      <c r="AS32" s="37">
        <f t="shared" si="22"/>
        <v>36.649999999997817</v>
      </c>
      <c r="AT32" s="37">
        <f t="shared" si="22"/>
        <v>39.383333333335031</v>
      </c>
      <c r="AU32" s="37">
        <f t="shared" si="22"/>
        <v>32.650000000001455</v>
      </c>
      <c r="AV32" s="37">
        <f t="shared" si="22"/>
        <v>3.0333333333328483</v>
      </c>
      <c r="AW32" s="37">
        <f t="shared" si="22"/>
        <v>72.866666666664969</v>
      </c>
      <c r="AX32" s="37">
        <f t="shared" si="22"/>
        <v>38.016666666666424</v>
      </c>
      <c r="AY32" s="37">
        <f t="shared" si="22"/>
        <v>43.133333333331393</v>
      </c>
      <c r="AZ32" s="37">
        <f t="shared" si="22"/>
        <v>20.950000000000728</v>
      </c>
      <c r="BA32" s="37">
        <f t="shared" si="22"/>
        <v>32.466666666667152</v>
      </c>
      <c r="BB32" s="37">
        <f t="shared" si="22"/>
        <v>38.166666666667879</v>
      </c>
      <c r="BC32" s="37">
        <f t="shared" si="22"/>
        <v>33.083333333332121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Sam</cp:lastModifiedBy>
  <dcterms:created xsi:type="dcterms:W3CDTF">2019-03-17T19:12:04Z</dcterms:created>
  <dcterms:modified xsi:type="dcterms:W3CDTF">2020-05-06T17:05:09Z</dcterms:modified>
</cp:coreProperties>
</file>