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H30" i="2" l="1"/>
  <c r="H28" i="2"/>
  <c r="H31" i="2" s="1"/>
  <c r="H27" i="2"/>
  <c r="H25" i="2"/>
  <c r="H15" i="2" s="1"/>
  <c r="H20" i="2"/>
  <c r="H18" i="2"/>
  <c r="H23" i="2" s="1"/>
  <c r="H11" i="2"/>
  <c r="H14" i="2" s="1"/>
  <c r="H16" i="2" l="1"/>
  <c r="H29" i="2"/>
  <c r="H32" i="2" s="1"/>
  <c r="H10" i="2" s="1"/>
  <c r="H26" i="2"/>
  <c r="H7" i="2"/>
  <c r="H8" i="2"/>
  <c r="H6" i="2" s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I30" i="2"/>
  <c r="I28" i="2"/>
  <c r="I31" i="2" s="1"/>
  <c r="I27" i="2"/>
  <c r="I25" i="2"/>
  <c r="I26" i="2" s="1"/>
  <c r="I20" i="2"/>
  <c r="I18" i="2"/>
  <c r="I23" i="2" s="1"/>
  <c r="I11" i="2"/>
  <c r="I8" i="2" s="1"/>
  <c r="H12" i="2" l="1"/>
  <c r="H19" i="2"/>
  <c r="H22" i="2"/>
  <c r="H21" i="2"/>
  <c r="I29" i="2"/>
  <c r="I32" i="2" s="1"/>
  <c r="CB12" i="14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I6" i="2"/>
  <c r="I14" i="2"/>
  <c r="I16" i="2" s="1"/>
  <c r="I7" i="2"/>
  <c r="I15" i="2"/>
  <c r="I19" i="2"/>
  <c r="I22" i="2"/>
  <c r="I21" i="2"/>
  <c r="I12" i="2"/>
  <c r="I10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G30" i="2"/>
  <c r="G28" i="2"/>
  <c r="G31" i="2" s="1"/>
  <c r="G27" i="2"/>
  <c r="G25" i="2"/>
  <c r="G26" i="2" s="1"/>
  <c r="G20" i="2"/>
  <c r="G18" i="2"/>
  <c r="G23" i="2" s="1"/>
  <c r="G11" i="2"/>
  <c r="G8" i="2" s="1"/>
  <c r="CF19" i="14" l="1"/>
  <c r="CF22" i="14"/>
  <c r="CF21" i="14"/>
  <c r="CB19" i="14"/>
  <c r="CB22" i="14"/>
  <c r="CB21" i="14"/>
  <c r="G6" i="2"/>
  <c r="G14" i="2"/>
  <c r="G16" i="2" s="1"/>
  <c r="G29" i="2"/>
  <c r="G32" i="2" s="1"/>
  <c r="G10" i="2" s="1"/>
  <c r="G7" i="2"/>
  <c r="G15" i="2"/>
  <c r="G21" i="2"/>
  <c r="G19" i="2"/>
  <c r="G22" i="2"/>
  <c r="G12" i="2" l="1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<sst xmlns="http://schemas.openxmlformats.org/spreadsheetml/2006/main" count="71" uniqueCount="68">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</sst>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N3" sqref="N3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2.88671875" style="68" bestFit="1" customWidth="1"/>
    <col min="13" max="13" width="13.77734375" style="15" bestFit="1" customWidth="1"/>
    <col min="14" max="17" width="10.44140625" style="15" bestFit="1" customWidth="1"/>
    <col min="18" max="253" width="8.77734375" style="15" customWidth="1"/>
    <col min="254" max="16384" width="8.77734375" style="16"/>
  </cols>
  <sheetData>
    <row r="1" spans="1:18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43997</v>
      </c>
      <c r="H1" s="2">
        <v>43998</v>
      </c>
      <c r="I1" s="2">
        <v>43998</v>
      </c>
      <c r="J1" s="2"/>
      <c r="L1" s="68" t="s">
        <v>66</v>
      </c>
      <c r="M1" s="12" t="s">
        <v>27</v>
      </c>
      <c r="N1" s="14">
        <v>10328.5</v>
      </c>
      <c r="O1" s="14">
        <v>8806.75</v>
      </c>
      <c r="P1" s="14">
        <v>2252.75</v>
      </c>
      <c r="Q1" s="14">
        <v>12430.5</v>
      </c>
    </row>
    <row r="2" spans="1:18" ht="15" customHeight="1" thickBot="1">
      <c r="A2" s="17"/>
      <c r="B2" s="18"/>
      <c r="C2" s="18"/>
      <c r="D2" s="3" t="s">
        <v>1</v>
      </c>
      <c r="E2" s="56">
        <v>9598.85</v>
      </c>
      <c r="F2" s="56">
        <v>10328.5</v>
      </c>
      <c r="G2" s="56">
        <v>9943.35</v>
      </c>
      <c r="H2" s="56">
        <v>10046.15</v>
      </c>
      <c r="I2" s="56">
        <v>20638.849999999999</v>
      </c>
      <c r="J2" s="56"/>
      <c r="L2" s="68" t="s">
        <v>65</v>
      </c>
      <c r="M2" s="12" t="s">
        <v>28</v>
      </c>
      <c r="N2" s="14">
        <v>9544.35</v>
      </c>
      <c r="O2" s="14">
        <v>10328.5</v>
      </c>
      <c r="P2" s="14">
        <v>12430.5</v>
      </c>
      <c r="Q2" s="14">
        <v>7511.1</v>
      </c>
    </row>
    <row r="3" spans="1:18" ht="15" customHeight="1" thickBot="1">
      <c r="A3" s="17"/>
      <c r="B3" s="4"/>
      <c r="C3" s="5"/>
      <c r="D3" s="3" t="s">
        <v>2</v>
      </c>
      <c r="E3" s="55">
        <v>8806.75</v>
      </c>
      <c r="F3" s="55">
        <v>9544.35</v>
      </c>
      <c r="G3" s="55">
        <v>9726.35</v>
      </c>
      <c r="H3" s="55">
        <v>9728.5</v>
      </c>
      <c r="I3" s="55">
        <v>19507.05</v>
      </c>
      <c r="J3" s="55"/>
      <c r="M3" s="12" t="s">
        <v>29</v>
      </c>
      <c r="N3" s="14">
        <v>10046.15</v>
      </c>
      <c r="O3" s="14">
        <v>9544.35</v>
      </c>
      <c r="P3" s="14"/>
      <c r="Q3" s="14"/>
      <c r="R3" s="51"/>
    </row>
    <row r="4" spans="1:18" ht="15" customHeight="1">
      <c r="A4" s="17"/>
      <c r="B4" s="4"/>
      <c r="C4" s="5"/>
      <c r="D4" s="3" t="s">
        <v>3</v>
      </c>
      <c r="E4" s="21">
        <v>9580.35</v>
      </c>
      <c r="F4" s="21">
        <v>9972.9</v>
      </c>
      <c r="G4" s="21">
        <v>9813.7000000000007</v>
      </c>
      <c r="H4" s="21">
        <v>9914</v>
      </c>
      <c r="I4" s="21">
        <v>20296.7</v>
      </c>
      <c r="J4" s="21"/>
      <c r="L4" s="68">
        <v>10120.25</v>
      </c>
    </row>
    <row r="5" spans="1:18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L5" s="68">
        <v>9944</v>
      </c>
      <c r="M5" s="22" t="s">
        <v>30</v>
      </c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11136.966666666667</v>
      </c>
      <c r="G6" s="26">
        <f t="shared" ref="G6:H6" si="1">G8+G25</f>
        <v>10146.250000000002</v>
      </c>
      <c r="H6" s="26">
        <f t="shared" si="1"/>
        <v>10381.583333333334</v>
      </c>
      <c r="I6" s="26">
        <f t="shared" ref="I6" si="2">I8+I25</f>
        <v>21919.816666666658</v>
      </c>
      <c r="J6" s="26"/>
      <c r="L6" s="68">
        <v>9800</v>
      </c>
      <c r="M6" s="43">
        <v>0.23599999999999999</v>
      </c>
      <c r="N6" s="44">
        <f t="shared" ref="N6" si="3">VALUE(23.6/100*(N1-N2)+N2)</f>
        <v>9729.4094000000005</v>
      </c>
      <c r="O6" s="44">
        <f t="shared" ref="O6" si="4">VALUE(23.6/100*(O1-O2)+O2)</f>
        <v>9969.3670000000002</v>
      </c>
      <c r="P6" s="44">
        <f t="shared" ref="P6:Q6" si="5">VALUE(23.6/100*(P1-P2)+P2)</f>
        <v>10028.550999999999</v>
      </c>
      <c r="Q6" s="44">
        <f t="shared" si="5"/>
        <v>8672.0784000000003</v>
      </c>
    </row>
    <row r="7" spans="1:18" ht="15" customHeight="1">
      <c r="A7" s="24"/>
      <c r="B7" s="25"/>
      <c r="C7" s="25"/>
      <c r="D7" s="6" t="s">
        <v>6</v>
      </c>
      <c r="E7" s="27">
        <f t="shared" ref="E7:F7" si="6">E11+E25</f>
        <v>10120.75</v>
      </c>
      <c r="F7" s="27">
        <f t="shared" si="6"/>
        <v>10732.733333333334</v>
      </c>
      <c r="G7" s="27">
        <f t="shared" ref="G7:H7" si="7">G11+G25</f>
        <v>10044.800000000001</v>
      </c>
      <c r="H7" s="27">
        <f t="shared" si="7"/>
        <v>10213.866666666667</v>
      </c>
      <c r="I7" s="27">
        <f t="shared" ref="I7" si="8">I11+I25</f>
        <v>21279.333333333328</v>
      </c>
      <c r="J7" s="27"/>
      <c r="L7" s="68">
        <v>9706.9500000000007</v>
      </c>
      <c r="M7" s="47">
        <v>0.38200000000000001</v>
      </c>
      <c r="N7" s="48">
        <f t="shared" ref="N7" si="9">38.2/100*(N1-N2)+N2</f>
        <v>9843.8953000000001</v>
      </c>
      <c r="O7" s="48">
        <f t="shared" ref="O7" si="10">38.2/100*(O1-O2)+O2</f>
        <v>9747.1915000000008</v>
      </c>
      <c r="P7" s="48">
        <f t="shared" ref="P7:Q7" si="11">38.2/100*(P1-P2)+P2</f>
        <v>8542.5995000000003</v>
      </c>
      <c r="Q7" s="48">
        <f t="shared" si="11"/>
        <v>9390.3107999999993</v>
      </c>
    </row>
    <row r="8" spans="1:18" ht="15" customHeight="1">
      <c r="A8" s="24"/>
      <c r="B8" s="25"/>
      <c r="C8" s="25"/>
      <c r="D8" s="6" t="s">
        <v>7</v>
      </c>
      <c r="E8" s="28">
        <f t="shared" ref="E8:F8" si="12">(2*E11)-E3</f>
        <v>9850.5499999999993</v>
      </c>
      <c r="F8" s="28">
        <f t="shared" si="12"/>
        <v>10352.816666666668</v>
      </c>
      <c r="G8" s="28">
        <f t="shared" ref="G8:H8" si="13">(2*G11)-G3</f>
        <v>9929.2500000000018</v>
      </c>
      <c r="H8" s="28">
        <f t="shared" si="13"/>
        <v>10063.933333333334</v>
      </c>
      <c r="I8" s="28">
        <f t="shared" ref="I8" si="14">(2*I11)-I3</f>
        <v>20788.016666666659</v>
      </c>
      <c r="J8" s="28"/>
      <c r="M8" s="41">
        <v>0.5</v>
      </c>
      <c r="N8" s="42">
        <f t="shared" ref="N8" si="15">VALUE(50/100*(N1-N2)+N2)</f>
        <v>9936.4249999999993</v>
      </c>
      <c r="O8" s="42">
        <f t="shared" ref="O8" si="16">VALUE(50/100*(O1-O2)+O2)</f>
        <v>9567.625</v>
      </c>
      <c r="P8" s="42">
        <f t="shared" ref="P8:Q8" si="17">VALUE(50/100*(P1-P2)+P2)</f>
        <v>7341.625</v>
      </c>
      <c r="Q8" s="42">
        <f t="shared" si="17"/>
        <v>9970.7999999999993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M9" s="49">
        <v>0.61799999999999999</v>
      </c>
      <c r="N9" s="50">
        <f t="shared" ref="N9" si="18">VALUE(61.8/100*(N1-N2)+N2)</f>
        <v>10028.9547</v>
      </c>
      <c r="O9" s="50">
        <f t="shared" ref="O9" si="19">VALUE(61.8/100*(O1-O2)+O2)</f>
        <v>9388.0584999999992</v>
      </c>
      <c r="P9" s="50">
        <f t="shared" ref="P9:Q9" si="20">VALUE(61.8/100*(P1-P2)+P2)</f>
        <v>6140.6504999999997</v>
      </c>
      <c r="Q9" s="50">
        <f t="shared" si="20"/>
        <v>10551.289199999999</v>
      </c>
    </row>
    <row r="10" spans="1:18" ht="15" customHeight="1">
      <c r="A10" s="24"/>
      <c r="B10" s="25"/>
      <c r="C10" s="25"/>
      <c r="D10" s="6" t="s">
        <v>8</v>
      </c>
      <c r="E10" s="53">
        <f t="shared" ref="E10:F10" si="21">E11+E32/2</f>
        <v>9454.5</v>
      </c>
      <c r="F10" s="53">
        <f t="shared" si="21"/>
        <v>9960.7416666666686</v>
      </c>
      <c r="G10" s="53">
        <f t="shared" ref="G10:H10" si="22">G11+G32/2</f>
        <v>9834.85</v>
      </c>
      <c r="H10" s="53">
        <f t="shared" si="22"/>
        <v>9905.1083333333336</v>
      </c>
      <c r="I10" s="53">
        <f t="shared" ref="I10" si="23">I11+I32/2</f>
        <v>20222.116666666661</v>
      </c>
      <c r="J10" s="53"/>
      <c r="M10" s="39">
        <v>0.70699999999999996</v>
      </c>
      <c r="N10" s="40">
        <f t="shared" ref="N10" si="24">VALUE(70.7/100*(N1-N2)+N2)</f>
        <v>10098.744049999999</v>
      </c>
      <c r="O10" s="40">
        <f t="shared" ref="O10" si="25">VALUE(70.7/100*(O1-O2)+O2)</f>
        <v>9252.6227500000005</v>
      </c>
      <c r="P10" s="40">
        <f t="shared" ref="P10:Q10" si="26">VALUE(70.7/100*(P1-P2)+P2)</f>
        <v>5234.8307499999992</v>
      </c>
      <c r="Q10" s="40">
        <f t="shared" si="26"/>
        <v>10989.1158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27">(E2+E3+E4)/3</f>
        <v>9328.65</v>
      </c>
      <c r="F11" s="21">
        <f t="shared" si="27"/>
        <v>9948.5833333333339</v>
      </c>
      <c r="G11" s="21">
        <f t="shared" ref="G11:H11" si="28">(G2+G3+G4)/3</f>
        <v>9827.8000000000011</v>
      </c>
      <c r="H11" s="21">
        <f t="shared" si="28"/>
        <v>9896.2166666666672</v>
      </c>
      <c r="I11" s="21">
        <f t="shared" ref="I11" si="29">(I2+I3+I4)/3</f>
        <v>20147.533333333329</v>
      </c>
      <c r="J11" s="21"/>
      <c r="M11" s="45">
        <v>0.78600000000000003</v>
      </c>
      <c r="N11" s="46">
        <f t="shared" ref="N11" si="30">VALUE(78.6/100*(N1-N2)+N2)</f>
        <v>10160.6919</v>
      </c>
      <c r="O11" s="46">
        <f t="shared" ref="O11" si="31">VALUE(78.6/100*(O1-O2)+O2)</f>
        <v>9132.4045000000006</v>
      </c>
      <c r="P11" s="46">
        <f t="shared" ref="P11:Q11" si="32">VALUE(78.6/100*(P1-P2)+P2)</f>
        <v>4430.7885000000006</v>
      </c>
      <c r="Q11" s="46">
        <f t="shared" si="32"/>
        <v>11377.7484</v>
      </c>
    </row>
    <row r="12" spans="1:18" ht="15" customHeight="1">
      <c r="A12" s="24"/>
      <c r="B12" s="25"/>
      <c r="C12" s="25"/>
      <c r="D12" s="6" t="s">
        <v>10</v>
      </c>
      <c r="E12" s="54">
        <f t="shared" ref="E12:F12" si="33">E11-E32/2</f>
        <v>9202.7999999999993</v>
      </c>
      <c r="F12" s="54">
        <f t="shared" si="33"/>
        <v>9936.4249999999993</v>
      </c>
      <c r="G12" s="54">
        <f t="shared" ref="G12:H12" si="34">G11-G32/2</f>
        <v>9820.7500000000018</v>
      </c>
      <c r="H12" s="54">
        <f t="shared" si="34"/>
        <v>9887.3250000000007</v>
      </c>
      <c r="I12" s="54">
        <f t="shared" ref="I12" si="35">I11-I32/2</f>
        <v>20072.949999999997</v>
      </c>
      <c r="J12" s="54"/>
      <c r="M12" s="39">
        <v>1</v>
      </c>
      <c r="N12" s="40">
        <f t="shared" ref="N12" si="36">VALUE(100/100*(N1-N2)+N2)</f>
        <v>10328.5</v>
      </c>
      <c r="O12" s="40">
        <f t="shared" ref="O12" si="37">VALUE(100/100*(O1-O2)+O2)</f>
        <v>8806.75</v>
      </c>
      <c r="P12" s="40">
        <f t="shared" ref="P12:Q12" si="38">VALUE(100/100*(P1-P2)+P2)</f>
        <v>2252.75</v>
      </c>
      <c r="Q12" s="40">
        <f t="shared" si="38"/>
        <v>12430.5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M13" s="39">
        <v>1.236</v>
      </c>
      <c r="N13" s="40">
        <f t="shared" ref="N13" si="39">VALUE(123.6/100*(N1-N2)+N2)</f>
        <v>10513.5594</v>
      </c>
      <c r="O13" s="40">
        <f t="shared" ref="O13" si="40">VALUE(123.6/100*(O1-O2)+O2)</f>
        <v>8447.6170000000002</v>
      </c>
      <c r="P13" s="40">
        <f t="shared" ref="P13:Q13" si="41">VALUE(123.6/100*(P1-P2)+P2)</f>
        <v>-149.19900000000052</v>
      </c>
      <c r="Q13" s="40">
        <f t="shared" si="41"/>
        <v>13591.4784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42">2*E11-E2</f>
        <v>9058.4499999999989</v>
      </c>
      <c r="F14" s="32">
        <f t="shared" si="42"/>
        <v>9568.6666666666679</v>
      </c>
      <c r="G14" s="32">
        <f t="shared" ref="G14:H14" si="43">2*G11-G2</f>
        <v>9712.2500000000018</v>
      </c>
      <c r="H14" s="32">
        <f t="shared" si="43"/>
        <v>9746.2833333333347</v>
      </c>
      <c r="I14" s="32">
        <f t="shared" ref="I14" si="44">2*I11-I2</f>
        <v>19656.21666666666</v>
      </c>
      <c r="J14" s="32"/>
      <c r="M14" s="33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45">E11-E25</f>
        <v>8536.5499999999993</v>
      </c>
      <c r="F15" s="34">
        <f t="shared" si="45"/>
        <v>9164.4333333333343</v>
      </c>
      <c r="G15" s="34">
        <f t="shared" ref="G15:H15" si="46">G11-G25</f>
        <v>9610.8000000000011</v>
      </c>
      <c r="H15" s="34">
        <f t="shared" si="46"/>
        <v>9578.5666666666675</v>
      </c>
      <c r="I15" s="34">
        <f t="shared" ref="I15" si="47">I11-I25</f>
        <v>19015.73333333333</v>
      </c>
      <c r="J15" s="34"/>
      <c r="M15" s="38" t="s">
        <v>31</v>
      </c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48">E14-E25</f>
        <v>8266.3499999999985</v>
      </c>
      <c r="F16" s="35">
        <f t="shared" si="48"/>
        <v>8784.5166666666682</v>
      </c>
      <c r="G16" s="35">
        <f t="shared" ref="G16:H16" si="49">G14-G25</f>
        <v>9495.2500000000018</v>
      </c>
      <c r="H16" s="35">
        <f t="shared" si="49"/>
        <v>9428.633333333335</v>
      </c>
      <c r="I16" s="35">
        <f t="shared" ref="I16" si="50">I14-I25</f>
        <v>18524.416666666661</v>
      </c>
      <c r="J16" s="35"/>
      <c r="M16" s="39">
        <v>0.23599999999999999</v>
      </c>
      <c r="N16" s="40">
        <f t="shared" ref="N16" si="51">VALUE(N3-23.6/100*(N1-N2))</f>
        <v>9861.0905999999995</v>
      </c>
      <c r="O16" s="40">
        <f t="shared" ref="O16" si="52">VALUE(O3-23.6/100*(O1-O2))</f>
        <v>9903.4830000000002</v>
      </c>
      <c r="P16" s="40">
        <f t="shared" ref="P16:Q16" si="53">VALUE(P3-23.6/100*(P1-P2))</f>
        <v>2401.9490000000001</v>
      </c>
      <c r="Q16" s="40">
        <f t="shared" si="53"/>
        <v>-1160.9784</v>
      </c>
    </row>
    <row r="17" spans="1:18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M17" s="66">
        <v>0.38200000000000001</v>
      </c>
      <c r="N17" s="67">
        <f t="shared" ref="N17" si="54">VALUE(N3-38.2/100*(N1-N2))</f>
        <v>9746.6046999999999</v>
      </c>
      <c r="O17" s="67">
        <f t="shared" ref="O17" si="55">VALUE(O3-38.2/100*(O1-O2))</f>
        <v>10125.6585</v>
      </c>
      <c r="P17" s="67">
        <f t="shared" ref="P17:Q17" si="56">VALUE(P3-38.2/100*(P1-P2))</f>
        <v>3887.9005000000002</v>
      </c>
      <c r="Q17" s="67">
        <f t="shared" si="56"/>
        <v>-1879.2107999999998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57">(E2/E3)*E4</f>
        <v>10442.029420330997</v>
      </c>
      <c r="F18" s="27">
        <f t="shared" si="57"/>
        <v>10792.259048547045</v>
      </c>
      <c r="G18" s="27">
        <f t="shared" ref="G18:H18" si="58">(G2/G3)*G4</f>
        <v>10032.648824584763</v>
      </c>
      <c r="H18" s="27">
        <f t="shared" si="58"/>
        <v>10237.706851004779</v>
      </c>
      <c r="I18" s="27">
        <f t="shared" ref="I18" si="59">(I2/I3)*I4</f>
        <v>21474.315531820546</v>
      </c>
      <c r="J18" s="27"/>
      <c r="M18" s="66">
        <v>0.5</v>
      </c>
      <c r="N18" s="67">
        <f t="shared" ref="N18" si="60">VALUE(N3-50/100*(N1-N2))</f>
        <v>9654.0750000000007</v>
      </c>
      <c r="O18" s="67">
        <f t="shared" ref="O18" si="61">VALUE(O3-50/100*(O1-O2))</f>
        <v>10305.225</v>
      </c>
      <c r="P18" s="67">
        <f t="shared" ref="P18:Q18" si="62">VALUE(P3-50/100*(P1-P2))</f>
        <v>5088.875</v>
      </c>
      <c r="Q18" s="67">
        <f t="shared" si="62"/>
        <v>-2459.6999999999998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63">E4+E26/2</f>
        <v>10016.005000000001</v>
      </c>
      <c r="F19" s="28">
        <f t="shared" si="63"/>
        <v>10404.182499999999</v>
      </c>
      <c r="G19" s="28">
        <f t="shared" ref="G19:H19" si="64">G4+G26/2</f>
        <v>9933.0500000000011</v>
      </c>
      <c r="H19" s="28">
        <f t="shared" si="64"/>
        <v>10088.7075</v>
      </c>
      <c r="I19" s="28">
        <f t="shared" ref="I19" si="65">I4+I26/2</f>
        <v>20919.189999999999</v>
      </c>
      <c r="J19" s="28"/>
      <c r="M19" s="66">
        <v>0.61799999999999999</v>
      </c>
      <c r="N19" s="67">
        <f t="shared" ref="N19" si="66">VALUE(N3-61.8/100*(N1-N2))</f>
        <v>9561.5452999999998</v>
      </c>
      <c r="O19" s="67">
        <f t="shared" ref="O19" si="67">VALUE(O3-61.8/100*(O1-O2))</f>
        <v>10484.791500000001</v>
      </c>
      <c r="P19" s="67">
        <f t="shared" ref="P19:Q19" si="68">VALUE(P3-61.8/100*(P1-P2))</f>
        <v>6289.8495000000003</v>
      </c>
      <c r="Q19" s="67">
        <f t="shared" si="68"/>
        <v>-3040.1891999999998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69">E4</f>
        <v>9580.35</v>
      </c>
      <c r="F20" s="21">
        <f t="shared" si="69"/>
        <v>9972.9</v>
      </c>
      <c r="G20" s="21">
        <f t="shared" ref="G20:H20" si="70">G4</f>
        <v>9813.7000000000007</v>
      </c>
      <c r="H20" s="21">
        <f t="shared" si="70"/>
        <v>9914</v>
      </c>
      <c r="I20" s="21">
        <f t="shared" ref="I20" si="71">I4</f>
        <v>20296.7</v>
      </c>
      <c r="J20" s="21"/>
      <c r="M20" s="39">
        <v>0.70699999999999996</v>
      </c>
      <c r="N20" s="40">
        <f t="shared" ref="N20" si="72">VALUE(N3-70.07/100*(N1-N2))</f>
        <v>9496.6960949999993</v>
      </c>
      <c r="O20" s="40">
        <f t="shared" ref="O20" si="73">VALUE(O3-70.07/100*(O1-O2))</f>
        <v>10610.640224999999</v>
      </c>
      <c r="P20" s="40">
        <f t="shared" ref="P20:Q20" si="74">VALUE(P3-70.07/100*(P1-P2))</f>
        <v>7131.5494249999983</v>
      </c>
      <c r="Q20" s="40">
        <f t="shared" si="74"/>
        <v>-3447.0235799999991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75">E4-E26/4</f>
        <v>9362.5225000000009</v>
      </c>
      <c r="F21" s="20">
        <f t="shared" si="75"/>
        <v>9757.2587499999991</v>
      </c>
      <c r="G21" s="20">
        <f t="shared" ref="G21:H21" si="76">G4-G26/4</f>
        <v>9754.0250000000015</v>
      </c>
      <c r="H21" s="20">
        <f t="shared" si="76"/>
        <v>9826.6462499999998</v>
      </c>
      <c r="I21" s="20">
        <f t="shared" ref="I21" si="77">I4-I26/4</f>
        <v>19985.455000000002</v>
      </c>
      <c r="J21" s="20"/>
      <c r="M21" s="39">
        <v>0.78600000000000003</v>
      </c>
      <c r="N21" s="40">
        <f t="shared" ref="N21" si="78">VALUE(N3-78.6/100*(N1-N2))</f>
        <v>9429.8081000000002</v>
      </c>
      <c r="O21" s="40">
        <f t="shared" ref="O21" si="79">VALUE(O3-78.6/100*(O1-O2))</f>
        <v>10740.4455</v>
      </c>
      <c r="P21" s="40">
        <f t="shared" ref="P21:Q21" si="80">VALUE(P3-78.6/100*(P1-P2))</f>
        <v>7999.7114999999994</v>
      </c>
      <c r="Q21" s="40">
        <f t="shared" si="80"/>
        <v>-3866.6483999999991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81">E4-E26/2</f>
        <v>9144.6949999999997</v>
      </c>
      <c r="F22" s="32">
        <f t="shared" si="81"/>
        <v>9541.6175000000003</v>
      </c>
      <c r="G22" s="32">
        <f t="shared" ref="G22:H22" si="82">G4-G26/2</f>
        <v>9694.35</v>
      </c>
      <c r="H22" s="32">
        <f t="shared" si="82"/>
        <v>9739.2924999999996</v>
      </c>
      <c r="I22" s="32">
        <f t="shared" ref="I22" si="83">I4-I26/2</f>
        <v>19674.210000000003</v>
      </c>
      <c r="J22" s="32"/>
      <c r="M22" s="39">
        <v>1</v>
      </c>
      <c r="N22" s="40">
        <f t="shared" ref="N22" si="84">VALUE(N3-100/100*(N1-N2))</f>
        <v>9262</v>
      </c>
      <c r="O22" s="40">
        <f t="shared" ref="O22" si="85">VALUE(O3-100/100*(O1-O2))</f>
        <v>11066.1</v>
      </c>
      <c r="P22" s="40">
        <f t="shared" ref="P22:Q22" si="86">VALUE(P3-100/100*(P1-P2))</f>
        <v>10177.75</v>
      </c>
      <c r="Q22" s="40">
        <f t="shared" si="86"/>
        <v>-4919.3999999999996</v>
      </c>
      <c r="R22" s="52"/>
    </row>
    <row r="23" spans="1:18" ht="15" customHeight="1">
      <c r="A23" s="24"/>
      <c r="B23" s="25"/>
      <c r="C23" s="25"/>
      <c r="D23" s="6" t="s">
        <v>19</v>
      </c>
      <c r="E23" s="34">
        <f t="shared" ref="E23:F23" si="87">E4-(E18-E4)</f>
        <v>8718.6705796690039</v>
      </c>
      <c r="F23" s="34">
        <f t="shared" si="87"/>
        <v>9153.5409514529547</v>
      </c>
      <c r="G23" s="34">
        <f t="shared" ref="G23:H23" si="88">G4-(G18-G4)</f>
        <v>9594.7511754152383</v>
      </c>
      <c r="H23" s="34">
        <f t="shared" si="88"/>
        <v>9590.2931489952207</v>
      </c>
      <c r="I23" s="34">
        <f t="shared" ref="I23" si="89">I4-(I18-I4)</f>
        <v>19119.084468179455</v>
      </c>
      <c r="J23" s="34"/>
      <c r="M23" s="62">
        <v>1.236</v>
      </c>
      <c r="N23" s="63">
        <f t="shared" ref="N23" si="90">VALUE(N3-123.6/100*(N1-N2))</f>
        <v>9076.9405999999999</v>
      </c>
      <c r="O23" s="63">
        <f t="shared" ref="O23" si="91">VALUE(O3-123.6/100*(O1-O2))</f>
        <v>11425.233</v>
      </c>
      <c r="P23" s="63">
        <f t="shared" ref="P23:Q23" si="92">VALUE(P3-123.6/100*(P1-P2))</f>
        <v>12579.699000000001</v>
      </c>
      <c r="Q23" s="63">
        <f t="shared" si="92"/>
        <v>-6080.3783999999996</v>
      </c>
      <c r="R23" s="52"/>
    </row>
    <row r="24" spans="1:18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M24" s="39">
        <v>1.272</v>
      </c>
      <c r="N24" s="40">
        <f t="shared" ref="N24" si="93">VALUE(N3-127.2/100*(N1-N2))</f>
        <v>9048.7111999999997</v>
      </c>
      <c r="O24" s="40">
        <f t="shared" ref="O24" si="94">VALUE(O3-127.2/100*(O1-O2))</f>
        <v>11480.016</v>
      </c>
      <c r="P24" s="40">
        <f t="shared" ref="P24:Q24" si="95">VALUE(P3-127.2/100*(P1-P2))</f>
        <v>12946.098</v>
      </c>
      <c r="Q24" s="40">
        <f t="shared" si="95"/>
        <v>-6257.4767999999995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96">ABS(E2-E3)</f>
        <v>792.10000000000036</v>
      </c>
      <c r="F25" s="36">
        <f t="shared" si="96"/>
        <v>784.14999999999964</v>
      </c>
      <c r="G25" s="36">
        <f t="shared" ref="G25:H25" si="97">ABS(G2-G3)</f>
        <v>217</v>
      </c>
      <c r="H25" s="36">
        <f t="shared" si="97"/>
        <v>317.64999999999964</v>
      </c>
      <c r="I25" s="36">
        <f t="shared" ref="I25" si="98">ABS(I2-I3)</f>
        <v>1131.7999999999993</v>
      </c>
      <c r="J25" s="36"/>
      <c r="M25" s="64">
        <v>1.3819999999999999</v>
      </c>
      <c r="N25" s="65">
        <f t="shared" ref="N25" si="99">VALUE(N3-138.2/100*(N1-N2))</f>
        <v>8962.4547000000002</v>
      </c>
      <c r="O25" s="65">
        <f t="shared" ref="O25" si="100">VALUE(O3-138.2/100*(O1-O2))</f>
        <v>11647.4085</v>
      </c>
      <c r="P25" s="65">
        <f t="shared" ref="P25:Q25" si="101">VALUE(P3-138.2/100*(P1-P2))</f>
        <v>14065.6505</v>
      </c>
      <c r="Q25" s="65">
        <f t="shared" si="101"/>
        <v>-6798.6107999999986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102">E25*1.1</f>
        <v>871.31000000000051</v>
      </c>
      <c r="F26" s="36">
        <f t="shared" si="102"/>
        <v>862.56499999999971</v>
      </c>
      <c r="G26" s="36">
        <f t="shared" ref="G26:H26" si="103">G25*1.1</f>
        <v>238.70000000000002</v>
      </c>
      <c r="H26" s="36">
        <f t="shared" si="103"/>
        <v>349.41499999999962</v>
      </c>
      <c r="I26" s="36">
        <f t="shared" ref="I26" si="104">I25*1.1</f>
        <v>1244.9799999999993</v>
      </c>
      <c r="J26" s="36"/>
      <c r="M26" s="39">
        <v>1.4139999999999999</v>
      </c>
      <c r="N26" s="40">
        <f t="shared" ref="N26" si="105">VALUE(N3-141.4/100*(N1-N2))</f>
        <v>8937.3618999999999</v>
      </c>
      <c r="O26" s="40">
        <f t="shared" ref="O26" si="106">VALUE(O3-141.4/100*(O1-O2))</f>
        <v>11696.104500000001</v>
      </c>
      <c r="P26" s="40">
        <f t="shared" ref="P26:Q26" si="107">VALUE(P3-141.4/100*(P1-P2))</f>
        <v>14391.338500000002</v>
      </c>
      <c r="Q26" s="40">
        <f t="shared" si="107"/>
        <v>-6956.0316000000003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108">(E2+E3)</f>
        <v>18405.599999999999</v>
      </c>
      <c r="F27" s="36">
        <f t="shared" si="108"/>
        <v>19872.849999999999</v>
      </c>
      <c r="G27" s="36">
        <f t="shared" ref="G27:H27" si="109">(G2+G3)</f>
        <v>19669.7</v>
      </c>
      <c r="H27" s="36">
        <f t="shared" si="109"/>
        <v>19774.650000000001</v>
      </c>
      <c r="I27" s="36">
        <f t="shared" ref="I27" si="110">(I2+I3)</f>
        <v>40145.899999999994</v>
      </c>
      <c r="J27" s="36"/>
      <c r="M27" s="43">
        <v>1.5</v>
      </c>
      <c r="N27" s="44">
        <f t="shared" ref="N27" si="111">VALUE(N3-150/100*(N1-N2))</f>
        <v>8869.9249999999993</v>
      </c>
      <c r="O27" s="44">
        <f t="shared" ref="O27" si="112">VALUE(O3-150/100*(O1-O2))</f>
        <v>11826.975</v>
      </c>
      <c r="P27" s="44">
        <f t="shared" ref="P27:Q27" si="113">VALUE(P3-150/100*(P1-P2))</f>
        <v>15266.625</v>
      </c>
      <c r="Q27" s="44">
        <f t="shared" si="113"/>
        <v>-7379.0999999999995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114">(E2+E3)/2</f>
        <v>9202.7999999999993</v>
      </c>
      <c r="F28" s="36">
        <f t="shared" si="114"/>
        <v>9936.4249999999993</v>
      </c>
      <c r="G28" s="36">
        <f t="shared" ref="G28:H28" si="115">(G2+G3)/2</f>
        <v>9834.85</v>
      </c>
      <c r="H28" s="36">
        <f t="shared" si="115"/>
        <v>9887.3250000000007</v>
      </c>
      <c r="I28" s="36">
        <f t="shared" ref="I28" si="116">(I2+I3)/2</f>
        <v>20072.949999999997</v>
      </c>
      <c r="J28" s="36"/>
      <c r="M28" s="49">
        <v>1.6180000000000001</v>
      </c>
      <c r="N28" s="50">
        <f t="shared" ref="N28" si="117">VALUE(N3-161.8/100*(N1-N2))</f>
        <v>8777.3953000000001</v>
      </c>
      <c r="O28" s="50">
        <f t="shared" ref="O28" si="118">VALUE(O3-161.8/100*(O1-O2))</f>
        <v>12006.541500000001</v>
      </c>
      <c r="P28" s="50">
        <f t="shared" ref="P28:Q28" si="119">VALUE(P3-161.8/100*(P1-P2))</f>
        <v>16467.5995</v>
      </c>
      <c r="Q28" s="50">
        <f t="shared" si="119"/>
        <v>-7959.5892000000003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20">E30-E31+E30</f>
        <v>9454.5</v>
      </c>
      <c r="F29" s="36">
        <f t="shared" si="120"/>
        <v>9960.7416666666686</v>
      </c>
      <c r="G29" s="36">
        <f t="shared" ref="G29:H29" si="121">G30-G31+G30</f>
        <v>9820.7500000000018</v>
      </c>
      <c r="H29" s="36">
        <f t="shared" si="121"/>
        <v>9905.1083333333336</v>
      </c>
      <c r="I29" s="36">
        <f t="shared" ref="I29" si="122">I30-I31+I30</f>
        <v>20222.116666666661</v>
      </c>
      <c r="J29" s="36"/>
      <c r="M29" s="39">
        <v>1.7070000000000001</v>
      </c>
      <c r="N29" s="40">
        <f t="shared" ref="N29" si="123">VALUE(N3-170.07/100*(N1-N2))</f>
        <v>8712.5460949999997</v>
      </c>
      <c r="O29" s="40">
        <f t="shared" ref="O29" si="124">VALUE(O3-170.07/100*(O1-O2))</f>
        <v>12132.390224999999</v>
      </c>
      <c r="P29" s="40">
        <f t="shared" ref="P29:Q29" si="125">VALUE(P3-170.07/100*(P1-P2))</f>
        <v>17309.299424999997</v>
      </c>
      <c r="Q29" s="40">
        <f t="shared" si="125"/>
        <v>-8366.4235799999988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26">(E2+E3+E4)/3</f>
        <v>9328.65</v>
      </c>
      <c r="F30" s="36">
        <f t="shared" si="126"/>
        <v>9948.5833333333339</v>
      </c>
      <c r="G30" s="36">
        <f t="shared" ref="G30:H30" si="127">(G2+G3+G4)/3</f>
        <v>9827.8000000000011</v>
      </c>
      <c r="H30" s="36">
        <f t="shared" si="127"/>
        <v>9896.2166666666672</v>
      </c>
      <c r="I30" s="36">
        <f t="shared" ref="I30" si="128">(I2+I3+I4)/3</f>
        <v>20147.533333333329</v>
      </c>
      <c r="J30" s="36"/>
      <c r="M30" s="39">
        <v>2</v>
      </c>
      <c r="N30" s="40">
        <f t="shared" ref="N30" si="129">VALUE(N3-200/100*(N1-N2))</f>
        <v>8477.85</v>
      </c>
      <c r="O30" s="40">
        <f t="shared" ref="O30" si="130">VALUE(O3-200/100*(O1-O2))</f>
        <v>12587.85</v>
      </c>
      <c r="P30" s="40">
        <f t="shared" ref="P30:Q30" si="131">VALUE(P3-200/100*(P1-P2))</f>
        <v>20355.5</v>
      </c>
      <c r="Q30" s="40">
        <f t="shared" si="131"/>
        <v>-9838.7999999999993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32">E28</f>
        <v>9202.7999999999993</v>
      </c>
      <c r="F31" s="36">
        <f t="shared" si="132"/>
        <v>9936.4249999999993</v>
      </c>
      <c r="G31" s="36">
        <f t="shared" ref="G31:H31" si="133">G28</f>
        <v>9834.85</v>
      </c>
      <c r="H31" s="36">
        <f t="shared" si="133"/>
        <v>9887.3250000000007</v>
      </c>
      <c r="I31" s="36">
        <f t="shared" ref="I31" si="134">I28</f>
        <v>20072.949999999997</v>
      </c>
      <c r="J31" s="36"/>
      <c r="M31" s="39">
        <v>2.2360000000000002</v>
      </c>
      <c r="N31" s="40">
        <f t="shared" ref="N31" si="135">VALUE(N3-223.6/100*(N1-N2))</f>
        <v>8292.7906000000003</v>
      </c>
      <c r="O31" s="40">
        <f t="shared" ref="O31" si="136">VALUE(O3-223.6/100*(O1-O2))</f>
        <v>12946.983</v>
      </c>
      <c r="P31" s="40">
        <f t="shared" ref="P31:Q31" si="137">VALUE(P3-223.6/100*(P1-P2))</f>
        <v>22757.448999999997</v>
      </c>
      <c r="Q31" s="40">
        <f t="shared" si="137"/>
        <v>-10999.778399999997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38">ABS(F29-F31)</f>
        <v>24.316666666669335</v>
      </c>
      <c r="G32" s="37">
        <f t="shared" ref="G32:H32" si="139">ABS(G29-G31)</f>
        <v>14.099999999998545</v>
      </c>
      <c r="H32" s="37">
        <f t="shared" si="139"/>
        <v>17.783333333332848</v>
      </c>
      <c r="I32" s="37">
        <f t="shared" ref="I32" si="140">ABS(I29-I31)</f>
        <v>149.16666666666424</v>
      </c>
      <c r="J32" s="37"/>
      <c r="M32" s="39">
        <v>2.2719999999999998</v>
      </c>
      <c r="N32" s="40">
        <f t="shared" ref="N32" si="141">VALUE(N3-227.2/100*(N1-N2))</f>
        <v>8264.5612000000001</v>
      </c>
      <c r="O32" s="40">
        <f t="shared" ref="O32" si="142">VALUE(O3-227.2/100*(O1-O2))</f>
        <v>13001.766</v>
      </c>
      <c r="P32" s="40">
        <f t="shared" ref="P32:Q32" si="143">VALUE(P3-227.2/100*(P1-P2))</f>
        <v>23123.847999999998</v>
      </c>
      <c r="Q32" s="40">
        <f t="shared" si="143"/>
        <v>-11176.876799999998</v>
      </c>
    </row>
    <row r="33" spans="13:18" ht="15" customHeight="1">
      <c r="M33" s="39">
        <v>2.3820000000000001</v>
      </c>
      <c r="N33" s="40">
        <f t="shared" ref="N33" si="144">VALUE(N3-238.2/100*(N1-N2))</f>
        <v>8178.3047000000006</v>
      </c>
      <c r="O33" s="40">
        <f t="shared" ref="O33" si="145">VALUE(O3-238.2/100*(O1-O2))</f>
        <v>13169.1585</v>
      </c>
      <c r="P33" s="40">
        <f t="shared" ref="P33:Q33" si="146">VALUE(P3-238.2/100*(P1-P2))</f>
        <v>24243.400499999996</v>
      </c>
      <c r="Q33" s="40">
        <f t="shared" si="146"/>
        <v>-11718.010799999998</v>
      </c>
    </row>
    <row r="34" spans="13:18" ht="15" customHeight="1">
      <c r="M34" s="39">
        <v>2.4140000000000001</v>
      </c>
      <c r="N34" s="40">
        <f t="shared" ref="N34" si="147">VALUE(N3-241.4/100*(N1-N2))</f>
        <v>8153.2119000000002</v>
      </c>
      <c r="O34" s="40">
        <f t="shared" ref="O34" si="148">VALUE(O3-241.4/100*(O1-O2))</f>
        <v>13217.854500000001</v>
      </c>
      <c r="P34" s="40">
        <f t="shared" ref="P34:Q34" si="149">VALUE(P3-241.4/100*(P1-P2))</f>
        <v>24569.088500000002</v>
      </c>
      <c r="Q34" s="40">
        <f t="shared" si="149"/>
        <v>-11875.4316</v>
      </c>
      <c r="R34" s="52"/>
    </row>
    <row r="35" spans="13:18" ht="15" customHeight="1">
      <c r="M35" s="58">
        <v>2.6179999999999999</v>
      </c>
      <c r="N35" s="59">
        <f t="shared" ref="N35" si="150">VALUE(N3-261.8/100*(N1-N2))</f>
        <v>7993.2453000000005</v>
      </c>
      <c r="O35" s="59">
        <f t="shared" ref="O35" si="151">VALUE(O3-261.8/100*(O1-O2))</f>
        <v>13528.291500000001</v>
      </c>
      <c r="P35" s="59">
        <f t="shared" ref="P35:Q35" si="152">VALUE(P3-261.8/100*(P1-P2))</f>
        <v>26645.349500000004</v>
      </c>
      <c r="Q35" s="59">
        <f t="shared" si="152"/>
        <v>-12878.9892</v>
      </c>
    </row>
    <row r="36" spans="13:18" ht="15" customHeight="1">
      <c r="M36" s="39">
        <v>3</v>
      </c>
      <c r="N36" s="40">
        <f t="shared" ref="N36" si="153">VALUE(N3-300/100*(N1-N2))</f>
        <v>7693.7000000000007</v>
      </c>
      <c r="O36" s="40">
        <f t="shared" ref="O36" si="154">VALUE(O3-300/100*(O1-O2))</f>
        <v>14109.6</v>
      </c>
      <c r="P36" s="40">
        <f t="shared" ref="P36:Q36" si="155">VALUE(P3-300/100*(P1-P2))</f>
        <v>30533.25</v>
      </c>
      <c r="Q36" s="40">
        <f t="shared" si="155"/>
        <v>-14758.199999999999</v>
      </c>
    </row>
    <row r="37" spans="13:18" ht="15" customHeight="1">
      <c r="M37" s="39">
        <v>3.2360000000000002</v>
      </c>
      <c r="N37" s="40">
        <f t="shared" ref="N37" si="156">VALUE(N3-323.6/100*(N1-N2))</f>
        <v>7508.6406000000006</v>
      </c>
      <c r="O37" s="40">
        <f t="shared" ref="O37" si="157">VALUE(O3-323.6/100*(O1-O2))</f>
        <v>14468.733</v>
      </c>
      <c r="P37" s="40">
        <f t="shared" ref="P37:Q37" si="158">VALUE(P3-323.6/100*(P1-P2))</f>
        <v>32935.199000000001</v>
      </c>
      <c r="Q37" s="40">
        <f t="shared" si="158"/>
        <v>-15919.178400000001</v>
      </c>
    </row>
    <row r="38" spans="13:18" ht="15" customHeight="1">
      <c r="M38" s="39">
        <v>3.2719999999999998</v>
      </c>
      <c r="N38" s="40">
        <f t="shared" ref="N38" si="159">VALUE(N3-327.2/100*(N1-N2))</f>
        <v>7480.4112000000005</v>
      </c>
      <c r="O38" s="40">
        <f t="shared" ref="O38" si="160">VALUE(O3-327.2/100*(O1-O2))</f>
        <v>14523.516</v>
      </c>
      <c r="P38" s="40">
        <f t="shared" ref="P38:Q38" si="161">VALUE(P3-327.2/100*(P1-P2))</f>
        <v>33301.597999999998</v>
      </c>
      <c r="Q38" s="40">
        <f t="shared" si="161"/>
        <v>-16096.276799999998</v>
      </c>
    </row>
    <row r="39" spans="13:18" ht="15" customHeight="1">
      <c r="M39" s="39">
        <v>3.3820000000000001</v>
      </c>
      <c r="N39" s="40">
        <f t="shared" ref="N39" si="162">VALUE(N3-338.2/100*(N1-N2))</f>
        <v>7394.154700000001</v>
      </c>
      <c r="O39" s="40">
        <f t="shared" ref="O39" si="163">VALUE(O3-338.2/100*(O1-O2))</f>
        <v>14690.9085</v>
      </c>
      <c r="P39" s="40">
        <f t="shared" ref="P39:Q39" si="164">VALUE(P3-338.2/100*(P1-P2))</f>
        <v>34421.150499999996</v>
      </c>
      <c r="Q39" s="40">
        <f t="shared" si="164"/>
        <v>-16637.410799999998</v>
      </c>
    </row>
    <row r="40" spans="13:18" ht="15" customHeight="1">
      <c r="M40" s="39">
        <v>3.4140000000000001</v>
      </c>
      <c r="N40" s="40">
        <f t="shared" ref="N40" si="165">VALUE(N3-341.4/100*(N1-N2))</f>
        <v>7369.0619000000006</v>
      </c>
      <c r="O40" s="40">
        <f t="shared" ref="O40" si="166">VALUE(O3-341.4/100*(O1-O2))</f>
        <v>14739.604499999999</v>
      </c>
      <c r="P40" s="40">
        <f t="shared" ref="P40:Q40" si="167">VALUE(P3-341.4/100*(P1-P2))</f>
        <v>34746.838499999998</v>
      </c>
      <c r="Q40" s="40">
        <f t="shared" si="167"/>
        <v>-16794.831599999998</v>
      </c>
    </row>
    <row r="41" spans="13:18" ht="15" customHeight="1">
      <c r="M41" s="39">
        <v>3.6179999999999999</v>
      </c>
      <c r="N41" s="40">
        <f t="shared" ref="N41" si="168">VALUE(N3-361.8/100*(N1-N2))</f>
        <v>7209.0953000000009</v>
      </c>
      <c r="O41" s="40">
        <f t="shared" ref="O41" si="169">VALUE(O3-361.8/100*(O1-O2))</f>
        <v>15050.041500000001</v>
      </c>
      <c r="P41" s="40">
        <f t="shared" ref="P41:Q41" si="170">VALUE(P3-361.8/100*(P1-P2))</f>
        <v>36823.099500000004</v>
      </c>
      <c r="Q41" s="40">
        <f t="shared" si="170"/>
        <v>-17798.389200000001</v>
      </c>
    </row>
    <row r="42" spans="13:18" ht="15" customHeight="1">
      <c r="M42" s="39">
        <v>4</v>
      </c>
      <c r="N42" s="40">
        <f t="shared" ref="N42" si="171">VALUE(N3-400/100*(N1-N2))</f>
        <v>6909.5500000000011</v>
      </c>
      <c r="O42" s="40">
        <f t="shared" ref="O42" si="172">VALUE(O3-400/100*(O1-O2))</f>
        <v>15631.35</v>
      </c>
      <c r="P42" s="40">
        <f t="shared" ref="P42:Q42" si="173">VALUE(P3-400/100*(P1-P2))</f>
        <v>40711</v>
      </c>
      <c r="Q42" s="40">
        <f t="shared" si="173"/>
        <v>-19677.599999999999</v>
      </c>
    </row>
    <row r="43" spans="13:18" ht="15" customHeight="1">
      <c r="M43" s="39">
        <v>4.2359999999999998</v>
      </c>
      <c r="N43" s="40">
        <f t="shared" ref="N43" si="174">VALUE(N3-423.6/100*(N1-N2))</f>
        <v>6724.490600000001</v>
      </c>
      <c r="O43" s="40">
        <f t="shared" ref="O43" si="175">VALUE(O3-423.6/100*(O1-O2))</f>
        <v>15990.483</v>
      </c>
      <c r="P43" s="40">
        <f t="shared" ref="P43:Q43" si="176">VALUE(P3-423.6/100*(P1-P2))</f>
        <v>43112.949000000008</v>
      </c>
      <c r="Q43" s="40">
        <f t="shared" si="176"/>
        <v>-20838.578400000002</v>
      </c>
    </row>
    <row r="44" spans="13:18" ht="15" customHeight="1">
      <c r="M44" s="39">
        <v>4.2720000000000002</v>
      </c>
      <c r="N44" s="40">
        <f t="shared" ref="N44" si="177">VALUE(N3-427.2/100*(N1-N2))</f>
        <v>6696.2612000000008</v>
      </c>
      <c r="O44" s="40">
        <f t="shared" ref="O44" si="178">VALUE(O3-427.2/100*(O1-O2))</f>
        <v>16045.266</v>
      </c>
      <c r="P44" s="40">
        <f t="shared" ref="P44:Q44" si="179">VALUE(P3-427.2/100*(P1-P2))</f>
        <v>43479.348000000005</v>
      </c>
      <c r="Q44" s="40">
        <f t="shared" si="179"/>
        <v>-21015.676800000001</v>
      </c>
    </row>
    <row r="45" spans="13:18" ht="15" customHeight="1">
      <c r="M45" s="39">
        <v>4.3819999999999997</v>
      </c>
      <c r="N45" s="40">
        <f t="shared" ref="N45" si="180">VALUE(N3-438.2/100*(N1-N2))</f>
        <v>6610.0047000000013</v>
      </c>
      <c r="O45" s="40">
        <f t="shared" ref="O45" si="181">VALUE(O3-438.2/100*(O1-O2))</f>
        <v>16212.6585</v>
      </c>
      <c r="P45" s="40">
        <f t="shared" ref="P45:Q45" si="182">VALUE(P3-438.2/100*(P1-P2))</f>
        <v>44598.900499999996</v>
      </c>
      <c r="Q45" s="40">
        <f t="shared" si="182"/>
        <v>-21556.810799999996</v>
      </c>
    </row>
    <row r="46" spans="13:18" ht="15" customHeight="1">
      <c r="M46" s="39">
        <v>4.4139999999999997</v>
      </c>
      <c r="N46" s="40">
        <f t="shared" ref="N46" si="183">VALUE(N3-414.4/100*(N1-N2))</f>
        <v>6796.6324000000004</v>
      </c>
      <c r="O46" s="40">
        <f t="shared" ref="O46" si="184">VALUE(O3-414.4/100*(O1-O2))</f>
        <v>15850.482</v>
      </c>
      <c r="P46" s="40">
        <f t="shared" ref="P46:Q46" si="185">VALUE(P3-414.4/100*(P1-P2))</f>
        <v>42176.595999999998</v>
      </c>
      <c r="Q46" s="40">
        <f t="shared" si="185"/>
        <v>-20385.993599999998</v>
      </c>
    </row>
    <row r="47" spans="13:18" ht="15" customHeight="1">
      <c r="M47" s="60">
        <v>4.6180000000000003</v>
      </c>
      <c r="N47" s="61">
        <f t="shared" ref="N47" si="186">VALUE(N3-461.8/100*(N1-N2))</f>
        <v>6424.9453000000012</v>
      </c>
      <c r="O47" s="61">
        <f t="shared" ref="O47" si="187">VALUE(O3-461.8/100*(O1-O2))</f>
        <v>16571.791499999999</v>
      </c>
      <c r="P47" s="61">
        <f t="shared" ref="P47:Q47" si="188">VALUE(P3-461.8/100*(P1-P2))</f>
        <v>47000.849500000004</v>
      </c>
      <c r="Q47" s="61">
        <f t="shared" si="188"/>
        <v>-22717.789199999999</v>
      </c>
    </row>
    <row r="48" spans="13:18" ht="15" customHeight="1">
      <c r="M48" s="39">
        <v>4.7640000000000002</v>
      </c>
      <c r="N48" s="40">
        <f t="shared" ref="N48" si="189">VALUE(N3-476.4/100*(N1-N2))</f>
        <v>6310.4594000000016</v>
      </c>
      <c r="O48" s="40">
        <f t="shared" ref="O48" si="190">VALUE(O3-476.4/100*(O1-O2))</f>
        <v>16793.967000000001</v>
      </c>
      <c r="P48" s="40">
        <f t="shared" ref="P48:Q48" si="191">VALUE(P3-476.4/100*(P1-P2))</f>
        <v>48486.800999999992</v>
      </c>
      <c r="Q48" s="40">
        <f t="shared" si="191"/>
        <v>-23436.021599999996</v>
      </c>
    </row>
    <row r="49" spans="13:17" ht="15" customHeight="1">
      <c r="M49" s="39">
        <v>5</v>
      </c>
      <c r="N49" s="40">
        <f t="shared" ref="N49" si="192">VALUE(N3-500/100*(N1-N2))</f>
        <v>6125.4000000000015</v>
      </c>
      <c r="O49" s="40">
        <f t="shared" ref="O49" si="193">VALUE(O3-500/100*(O1-O2))</f>
        <v>17153.099999999999</v>
      </c>
      <c r="P49" s="40">
        <f t="shared" ref="P49:Q49" si="194">VALUE(P3-500/100*(P1-P2))</f>
        <v>50888.75</v>
      </c>
      <c r="Q49" s="40">
        <f t="shared" si="194"/>
        <v>-24597</v>
      </c>
    </row>
    <row r="50" spans="13:17" ht="15" customHeight="1">
      <c r="M50" s="39">
        <v>5.2359999999999998</v>
      </c>
      <c r="N50" s="40">
        <f t="shared" ref="N50" si="195">VALUE(N3-523.6/100*(N1-N2))</f>
        <v>5940.3406000000014</v>
      </c>
      <c r="O50" s="40">
        <f t="shared" ref="O50" si="196">VALUE(O3-523.6/100*(O1-O2))</f>
        <v>17512.233</v>
      </c>
      <c r="P50" s="40">
        <f t="shared" ref="P50:Q50" si="197">VALUE(P3-523.6/100*(P1-P2))</f>
        <v>53290.699000000008</v>
      </c>
      <c r="Q50" s="40">
        <f t="shared" si="197"/>
        <v>-25757.9784</v>
      </c>
    </row>
    <row r="51" spans="13:17" ht="15" customHeight="1">
      <c r="M51" s="39">
        <v>5.3819999999999997</v>
      </c>
      <c r="N51" s="40">
        <f t="shared" ref="N51" si="198">VALUE(N3-538.2/100*(N1-N2))</f>
        <v>5825.8547000000008</v>
      </c>
      <c r="O51" s="40">
        <f t="shared" ref="O51" si="199">VALUE(O3-538.2/100*(O1-O2))</f>
        <v>17734.408500000001</v>
      </c>
      <c r="P51" s="40">
        <f t="shared" ref="P51:Q51" si="200">VALUE(P3-538.2/100*(P1-P2))</f>
        <v>54776.650500000003</v>
      </c>
      <c r="Q51" s="40">
        <f t="shared" si="200"/>
        <v>-26476.210800000001</v>
      </c>
    </row>
    <row r="52" spans="13:17" ht="15" customHeight="1">
      <c r="M52" s="39">
        <v>5.6180000000000003</v>
      </c>
      <c r="N52" s="40">
        <f t="shared" ref="N52" si="201">VALUE(N3-561.8/100*(N1-N2))</f>
        <v>5640.7953000000025</v>
      </c>
      <c r="O52" s="40">
        <f t="shared" ref="O52" si="202">VALUE(O3-561.8/100*(O1-O2))</f>
        <v>18093.541499999999</v>
      </c>
      <c r="P52" s="40">
        <f t="shared" ref="P52:Q52" si="203">VALUE(P3-561.8/100*(P1-P2))</f>
        <v>57178.599499999997</v>
      </c>
      <c r="Q52" s="40">
        <f t="shared" si="203"/>
        <v>-27637.189199999993</v>
      </c>
    </row>
    <row r="53" spans="13:17" ht="15" customHeight="1"/>
    <row r="54" spans="13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"/>
  <sheetViews>
    <sheetView topLeftCell="BN1" workbookViewId="0">
      <selection activeCell="CB1" sqref="CB1:CF1048576"/>
    </sheetView>
  </sheetViews>
  <sheetFormatPr defaultRowHeight="14.4"/>
  <cols>
    <col min="1" max="84" width="10.77734375" style="15" customWidth="1"/>
  </cols>
  <sheetData>
    <row r="1" spans="1:8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</row>
    <row r="2" spans="1:8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</row>
    <row r="3" spans="1:8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</row>
    <row r="4" spans="1:8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</row>
    <row r="5" spans="1:8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</row>
    <row r="6" spans="1:8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</row>
    <row r="7" spans="1:8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</row>
    <row r="8" spans="1:8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</row>
    <row r="9" spans="1:8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</row>
    <row r="11" spans="1:8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</row>
    <row r="12" spans="1:8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</row>
    <row r="13" spans="1:8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1:8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</row>
    <row r="15" spans="1:8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</row>
    <row r="16" spans="1:8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</row>
    <row r="17" spans="1:8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</row>
    <row r="19" spans="1:8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</row>
    <row r="20" spans="1:8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</row>
    <row r="21" spans="1:8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</row>
    <row r="22" spans="1:8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</row>
    <row r="23" spans="1:8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</row>
    <row r="24" spans="1:8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</row>
    <row r="26" spans="1:8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</row>
    <row r="27" spans="1:8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</row>
    <row r="28" spans="1:8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</row>
    <row r="29" spans="1:8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</row>
    <row r="30" spans="1:8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</row>
    <row r="31" spans="1:8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</row>
    <row r="32" spans="1:8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2020-06-16T20:56:36Z</dcterms:modified>
</cp:coreProperties>
</file>