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3"/>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EE8" i="6" l="1"/>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H55" i="2"/>
  <c r="H53" i="2"/>
  <c r="H56" i="2" s="1"/>
  <c r="H54" i="2" s="1"/>
  <c r="H57" i="2" s="1"/>
  <c r="H52" i="2"/>
  <c r="H50" i="2"/>
  <c r="H43" i="2"/>
  <c r="H30" i="2"/>
  <c r="H24" i="2"/>
  <c r="H36" i="2" s="1"/>
  <c r="H14" i="2"/>
  <c r="H18" i="2" s="1"/>
  <c r="H10" i="2"/>
  <c r="H11" i="2" s="1"/>
  <c r="G55" i="2"/>
  <c r="G53" i="2"/>
  <c r="G56" i="2" s="1"/>
  <c r="G52" i="2"/>
  <c r="G50" i="2"/>
  <c r="G43" i="2"/>
  <c r="G30" i="2"/>
  <c r="G24" i="2"/>
  <c r="G36" i="2" s="1"/>
  <c r="G14" i="2"/>
  <c r="G20" i="2" s="1"/>
  <c r="EH6" i="6" l="1"/>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G54" i="2"/>
  <c r="G57" i="2" s="1"/>
  <c r="G13" i="2" s="1"/>
  <c r="EF51" i="6"/>
  <c r="EG34" i="6"/>
  <c r="EG35" i="6" s="1"/>
  <c r="EH33" i="6"/>
  <c r="ED33" i="6"/>
  <c r="EE32" i="6"/>
  <c r="EH20" i="6"/>
  <c r="ED20" i="6"/>
  <c r="EH15" i="6"/>
  <c r="ED15" i="6"/>
  <c r="EF13" i="6"/>
  <c r="H20" i="2"/>
  <c r="H19" i="2" s="1"/>
  <c r="H6" i="2"/>
  <c r="G18" i="2"/>
  <c r="G22" i="2" s="1"/>
  <c r="G21" i="2" s="1"/>
  <c r="G8" i="2"/>
  <c r="H13" i="2"/>
  <c r="H17" i="2"/>
  <c r="H8" i="2"/>
  <c r="H9" i="2" s="1"/>
  <c r="H22" i="2"/>
  <c r="H51" i="2"/>
  <c r="H15" i="2"/>
  <c r="G51" i="2"/>
  <c r="G10" i="2"/>
  <c r="G15" i="2"/>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H21" i="2"/>
  <c r="G17" i="2"/>
  <c r="G19" i="2"/>
  <c r="H33" i="2"/>
  <c r="H29" i="2"/>
  <c r="H34" i="2"/>
  <c r="H35" i="2" s="1"/>
  <c r="H26" i="2"/>
  <c r="H32" i="2"/>
  <c r="H28" i="2"/>
  <c r="H31" i="2"/>
  <c r="H27" i="2"/>
  <c r="H7" i="2"/>
  <c r="G6" i="2"/>
  <c r="G7" i="2" s="1"/>
  <c r="G11" i="2"/>
  <c r="G33" i="2"/>
  <c r="G29" i="2"/>
  <c r="G31" i="2"/>
  <c r="G27" i="2"/>
  <c r="G34" i="2"/>
  <c r="G35" i="2" s="1"/>
  <c r="G26" i="2"/>
  <c r="G32" i="2"/>
  <c r="G28" i="2"/>
  <c r="G9" i="2"/>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H25" i="2"/>
  <c r="G25" i="2"/>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<sst xmlns="http://schemas.openxmlformats.org/spreadsheetml/2006/main" count="158" uniqueCount="72">
  <si>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</si>
  <si>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</si>
  <si>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</si>
  <si>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</si>
  <si>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</si>
  <si>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</si>
  <si>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</si>
  <si>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</si>
  <si>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</si>
  <si>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</si>
  <si>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</si>
  <si>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</si>
  <si>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</si>
  <si>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</si>
  <si>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</si>
  <si>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</si>
  <si>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</si>
  <si>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</si>
  <si>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</si>
  <si>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</si>
  <si>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</si>
  <si>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</si>
  <si>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</si>
  <si>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</si>
  <si>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</si>
  <si>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</si>
  <si>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</si>
  <si>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</si>
  <si>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</si>
  <si>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</si>
  <si>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</si>
  <si>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</si>
  <si>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</si>
  <si>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</si>
  <si>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</si>
  <si>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</si>
  <si>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</si>
  <si>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</si>
  <si>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</si>
  <si>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</si>
  <si>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</si>
  <si>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</si>
  <si>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</si>
  <si>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</si>
  <si>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</si>
  <si>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</si>
  <si>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</si>
  <si>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</si>
  <si>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</si>
  <si>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</si>
  <si>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</si>
  <si>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</si>
  <si>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</si>
  <si>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</si>
  <si>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</si>
  <si>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</si>
  <si>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</si>
  <si>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</si>
  <si>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</si>
  <si>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</si>
  <si>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</si>
  <si>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</si>
  <si>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</si>
  <si>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</si>
  <si>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</si>
  <si>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</si>
  <si>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11450~60</t>
  </si>
  <si>
    <t>11500~30</t>
  </si>
  <si>
    <t>ASM</t>
  </si>
  <si>
    <t>1.61L</t>
  </si>
  <si>
    <t>0.38L</t>
  </si>
  <si>
    <t>Updated for-Jun/19/2019 Nifty closed on a slight bull note at 11691 level .So today on upside first intra resistance is at 11738-43 .Next resistance are 11777-82,11821-26,11850-55,11905-10,11951-56,11969-74,12000-05,12035-40,12058-63,12086-91,12128-33,12180-85,12235-40,12274-79,12320-25,12366-71 level.On downside first support is at 11644-40 next support are at 11605-00,11561-56,11529-25,11476-71,11438-33,11392-87,11312-07,11272-67,11235-30,11180-75,11152-47,11117-12,11082-78,11047-42,11010-05,10970-65,10930-25,10885-80,10830-25,10783-78,10734-29,10705-00,10656-51 level. Market is in bull zone .So today for intraday on upside intra resistance are at 11743 and 11782 level and On downside be alert below 11640 and avoid all longs below 11600 level as selling may intensify below that level . 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</si>
</sst>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zoomScale="110" zoomScaleNormal="110" workbookViewId="0">
      <selection activeCell="H47" sqref="H47"/>
    </sheetView>
  </sheetViews>
  <sheetFormatPr defaultColWidth="8.6640625" defaultRowHeight="14.7" customHeight="1" x14ac:dyDescent="0.3"/>
  <cols>
    <col min="1" max="4" width="8.6640625" style="1" customWidth="1"/>
    <col min="5" max="6" width="10.6640625" style="1" customWidth="1"/>
    <col min="7" max="10" width="10.6640625" style="91" customWidth="1"/>
    <col min="11" max="11" width="11" style="207" bestFit="1" customWidth="1"/>
    <col min="13" max="13" width="9.33203125" style="1" bestFit="1" customWidth="1"/>
    <col min="14" max="254" width="8.6640625" style="1" customWidth="1"/>
  </cols>
  <sheetData>
    <row r="1" spans="1:10" ht="14.7" customHeight="1" x14ac:dyDescent="0.3">
      <c r="A1" s="213"/>
      <c r="B1" s="214"/>
      <c r="C1" s="214"/>
      <c r="D1" s="214"/>
      <c r="E1" s="2" t="s">
        <v>65</v>
      </c>
      <c r="F1" s="2" t="s">
        <v>1</v>
      </c>
      <c r="G1" s="3">
        <v>43633</v>
      </c>
      <c r="H1" s="3">
        <v>43634</v>
      </c>
      <c r="I1" s="3">
        <v>43629</v>
      </c>
      <c r="J1" s="3">
        <v>43629</v>
      </c>
    </row>
    <row r="2" spans="1:10" ht="14.7" customHeight="1" x14ac:dyDescent="0.3">
      <c r="A2" s="4"/>
      <c r="B2" s="5"/>
      <c r="C2" s="5"/>
      <c r="D2" s="6" t="s">
        <v>2</v>
      </c>
      <c r="E2" s="7">
        <v>12041.15</v>
      </c>
      <c r="F2" s="7">
        <v>12000.35</v>
      </c>
      <c r="G2" s="7">
        <v>11844.05</v>
      </c>
      <c r="H2" s="7">
        <v>11727.2</v>
      </c>
      <c r="I2" s="7"/>
      <c r="J2" s="7"/>
    </row>
    <row r="3" spans="1:10" ht="14.7" customHeight="1" x14ac:dyDescent="0.3">
      <c r="A3" s="4"/>
      <c r="B3" s="8"/>
      <c r="C3" s="9"/>
      <c r="D3" s="6" t="s">
        <v>3</v>
      </c>
      <c r="E3" s="10">
        <v>11108.3</v>
      </c>
      <c r="F3" s="10">
        <v>11797.7</v>
      </c>
      <c r="G3" s="10">
        <v>11657.75</v>
      </c>
      <c r="H3" s="10">
        <v>11641.15</v>
      </c>
      <c r="I3" s="10"/>
      <c r="J3" s="10"/>
    </row>
    <row r="4" spans="1:10" ht="14.7" customHeight="1" x14ac:dyDescent="0.3">
      <c r="A4" s="4"/>
      <c r="B4" s="8"/>
      <c r="C4" s="9"/>
      <c r="D4" s="6" t="s">
        <v>4</v>
      </c>
      <c r="E4" s="11">
        <v>11922.8</v>
      </c>
      <c r="F4" s="11">
        <v>11823.3</v>
      </c>
      <c r="G4" s="11">
        <v>11672.15</v>
      </c>
      <c r="H4" s="11">
        <v>11691.5</v>
      </c>
      <c r="I4" s="11"/>
      <c r="J4" s="11"/>
    </row>
    <row r="5" spans="1:10" ht="14.7" customHeight="1" x14ac:dyDescent="0.3">
      <c r="A5" s="211" t="s">
        <v>5</v>
      </c>
      <c r="B5" s="212"/>
      <c r="C5" s="212"/>
      <c r="D5" s="212"/>
      <c r="E5" s="5"/>
      <c r="F5" s="5"/>
      <c r="G5" s="5"/>
      <c r="H5" s="5"/>
      <c r="I5" s="5"/>
      <c r="J5" s="5"/>
    </row>
    <row r="6" spans="1:10" ht="14.7" customHeight="1" x14ac:dyDescent="0.3">
      <c r="A6" s="12"/>
      <c r="B6" s="13"/>
      <c r="C6" s="13"/>
      <c r="D6" s="14" t="s">
        <v>6</v>
      </c>
      <c r="E6" s="15">
        <f>E10+E50</f>
        <v>13206.050000000001</v>
      </c>
      <c r="F6" s="15">
        <f>F10+F50</f>
        <v>12152.516666666668</v>
      </c>
      <c r="G6" s="15">
        <f>G10+G50</f>
        <v>11977.849999999999</v>
      </c>
      <c r="H6" s="15">
        <f>H10+H50</f>
        <v>11818.133333333335</v>
      </c>
      <c r="I6" s="15"/>
      <c r="J6" s="15"/>
    </row>
    <row r="7" spans="1:10" ht="14.7" hidden="1" customHeight="1" x14ac:dyDescent="0.3">
      <c r="A7" s="12"/>
      <c r="B7" s="13"/>
      <c r="C7" s="13"/>
      <c r="D7" s="14" t="s">
        <v>7</v>
      </c>
      <c r="E7" s="16">
        <f>(E6+E8)/2</f>
        <v>12914.825000000001</v>
      </c>
      <c r="F7" s="16">
        <f>(F6+F8)/2</f>
        <v>12114.475000000002</v>
      </c>
      <c r="G7" s="16">
        <f>(G6+G8)/2</f>
        <v>11944.399999999998</v>
      </c>
      <c r="H7" s="16">
        <f>(H6+H8)/2</f>
        <v>11795.400000000001</v>
      </c>
      <c r="I7" s="16"/>
      <c r="J7" s="16"/>
    </row>
    <row r="8" spans="1:10" ht="14.7" customHeight="1" x14ac:dyDescent="0.3">
      <c r="A8" s="12"/>
      <c r="B8" s="13"/>
      <c r="C8" s="13"/>
      <c r="D8" s="14" t="s">
        <v>8</v>
      </c>
      <c r="E8" s="17">
        <f>E14+E50</f>
        <v>12623.6</v>
      </c>
      <c r="F8" s="17">
        <f>F14+F50</f>
        <v>12076.433333333334</v>
      </c>
      <c r="G8" s="17">
        <f>G14+G50</f>
        <v>11910.949999999999</v>
      </c>
      <c r="H8" s="17">
        <f>H14+H50</f>
        <v>11772.666666666668</v>
      </c>
      <c r="I8" s="17"/>
      <c r="J8" s="17"/>
    </row>
    <row r="9" spans="1:10" ht="14.7" hidden="1" customHeight="1" x14ac:dyDescent="0.3">
      <c r="A9" s="12"/>
      <c r="B9" s="13"/>
      <c r="C9" s="13"/>
      <c r="D9" s="14" t="s">
        <v>9</v>
      </c>
      <c r="E9" s="16">
        <f>(E8+E10)/2</f>
        <v>12448.400000000001</v>
      </c>
      <c r="F9" s="16">
        <f>(F8+F10)/2</f>
        <v>12013.150000000001</v>
      </c>
      <c r="G9" s="16">
        <f>(G8+G10)/2</f>
        <v>11851.25</v>
      </c>
      <c r="H9" s="16">
        <f>(H8+H10)/2</f>
        <v>11752.375</v>
      </c>
      <c r="I9" s="16"/>
      <c r="J9" s="16"/>
    </row>
    <row r="10" spans="1:10" ht="14.7" customHeight="1" x14ac:dyDescent="0.3">
      <c r="A10" s="12"/>
      <c r="B10" s="13"/>
      <c r="C10" s="13"/>
      <c r="D10" s="14" t="s">
        <v>10</v>
      </c>
      <c r="E10" s="18">
        <f>(2*E14)-E3</f>
        <v>12273.2</v>
      </c>
      <c r="F10" s="18">
        <f>(2*F14)-F3</f>
        <v>11949.866666666669</v>
      </c>
      <c r="G10" s="18">
        <f>(2*G14)-G3</f>
        <v>11791.55</v>
      </c>
      <c r="H10" s="18">
        <f>(2*H14)-H3</f>
        <v>11732.083333333334</v>
      </c>
      <c r="I10" s="18"/>
      <c r="J10" s="18"/>
    </row>
    <row r="11" spans="1:10" ht="14.7" hidden="1" customHeight="1" x14ac:dyDescent="0.3">
      <c r="A11" s="12"/>
      <c r="B11" s="13"/>
      <c r="C11" s="13"/>
      <c r="D11" s="14" t="s">
        <v>11</v>
      </c>
      <c r="E11" s="16">
        <f>(E10+E14)/2</f>
        <v>11981.975</v>
      </c>
      <c r="F11" s="16">
        <f>(F10+F14)/2</f>
        <v>11911.825000000001</v>
      </c>
      <c r="G11" s="16">
        <f>(G10+G14)/2</f>
        <v>11758.099999999999</v>
      </c>
      <c r="H11" s="16">
        <f>(H10+H14)/2</f>
        <v>11709.35</v>
      </c>
      <c r="I11" s="16"/>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E14+E57/2</f>
        <v>11806.775000000001</v>
      </c>
      <c r="F13" s="20">
        <f>F14+F57/2</f>
        <v>11899.025000000001</v>
      </c>
      <c r="G13" s="20">
        <f>G14+G57/2</f>
        <v>11750.9</v>
      </c>
      <c r="H13" s="20">
        <f>H14+H57/2</f>
        <v>11689.058333333334</v>
      </c>
      <c r="I13" s="20"/>
      <c r="J13" s="20"/>
    </row>
    <row r="14" spans="1:10" ht="14.7" customHeight="1" x14ac:dyDescent="0.3">
      <c r="A14" s="12"/>
      <c r="B14" s="13"/>
      <c r="C14" s="13"/>
      <c r="D14" s="14" t="s">
        <v>13</v>
      </c>
      <c r="E14" s="11">
        <f>(E2+E3+E4)/3</f>
        <v>11690.75</v>
      </c>
      <c r="F14" s="11">
        <f>(F2+F3+F4)/3</f>
        <v>11873.783333333335</v>
      </c>
      <c r="G14" s="11">
        <f>(G2+G3+G4)/3</f>
        <v>11724.65</v>
      </c>
      <c r="H14" s="11">
        <f>(H2+H3+H4)/3</f>
        <v>11686.616666666667</v>
      </c>
      <c r="I14" s="11"/>
      <c r="J14" s="11"/>
    </row>
    <row r="15" spans="1:10" ht="14.7" customHeight="1" x14ac:dyDescent="0.3">
      <c r="A15" s="12"/>
      <c r="B15" s="13"/>
      <c r="C15" s="13"/>
      <c r="D15" s="14" t="s">
        <v>14</v>
      </c>
      <c r="E15" s="21">
        <f>E14-E57/2</f>
        <v>11574.724999999999</v>
      </c>
      <c r="F15" s="21">
        <f>F14-F57/2</f>
        <v>11848.541666666668</v>
      </c>
      <c r="G15" s="21">
        <f>G14-G57/2</f>
        <v>11698.4</v>
      </c>
      <c r="H15" s="21">
        <f>H14-H57/2</f>
        <v>11684.174999999999</v>
      </c>
      <c r="I15" s="21"/>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(E14+E18)/2</f>
        <v>11515.55</v>
      </c>
      <c r="F17" s="16">
        <f>(F14+F18)/2</f>
        <v>11810.500000000002</v>
      </c>
      <c r="G17" s="16">
        <f>(G14+G18)/2</f>
        <v>11664.95</v>
      </c>
      <c r="H17" s="16">
        <f>(H14+H18)/2</f>
        <v>11666.325000000001</v>
      </c>
      <c r="I17" s="16"/>
      <c r="J17" s="16"/>
    </row>
    <row r="18" spans="1:10" ht="14.7" customHeight="1" x14ac:dyDescent="0.3">
      <c r="A18" s="12"/>
      <c r="B18" s="13"/>
      <c r="C18" s="13"/>
      <c r="D18" s="14" t="s">
        <v>16</v>
      </c>
      <c r="E18" s="22">
        <f>2*E14-E2</f>
        <v>11340.35</v>
      </c>
      <c r="F18" s="22">
        <f>2*F14-F2</f>
        <v>11747.216666666669</v>
      </c>
      <c r="G18" s="22">
        <f>2*G14-G2</f>
        <v>11605.25</v>
      </c>
      <c r="H18" s="22">
        <f>2*H14-H2</f>
        <v>11646.033333333333</v>
      </c>
      <c r="I18" s="22"/>
      <c r="J18" s="22"/>
    </row>
    <row r="19" spans="1:10" ht="14.7" hidden="1" customHeight="1" x14ac:dyDescent="0.3">
      <c r="A19" s="12"/>
      <c r="B19" s="13"/>
      <c r="C19" s="13"/>
      <c r="D19" s="14" t="s">
        <v>17</v>
      </c>
      <c r="E19" s="16">
        <f>(E18+E20)/2</f>
        <v>11049.125</v>
      </c>
      <c r="F19" s="16">
        <f>(F18+F20)/2</f>
        <v>11709.175000000003</v>
      </c>
      <c r="G19" s="16">
        <f>(G18+G20)/2</f>
        <v>11571.8</v>
      </c>
      <c r="H19" s="16">
        <f>(H18+H20)/2</f>
        <v>11623.3</v>
      </c>
      <c r="I19" s="16"/>
      <c r="J19" s="16"/>
    </row>
    <row r="20" spans="1:10" ht="14.7" customHeight="1" x14ac:dyDescent="0.3">
      <c r="A20" s="12"/>
      <c r="B20" s="13"/>
      <c r="C20" s="13"/>
      <c r="D20" s="14" t="s">
        <v>18</v>
      </c>
      <c r="E20" s="23">
        <f>E14-E50</f>
        <v>10757.9</v>
      </c>
      <c r="F20" s="23">
        <f>F14-F50</f>
        <v>11671.133333333335</v>
      </c>
      <c r="G20" s="23">
        <f>G14-G50</f>
        <v>11538.35</v>
      </c>
      <c r="H20" s="23">
        <f>H14-H50</f>
        <v>11600.566666666666</v>
      </c>
      <c r="I20" s="23"/>
      <c r="J20" s="23"/>
    </row>
    <row r="21" spans="1:10" ht="14.7" hidden="1" customHeight="1" x14ac:dyDescent="0.3">
      <c r="A21" s="12"/>
      <c r="B21" s="13"/>
      <c r="C21" s="13"/>
      <c r="D21" s="14" t="s">
        <v>19</v>
      </c>
      <c r="E21" s="16">
        <f>(E20+E22)/2</f>
        <v>10582.7</v>
      </c>
      <c r="F21" s="16">
        <f>(F20+F22)/2</f>
        <v>11607.850000000002</v>
      </c>
      <c r="G21" s="16">
        <f>(G20+G22)/2</f>
        <v>11478.650000000001</v>
      </c>
      <c r="H21" s="16">
        <f>(H20+H22)/2</f>
        <v>11580.274999999998</v>
      </c>
      <c r="I21" s="16"/>
      <c r="J21" s="16"/>
    </row>
    <row r="22" spans="1:10" ht="14.7" customHeight="1" x14ac:dyDescent="0.3">
      <c r="A22" s="12"/>
      <c r="B22" s="13"/>
      <c r="C22" s="13"/>
      <c r="D22" s="14" t="s">
        <v>20</v>
      </c>
      <c r="E22" s="24">
        <f>E18-E50</f>
        <v>10407.5</v>
      </c>
      <c r="F22" s="24">
        <f>F18-F50</f>
        <v>11544.566666666669</v>
      </c>
      <c r="G22" s="24">
        <f>G18-G50</f>
        <v>11418.95</v>
      </c>
      <c r="H22" s="24">
        <f>H18-H50</f>
        <v>11559.983333333332</v>
      </c>
      <c r="I22" s="24"/>
      <c r="J22" s="24"/>
    </row>
    <row r="23" spans="1:10" ht="14.7" customHeight="1" x14ac:dyDescent="0.3">
      <c r="A23" s="211" t="s">
        <v>21</v>
      </c>
      <c r="B23" s="212"/>
      <c r="C23" s="212"/>
      <c r="D23" s="212"/>
      <c r="E23" s="25"/>
      <c r="F23" s="25"/>
      <c r="G23" s="25"/>
      <c r="H23" s="25"/>
      <c r="I23" s="25"/>
      <c r="J23" s="25"/>
    </row>
    <row r="24" spans="1:10" ht="14.7" customHeight="1" x14ac:dyDescent="0.3">
      <c r="A24" s="12"/>
      <c r="B24" s="13"/>
      <c r="C24" s="13"/>
      <c r="D24" s="14" t="s">
        <v>22</v>
      </c>
      <c r="E24" s="17">
        <f>(E2/E3)*E4</f>
        <v>12924.049874418228</v>
      </c>
      <c r="F24" s="17">
        <f>(F2/F3)*F4</f>
        <v>12026.389733168327</v>
      </c>
      <c r="G24" s="17">
        <f>(G2/G3)*G4</f>
        <v>11858.680123308526</v>
      </c>
      <c r="H24" s="17">
        <f>(H2/H3)*H4</f>
        <v>11777.922181227801</v>
      </c>
      <c r="I24" s="17"/>
      <c r="J24" s="17"/>
    </row>
    <row r="25" spans="1:10" ht="14.7" hidden="1" customHeight="1" x14ac:dyDescent="0.3">
      <c r="A25" s="12"/>
      <c r="B25" s="13"/>
      <c r="C25" s="13"/>
      <c r="D25" s="14" t="s">
        <v>23</v>
      </c>
      <c r="E25" s="16">
        <f>E26+1.168*(E26-E27)</f>
        <v>12735.49892</v>
      </c>
      <c r="F25" s="16">
        <f>F26+1.168*(F26-F27)</f>
        <v>11999.848679999999</v>
      </c>
      <c r="G25" s="16">
        <f>G26+1.168*(G26-G27)</f>
        <v>11834.45456</v>
      </c>
      <c r="H25" s="16">
        <f>H26+1.168*(H26-H27)</f>
        <v>11766.466760000003</v>
      </c>
      <c r="I25" s="16"/>
      <c r="J25" s="16"/>
    </row>
    <row r="26" spans="1:10" ht="14.7" customHeight="1" x14ac:dyDescent="0.3">
      <c r="A26" s="12"/>
      <c r="B26" s="13"/>
      <c r="C26" s="13"/>
      <c r="D26" s="14" t="s">
        <v>24</v>
      </c>
      <c r="E26" s="18">
        <f>E4+E51/2</f>
        <v>12435.8675</v>
      </c>
      <c r="F26" s="18">
        <f>F4+F51/2</f>
        <v>11934.7575</v>
      </c>
      <c r="G26" s="18">
        <f>G4+G51/2</f>
        <v>11774.615</v>
      </c>
      <c r="H26" s="18">
        <f>H4+H51/2</f>
        <v>11738.827500000001</v>
      </c>
      <c r="I26" s="18"/>
      <c r="J26" s="18"/>
    </row>
    <row r="27" spans="1:10" ht="14.7" customHeight="1" x14ac:dyDescent="0.3">
      <c r="A27" s="12"/>
      <c r="B27" s="13"/>
      <c r="C27" s="13"/>
      <c r="D27" s="14" t="s">
        <v>25</v>
      </c>
      <c r="E27" s="7">
        <f>E4+E51/4</f>
        <v>12179.33375</v>
      </c>
      <c r="F27" s="7">
        <f>F4+F51/4</f>
        <v>11879.028749999999</v>
      </c>
      <c r="G27" s="7">
        <f>G4+G51/4</f>
        <v>11723.3825</v>
      </c>
      <c r="H27" s="7">
        <f>H4+H51/4</f>
        <v>11715.16375</v>
      </c>
      <c r="I27" s="7"/>
      <c r="J27" s="7"/>
    </row>
    <row r="28" spans="1:10" ht="14.7" hidden="1" customHeight="1" x14ac:dyDescent="0.3">
      <c r="A28" s="12"/>
      <c r="B28" s="13"/>
      <c r="C28" s="13"/>
      <c r="D28" s="14" t="s">
        <v>26</v>
      </c>
      <c r="E28" s="16">
        <f>E4+E51/6</f>
        <v>12093.8225</v>
      </c>
      <c r="F28" s="16">
        <f>F4+F51/6</f>
        <v>11860.452499999999</v>
      </c>
      <c r="G28" s="16">
        <f>G4+G51/6</f>
        <v>11706.305</v>
      </c>
      <c r="H28" s="16">
        <f>H4+H51/6</f>
        <v>11707.275833333333</v>
      </c>
      <c r="I28" s="16"/>
      <c r="J28" s="16"/>
    </row>
    <row r="29" spans="1:10" ht="14.7" hidden="1" customHeight="1" x14ac:dyDescent="0.3">
      <c r="A29" s="12"/>
      <c r="B29" s="13"/>
      <c r="C29" s="13"/>
      <c r="D29" s="14" t="s">
        <v>27</v>
      </c>
      <c r="E29" s="16">
        <f>E4+E51/12</f>
        <v>12008.311249999999</v>
      </c>
      <c r="F29" s="16">
        <f>F4+F51/12</f>
        <v>11841.876249999999</v>
      </c>
      <c r="G29" s="16">
        <f>G4+G51/12</f>
        <v>11689.227499999999</v>
      </c>
      <c r="H29" s="16">
        <f>H4+H51/12</f>
        <v>11699.387916666667</v>
      </c>
      <c r="I29" s="16"/>
      <c r="J29" s="16"/>
    </row>
    <row r="30" spans="1:10" ht="14.7" customHeight="1" x14ac:dyDescent="0.3">
      <c r="A30" s="12"/>
      <c r="B30" s="13"/>
      <c r="C30" s="13"/>
      <c r="D30" s="14" t="s">
        <v>4</v>
      </c>
      <c r="E30" s="11">
        <f>E4</f>
        <v>11922.8</v>
      </c>
      <c r="F30" s="11">
        <f>F4</f>
        <v>11823.3</v>
      </c>
      <c r="G30" s="11">
        <f>G4</f>
        <v>11672.15</v>
      </c>
      <c r="H30" s="11">
        <f>H4</f>
        <v>11691.5</v>
      </c>
      <c r="I30" s="11"/>
      <c r="J30" s="11"/>
    </row>
    <row r="31" spans="1:10" ht="14.7" hidden="1" customHeight="1" x14ac:dyDescent="0.3">
      <c r="A31" s="12"/>
      <c r="B31" s="13"/>
      <c r="C31" s="13"/>
      <c r="D31" s="14" t="s">
        <v>28</v>
      </c>
      <c r="E31" s="16">
        <f>E4-E51/12</f>
        <v>11837.28875</v>
      </c>
      <c r="F31" s="16">
        <f>F4-F51/12</f>
        <v>11804.723749999999</v>
      </c>
      <c r="G31" s="16">
        <f>G4-G51/12</f>
        <v>11655.0725</v>
      </c>
      <c r="H31" s="16">
        <f>H4-H51/12</f>
        <v>11683.612083333333</v>
      </c>
      <c r="I31" s="16"/>
      <c r="J31" s="16"/>
    </row>
    <row r="32" spans="1:10" ht="14.7" hidden="1" customHeight="1" x14ac:dyDescent="0.3">
      <c r="A32" s="12"/>
      <c r="B32" s="13"/>
      <c r="C32" s="13"/>
      <c r="D32" s="14" t="s">
        <v>29</v>
      </c>
      <c r="E32" s="16">
        <f>E4-E51/6</f>
        <v>11751.777499999998</v>
      </c>
      <c r="F32" s="16">
        <f>F4-F51/6</f>
        <v>11786.147499999999</v>
      </c>
      <c r="G32" s="16">
        <f>G4-G51/6</f>
        <v>11637.994999999999</v>
      </c>
      <c r="H32" s="16">
        <f>H4-H51/6</f>
        <v>11675.724166666667</v>
      </c>
      <c r="I32" s="16"/>
      <c r="J32" s="16"/>
    </row>
    <row r="33" spans="1:13" ht="14.7" customHeight="1" x14ac:dyDescent="0.3">
      <c r="A33" s="12"/>
      <c r="B33" s="13"/>
      <c r="C33" s="13"/>
      <c r="D33" s="14" t="s">
        <v>30</v>
      </c>
      <c r="E33" s="10">
        <f>E4-E51/4</f>
        <v>11666.266249999999</v>
      </c>
      <c r="F33" s="10">
        <f>F4-F51/4</f>
        <v>11767.571249999999</v>
      </c>
      <c r="G33" s="10">
        <f>G4-G51/4</f>
        <v>11620.9175</v>
      </c>
      <c r="H33" s="10">
        <f>H4-H51/4</f>
        <v>11667.83625</v>
      </c>
      <c r="I33" s="10"/>
      <c r="J33" s="10"/>
    </row>
    <row r="34" spans="1:13" ht="14.7" customHeight="1" x14ac:dyDescent="0.3">
      <c r="A34" s="12"/>
      <c r="B34" s="13"/>
      <c r="C34" s="13"/>
      <c r="D34" s="14" t="s">
        <v>31</v>
      </c>
      <c r="E34" s="22">
        <f>E4-E51/2</f>
        <v>11409.732499999998</v>
      </c>
      <c r="F34" s="22">
        <f>F4-F51/2</f>
        <v>11711.842499999999</v>
      </c>
      <c r="G34" s="22">
        <f>G4-G51/2</f>
        <v>11569.684999999999</v>
      </c>
      <c r="H34" s="22">
        <f>H4-H51/2</f>
        <v>11644.172499999999</v>
      </c>
      <c r="I34" s="22"/>
      <c r="J34" s="22"/>
      <c r="M34" s="96"/>
    </row>
    <row r="35" spans="1:13" ht="14.7" hidden="1" customHeight="1" x14ac:dyDescent="0.3">
      <c r="A35" s="12"/>
      <c r="B35" s="13"/>
      <c r="C35" s="13"/>
      <c r="D35" s="14" t="s">
        <v>32</v>
      </c>
      <c r="E35" s="16">
        <f>E34-1.168*(E33-E34)</f>
        <v>11110.101079999999</v>
      </c>
      <c r="F35" s="16">
        <f>F34-1.168*(F33-F34)</f>
        <v>11646.751319999999</v>
      </c>
      <c r="G35" s="16">
        <f>G34-1.168*(G33-G34)</f>
        <v>11509.845439999999</v>
      </c>
      <c r="H35" s="16">
        <f>H34-1.168*(H33-H34)</f>
        <v>11616.533239999997</v>
      </c>
      <c r="I35" s="16"/>
      <c r="J35" s="16"/>
    </row>
    <row r="36" spans="1:13" ht="14.7" customHeight="1" x14ac:dyDescent="0.3">
      <c r="A36" s="12"/>
      <c r="B36" s="13"/>
      <c r="C36" s="13"/>
      <c r="D36" s="14" t="s">
        <v>33</v>
      </c>
      <c r="E36" s="23">
        <f>E4-(E24-E4)</f>
        <v>10921.550125581771</v>
      </c>
      <c r="F36" s="23">
        <f>F4-(F24-F4)</f>
        <v>11620.210266831671</v>
      </c>
      <c r="G36" s="23">
        <f>G4-(G24-G4)</f>
        <v>11485.619876691473</v>
      </c>
      <c r="H36" s="23">
        <f>H4-(H24-H4)</f>
        <v>11605.077818772199</v>
      </c>
      <c r="I36" s="23"/>
      <c r="J36" s="23"/>
      <c r="M36" s="96"/>
    </row>
    <row r="37" spans="1:13" ht="14.7" customHeight="1" x14ac:dyDescent="0.3">
      <c r="A37" s="211" t="s">
        <v>34</v>
      </c>
      <c r="B37" s="212"/>
      <c r="C37" s="212"/>
      <c r="D37" s="212"/>
      <c r="E37" s="26" t="s">
        <v>35</v>
      </c>
      <c r="F37" s="9"/>
      <c r="G37" s="9"/>
      <c r="H37" s="9"/>
      <c r="I37" s="9"/>
      <c r="J37" s="9"/>
    </row>
    <row r="38" spans="1:13" ht="14.7" customHeight="1" x14ac:dyDescent="0.3">
      <c r="A38" s="30"/>
      <c r="B38" s="19"/>
      <c r="C38" s="19"/>
      <c r="D38" s="14" t="s">
        <v>36</v>
      </c>
      <c r="E38" s="15"/>
      <c r="F38" s="15"/>
      <c r="G38" s="15"/>
      <c r="H38" s="15"/>
      <c r="I38" s="15"/>
      <c r="J38" s="15"/>
    </row>
    <row r="39" spans="1:13" ht="14.7" customHeight="1" x14ac:dyDescent="0.3">
      <c r="A39" s="30"/>
      <c r="B39" s="19"/>
      <c r="C39" s="19"/>
      <c r="D39" s="14" t="s">
        <v>37</v>
      </c>
      <c r="E39" s="17"/>
      <c r="F39" s="17"/>
      <c r="G39" s="77"/>
      <c r="H39" s="77"/>
      <c r="I39" s="77"/>
      <c r="J39" s="77"/>
      <c r="K39" s="208"/>
      <c r="L39" s="205"/>
      <c r="M39" s="169"/>
    </row>
    <row r="40" spans="1:13" ht="14.7" customHeight="1" x14ac:dyDescent="0.3">
      <c r="A40" s="12"/>
      <c r="B40" s="19"/>
      <c r="C40" s="13"/>
      <c r="D40" s="14" t="s">
        <v>38</v>
      </c>
      <c r="E40" s="18"/>
      <c r="F40" s="18"/>
      <c r="G40" s="18"/>
      <c r="H40" s="18">
        <v>11794.55</v>
      </c>
      <c r="I40" s="18"/>
      <c r="J40" s="18"/>
      <c r="K40" s="208"/>
      <c r="L40" s="205"/>
    </row>
    <row r="41" spans="1:13" ht="14.7" customHeight="1" x14ac:dyDescent="0.3">
      <c r="A41" s="12"/>
      <c r="B41" s="13"/>
      <c r="C41" s="13"/>
      <c r="D41" s="14" t="s">
        <v>39</v>
      </c>
      <c r="E41" s="7"/>
      <c r="F41" s="7"/>
      <c r="G41" s="7"/>
      <c r="H41" s="80">
        <v>11762.2652</v>
      </c>
      <c r="I41" s="7"/>
      <c r="J41" s="7"/>
      <c r="K41" s="208"/>
      <c r="L41" s="205"/>
    </row>
    <row r="42" spans="1:13" ht="14.7" customHeight="1" x14ac:dyDescent="0.3">
      <c r="A42" s="12"/>
      <c r="B42" s="13"/>
      <c r="C42" s="13"/>
      <c r="D42" s="138" t="s">
        <v>64</v>
      </c>
      <c r="E42" s="20"/>
      <c r="F42" s="20"/>
      <c r="G42" s="20"/>
      <c r="H42" s="20">
        <v>11722.319600000001</v>
      </c>
      <c r="I42" s="20"/>
      <c r="J42" s="20"/>
      <c r="M42" s="91"/>
    </row>
    <row r="43" spans="1:13" ht="14.7" customHeight="1" x14ac:dyDescent="0.3">
      <c r="A43" s="12"/>
      <c r="B43" s="13"/>
      <c r="C43" s="13"/>
      <c r="D43" s="14" t="s">
        <v>4</v>
      </c>
      <c r="E43" s="11">
        <f>E4</f>
        <v>11922.8</v>
      </c>
      <c r="F43" s="11">
        <f>F4</f>
        <v>11823.3</v>
      </c>
      <c r="G43" s="11">
        <f>G4</f>
        <v>11672.15</v>
      </c>
      <c r="H43" s="11">
        <f>H4</f>
        <v>11691.5</v>
      </c>
      <c r="I43" s="11"/>
      <c r="J43" s="11"/>
    </row>
    <row r="44" spans="1:13" ht="14.7" customHeight="1" x14ac:dyDescent="0.3">
      <c r="A44" s="12"/>
      <c r="B44" s="13"/>
      <c r="C44" s="13"/>
      <c r="D44" s="14" t="s">
        <v>40</v>
      </c>
      <c r="E44" s="21"/>
      <c r="F44" s="21"/>
      <c r="G44" s="21"/>
      <c r="H44" s="21">
        <v>11634.770599999998</v>
      </c>
      <c r="I44" s="21"/>
      <c r="J44" s="21"/>
      <c r="K44" s="209"/>
    </row>
    <row r="45" spans="1:13" ht="14.7" customHeight="1" x14ac:dyDescent="0.3">
      <c r="A45" s="12"/>
      <c r="B45" s="13"/>
      <c r="C45" s="13"/>
      <c r="D45" s="14" t="s">
        <v>41</v>
      </c>
      <c r="E45" s="10"/>
      <c r="F45" s="10"/>
      <c r="G45" s="10"/>
      <c r="H45" s="10">
        <v>11558.1152</v>
      </c>
      <c r="I45" s="10"/>
      <c r="J45" s="10"/>
      <c r="K45" s="210"/>
      <c r="M45" s="91"/>
    </row>
    <row r="46" spans="1:13" ht="14.7" customHeight="1" x14ac:dyDescent="0.3">
      <c r="A46" s="12"/>
      <c r="B46" s="13"/>
      <c r="C46" s="13"/>
      <c r="D46" s="14" t="s">
        <v>42</v>
      </c>
      <c r="E46" s="22"/>
      <c r="F46" s="22"/>
      <c r="G46" s="22"/>
      <c r="H46" s="87">
        <v>11523.403199999999</v>
      </c>
      <c r="I46" s="22" t="s">
        <v>70</v>
      </c>
      <c r="J46" s="22"/>
      <c r="K46" s="208"/>
      <c r="L46" s="170"/>
      <c r="M46" s="91"/>
    </row>
    <row r="47" spans="1:13" ht="14.7" customHeight="1" x14ac:dyDescent="0.3">
      <c r="A47" s="12"/>
      <c r="B47" s="13"/>
      <c r="C47" s="13"/>
      <c r="D47" s="14" t="s">
        <v>43</v>
      </c>
      <c r="E47" s="23"/>
      <c r="F47" s="23"/>
      <c r="G47" s="206"/>
      <c r="H47" s="23">
        <v>11460</v>
      </c>
      <c r="I47" s="206" t="s">
        <v>69</v>
      </c>
      <c r="J47" s="206"/>
      <c r="K47" s="208"/>
      <c r="L47" s="170"/>
    </row>
    <row r="48" spans="1:13" ht="14.7" customHeight="1" x14ac:dyDescent="0.3">
      <c r="A48" s="12"/>
      <c r="B48" s="13"/>
      <c r="C48" s="13"/>
      <c r="D48" s="14" t="s">
        <v>44</v>
      </c>
      <c r="E48" s="24"/>
      <c r="F48" s="24"/>
      <c r="G48" s="24"/>
      <c r="H48" s="24"/>
      <c r="I48" s="24"/>
      <c r="J48" s="24"/>
    </row>
    <row r="49" spans="1:10" ht="14.7" customHeight="1" x14ac:dyDescent="0.3">
      <c r="A49" s="211" t="s">
        <v>45</v>
      </c>
      <c r="B49" s="212"/>
      <c r="C49" s="212"/>
      <c r="D49" s="212"/>
      <c r="E49" s="25"/>
      <c r="F49" s="25"/>
      <c r="G49" s="25"/>
      <c r="H49" s="25"/>
      <c r="I49" s="25"/>
      <c r="J49" s="25"/>
    </row>
    <row r="50" spans="1:10" ht="14.7" customHeight="1" x14ac:dyDescent="0.3">
      <c r="A50" s="12"/>
      <c r="B50" s="13"/>
      <c r="C50" s="13"/>
      <c r="D50" s="14" t="s">
        <v>46</v>
      </c>
      <c r="E50" s="16">
        <f>ABS(E2-E3)</f>
        <v>932.85000000000036</v>
      </c>
      <c r="F50" s="16">
        <f>ABS(F2-F3)</f>
        <v>202.64999999999964</v>
      </c>
      <c r="G50" s="16">
        <f>ABS(G2-G3)</f>
        <v>186.29999999999927</v>
      </c>
      <c r="H50" s="16">
        <f>ABS(H2-H3)</f>
        <v>86.050000000001091</v>
      </c>
      <c r="I50" s="16"/>
      <c r="J50" s="16"/>
    </row>
    <row r="51" spans="1:10" ht="14.7" customHeight="1" x14ac:dyDescent="0.3">
      <c r="A51" s="12"/>
      <c r="B51" s="13"/>
      <c r="C51" s="13"/>
      <c r="D51" s="14" t="s">
        <v>47</v>
      </c>
      <c r="E51" s="16">
        <f>E50*1.1</f>
        <v>1026.1350000000004</v>
      </c>
      <c r="F51" s="16">
        <f>F50*1.1</f>
        <v>222.91499999999962</v>
      </c>
      <c r="G51" s="16">
        <f>G50*1.1</f>
        <v>204.92999999999921</v>
      </c>
      <c r="H51" s="16">
        <f>H50*1.1</f>
        <v>94.655000000001209</v>
      </c>
      <c r="I51" s="16"/>
      <c r="J51" s="16"/>
    </row>
    <row r="52" spans="1:10" ht="14.7" customHeight="1" x14ac:dyDescent="0.3">
      <c r="A52" s="12"/>
      <c r="B52" s="13"/>
      <c r="C52" s="13"/>
      <c r="D52" s="14" t="s">
        <v>48</v>
      </c>
      <c r="E52" s="16">
        <f>(E2+E3)</f>
        <v>23149.449999999997</v>
      </c>
      <c r="F52" s="16">
        <f>(F2+F3)</f>
        <v>23798.050000000003</v>
      </c>
      <c r="G52" s="16">
        <f>(G2+G3)</f>
        <v>23501.8</v>
      </c>
      <c r="H52" s="16">
        <f>(H2+H3)</f>
        <v>23368.35</v>
      </c>
      <c r="I52" s="16"/>
      <c r="J52" s="16"/>
    </row>
    <row r="53" spans="1:10" ht="14.7" customHeight="1" x14ac:dyDescent="0.3">
      <c r="A53" s="12"/>
      <c r="B53" s="13"/>
      <c r="C53" s="13"/>
      <c r="D53" s="14" t="s">
        <v>49</v>
      </c>
      <c r="E53" s="16">
        <f>(E2+E3)/2</f>
        <v>11574.724999999999</v>
      </c>
      <c r="F53" s="16">
        <f>(F2+F3)/2</f>
        <v>11899.025000000001</v>
      </c>
      <c r="G53" s="16">
        <f>(G2+G3)/2</f>
        <v>11750.9</v>
      </c>
      <c r="H53" s="16">
        <f>(H2+H3)/2</f>
        <v>11684.174999999999</v>
      </c>
      <c r="I53" s="16"/>
      <c r="J53" s="16"/>
    </row>
    <row r="54" spans="1:10" ht="14.7" customHeight="1" x14ac:dyDescent="0.3">
      <c r="A54" s="12"/>
      <c r="B54" s="13"/>
      <c r="C54" s="13"/>
      <c r="D54" s="14" t="s">
        <v>12</v>
      </c>
      <c r="E54" s="16">
        <f>E55-E56+E55</f>
        <v>11806.775000000001</v>
      </c>
      <c r="F54" s="16">
        <f>F55-F56+F55</f>
        <v>11848.541666666668</v>
      </c>
      <c r="G54" s="16">
        <f>G55-G56+G55</f>
        <v>11698.4</v>
      </c>
      <c r="H54" s="16">
        <f>H55-H56+H55</f>
        <v>11689.058333333334</v>
      </c>
      <c r="I54" s="16"/>
      <c r="J54" s="16"/>
    </row>
    <row r="55" spans="1:10" ht="14.7" customHeight="1" x14ac:dyDescent="0.3">
      <c r="A55" s="12"/>
      <c r="B55" s="13"/>
      <c r="C55" s="13"/>
      <c r="D55" s="14" t="s">
        <v>50</v>
      </c>
      <c r="E55" s="16">
        <f>(E2+E3+E4)/3</f>
        <v>11690.75</v>
      </c>
      <c r="F55" s="16">
        <f>(F2+F3+F4)/3</f>
        <v>11873.783333333335</v>
      </c>
      <c r="G55" s="16">
        <f>(G2+G3+G4)/3</f>
        <v>11724.65</v>
      </c>
      <c r="H55" s="16">
        <f>(H2+H3+H4)/3</f>
        <v>11686.616666666667</v>
      </c>
      <c r="I55" s="16"/>
      <c r="J55" s="16"/>
    </row>
    <row r="56" spans="1:10" ht="14.7" customHeight="1" x14ac:dyDescent="0.3">
      <c r="A56" s="12"/>
      <c r="B56" s="13"/>
      <c r="C56" s="13"/>
      <c r="D56" s="14" t="s">
        <v>14</v>
      </c>
      <c r="E56" s="16">
        <f>E53</f>
        <v>11574.724999999999</v>
      </c>
      <c r="F56" s="16">
        <f>F53</f>
        <v>11899.025000000001</v>
      </c>
      <c r="G56" s="16">
        <f>G53</f>
        <v>11750.9</v>
      </c>
      <c r="H56" s="16">
        <f>H53</f>
        <v>11684.174999999999</v>
      </c>
      <c r="I56" s="16"/>
      <c r="J56" s="16"/>
    </row>
    <row r="57" spans="1:10" ht="14.7" customHeight="1" x14ac:dyDescent="0.3">
      <c r="A57" s="12"/>
      <c r="B57" s="13"/>
      <c r="C57" s="13"/>
      <c r="D57" s="14" t="s">
        <v>51</v>
      </c>
      <c r="E57" s="31">
        <f>(E54-E56)</f>
        <v>232.05000000000291</v>
      </c>
      <c r="F57" s="31">
        <f>ABS(F54-F56)</f>
        <v>50.483333333333576</v>
      </c>
      <c r="G57" s="31">
        <f>ABS(G54-G56)</f>
        <v>52.5</v>
      </c>
      <c r="H57" s="31">
        <f>ABS(H54-H56)</f>
        <v>4.8833333333350311</v>
      </c>
      <c r="I57" s="31"/>
      <c r="J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opLeftCell="A7" zoomScaleNormal="100" workbookViewId="0">
      <selection activeCell="D33" sqref="D33"/>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12000.35</v>
      </c>
      <c r="G6" s="111"/>
      <c r="H6" s="180">
        <v>11931.35</v>
      </c>
      <c r="I6" s="112"/>
      <c r="J6" s="181"/>
      <c r="K6" s="113"/>
      <c r="L6" s="182"/>
      <c r="M6" s="111"/>
      <c r="N6" s="180"/>
      <c r="O6" s="112"/>
      <c r="P6" s="180"/>
      <c r="Q6" s="113"/>
      <c r="R6" s="182"/>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11817.05</v>
      </c>
      <c r="G9" s="111"/>
      <c r="H9" s="180">
        <v>11657.75</v>
      </c>
      <c r="I9" s="112"/>
      <c r="J9" s="181"/>
      <c r="K9" s="113"/>
      <c r="L9" s="182"/>
      <c r="M9" s="111"/>
      <c r="N9" s="180"/>
      <c r="O9" s="112"/>
      <c r="P9" s="181"/>
      <c r="Q9" s="113"/>
      <c r="R9" s="181"/>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v>11931.35</v>
      </c>
      <c r="G12" s="111"/>
      <c r="H12" s="180">
        <v>11727.2</v>
      </c>
      <c r="I12" s="112" t="s">
        <v>68</v>
      </c>
      <c r="J12" s="181"/>
      <c r="K12" s="113"/>
      <c r="L12" s="182"/>
      <c r="M12" s="111"/>
      <c r="N12" s="180"/>
      <c r="O12" s="112"/>
      <c r="P12" s="181"/>
      <c r="Q12" s="113"/>
      <c r="R12" s="182"/>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11860.308799999999</v>
      </c>
      <c r="G16" s="190"/>
      <c r="H16" s="190">
        <f>VALUE(23.6/100*(H6-H9)+H9)</f>
        <v>11722.319600000001</v>
      </c>
      <c r="I16" s="191"/>
      <c r="J16" s="190">
        <f>VALUE(23.6/100*(J6-J9)+J9)</f>
        <v>0</v>
      </c>
      <c r="K16" s="190"/>
      <c r="L16" s="190">
        <f>VALUE(23.6/100*(L6-L9)+L9)</f>
        <v>0</v>
      </c>
      <c r="M16" s="190"/>
      <c r="N16" s="190">
        <f>VALUE(23.6/100*(N6-N9)+N9)</f>
        <v>0</v>
      </c>
      <c r="O16" s="191"/>
      <c r="P16" s="190">
        <f>VALUE(23.6/100*(P6-P9)+P9)</f>
        <v>0</v>
      </c>
      <c r="Q16" s="190"/>
      <c r="R16" s="190">
        <f>VALUE(23.6/100*(R6-R9)+R9)</f>
        <v>0</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11887.070599999999</v>
      </c>
      <c r="G17" s="192"/>
      <c r="H17" s="192">
        <f>38.2/100*(H6-H9)+H9</f>
        <v>11762.2652</v>
      </c>
      <c r="I17" s="193"/>
      <c r="J17" s="192">
        <f>VALUE(38.2/100*(J6-J9)+J9)</f>
        <v>0</v>
      </c>
      <c r="K17" s="192"/>
      <c r="L17" s="192">
        <f>VALUE(38.2/100*(L6-L9)+L9)</f>
        <v>0</v>
      </c>
      <c r="M17" s="192"/>
      <c r="N17" s="192">
        <f>38.2/100*(N6-N9)+N9</f>
        <v>0</v>
      </c>
      <c r="O17" s="193"/>
      <c r="P17" s="192">
        <f>VALUE(38.2/100*(P6-P9)+P9)</f>
        <v>0</v>
      </c>
      <c r="Q17" s="192"/>
      <c r="R17" s="192">
        <f>VALUE(38.2/100*(R6-R9)+R9)</f>
        <v>0</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11908.7</v>
      </c>
      <c r="G18" s="190"/>
      <c r="H18" s="190">
        <f>VALUE(50/100*(H6-H9)+H9)</f>
        <v>11794.55</v>
      </c>
      <c r="I18" s="191"/>
      <c r="J18" s="190">
        <f>VALUE(50/100*(J6-J9)+J9)</f>
        <v>0</v>
      </c>
      <c r="K18" s="190"/>
      <c r="L18" s="190">
        <f>VALUE(50/100*(L6-L9)+L9)</f>
        <v>0</v>
      </c>
      <c r="M18" s="190"/>
      <c r="N18" s="190">
        <f>VALUE(50/100*(N6-N9)+N9)</f>
        <v>0</v>
      </c>
      <c r="O18" s="191"/>
      <c r="P18" s="190">
        <f>VALUE(50/100*(P6-P9)+P9)</f>
        <v>0</v>
      </c>
      <c r="Q18" s="190"/>
      <c r="R18" s="190">
        <f>VALUE(50/100*(R6-R9)+R9)</f>
        <v>0</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11930.329400000001</v>
      </c>
      <c r="G19" s="190"/>
      <c r="H19" s="190">
        <f>VALUE(61.8/100*(H6-H9)+H9)</f>
        <v>11826.834800000001</v>
      </c>
      <c r="I19" s="191"/>
      <c r="J19" s="190">
        <f>VALUE(61.8/100*(J6-J9)+J9)</f>
        <v>0</v>
      </c>
      <c r="K19" s="190"/>
      <c r="L19" s="190">
        <f>VALUE(61.8/100*(L6-L9)+L9)</f>
        <v>0</v>
      </c>
      <c r="M19" s="190"/>
      <c r="N19" s="190">
        <f>VALUE(61.8/100*(N6-N9)+N9)</f>
        <v>0</v>
      </c>
      <c r="O19" s="191"/>
      <c r="P19" s="190">
        <f>VALUE(61.8/100*(P6-P9)+P9)</f>
        <v>0</v>
      </c>
      <c r="Q19" s="190"/>
      <c r="R19" s="190">
        <f>VALUE(61.8/100*(R6-R9)+R9)</f>
        <v>0</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11946.643099999999</v>
      </c>
      <c r="G20" s="194"/>
      <c r="H20" s="194">
        <f>VALUE(70.7/100*(H6-H9)+H9)</f>
        <v>11851.1852</v>
      </c>
      <c r="I20" s="171"/>
      <c r="J20" s="194">
        <f>VALUE(70.7/100*(J6-J9)+J9)</f>
        <v>0</v>
      </c>
      <c r="K20" s="195"/>
      <c r="L20" s="194">
        <f>VALUE(70.7/100*(L6-L9)+L9)</f>
        <v>0</v>
      </c>
      <c r="M20" s="194"/>
      <c r="N20" s="194">
        <f>VALUE(70.7/100*(N6-N9)+N9)</f>
        <v>0</v>
      </c>
      <c r="O20" s="171"/>
      <c r="P20" s="194">
        <f>VALUE(70.7/100*(P6-P9)+P9)</f>
        <v>0</v>
      </c>
      <c r="Q20" s="195"/>
      <c r="R20" s="194">
        <f>VALUE(70.7/100*(R6-R9)+R9)</f>
        <v>0</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11961.123799999999</v>
      </c>
      <c r="G21" s="190"/>
      <c r="H21" s="190">
        <f>VALUE(78.6/100*(H6-H9)+H9)</f>
        <v>11872.7996</v>
      </c>
      <c r="I21" s="191"/>
      <c r="J21" s="190">
        <f>VALUE(78.6/100*(J6-J9)+J9)</f>
        <v>0</v>
      </c>
      <c r="K21" s="190"/>
      <c r="L21" s="190">
        <f>VALUE(78.6/100*(L6-L9)+L9)</f>
        <v>0</v>
      </c>
      <c r="M21" s="190"/>
      <c r="N21" s="190">
        <f>VALUE(78.6/100*(N6-N9)+N9)</f>
        <v>0</v>
      </c>
      <c r="O21" s="191"/>
      <c r="P21" s="190">
        <f>VALUE(78.6/100*(P6-P9)+P9)</f>
        <v>0</v>
      </c>
      <c r="Q21" s="190"/>
      <c r="R21" s="190">
        <f>VALUE(78.6/100*(R6-R9)+R9)</f>
        <v>0</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12000.35</v>
      </c>
      <c r="G22" s="194"/>
      <c r="H22" s="194">
        <f>VALUE(100/100*(H6-H9)+H9)</f>
        <v>11931.35</v>
      </c>
      <c r="I22" s="171"/>
      <c r="J22" s="194">
        <f>VALUE(100/100*(J6-J9)+J9)</f>
        <v>0</v>
      </c>
      <c r="K22" s="195"/>
      <c r="L22" s="194">
        <f>VALUE(100/100*(L6-L9)+L9)</f>
        <v>0</v>
      </c>
      <c r="M22" s="194"/>
      <c r="N22" s="194">
        <f>VALUE(100/100*(N6-N9)+N9)</f>
        <v>0</v>
      </c>
      <c r="O22" s="171"/>
      <c r="P22" s="194">
        <f>VALUE(100/100*(P6-P9)+P9)</f>
        <v>0</v>
      </c>
      <c r="Q22" s="195"/>
      <c r="R22" s="194">
        <f>VALUE(100/100*(R6-R9)+R9)</f>
        <v>0</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11861.329400000001</v>
      </c>
      <c r="G25" s="197"/>
      <c r="H25" s="197">
        <f>VALUE(H12-38.2/100*(H6-H9))</f>
        <v>11622.684800000001</v>
      </c>
      <c r="I25" s="198"/>
      <c r="J25" s="197">
        <f>VALUE(J12-38.2/100*(J6-J9))</f>
        <v>0</v>
      </c>
      <c r="K25" s="197"/>
      <c r="L25" s="199">
        <f>VALUE(L12-38.2/100*(L6-L9))</f>
        <v>0</v>
      </c>
      <c r="M25" s="197"/>
      <c r="N25" s="197">
        <f>VALUE(N12-38.2/100*(N6-N9))</f>
        <v>0</v>
      </c>
      <c r="O25" s="198"/>
      <c r="P25" s="197">
        <f>VALUE(P12-38.2/100*(P6-P9))</f>
        <v>0</v>
      </c>
      <c r="Q25" s="197"/>
      <c r="R25" s="197">
        <f>VALUE(R12-38.2/100*(R6-R9))</f>
        <v>0</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11839.7</v>
      </c>
      <c r="G26" s="197"/>
      <c r="H26" s="197">
        <f>VALUE(H12-50/100*(H6-H9))</f>
        <v>11590.400000000001</v>
      </c>
      <c r="I26" s="198"/>
      <c r="J26" s="197">
        <f>VALUE(J12-50/100*(J6-J9))</f>
        <v>0</v>
      </c>
      <c r="K26" s="197"/>
      <c r="L26" s="197">
        <f>VALUE(L12-50/100*(L6-L9))</f>
        <v>0</v>
      </c>
      <c r="M26" s="197"/>
      <c r="N26" s="197">
        <f>VALUE(N12-50/100*(N6-N9))</f>
        <v>0</v>
      </c>
      <c r="O26" s="198"/>
      <c r="P26" s="197">
        <f>VALUE(P12-50/100*(P6-P9))</f>
        <v>0</v>
      </c>
      <c r="Q26" s="197"/>
      <c r="R26" s="197">
        <f>VALUE(R12-50/100*(R6-R9))</f>
        <v>0</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11818.070599999999</v>
      </c>
      <c r="G27" s="200"/>
      <c r="H27" s="200">
        <f>VALUE(H12-61.8/100*(H6-H9))</f>
        <v>11558.1152</v>
      </c>
      <c r="I27" s="201"/>
      <c r="J27" s="200">
        <f>VALUE(J12-61.8/100*(J6-J9))</f>
        <v>0</v>
      </c>
      <c r="K27" s="200"/>
      <c r="L27" s="200">
        <f>VALUE(L12-61.8/100*(L6-L9))</f>
        <v>0</v>
      </c>
      <c r="M27" s="200"/>
      <c r="N27" s="200">
        <f>VALUE(N12-61.8/100*(N6-N9))</f>
        <v>0</v>
      </c>
      <c r="O27" s="201"/>
      <c r="P27" s="200">
        <f>VALUE(P12-61.8/100*(P6-P9))</f>
        <v>0</v>
      </c>
      <c r="Q27" s="200"/>
      <c r="R27" s="200">
        <f>VALUE(R12-61.8/100*(R6-R9))</f>
        <v>0</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11802.911689999999</v>
      </c>
      <c r="G28" s="194"/>
      <c r="H28" s="194">
        <f>VALUE(H12-70.07/100*(H6-H9))</f>
        <v>11535.48848</v>
      </c>
      <c r="I28" s="171"/>
      <c r="J28" s="194">
        <f>VALUE(J12-70.07/100*(J6-J9))</f>
        <v>0</v>
      </c>
      <c r="K28" s="195"/>
      <c r="L28" s="194">
        <f>VALUE(L12-70.07/100*(L6-L9))</f>
        <v>0</v>
      </c>
      <c r="M28" s="194"/>
      <c r="N28" s="194">
        <f>VALUE(N12-70.07/100*(N6-N9))</f>
        <v>0</v>
      </c>
      <c r="O28" s="171"/>
      <c r="P28" s="194">
        <f>VALUE(P12-70.07/100*(P6-P9))</f>
        <v>0</v>
      </c>
      <c r="Q28" s="195"/>
      <c r="R28" s="194">
        <f>VALUE(R12-70.07/100*(R6-R9))</f>
        <v>0</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11748.05</v>
      </c>
      <c r="G29" s="197"/>
      <c r="H29" s="197">
        <f>VALUE(H12-100/100*(H6-H9))</f>
        <v>11453.6</v>
      </c>
      <c r="I29" s="198"/>
      <c r="J29" s="197">
        <f>VALUE(J12-100/100*(J6-J9))</f>
        <v>0</v>
      </c>
      <c r="K29" s="197"/>
      <c r="L29" s="197">
        <f>VALUE(L12-100/100*(L6-L9))</f>
        <v>0</v>
      </c>
      <c r="M29" s="197"/>
      <c r="N29" s="197">
        <f>VALUE(N12-100/100*(N6-N9))</f>
        <v>0</v>
      </c>
      <c r="O29" s="198"/>
      <c r="P29" s="197">
        <f>VALUE(P12-100/100*(P6-P9))</f>
        <v>0</v>
      </c>
      <c r="Q29" s="197"/>
      <c r="R29" s="197">
        <f>VALUE(R12-100/100*(R6-R9))</f>
        <v>0</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11704.7912</v>
      </c>
      <c r="G30" s="202"/>
      <c r="H30" s="202">
        <f>VALUE(H12-123.6/100*(H6-H9))</f>
        <v>11389.0304</v>
      </c>
      <c r="I30" s="203"/>
      <c r="J30" s="202">
        <f>VALUE(J12-123.6/100*(J6-J9))</f>
        <v>0</v>
      </c>
      <c r="K30" s="202"/>
      <c r="L30" s="202">
        <f>VALUE(L12-123.6/100*(L6-L9))</f>
        <v>0</v>
      </c>
      <c r="M30" s="202"/>
      <c r="N30" s="202">
        <f>VALUE(N12-123.6/100*(N6-N9))</f>
        <v>0</v>
      </c>
      <c r="O30" s="203"/>
      <c r="P30" s="202">
        <f>VALUE(P12-123.6/100*(P6-P9))</f>
        <v>0</v>
      </c>
      <c r="Q30" s="202"/>
      <c r="R30" s="202">
        <f>VALUE(R12-123.6/100*(R6-R9))</f>
        <v>0</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11678.029399999999</v>
      </c>
      <c r="G31" s="194"/>
      <c r="H31" s="194">
        <f>VALUE(H12-138.2/100*(H6-H9))</f>
        <v>11349.084800000001</v>
      </c>
      <c r="I31" s="171"/>
      <c r="J31" s="194">
        <f>VALUE(J12-138.2/100*(J6-J9))</f>
        <v>0</v>
      </c>
      <c r="K31" s="195"/>
      <c r="L31" s="194">
        <f>VALUE(L12-138.2/100*(L6-L9))</f>
        <v>0</v>
      </c>
      <c r="M31" s="194"/>
      <c r="N31" s="194">
        <f>VALUE(N12-138.2/100*(N6-N9))</f>
        <v>0</v>
      </c>
      <c r="O31" s="171"/>
      <c r="P31" s="194">
        <f>VALUE(P12-138.2/100*(P6-P9))</f>
        <v>0</v>
      </c>
      <c r="Q31" s="195"/>
      <c r="R31" s="194">
        <f>VALUE(R12-138.2/100*(R6-R9))</f>
        <v>0</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11656.399999999998</v>
      </c>
      <c r="G32" s="194"/>
      <c r="H32" s="194">
        <f>VALUE(H12-150/100*(H6-H9))</f>
        <v>11316.8</v>
      </c>
      <c r="I32" s="171"/>
      <c r="J32" s="194">
        <f>VALUE(J12-150/100*(J6-J9))</f>
        <v>0</v>
      </c>
      <c r="K32" s="195"/>
      <c r="L32" s="194">
        <f>VALUE(L12-150/100*(L6-L9))</f>
        <v>0</v>
      </c>
      <c r="M32" s="194"/>
      <c r="N32" s="194">
        <f>VALUE(N12-150/100*(N6-N9))</f>
        <v>0</v>
      </c>
      <c r="O32" s="171"/>
      <c r="P32" s="194">
        <f>VALUE(P12-150/100*(P6-P9))</f>
        <v>0</v>
      </c>
      <c r="Q32" s="195"/>
      <c r="R32" s="194">
        <f>VALUE(R12-150/100*(R6-R9))</f>
        <v>0</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11634.770599999998</v>
      </c>
      <c r="G33" s="200"/>
      <c r="H33" s="200">
        <f>VALUE(H12-161.8/100*(H6-H9))</f>
        <v>11284.5152</v>
      </c>
      <c r="I33" s="201"/>
      <c r="J33" s="200">
        <f>VALUE(J12-161.8/100*(J6-J9))</f>
        <v>0</v>
      </c>
      <c r="K33" s="200"/>
      <c r="L33" s="200">
        <f>VALUE(L12-161.8/100*(L6-L9))</f>
        <v>0</v>
      </c>
      <c r="M33" s="200"/>
      <c r="N33" s="200">
        <f>VALUE(N12-161.8/100*(N6-N9))</f>
        <v>0</v>
      </c>
      <c r="O33" s="201"/>
      <c r="P33" s="200">
        <f>VALUE(P12-161.8/100*(P6-P9))</f>
        <v>0</v>
      </c>
      <c r="Q33" s="200"/>
      <c r="R33" s="200">
        <f>VALUE(R12-161.8/100*(R6-R9))</f>
        <v>0</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11619.611689999998</v>
      </c>
      <c r="G34" s="194"/>
      <c r="H34" s="194">
        <f>VALUE(H12-170.07/100*(H6-H9))</f>
        <v>11261.88848</v>
      </c>
      <c r="I34" s="171"/>
      <c r="J34" s="194">
        <f>VALUE(J12-170.07/100*(J6-J9))</f>
        <v>0</v>
      </c>
      <c r="K34" s="195"/>
      <c r="L34" s="194">
        <f>VALUE(L12-170.07/100*(L6-L9))</f>
        <v>0</v>
      </c>
      <c r="M34" s="194"/>
      <c r="N34" s="194">
        <f>VALUE(N12-170.07/100*(N6-N9))</f>
        <v>0</v>
      </c>
      <c r="O34" s="171"/>
      <c r="P34" s="194">
        <f>VALUE(P12-170.07/100*(P6-P9))</f>
        <v>0</v>
      </c>
      <c r="Q34" s="195"/>
      <c r="R34" s="194">
        <f>VALUE(R12-170.07/100*(R6-R9))</f>
        <v>0</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11564.749999999998</v>
      </c>
      <c r="G35" s="197"/>
      <c r="H35" s="197">
        <f>VALUE(H12-200/100*(H6-H9))</f>
        <v>11180</v>
      </c>
      <c r="I35" s="198"/>
      <c r="J35" s="197">
        <f>VALUE(J12-200/100*(J6-J9))</f>
        <v>0</v>
      </c>
      <c r="K35" s="197"/>
      <c r="L35" s="197">
        <f>VALUE(L12-200/100*(L6-L9))</f>
        <v>0</v>
      </c>
      <c r="M35" s="197"/>
      <c r="N35" s="197">
        <f>VALUE(N12-200/100*(N6-N9))</f>
        <v>0</v>
      </c>
      <c r="O35" s="198"/>
      <c r="P35" s="197">
        <f>VALUE(P12-200/100*(P6-P9))</f>
        <v>0</v>
      </c>
      <c r="Q35" s="197"/>
      <c r="R35" s="197">
        <f>VALUE(R12-200/100*(R6-R9))</f>
        <v>0</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11521.491199999999</v>
      </c>
      <c r="G36" s="194"/>
      <c r="H36" s="194">
        <f>VALUE(H12-223.6/100*(H6-H9))</f>
        <v>11115.430399999999</v>
      </c>
      <c r="I36" s="171"/>
      <c r="J36" s="194">
        <f>VALUE(J12-223.6/100*(J6-J9))</f>
        <v>0</v>
      </c>
      <c r="K36" s="195"/>
      <c r="L36" s="194">
        <f>VALUE(L12-223.6/100*(L6-L9))</f>
        <v>0</v>
      </c>
      <c r="M36" s="194"/>
      <c r="N36" s="194">
        <f>VALUE(N12-223.6/100*(N6-N9))</f>
        <v>0</v>
      </c>
      <c r="O36" s="171"/>
      <c r="P36" s="194">
        <f>VALUE(P12-223.6/100*(P6-P9))</f>
        <v>0</v>
      </c>
      <c r="Q36" s="195"/>
      <c r="R36" s="194">
        <f>VALUE(R12-223.6/100*(R6-R9))</f>
        <v>0</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11494.729399999998</v>
      </c>
      <c r="G37" s="197"/>
      <c r="H37" s="197">
        <f>VALUE(H12-238.2/100*(H6-H9))</f>
        <v>11075.4848</v>
      </c>
      <c r="I37" s="198"/>
      <c r="J37" s="197">
        <f>VALUE(J12-238.2/100*(J6-J9))</f>
        <v>0</v>
      </c>
      <c r="K37" s="197"/>
      <c r="L37" s="197">
        <f>VALUE(L12-238.2/100*(L6-L9))</f>
        <v>0</v>
      </c>
      <c r="M37" s="197"/>
      <c r="N37" s="197">
        <f>VALUE(N12-238.2/100*(N6-N9))</f>
        <v>0</v>
      </c>
      <c r="O37" s="198"/>
      <c r="P37" s="197">
        <f>VALUE(P12-238.2/100*(P6-P9))</f>
        <v>0</v>
      </c>
      <c r="Q37" s="197"/>
      <c r="R37" s="197">
        <f>VALUE(R12-238.2/100*(R6-R9))</f>
        <v>0</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11451.470599999997</v>
      </c>
      <c r="G38" s="197"/>
      <c r="H38" s="197">
        <f>VALUE(H12-261.8/100*(H6-H9))</f>
        <v>11010.915199999999</v>
      </c>
      <c r="I38" s="198"/>
      <c r="J38" s="197">
        <f>VALUE(J12-261.8/100*(J6-J9))</f>
        <v>0</v>
      </c>
      <c r="K38" s="197"/>
      <c r="L38" s="197">
        <f>VALUE(L12-261.8/100*(L6-L9))</f>
        <v>0</v>
      </c>
      <c r="M38" s="197"/>
      <c r="N38" s="197">
        <f>VALUE(N12-261.8/100*(N6-N9))</f>
        <v>0</v>
      </c>
      <c r="O38" s="198"/>
      <c r="P38" s="197">
        <f>VALUE(P12-261.8/100*(P6-P9))</f>
        <v>0</v>
      </c>
      <c r="Q38" s="197"/>
      <c r="R38" s="197">
        <f>VALUE(R12-261.8/100*(R6-R9))</f>
        <v>0</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11381.449999999997</v>
      </c>
      <c r="G39" s="197"/>
      <c r="H39" s="197">
        <f>VALUE(H12-300/100*(H6-H9))</f>
        <v>10906.4</v>
      </c>
      <c r="I39" s="198"/>
      <c r="J39" s="197">
        <f>VALUE(J12-300/100*(J6-J9))</f>
        <v>0</v>
      </c>
      <c r="K39" s="197"/>
      <c r="L39" s="197">
        <f>VALUE(L12-300/100*(L6-L9))</f>
        <v>0</v>
      </c>
      <c r="M39" s="197"/>
      <c r="N39" s="197">
        <f>VALUE(N12-300/100*(N6-N9))</f>
        <v>0</v>
      </c>
      <c r="O39" s="198"/>
      <c r="P39" s="197">
        <f>VALUE(P12-300/100*(P6-P9))</f>
        <v>0</v>
      </c>
      <c r="Q39" s="197"/>
      <c r="R39" s="197">
        <f>VALUE(R12-300/100*(R6-R9))</f>
        <v>0</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11338.191199999997</v>
      </c>
      <c r="G40" s="194"/>
      <c r="H40" s="194">
        <f>VALUE(H12-323.6/100*(H6-H9))</f>
        <v>10841.830399999999</v>
      </c>
      <c r="I40" s="171"/>
      <c r="J40" s="194">
        <f>VALUE(J12-323.6/100*(J6-J9))</f>
        <v>0</v>
      </c>
      <c r="K40" s="195"/>
      <c r="L40" s="194">
        <f>VALUE(L12-323.6/100*(L6-L9))</f>
        <v>0</v>
      </c>
      <c r="M40" s="194"/>
      <c r="N40" s="194">
        <f>VALUE(N12-323.6/100*(N6-N9))</f>
        <v>0</v>
      </c>
      <c r="O40" s="171"/>
      <c r="P40" s="194">
        <f>VALUE(P12-323.6/100*(P6-P9))</f>
        <v>0</v>
      </c>
      <c r="Q40" s="195"/>
      <c r="R40" s="194">
        <f>VALUE(R12-323.6/100*(R6-R9))</f>
        <v>0</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11311.429399999997</v>
      </c>
      <c r="G41" s="197"/>
      <c r="H41" s="197">
        <f>VALUE(H12-338.2/100*(H6-H9))</f>
        <v>10801.8848</v>
      </c>
      <c r="I41" s="198"/>
      <c r="J41" s="197">
        <f>VALUE(J12-338.2/100*(J6-J9))</f>
        <v>0</v>
      </c>
      <c r="K41" s="197"/>
      <c r="L41" s="197">
        <f>VALUE(L12-338.2/100*(L6-L9))</f>
        <v>0</v>
      </c>
      <c r="M41" s="197"/>
      <c r="N41" s="197">
        <f>VALUE(N12-338.2/100*(N6-N9))</f>
        <v>0</v>
      </c>
      <c r="O41" s="198"/>
      <c r="P41" s="197">
        <f>VALUE(P12-338.2/100*(P6-P9))</f>
        <v>0</v>
      </c>
      <c r="Q41" s="197"/>
      <c r="R41" s="197">
        <f>VALUE(R12-338.2/100*(R6-R9))</f>
        <v>0</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11268.170599999996</v>
      </c>
      <c r="G42" s="197"/>
      <c r="H42" s="197">
        <f>VALUE(H12-361.8/100*(H6-H9))</f>
        <v>10737.315199999999</v>
      </c>
      <c r="I42" s="198"/>
      <c r="J42" s="197">
        <f>VALUE(J12-361.8/100*(J6-J9))</f>
        <v>0</v>
      </c>
      <c r="K42" s="197"/>
      <c r="L42" s="197">
        <f>VALUE(L12-361.8/100*(L6-L9))</f>
        <v>0</v>
      </c>
      <c r="M42" s="197"/>
      <c r="N42" s="197">
        <f>VALUE(N12-361.8/100*(N6-N9))</f>
        <v>0</v>
      </c>
      <c r="O42" s="198"/>
      <c r="P42" s="197">
        <f>VALUE(P12-361.8/100*(P6-P9))</f>
        <v>0</v>
      </c>
      <c r="Q42" s="197"/>
      <c r="R42" s="197">
        <f>VALUE(R12-361.8/100*(R6-R9))</f>
        <v>0</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11198.149999999996</v>
      </c>
      <c r="G43" s="197"/>
      <c r="H43" s="197">
        <f>VALUE(H12-400/100*(H6-H9))</f>
        <v>10632.8</v>
      </c>
      <c r="I43" s="198"/>
      <c r="J43" s="197">
        <f>VALUE(J12-400/100*(J6-J9))</f>
        <v>0</v>
      </c>
      <c r="K43" s="197"/>
      <c r="L43" s="197">
        <f>VALUE(L12-400/100*(L6-L9))</f>
        <v>0</v>
      </c>
      <c r="M43" s="197"/>
      <c r="N43" s="197">
        <f>VALUE(N12-400/100*(N6-N9))</f>
        <v>0</v>
      </c>
      <c r="O43" s="198"/>
      <c r="P43" s="197">
        <f>VALUE(P12-400/100*(P6-P9))</f>
        <v>0</v>
      </c>
      <c r="Q43" s="197"/>
      <c r="R43" s="197">
        <f>VALUE(R12-400/100*(R6-R9))</f>
        <v>0</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11154.891199999996</v>
      </c>
      <c r="G44" s="194"/>
      <c r="H44" s="194">
        <f>VALUE(H12-423.6/100*(H6-H9))</f>
        <v>10568.230399999999</v>
      </c>
      <c r="I44" s="171"/>
      <c r="J44" s="194">
        <f>VALUE(J12-423.6/100*(J6-J9))</f>
        <v>0</v>
      </c>
      <c r="K44" s="195"/>
      <c r="L44" s="194">
        <f>VALUE(L12-423.6/100*(L6-L9))</f>
        <v>0</v>
      </c>
      <c r="M44" s="194"/>
      <c r="N44" s="194">
        <f>VALUE(N12-423.6/100*(N6-N9))</f>
        <v>0</v>
      </c>
      <c r="O44" s="171"/>
      <c r="P44" s="194">
        <f>VALUE(P12-423.6/100*(P6-P9))</f>
        <v>0</v>
      </c>
      <c r="Q44" s="195"/>
      <c r="R44" s="194">
        <f>VALUE(R12-423.6/100*(R6-R9))</f>
        <v>0</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11128.129399999996</v>
      </c>
      <c r="G45" s="194"/>
      <c r="H45" s="194">
        <f>VALUE(H12-438.2/100*(H6-H9))</f>
        <v>10528.284799999999</v>
      </c>
      <c r="I45" s="171"/>
      <c r="J45" s="194">
        <f>VALUE(J12-438.2/100*(J6-J9))</f>
        <v>0</v>
      </c>
      <c r="K45" s="195"/>
      <c r="L45" s="194">
        <f>VALUE(L12-438.2/100*(L6-L9))</f>
        <v>0</v>
      </c>
      <c r="M45" s="194"/>
      <c r="N45" s="194">
        <f>VALUE(N12-438.2/100*(N6-N9))</f>
        <v>0</v>
      </c>
      <c r="O45" s="171"/>
      <c r="P45" s="194">
        <f>VALUE(P12-438.2/100*(P6-P9))</f>
        <v>0</v>
      </c>
      <c r="Q45" s="195"/>
      <c r="R45" s="194">
        <f>VALUE(R12-438.2/100*(R6-R9))</f>
        <v>0</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11084.870599999995</v>
      </c>
      <c r="G46" s="194"/>
      <c r="H46" s="194">
        <f>VALUE(H12-461.8/100*(H6-H9))</f>
        <v>10463.715199999999</v>
      </c>
      <c r="I46" s="171"/>
      <c r="J46" s="194">
        <f>VALUE(J12-461.8/100*(J6-J9))</f>
        <v>0</v>
      </c>
      <c r="K46" s="195"/>
      <c r="L46" s="194">
        <f>VALUE(L12-461.8/100*(L6-L9))</f>
        <v>0</v>
      </c>
      <c r="M46" s="194"/>
      <c r="N46" s="194">
        <f>VALUE(N12-461.8/100*(N6-N9))</f>
        <v>0</v>
      </c>
      <c r="O46" s="171"/>
      <c r="P46" s="194">
        <f>VALUE(P12-461.8/100*(P6-P9))</f>
        <v>0</v>
      </c>
      <c r="Q46" s="195"/>
      <c r="R46" s="194">
        <f>VALUE(R12-461.8/100*(R6-R9))</f>
        <v>0</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11014.849999999995</v>
      </c>
      <c r="G47" s="194"/>
      <c r="H47" s="194">
        <f>VALUE(H12-500/100*(H6-H9))</f>
        <v>10359.199999999999</v>
      </c>
      <c r="I47" s="171"/>
      <c r="J47" s="194">
        <f>VALUE(J12-500/100*(J6-J9))</f>
        <v>0</v>
      </c>
      <c r="K47" s="195"/>
      <c r="L47" s="194">
        <f>VALUE(L12-500/100*(L6-L9))</f>
        <v>0</v>
      </c>
      <c r="M47" s="194"/>
      <c r="N47" s="194">
        <f>VALUE(N12-500/100*(N6-N9))</f>
        <v>0</v>
      </c>
      <c r="O47" s="171"/>
      <c r="P47" s="194">
        <f>VALUE(P12-500/100*(P6-P9))</f>
        <v>0</v>
      </c>
      <c r="Q47" s="195"/>
      <c r="R47" s="194">
        <f>VALUE(R12-500/100*(R6-R9))</f>
        <v>0</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10971.591199999995</v>
      </c>
      <c r="G48" s="194"/>
      <c r="H48" s="194">
        <f>VALUE(H12-523.6/100*(H6-H9))</f>
        <v>10294.630399999998</v>
      </c>
      <c r="I48" s="171"/>
      <c r="J48" s="194">
        <f>VALUE(J12-523.6/100*(J6-J9))</f>
        <v>0</v>
      </c>
      <c r="K48" s="195"/>
      <c r="L48" s="194">
        <f>VALUE(L12-523.6/100*(L6-L9))</f>
        <v>0</v>
      </c>
      <c r="M48" s="194"/>
      <c r="N48" s="194">
        <f>VALUE(N12-523.6/100*(N6-N9))</f>
        <v>0</v>
      </c>
      <c r="O48" s="171"/>
      <c r="P48" s="194">
        <f>VALUE(P12-523.6/100*(P6-P9))</f>
        <v>0</v>
      </c>
      <c r="Q48" s="195"/>
      <c r="R48" s="194">
        <f>VALUE(R12-523.6/100*(R6-R9))</f>
        <v>0</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10944.829399999995</v>
      </c>
      <c r="G49" s="194"/>
      <c r="H49" s="194">
        <f>VALUE(H12-538.2/100*(H6-H9))</f>
        <v>10254.684799999999</v>
      </c>
      <c r="I49" s="171"/>
      <c r="J49" s="194">
        <f>VALUE(J12-538.2/100*(J6-J9))</f>
        <v>0</v>
      </c>
      <c r="K49" s="195"/>
      <c r="L49" s="194">
        <f>VALUE(L12-538.2/100*(L6-L9))</f>
        <v>0</v>
      </c>
      <c r="M49" s="194"/>
      <c r="N49" s="194">
        <f>VALUE(N12-538.2/100*(N6-N9))</f>
        <v>0</v>
      </c>
      <c r="O49" s="171"/>
      <c r="P49" s="194">
        <f>VALUE(P12-538.2/100*(P6-P9))</f>
        <v>0</v>
      </c>
      <c r="Q49" s="195"/>
      <c r="R49" s="194">
        <f>VALUE(R12-538.2/100*(R6-R9))</f>
        <v>0</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10901.570599999994</v>
      </c>
      <c r="G50" s="194"/>
      <c r="H50" s="194">
        <f>VALUE(H12-561.8/100*(H6-H9))</f>
        <v>10190.115199999998</v>
      </c>
      <c r="I50" s="171"/>
      <c r="J50" s="194">
        <f>VALUE(J12-561.8/100*(J6-J9))</f>
        <v>0</v>
      </c>
      <c r="K50" s="195"/>
      <c r="L50" s="194">
        <f>VALUE(L12-561.8/100*(L6-L9))</f>
        <v>0</v>
      </c>
      <c r="M50" s="194"/>
      <c r="N50" s="194">
        <f>VALUE(N12-561.8/100*(N6-N9))</f>
        <v>0</v>
      </c>
      <c r="O50" s="171"/>
      <c r="P50" s="194">
        <f>VALUE(P12-561.8/100*(P6-P9))</f>
        <v>0</v>
      </c>
      <c r="Q50" s="195"/>
      <c r="R50" s="194">
        <f>VALUE(R12-561.8/100*(R6-R9))</f>
        <v>0</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tabSelected="1" zoomScaleNormal="100" workbookViewId="0"/>
  </sheetViews>
  <sheetFormatPr defaultColWidth="8.6640625" defaultRowHeight="14.7" customHeight="1" x14ac:dyDescent="0.3"/>
  <cols>
    <col min="1" max="1" width="112.6640625" style="91" customWidth="1"/>
    <col min="2" max="252" width="8.6640625" style="91" customWidth="1"/>
  </cols>
  <sheetData>
    <row r="1" spans="1:1" ht="100.8" x14ac:dyDescent="0.3">
      <c r="A1" s="100" t="s">
        <v>71</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G75"/>
  <sheetViews>
    <sheetView showGridLines="0" topLeftCell="DW1" zoomScaleNormal="100" workbookViewId="0">
      <selection activeCell="DZ2" sqref="DZ2"/>
    </sheetView>
  </sheetViews>
  <sheetFormatPr defaultColWidth="8.6640625" defaultRowHeight="14.7" customHeight="1" x14ac:dyDescent="0.3"/>
  <cols>
    <col min="1" max="4" width="8.6640625" style="33" customWidth="1"/>
    <col min="5" max="49" width="10.6640625" style="33" customWidth="1"/>
    <col min="50" max="138" width="10.6640625" style="91" customWidth="1"/>
    <col min="139" max="345" width="8.6640625" style="33" customWidth="1"/>
  </cols>
  <sheetData>
    <row r="1" spans="1:138" ht="14.7" customHeight="1" x14ac:dyDescent="0.3">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row>
    <row r="2" spans="1:13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row>
    <row r="3" spans="1:13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row>
    <row r="4" spans="1:13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row>
    <row r="5" spans="1:138" ht="14.7" customHeight="1" x14ac:dyDescent="0.3">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row>
    <row r="6" spans="1:13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ED10+ED50</f>
        <v>12077.883333333331</v>
      </c>
      <c r="EE6" s="15">
        <f>EE10+EE50</f>
        <v>12105.183333333336</v>
      </c>
      <c r="EF6" s="15">
        <f>EF10+EF50</f>
        <v>12053.083333333332</v>
      </c>
      <c r="EG6" s="15">
        <f>EG10+EG50</f>
        <v>12072.216666666665</v>
      </c>
      <c r="EH6" s="15">
        <f>EH10+EH50</f>
        <v>12005.016666666668</v>
      </c>
    </row>
    <row r="7" spans="1:138" ht="14.7" customHeight="1" x14ac:dyDescent="0.3">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EC7" si="11">(DI6+DI8)/2</f>
        <v>11432.25</v>
      </c>
      <c r="DJ7" s="16">
        <f t="shared" si="11"/>
        <v>11407.099999999999</v>
      </c>
      <c r="DK7" s="16">
        <f t="shared" si="11"/>
        <v>11398.800000000001</v>
      </c>
      <c r="DL7" s="16">
        <f t="shared" si="11"/>
        <v>11444.850000000002</v>
      </c>
      <c r="DM7" s="16">
        <f t="shared" si="11"/>
        <v>11371.75</v>
      </c>
      <c r="DN7" s="16">
        <f t="shared" si="11"/>
        <v>11407.525</v>
      </c>
      <c r="DO7" s="16">
        <f t="shared" si="11"/>
        <v>11582.949999999999</v>
      </c>
      <c r="DP7" s="16">
        <f t="shared" si="11"/>
        <v>12090.225000000002</v>
      </c>
      <c r="DQ7" s="16">
        <f t="shared" si="11"/>
        <v>11997.074999999997</v>
      </c>
      <c r="DR7" s="16">
        <f t="shared" si="11"/>
        <v>11863.75</v>
      </c>
      <c r="DS7" s="16">
        <f t="shared" si="11"/>
        <v>12275.75</v>
      </c>
      <c r="DT7" s="16">
        <f t="shared" si="11"/>
        <v>12052.449999999997</v>
      </c>
      <c r="DU7" s="16">
        <f t="shared" si="11"/>
        <v>12085.7</v>
      </c>
      <c r="DV7" s="16">
        <f t="shared" si="11"/>
        <v>12037.3</v>
      </c>
      <c r="DW7" s="16">
        <f t="shared" si="11"/>
        <v>11991.599999999999</v>
      </c>
      <c r="DX7" s="16">
        <f t="shared" si="11"/>
        <v>12066.375</v>
      </c>
      <c r="DY7" s="16">
        <f t="shared" si="11"/>
        <v>12190.824999999999</v>
      </c>
      <c r="DZ7" s="16">
        <f t="shared" si="11"/>
        <v>12278.749999999996</v>
      </c>
      <c r="EA7" s="16">
        <f t="shared" si="11"/>
        <v>12147.775000000001</v>
      </c>
      <c r="EB7" s="16">
        <f t="shared" si="11"/>
        <v>12151.325000000001</v>
      </c>
      <c r="EC7" s="16">
        <f t="shared" si="11"/>
        <v>12012.075000000001</v>
      </c>
      <c r="ED7" s="16">
        <f>(ED6+ED8)/2</f>
        <v>12052.174999999999</v>
      </c>
      <c r="EE7" s="16">
        <f>(EE6+EE8)/2</f>
        <v>12078.975000000002</v>
      </c>
      <c r="EF7" s="16">
        <f>(EF6+EF8)/2</f>
        <v>12030.424999999999</v>
      </c>
      <c r="EG7" s="16">
        <f>(EG6+EG8)/2</f>
        <v>12037</v>
      </c>
      <c r="EH7" s="16">
        <f>(EH6+EH8)/2</f>
        <v>11981.725000000002</v>
      </c>
    </row>
    <row r="8" spans="1:138" ht="14.7" customHeight="1" x14ac:dyDescent="0.3">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EC8" si="17">DI14+DI50</f>
        <v>11407.366666666667</v>
      </c>
      <c r="DJ8" s="17">
        <f t="shared" si="17"/>
        <v>11386.666666666666</v>
      </c>
      <c r="DK8" s="17">
        <f t="shared" si="17"/>
        <v>11365.933333333334</v>
      </c>
      <c r="DL8" s="17">
        <f t="shared" si="17"/>
        <v>11394.816666666668</v>
      </c>
      <c r="DM8" s="17">
        <f t="shared" si="17"/>
        <v>11343.433333333332</v>
      </c>
      <c r="DN8" s="17">
        <f t="shared" si="17"/>
        <v>11365.533333333333</v>
      </c>
      <c r="DO8" s="17">
        <f t="shared" si="17"/>
        <v>11530.683333333332</v>
      </c>
      <c r="DP8" s="17">
        <f t="shared" si="17"/>
        <v>12008.550000000001</v>
      </c>
      <c r="DQ8" s="17">
        <f t="shared" si="17"/>
        <v>11959.233333333332</v>
      </c>
      <c r="DR8" s="17">
        <f t="shared" si="17"/>
        <v>11837.433333333332</v>
      </c>
      <c r="DS8" s="17">
        <f t="shared" si="17"/>
        <v>12197.55</v>
      </c>
      <c r="DT8" s="17">
        <f t="shared" si="17"/>
        <v>11987.966666666665</v>
      </c>
      <c r="DU8" s="17">
        <f t="shared" si="17"/>
        <v>12042.85</v>
      </c>
      <c r="DV8" s="17">
        <f t="shared" si="17"/>
        <v>12011.05</v>
      </c>
      <c r="DW8" s="17">
        <f t="shared" si="17"/>
        <v>11971.699999999999</v>
      </c>
      <c r="DX8" s="17">
        <f t="shared" si="17"/>
        <v>12033.766666666666</v>
      </c>
      <c r="DY8" s="17">
        <f t="shared" si="17"/>
        <v>12140.3</v>
      </c>
      <c r="DZ8" s="17">
        <f t="shared" si="17"/>
        <v>12220.183333333331</v>
      </c>
      <c r="EA8" s="17">
        <f t="shared" si="17"/>
        <v>12130.250000000002</v>
      </c>
      <c r="EB8" s="17">
        <f t="shared" si="17"/>
        <v>12114.15</v>
      </c>
      <c r="EC8" s="17">
        <f t="shared" si="17"/>
        <v>11973.883333333333</v>
      </c>
      <c r="ED8" s="17">
        <f>ED14+ED50</f>
        <v>12026.466666666665</v>
      </c>
      <c r="EE8" s="17">
        <f>EE14+EE50</f>
        <v>12052.766666666668</v>
      </c>
      <c r="EF8" s="17">
        <f>EF14+EF50</f>
        <v>12007.766666666666</v>
      </c>
      <c r="EG8" s="17">
        <f>EG14+EG50</f>
        <v>12001.783333333333</v>
      </c>
      <c r="EH8" s="17">
        <f>EH14+EH50</f>
        <v>11958.433333333334</v>
      </c>
    </row>
    <row r="9" spans="1:138" ht="14.7" customHeight="1" x14ac:dyDescent="0.3">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EC9" si="23">(DI8+DI10)/2</f>
        <v>11380.974999999999</v>
      </c>
      <c r="DJ9" s="16">
        <f t="shared" si="23"/>
        <v>11359.724999999999</v>
      </c>
      <c r="DK9" s="16">
        <f t="shared" si="23"/>
        <v>11311.5</v>
      </c>
      <c r="DL9" s="16">
        <f t="shared" si="23"/>
        <v>11351.625</v>
      </c>
      <c r="DM9" s="16">
        <f t="shared" si="23"/>
        <v>11296.825000000001</v>
      </c>
      <c r="DN9" s="16">
        <f t="shared" si="23"/>
        <v>11338.424999999999</v>
      </c>
      <c r="DO9" s="16">
        <f t="shared" si="23"/>
        <v>11499.8</v>
      </c>
      <c r="DP9" s="16">
        <f t="shared" si="23"/>
        <v>11963.475000000002</v>
      </c>
      <c r="DQ9" s="16">
        <f t="shared" si="23"/>
        <v>11896.699999999997</v>
      </c>
      <c r="DR9" s="16">
        <f t="shared" si="23"/>
        <v>11812.55</v>
      </c>
      <c r="DS9" s="16">
        <f t="shared" si="23"/>
        <v>12062.424999999999</v>
      </c>
      <c r="DT9" s="16">
        <f t="shared" si="23"/>
        <v>11951.999999999998</v>
      </c>
      <c r="DU9" s="16">
        <f t="shared" si="23"/>
        <v>12013.325000000001</v>
      </c>
      <c r="DV9" s="16">
        <f t="shared" si="23"/>
        <v>11990.474999999999</v>
      </c>
      <c r="DW9" s="16">
        <f t="shared" si="23"/>
        <v>11944.05</v>
      </c>
      <c r="DX9" s="16">
        <f t="shared" si="23"/>
        <v>12011.8</v>
      </c>
      <c r="DY9" s="16">
        <f t="shared" si="23"/>
        <v>12085.924999999999</v>
      </c>
      <c r="DZ9" s="16">
        <f t="shared" si="23"/>
        <v>12187.274999999998</v>
      </c>
      <c r="EA9" s="16">
        <f t="shared" si="23"/>
        <v>12103.100000000002</v>
      </c>
      <c r="EB9" s="16">
        <f t="shared" si="23"/>
        <v>12046.55</v>
      </c>
      <c r="EC9" s="16">
        <f t="shared" si="23"/>
        <v>11948.075000000001</v>
      </c>
      <c r="ED9" s="16">
        <f>(ED8+ED10)/2</f>
        <v>12000.524999999998</v>
      </c>
      <c r="EE9" s="16">
        <f>(EE8+EE10)/2</f>
        <v>12030.975000000002</v>
      </c>
      <c r="EF9" s="16">
        <f>(EF8+EF10)/2</f>
        <v>11982.375</v>
      </c>
      <c r="EG9" s="16">
        <f>(EG8+EG10)/2</f>
        <v>11979.849999999999</v>
      </c>
      <c r="EH9" s="16">
        <f>(EH8+EH10)/2</f>
        <v>11924.650000000001</v>
      </c>
    </row>
    <row r="10" spans="1:138" ht="14.7" customHeight="1" x14ac:dyDescent="0.3">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EC10" si="29">(2*DI14)-DI3</f>
        <v>11354.583333333332</v>
      </c>
      <c r="DJ10" s="18">
        <f t="shared" si="29"/>
        <v>11332.783333333333</v>
      </c>
      <c r="DK10" s="18">
        <f t="shared" si="29"/>
        <v>11257.066666666668</v>
      </c>
      <c r="DL10" s="18">
        <f t="shared" si="29"/>
        <v>11308.433333333334</v>
      </c>
      <c r="DM10" s="18">
        <f t="shared" si="29"/>
        <v>11250.216666666667</v>
      </c>
      <c r="DN10" s="18">
        <f t="shared" si="29"/>
        <v>11311.316666666668</v>
      </c>
      <c r="DO10" s="18">
        <f t="shared" si="29"/>
        <v>11468.916666666666</v>
      </c>
      <c r="DP10" s="18">
        <f t="shared" si="29"/>
        <v>11918.400000000001</v>
      </c>
      <c r="DQ10" s="18">
        <f t="shared" si="29"/>
        <v>11834.166666666664</v>
      </c>
      <c r="DR10" s="18">
        <f t="shared" si="29"/>
        <v>11787.666666666666</v>
      </c>
      <c r="DS10" s="18">
        <f t="shared" si="29"/>
        <v>11927.3</v>
      </c>
      <c r="DT10" s="18">
        <f t="shared" si="29"/>
        <v>11916.033333333331</v>
      </c>
      <c r="DU10" s="18">
        <f t="shared" si="29"/>
        <v>11983.800000000001</v>
      </c>
      <c r="DV10" s="18">
        <f t="shared" si="29"/>
        <v>11969.9</v>
      </c>
      <c r="DW10" s="18">
        <f t="shared" si="29"/>
        <v>11916.399999999998</v>
      </c>
      <c r="DX10" s="18">
        <f t="shared" si="29"/>
        <v>11989.833333333334</v>
      </c>
      <c r="DY10" s="18">
        <f t="shared" si="29"/>
        <v>12031.55</v>
      </c>
      <c r="DZ10" s="18">
        <f t="shared" si="29"/>
        <v>12154.366666666663</v>
      </c>
      <c r="EA10" s="18">
        <f t="shared" si="29"/>
        <v>12075.950000000003</v>
      </c>
      <c r="EB10" s="18">
        <f t="shared" si="29"/>
        <v>11978.95</v>
      </c>
      <c r="EC10" s="18">
        <f t="shared" si="29"/>
        <v>11922.266666666666</v>
      </c>
      <c r="ED10" s="18">
        <f>(2*ED14)-ED3</f>
        <v>11974.583333333332</v>
      </c>
      <c r="EE10" s="18">
        <f>(2*EE14)-EE3</f>
        <v>12009.183333333336</v>
      </c>
      <c r="EF10" s="18">
        <f>(2*EF14)-EF3</f>
        <v>11956.983333333332</v>
      </c>
      <c r="EG10" s="18">
        <f>(2*EG14)-EG3</f>
        <v>11957.916666666664</v>
      </c>
      <c r="EH10" s="18">
        <f>(2*EH14)-EH3</f>
        <v>11890.866666666669</v>
      </c>
    </row>
    <row r="11" spans="1:138" ht="14.7" customHeight="1" x14ac:dyDescent="0.3">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EC11" si="35">(DI10+DI14)/2</f>
        <v>11329.699999999999</v>
      </c>
      <c r="DJ11" s="16">
        <f t="shared" si="35"/>
        <v>11312.349999999999</v>
      </c>
      <c r="DK11" s="16">
        <f t="shared" si="35"/>
        <v>11224.2</v>
      </c>
      <c r="DL11" s="16">
        <f t="shared" si="35"/>
        <v>11258.400000000001</v>
      </c>
      <c r="DM11" s="16">
        <f t="shared" si="35"/>
        <v>11221.900000000001</v>
      </c>
      <c r="DN11" s="16">
        <f t="shared" si="35"/>
        <v>11269.325000000001</v>
      </c>
      <c r="DO11" s="16">
        <f t="shared" si="35"/>
        <v>11416.65</v>
      </c>
      <c r="DP11" s="16">
        <f t="shared" si="35"/>
        <v>11836.725000000002</v>
      </c>
      <c r="DQ11" s="16">
        <f t="shared" si="35"/>
        <v>11796.324999999997</v>
      </c>
      <c r="DR11" s="16">
        <f t="shared" si="35"/>
        <v>11761.349999999999</v>
      </c>
      <c r="DS11" s="16">
        <f t="shared" si="35"/>
        <v>11849.099999999999</v>
      </c>
      <c r="DT11" s="16">
        <f t="shared" si="35"/>
        <v>11851.55</v>
      </c>
      <c r="DU11" s="16">
        <f t="shared" si="35"/>
        <v>11940.95</v>
      </c>
      <c r="DV11" s="16">
        <f t="shared" si="35"/>
        <v>11943.65</v>
      </c>
      <c r="DW11" s="16">
        <f t="shared" si="35"/>
        <v>11896.499999999998</v>
      </c>
      <c r="DX11" s="16">
        <f t="shared" si="35"/>
        <v>11957.225</v>
      </c>
      <c r="DY11" s="16">
        <f t="shared" si="35"/>
        <v>11981.025</v>
      </c>
      <c r="DZ11" s="16">
        <f t="shared" si="35"/>
        <v>12095.799999999997</v>
      </c>
      <c r="EA11" s="16">
        <f t="shared" si="35"/>
        <v>12058.425000000003</v>
      </c>
      <c r="EB11" s="16">
        <f t="shared" si="35"/>
        <v>11941.775000000001</v>
      </c>
      <c r="EC11" s="16">
        <f t="shared" si="35"/>
        <v>11884.075000000001</v>
      </c>
      <c r="ED11" s="16">
        <f>(ED10+ED14)/2</f>
        <v>11948.875</v>
      </c>
      <c r="EE11" s="16">
        <f>(EE10+EE14)/2</f>
        <v>11982.975000000002</v>
      </c>
      <c r="EF11" s="16">
        <f>(EF10+EF14)/2</f>
        <v>11934.324999999999</v>
      </c>
      <c r="EG11" s="16">
        <f>(EG10+EG14)/2</f>
        <v>11922.699999999997</v>
      </c>
      <c r="EH11" s="16">
        <f>(EH10+EH14)/2</f>
        <v>11867.575000000001</v>
      </c>
    </row>
    <row r="12" spans="1:13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row>
    <row r="13" spans="1:138" ht="14.7" customHeight="1" x14ac:dyDescent="0.3">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EC13" si="41">DI14+DI57/2</f>
        <v>11306.325000000001</v>
      </c>
      <c r="DJ13" s="20">
        <f t="shared" si="41"/>
        <v>11298.424999999999</v>
      </c>
      <c r="DK13" s="20">
        <f t="shared" si="41"/>
        <v>11212.900000000001</v>
      </c>
      <c r="DL13" s="20">
        <f t="shared" si="41"/>
        <v>11215.208333333334</v>
      </c>
      <c r="DM13" s="20">
        <f t="shared" si="41"/>
        <v>11211.875</v>
      </c>
      <c r="DN13" s="20">
        <f t="shared" si="41"/>
        <v>11242.216666666667</v>
      </c>
      <c r="DO13" s="20">
        <f t="shared" si="41"/>
        <v>11385.766666666666</v>
      </c>
      <c r="DP13" s="20">
        <f t="shared" si="41"/>
        <v>11791.650000000001</v>
      </c>
      <c r="DQ13" s="20">
        <f t="shared" si="41"/>
        <v>11783.174999999999</v>
      </c>
      <c r="DR13" s="20">
        <f t="shared" si="41"/>
        <v>11736.466666666667</v>
      </c>
      <c r="DS13" s="20">
        <f t="shared" si="41"/>
        <v>11827.825000000001</v>
      </c>
      <c r="DT13" s="20">
        <f t="shared" si="41"/>
        <v>11815.583333333332</v>
      </c>
      <c r="DU13" s="20">
        <f t="shared" si="41"/>
        <v>11911.425000000001</v>
      </c>
      <c r="DV13" s="20">
        <f t="shared" si="41"/>
        <v>11923.075000000001</v>
      </c>
      <c r="DW13" s="20">
        <f t="shared" si="41"/>
        <v>11884.349999999999</v>
      </c>
      <c r="DX13" s="20">
        <f t="shared" si="41"/>
        <v>11935.258333333335</v>
      </c>
      <c r="DY13" s="20">
        <f t="shared" si="41"/>
        <v>11934.35</v>
      </c>
      <c r="DZ13" s="20">
        <f t="shared" si="41"/>
        <v>12062.891666666663</v>
      </c>
      <c r="EA13" s="20">
        <f t="shared" si="41"/>
        <v>12050.525000000001</v>
      </c>
      <c r="EB13" s="20">
        <f t="shared" si="41"/>
        <v>11935.025</v>
      </c>
      <c r="EC13" s="20">
        <f t="shared" si="41"/>
        <v>11858.266666666666</v>
      </c>
      <c r="ED13" s="20">
        <f>ED14+ED57/2</f>
        <v>11923.4</v>
      </c>
      <c r="EE13" s="20">
        <f>EE14+EE57/2</f>
        <v>11961.183333333336</v>
      </c>
      <c r="EF13" s="20">
        <f>EF14+EF57/2</f>
        <v>11914.400000000001</v>
      </c>
      <c r="EG13" s="20">
        <f>EG14+EG57/2</f>
        <v>11900.766666666663</v>
      </c>
      <c r="EH13" s="20">
        <f>EH14+EH57/2</f>
        <v>11854.775000000001</v>
      </c>
    </row>
    <row r="14" spans="1:138" ht="14.7" customHeight="1" x14ac:dyDescent="0.3">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EC14" si="47">(DI2+DI3+DI4)/3</f>
        <v>11304.816666666666</v>
      </c>
      <c r="DJ14" s="11">
        <f t="shared" si="47"/>
        <v>11291.916666666666</v>
      </c>
      <c r="DK14" s="11">
        <f t="shared" si="47"/>
        <v>11191.333333333334</v>
      </c>
      <c r="DL14" s="11">
        <f t="shared" si="47"/>
        <v>11208.366666666667</v>
      </c>
      <c r="DM14" s="11">
        <f t="shared" si="47"/>
        <v>11193.583333333334</v>
      </c>
      <c r="DN14" s="11">
        <f t="shared" si="47"/>
        <v>11227.333333333334</v>
      </c>
      <c r="DO14" s="11">
        <f t="shared" si="47"/>
        <v>11364.383333333333</v>
      </c>
      <c r="DP14" s="11">
        <f t="shared" si="47"/>
        <v>11755.050000000001</v>
      </c>
      <c r="DQ14" s="11">
        <f t="shared" si="47"/>
        <v>11758.483333333332</v>
      </c>
      <c r="DR14" s="11">
        <f t="shared" si="47"/>
        <v>11735.033333333333</v>
      </c>
      <c r="DS14" s="11">
        <f t="shared" si="47"/>
        <v>11770.9</v>
      </c>
      <c r="DT14" s="11">
        <f t="shared" si="47"/>
        <v>11787.066666666666</v>
      </c>
      <c r="DU14" s="11">
        <f t="shared" si="47"/>
        <v>11898.1</v>
      </c>
      <c r="DV14" s="11">
        <f t="shared" si="47"/>
        <v>11917.4</v>
      </c>
      <c r="DW14" s="11">
        <f t="shared" si="47"/>
        <v>11876.599999999999</v>
      </c>
      <c r="DX14" s="11">
        <f t="shared" si="47"/>
        <v>11924.616666666667</v>
      </c>
      <c r="DY14" s="11">
        <f t="shared" si="47"/>
        <v>11930.5</v>
      </c>
      <c r="DZ14" s="11">
        <f t="shared" si="47"/>
        <v>12037.233333333332</v>
      </c>
      <c r="EA14" s="11">
        <f t="shared" si="47"/>
        <v>12040.900000000001</v>
      </c>
      <c r="EB14" s="11">
        <f t="shared" si="47"/>
        <v>11904.6</v>
      </c>
      <c r="EC14" s="11">
        <f t="shared" si="47"/>
        <v>11845.883333333333</v>
      </c>
      <c r="ED14" s="11">
        <f>(ED2+ED3+ED4)/3</f>
        <v>11923.166666666666</v>
      </c>
      <c r="EE14" s="11">
        <f>(EE2+EE3+EE4)/3</f>
        <v>11956.766666666668</v>
      </c>
      <c r="EF14" s="11">
        <f>(EF2+EF3+EF4)/3</f>
        <v>11911.666666666666</v>
      </c>
      <c r="EG14" s="11">
        <f>(EG2+EG3+EG4)/3</f>
        <v>11887.483333333332</v>
      </c>
      <c r="EH14" s="11">
        <f>(EH2+EH3+EH4)/3</f>
        <v>11844.283333333335</v>
      </c>
    </row>
    <row r="15" spans="1:138" ht="14.7" customHeight="1" x14ac:dyDescent="0.3">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EC15" si="53">DI14-DI57/2</f>
        <v>11303.308333333331</v>
      </c>
      <c r="DJ15" s="21">
        <f t="shared" si="53"/>
        <v>11285.408333333333</v>
      </c>
      <c r="DK15" s="21">
        <f t="shared" si="53"/>
        <v>11169.766666666666</v>
      </c>
      <c r="DL15" s="21">
        <f t="shared" si="53"/>
        <v>11201.525</v>
      </c>
      <c r="DM15" s="21">
        <f t="shared" si="53"/>
        <v>11175.291666666668</v>
      </c>
      <c r="DN15" s="21">
        <f t="shared" si="53"/>
        <v>11212.45</v>
      </c>
      <c r="DO15" s="21">
        <f t="shared" si="53"/>
        <v>11343</v>
      </c>
      <c r="DP15" s="21">
        <f t="shared" si="53"/>
        <v>11718.45</v>
      </c>
      <c r="DQ15" s="21">
        <f t="shared" si="53"/>
        <v>11733.791666666664</v>
      </c>
      <c r="DR15" s="21">
        <f t="shared" si="53"/>
        <v>11733.599999999999</v>
      </c>
      <c r="DS15" s="21">
        <f t="shared" si="53"/>
        <v>11713.974999999999</v>
      </c>
      <c r="DT15" s="21">
        <f t="shared" si="53"/>
        <v>11758.55</v>
      </c>
      <c r="DU15" s="21">
        <f t="shared" si="53"/>
        <v>11884.775</v>
      </c>
      <c r="DV15" s="21">
        <f t="shared" si="53"/>
        <v>11911.724999999999</v>
      </c>
      <c r="DW15" s="21">
        <f t="shared" si="53"/>
        <v>11868.849999999999</v>
      </c>
      <c r="DX15" s="21">
        <f t="shared" si="53"/>
        <v>11913.974999999999</v>
      </c>
      <c r="DY15" s="21">
        <f t="shared" si="53"/>
        <v>11926.65</v>
      </c>
      <c r="DZ15" s="21">
        <f t="shared" si="53"/>
        <v>12011.575000000001</v>
      </c>
      <c r="EA15" s="21">
        <f t="shared" si="53"/>
        <v>12031.275000000001</v>
      </c>
      <c r="EB15" s="21">
        <f t="shared" si="53"/>
        <v>11874.175000000001</v>
      </c>
      <c r="EC15" s="21">
        <f t="shared" si="53"/>
        <v>11833.5</v>
      </c>
      <c r="ED15" s="21">
        <f>ED14-ED57/2</f>
        <v>11922.933333333332</v>
      </c>
      <c r="EE15" s="21">
        <f>EE14-EE57/2</f>
        <v>11952.35</v>
      </c>
      <c r="EF15" s="21">
        <f>EF14-EF57/2</f>
        <v>11908.933333333331</v>
      </c>
      <c r="EG15" s="21">
        <f>EG14-EG57/2</f>
        <v>11874.2</v>
      </c>
      <c r="EH15" s="21">
        <f>EH14-EH57/2</f>
        <v>11833.791666666668</v>
      </c>
    </row>
    <row r="16" spans="1:13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row>
    <row r="17" spans="1:138" ht="14.7" customHeight="1" x14ac:dyDescent="0.3">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EC17" si="59">(DI14+DI18)/2</f>
        <v>11278.424999999999</v>
      </c>
      <c r="DJ17" s="16">
        <f t="shared" si="59"/>
        <v>11264.974999999999</v>
      </c>
      <c r="DK17" s="16">
        <f t="shared" si="59"/>
        <v>11136.900000000001</v>
      </c>
      <c r="DL17" s="16">
        <f t="shared" si="59"/>
        <v>11165.174999999999</v>
      </c>
      <c r="DM17" s="16">
        <f t="shared" si="59"/>
        <v>11146.975000000002</v>
      </c>
      <c r="DN17" s="16">
        <f t="shared" si="59"/>
        <v>11200.225000000002</v>
      </c>
      <c r="DO17" s="16">
        <f t="shared" si="59"/>
        <v>11333.5</v>
      </c>
      <c r="DP17" s="16">
        <f t="shared" si="59"/>
        <v>11709.975000000002</v>
      </c>
      <c r="DQ17" s="16">
        <f t="shared" si="59"/>
        <v>11695.949999999997</v>
      </c>
      <c r="DR17" s="16">
        <f t="shared" si="59"/>
        <v>11710.15</v>
      </c>
      <c r="DS17" s="16">
        <f t="shared" si="59"/>
        <v>11635.775</v>
      </c>
      <c r="DT17" s="16">
        <f t="shared" si="59"/>
        <v>11751.099999999999</v>
      </c>
      <c r="DU17" s="16">
        <f t="shared" si="59"/>
        <v>11868.575000000001</v>
      </c>
      <c r="DV17" s="16">
        <f t="shared" si="59"/>
        <v>11896.825000000001</v>
      </c>
      <c r="DW17" s="16">
        <f t="shared" si="59"/>
        <v>11848.949999999997</v>
      </c>
      <c r="DX17" s="16">
        <f t="shared" si="59"/>
        <v>11902.650000000001</v>
      </c>
      <c r="DY17" s="16">
        <f t="shared" si="59"/>
        <v>11876.125</v>
      </c>
      <c r="DZ17" s="16">
        <f t="shared" si="59"/>
        <v>12004.324999999997</v>
      </c>
      <c r="EA17" s="16">
        <f t="shared" si="59"/>
        <v>12013.750000000002</v>
      </c>
      <c r="EB17" s="16">
        <f t="shared" si="59"/>
        <v>11837</v>
      </c>
      <c r="EC17" s="16">
        <f t="shared" si="59"/>
        <v>11820.075000000001</v>
      </c>
      <c r="ED17" s="16">
        <f>(ED14+ED18)/2</f>
        <v>11897.224999999999</v>
      </c>
      <c r="EE17" s="16">
        <f>(EE14+EE18)/2</f>
        <v>11934.975000000002</v>
      </c>
      <c r="EF17" s="16">
        <f>(EF14+EF18)/2</f>
        <v>11886.274999999998</v>
      </c>
      <c r="EG17" s="16">
        <f>(EG14+EG18)/2</f>
        <v>11865.549999999997</v>
      </c>
      <c r="EH17" s="16">
        <f>(EH14+EH18)/2</f>
        <v>11810.500000000002</v>
      </c>
    </row>
    <row r="18" spans="1:138" ht="14.7" customHeight="1" x14ac:dyDescent="0.3">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EC18" si="65">2*DI14-DI2</f>
        <v>11252.033333333331</v>
      </c>
      <c r="DJ18" s="22">
        <f t="shared" si="65"/>
        <v>11238.033333333333</v>
      </c>
      <c r="DK18" s="22">
        <f t="shared" si="65"/>
        <v>11082.466666666667</v>
      </c>
      <c r="DL18" s="22">
        <f t="shared" si="65"/>
        <v>11121.983333333334</v>
      </c>
      <c r="DM18" s="22">
        <f t="shared" si="65"/>
        <v>11100.366666666669</v>
      </c>
      <c r="DN18" s="22">
        <f t="shared" si="65"/>
        <v>11173.116666666669</v>
      </c>
      <c r="DO18" s="22">
        <f t="shared" si="65"/>
        <v>11302.616666666667</v>
      </c>
      <c r="DP18" s="22">
        <f t="shared" si="65"/>
        <v>11664.900000000001</v>
      </c>
      <c r="DQ18" s="22">
        <f t="shared" si="65"/>
        <v>11633.416666666664</v>
      </c>
      <c r="DR18" s="22">
        <f t="shared" si="65"/>
        <v>11685.266666666666</v>
      </c>
      <c r="DS18" s="22">
        <f t="shared" si="65"/>
        <v>11500.65</v>
      </c>
      <c r="DT18" s="22">
        <f t="shared" si="65"/>
        <v>11715.133333333331</v>
      </c>
      <c r="DU18" s="22">
        <f t="shared" si="65"/>
        <v>11839.050000000001</v>
      </c>
      <c r="DV18" s="22">
        <f t="shared" si="65"/>
        <v>11876.25</v>
      </c>
      <c r="DW18" s="22">
        <f t="shared" si="65"/>
        <v>11821.299999999997</v>
      </c>
      <c r="DX18" s="22">
        <f t="shared" si="65"/>
        <v>11880.683333333334</v>
      </c>
      <c r="DY18" s="22">
        <f t="shared" si="65"/>
        <v>11821.75</v>
      </c>
      <c r="DZ18" s="22">
        <f t="shared" si="65"/>
        <v>11971.416666666664</v>
      </c>
      <c r="EA18" s="22">
        <f t="shared" si="65"/>
        <v>11986.600000000002</v>
      </c>
      <c r="EB18" s="22">
        <f t="shared" si="65"/>
        <v>11769.400000000001</v>
      </c>
      <c r="EC18" s="22">
        <f t="shared" si="65"/>
        <v>11794.266666666666</v>
      </c>
      <c r="ED18" s="22">
        <f>2*ED14-ED2</f>
        <v>11871.283333333333</v>
      </c>
      <c r="EE18" s="22">
        <f>2*EE14-EE2</f>
        <v>11913.183333333336</v>
      </c>
      <c r="EF18" s="22">
        <f>2*EF14-EF2</f>
        <v>11860.883333333331</v>
      </c>
      <c r="EG18" s="22">
        <f>2*EG14-EG2</f>
        <v>11843.616666666663</v>
      </c>
      <c r="EH18" s="22">
        <f>2*EH14-EH2</f>
        <v>11776.716666666669</v>
      </c>
    </row>
    <row r="19" spans="1:138" ht="14.7" customHeight="1" x14ac:dyDescent="0.3">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EC19" si="71">(DI18+DI20)/2</f>
        <v>11227.149999999998</v>
      </c>
      <c r="DJ19" s="16">
        <f t="shared" si="71"/>
        <v>11217.599999999999</v>
      </c>
      <c r="DK19" s="16">
        <f t="shared" si="71"/>
        <v>11049.6</v>
      </c>
      <c r="DL19" s="16">
        <f t="shared" si="71"/>
        <v>11071.95</v>
      </c>
      <c r="DM19" s="16">
        <f t="shared" si="71"/>
        <v>11072.050000000003</v>
      </c>
      <c r="DN19" s="16">
        <f t="shared" si="71"/>
        <v>11131.125000000002</v>
      </c>
      <c r="DO19" s="16">
        <f t="shared" si="71"/>
        <v>11250.35</v>
      </c>
      <c r="DP19" s="16">
        <f t="shared" si="71"/>
        <v>11583.225000000002</v>
      </c>
      <c r="DQ19" s="16">
        <f t="shared" si="71"/>
        <v>11595.574999999997</v>
      </c>
      <c r="DR19" s="16">
        <f t="shared" si="71"/>
        <v>11658.95</v>
      </c>
      <c r="DS19" s="16">
        <f t="shared" si="71"/>
        <v>11422.45</v>
      </c>
      <c r="DT19" s="16">
        <f t="shared" si="71"/>
        <v>11650.649999999998</v>
      </c>
      <c r="DU19" s="16">
        <f t="shared" si="71"/>
        <v>11796.2</v>
      </c>
      <c r="DV19" s="16">
        <f t="shared" si="71"/>
        <v>11850</v>
      </c>
      <c r="DW19" s="16">
        <f t="shared" si="71"/>
        <v>11801.399999999998</v>
      </c>
      <c r="DX19" s="16">
        <f t="shared" si="71"/>
        <v>11848.075000000001</v>
      </c>
      <c r="DY19" s="16">
        <f t="shared" si="71"/>
        <v>11771.225</v>
      </c>
      <c r="DZ19" s="16">
        <f t="shared" si="71"/>
        <v>11912.849999999999</v>
      </c>
      <c r="EA19" s="16">
        <f t="shared" si="71"/>
        <v>11969.075000000001</v>
      </c>
      <c r="EB19" s="16">
        <f t="shared" si="71"/>
        <v>11732.225000000002</v>
      </c>
      <c r="EC19" s="16">
        <f t="shared" si="71"/>
        <v>11756.075000000001</v>
      </c>
      <c r="ED19" s="16">
        <f>(ED18+ED20)/2</f>
        <v>11845.575000000001</v>
      </c>
      <c r="EE19" s="16">
        <f>(EE18+EE20)/2</f>
        <v>11886.975000000002</v>
      </c>
      <c r="EF19" s="16">
        <f>(EF18+EF20)/2</f>
        <v>11838.224999999999</v>
      </c>
      <c r="EG19" s="16">
        <f>(EG18+EG20)/2</f>
        <v>11808.399999999998</v>
      </c>
      <c r="EH19" s="16">
        <f>(EH18+EH20)/2</f>
        <v>11753.425000000003</v>
      </c>
    </row>
    <row r="20" spans="1:138" ht="14.7" customHeight="1" x14ac:dyDescent="0.3">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EC20" si="77">DI14-DI50</f>
        <v>11202.266666666665</v>
      </c>
      <c r="DJ20" s="23">
        <f t="shared" si="77"/>
        <v>11197.166666666666</v>
      </c>
      <c r="DK20" s="23">
        <f t="shared" si="77"/>
        <v>11016.733333333334</v>
      </c>
      <c r="DL20" s="23">
        <f t="shared" si="77"/>
        <v>11021.916666666666</v>
      </c>
      <c r="DM20" s="23">
        <f t="shared" si="77"/>
        <v>11043.733333333335</v>
      </c>
      <c r="DN20" s="23">
        <f t="shared" si="77"/>
        <v>11089.133333333335</v>
      </c>
      <c r="DO20" s="23">
        <f t="shared" si="77"/>
        <v>11198.083333333334</v>
      </c>
      <c r="DP20" s="23">
        <f t="shared" si="77"/>
        <v>11501.550000000001</v>
      </c>
      <c r="DQ20" s="23">
        <f t="shared" si="77"/>
        <v>11557.733333333332</v>
      </c>
      <c r="DR20" s="23">
        <f t="shared" si="77"/>
        <v>11632.633333333333</v>
      </c>
      <c r="DS20" s="23">
        <f t="shared" si="77"/>
        <v>11344.25</v>
      </c>
      <c r="DT20" s="23">
        <f t="shared" si="77"/>
        <v>11586.166666666666</v>
      </c>
      <c r="DU20" s="23">
        <f t="shared" si="77"/>
        <v>11753.35</v>
      </c>
      <c r="DV20" s="23">
        <f t="shared" si="77"/>
        <v>11823.75</v>
      </c>
      <c r="DW20" s="23">
        <f t="shared" si="77"/>
        <v>11781.499999999998</v>
      </c>
      <c r="DX20" s="23">
        <f t="shared" si="77"/>
        <v>11815.466666666667</v>
      </c>
      <c r="DY20" s="23">
        <f t="shared" si="77"/>
        <v>11720.7</v>
      </c>
      <c r="DZ20" s="23">
        <f t="shared" si="77"/>
        <v>11854.283333333333</v>
      </c>
      <c r="EA20" s="23">
        <f t="shared" si="77"/>
        <v>11951.550000000001</v>
      </c>
      <c r="EB20" s="23">
        <f t="shared" si="77"/>
        <v>11695.050000000001</v>
      </c>
      <c r="EC20" s="23">
        <f t="shared" si="77"/>
        <v>11717.883333333333</v>
      </c>
      <c r="ED20" s="23">
        <f>ED14-ED50</f>
        <v>11819.866666666667</v>
      </c>
      <c r="EE20" s="23">
        <f>EE14-EE50</f>
        <v>11860.766666666668</v>
      </c>
      <c r="EF20" s="23">
        <f>EF14-EF50</f>
        <v>11815.566666666666</v>
      </c>
      <c r="EG20" s="23">
        <f>EG14-EG50</f>
        <v>11773.183333333331</v>
      </c>
      <c r="EH20" s="23">
        <f>EH14-EH50</f>
        <v>11730.133333333335</v>
      </c>
    </row>
    <row r="21" spans="1:138" ht="14.7" customHeight="1" x14ac:dyDescent="0.3">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EC21" si="83">(DI20+DI22)/2</f>
        <v>11175.874999999996</v>
      </c>
      <c r="DJ21" s="16">
        <f t="shared" si="83"/>
        <v>11170.224999999999</v>
      </c>
      <c r="DK21" s="16">
        <f t="shared" si="83"/>
        <v>10962.3</v>
      </c>
      <c r="DL21" s="16">
        <f t="shared" si="83"/>
        <v>10978.724999999999</v>
      </c>
      <c r="DM21" s="16">
        <f t="shared" si="83"/>
        <v>10997.125000000004</v>
      </c>
      <c r="DN21" s="16">
        <f t="shared" si="83"/>
        <v>11062.025000000001</v>
      </c>
      <c r="DO21" s="16">
        <f t="shared" si="83"/>
        <v>11167.2</v>
      </c>
      <c r="DP21" s="16">
        <f t="shared" si="83"/>
        <v>11456.475000000002</v>
      </c>
      <c r="DQ21" s="16">
        <f t="shared" si="83"/>
        <v>11495.199999999997</v>
      </c>
      <c r="DR21" s="16">
        <f t="shared" si="83"/>
        <v>11607.75</v>
      </c>
      <c r="DS21" s="16">
        <f t="shared" si="83"/>
        <v>11209.125</v>
      </c>
      <c r="DT21" s="16">
        <f t="shared" si="83"/>
        <v>11550.199999999999</v>
      </c>
      <c r="DU21" s="16">
        <f t="shared" si="83"/>
        <v>11723.825000000001</v>
      </c>
      <c r="DV21" s="16">
        <f t="shared" si="83"/>
        <v>11803.174999999999</v>
      </c>
      <c r="DW21" s="16">
        <f t="shared" si="83"/>
        <v>11753.849999999999</v>
      </c>
      <c r="DX21" s="16">
        <f t="shared" si="83"/>
        <v>11793.5</v>
      </c>
      <c r="DY21" s="16">
        <f t="shared" si="83"/>
        <v>11666.325000000001</v>
      </c>
      <c r="DZ21" s="16">
        <f t="shared" si="83"/>
        <v>11821.375</v>
      </c>
      <c r="EA21" s="16">
        <f t="shared" si="83"/>
        <v>11924.400000000001</v>
      </c>
      <c r="EB21" s="16">
        <f t="shared" si="83"/>
        <v>11627.45</v>
      </c>
      <c r="EC21" s="16">
        <f t="shared" si="83"/>
        <v>11692.075000000001</v>
      </c>
      <c r="ED21" s="16">
        <f>(ED20+ED22)/2</f>
        <v>11793.924999999999</v>
      </c>
      <c r="EE21" s="16">
        <f>(EE20+EE22)/2</f>
        <v>11838.975000000002</v>
      </c>
      <c r="EF21" s="16">
        <f>(EF20+EF22)/2</f>
        <v>11790.174999999999</v>
      </c>
      <c r="EG21" s="16">
        <f>(EG20+EG22)/2</f>
        <v>11751.249999999996</v>
      </c>
      <c r="EH21" s="16">
        <f>(EH20+EH22)/2</f>
        <v>11696.350000000002</v>
      </c>
    </row>
    <row r="22" spans="1:138" ht="14.7" customHeight="1" x14ac:dyDescent="0.3">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EC22" si="89">DI18-DI50</f>
        <v>11149.48333333333</v>
      </c>
      <c r="DJ22" s="24">
        <f t="shared" si="89"/>
        <v>11143.283333333333</v>
      </c>
      <c r="DK22" s="24">
        <f t="shared" si="89"/>
        <v>10907.866666666667</v>
      </c>
      <c r="DL22" s="24">
        <f t="shared" si="89"/>
        <v>10935.533333333333</v>
      </c>
      <c r="DM22" s="24">
        <f t="shared" si="89"/>
        <v>10950.51666666667</v>
      </c>
      <c r="DN22" s="24">
        <f t="shared" si="89"/>
        <v>11034.91666666667</v>
      </c>
      <c r="DO22" s="24">
        <f t="shared" si="89"/>
        <v>11136.316666666668</v>
      </c>
      <c r="DP22" s="24">
        <f t="shared" si="89"/>
        <v>11411.400000000001</v>
      </c>
      <c r="DQ22" s="24">
        <f t="shared" si="89"/>
        <v>11432.666666666664</v>
      </c>
      <c r="DR22" s="24">
        <f t="shared" si="89"/>
        <v>11582.866666666667</v>
      </c>
      <c r="DS22" s="24">
        <f t="shared" si="89"/>
        <v>11074</v>
      </c>
      <c r="DT22" s="24">
        <f t="shared" si="89"/>
        <v>11514.233333333332</v>
      </c>
      <c r="DU22" s="24">
        <f t="shared" si="89"/>
        <v>11694.300000000001</v>
      </c>
      <c r="DV22" s="24">
        <f t="shared" si="89"/>
        <v>11782.6</v>
      </c>
      <c r="DW22" s="24">
        <f t="shared" si="89"/>
        <v>11726.199999999997</v>
      </c>
      <c r="DX22" s="24">
        <f t="shared" si="89"/>
        <v>11771.533333333335</v>
      </c>
      <c r="DY22" s="24">
        <f t="shared" si="89"/>
        <v>11611.95</v>
      </c>
      <c r="DZ22" s="24">
        <f t="shared" si="89"/>
        <v>11788.466666666665</v>
      </c>
      <c r="EA22" s="24">
        <f t="shared" si="89"/>
        <v>11897.250000000002</v>
      </c>
      <c r="EB22" s="24">
        <f t="shared" si="89"/>
        <v>11559.850000000002</v>
      </c>
      <c r="EC22" s="24">
        <f t="shared" si="89"/>
        <v>11666.266666666666</v>
      </c>
      <c r="ED22" s="24">
        <f>ED18-ED50</f>
        <v>11767.983333333334</v>
      </c>
      <c r="EE22" s="24">
        <f>EE18-EE50</f>
        <v>11817.183333333336</v>
      </c>
      <c r="EF22" s="24">
        <f>EF18-EF50</f>
        <v>11764.783333333331</v>
      </c>
      <c r="EG22" s="24">
        <f>EG18-EG50</f>
        <v>11729.316666666662</v>
      </c>
      <c r="EH22" s="24">
        <f>EH18-EH50</f>
        <v>11662.566666666669</v>
      </c>
    </row>
    <row r="23" spans="1:138" ht="14.7" customHeight="1" x14ac:dyDescent="0.3">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row>
    <row r="24" spans="1:138" ht="14.7" customHeight="1" x14ac:dyDescent="0.3">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EC24" si="95">(DI2/DI3)*DI4</f>
        <v>11404.775961013056</v>
      </c>
      <c r="DJ24" s="17">
        <f t="shared" si="95"/>
        <v>11373.884536998768</v>
      </c>
      <c r="DK24" s="17">
        <f t="shared" si="95"/>
        <v>11323.154673905228</v>
      </c>
      <c r="DL24" s="17">
        <f t="shared" si="95"/>
        <v>11410.409264919024</v>
      </c>
      <c r="DM24" s="17">
        <f t="shared" si="95"/>
        <v>11307.119776958682</v>
      </c>
      <c r="DN24" s="17">
        <f t="shared" si="95"/>
        <v>11396.710729269023</v>
      </c>
      <c r="DO24" s="17">
        <f t="shared" si="95"/>
        <v>11575.625516547732</v>
      </c>
      <c r="DP24" s="17">
        <f t="shared" si="95"/>
        <v>12086.923134656692</v>
      </c>
      <c r="DQ24" s="17">
        <f t="shared" si="95"/>
        <v>11910.301922912315</v>
      </c>
      <c r="DR24" s="17">
        <f t="shared" si="95"/>
        <v>11840.786475381772</v>
      </c>
      <c r="DS24" s="17">
        <f t="shared" si="95"/>
        <v>12085.263042533041</v>
      </c>
      <c r="DT24" s="17">
        <f t="shared" si="95"/>
        <v>12048.205273586605</v>
      </c>
      <c r="DU24" s="17">
        <f t="shared" si="95"/>
        <v>12070.876744988316</v>
      </c>
      <c r="DV24" s="17">
        <f t="shared" si="95"/>
        <v>12022.903969902822</v>
      </c>
      <c r="DW24" s="17">
        <f t="shared" si="95"/>
        <v>11956.395232664236</v>
      </c>
      <c r="DX24" s="17">
        <f t="shared" si="95"/>
        <v>12055.846117425839</v>
      </c>
      <c r="DY24" s="17">
        <f t="shared" si="95"/>
        <v>12134.255599372749</v>
      </c>
      <c r="DZ24" s="17">
        <f t="shared" si="95"/>
        <v>12274.08537491296</v>
      </c>
      <c r="EA24" s="17">
        <f t="shared" si="95"/>
        <v>12111.11758684308</v>
      </c>
      <c r="EB24" s="17">
        <f t="shared" si="95"/>
        <v>12053.539126392088</v>
      </c>
      <c r="EC24" s="17">
        <f t="shared" si="95"/>
        <v>11999.750063724032</v>
      </c>
      <c r="ED24" s="17">
        <f>(ED2/ED3)*ED4</f>
        <v>12026.443332701581</v>
      </c>
      <c r="EE24" s="17">
        <f>(EE2/EE3)*EE4</f>
        <v>12062.093937090223</v>
      </c>
      <c r="EF24" s="17">
        <f>(EF2/EF3)*EF4</f>
        <v>12002.622726449163</v>
      </c>
      <c r="EG24" s="17">
        <f>(EG2/EG3)*EG4</f>
        <v>12029.288229084246</v>
      </c>
      <c r="EH24" s="17">
        <f>(EH2/EH3)*EH4</f>
        <v>11937.697695737304</v>
      </c>
    </row>
    <row r="25" spans="1:138" ht="14.7" customHeight="1" x14ac:dyDescent="0.3">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EC25" si="101">DI26+1.168*(DI26-DI27)</f>
        <v>11391.14156</v>
      </c>
      <c r="DJ25" s="16">
        <f t="shared" si="101"/>
        <v>11361.446199999998</v>
      </c>
      <c r="DK25" s="16">
        <f t="shared" si="101"/>
        <v>11300.311520000003</v>
      </c>
      <c r="DL25" s="16">
        <f t="shared" si="101"/>
        <v>11384.48524</v>
      </c>
      <c r="DM25" s="16">
        <f t="shared" si="101"/>
        <v>11287.54932</v>
      </c>
      <c r="DN25" s="16">
        <f t="shared" si="101"/>
        <v>11377.499840000002</v>
      </c>
      <c r="DO25" s="16">
        <f t="shared" si="101"/>
        <v>11552.030559999999</v>
      </c>
      <c r="DP25" s="16">
        <f t="shared" si="101"/>
        <v>12049.099199999999</v>
      </c>
      <c r="DQ25" s="16">
        <f t="shared" si="101"/>
        <v>11883.993400000001</v>
      </c>
      <c r="DR25" s="16">
        <f t="shared" si="101"/>
        <v>11827.110879999998</v>
      </c>
      <c r="DS25" s="16">
        <f t="shared" si="101"/>
        <v>12028.747479999996</v>
      </c>
      <c r="DT25" s="16">
        <f t="shared" si="101"/>
        <v>12019.12408</v>
      </c>
      <c r="DU25" s="16">
        <f t="shared" si="101"/>
        <v>12050.856199999998</v>
      </c>
      <c r="DV25" s="16">
        <f t="shared" si="101"/>
        <v>12010.337879999999</v>
      </c>
      <c r="DW25" s="16">
        <f t="shared" si="101"/>
        <v>11943.951120000002</v>
      </c>
      <c r="DX25" s="16">
        <f t="shared" si="101"/>
        <v>12040.991479999997</v>
      </c>
      <c r="DY25" s="16">
        <f t="shared" si="101"/>
        <v>12105.577759999998</v>
      </c>
      <c r="DZ25" s="16">
        <f t="shared" si="101"/>
        <v>12247.936039999999</v>
      </c>
      <c r="EA25" s="16">
        <f t="shared" si="101"/>
        <v>12099.491719999998</v>
      </c>
      <c r="EB25" s="16">
        <f t="shared" si="101"/>
        <v>12026.309960000002</v>
      </c>
      <c r="EC25" s="16">
        <f t="shared" si="101"/>
        <v>11982.163599999998</v>
      </c>
      <c r="ED25" s="16">
        <f>ED26+1.168*(ED26-ED27)</f>
        <v>12012.694960000003</v>
      </c>
      <c r="EE25" s="16">
        <f>EE26+1.168*(EE26-EE27)</f>
        <v>12049.235199999999</v>
      </c>
      <c r="EF25" s="16">
        <f>EF26+1.168*(EF26-EF27)</f>
        <v>11989.92232</v>
      </c>
      <c r="EG25" s="16">
        <f>EG26+1.168*(EG26-EG27)</f>
        <v>12013.628159999998</v>
      </c>
      <c r="EH25" s="16">
        <f>EH26+1.168*(EH26-EH27)</f>
        <v>11922.747479999996</v>
      </c>
    </row>
    <row r="26" spans="1:138" ht="14.7" customHeight="1" x14ac:dyDescent="0.3">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EC26" si="107">DI4+DI51/2</f>
        <v>11358.202499999999</v>
      </c>
      <c r="DJ26" s="18">
        <f t="shared" si="107"/>
        <v>11331.012499999999</v>
      </c>
      <c r="DK26" s="18">
        <f t="shared" si="107"/>
        <v>11244.230000000001</v>
      </c>
      <c r="DL26" s="18">
        <f t="shared" si="107"/>
        <v>11324.5975</v>
      </c>
      <c r="DM26" s="18">
        <f t="shared" si="107"/>
        <v>11239.4175</v>
      </c>
      <c r="DN26" s="18">
        <f t="shared" si="107"/>
        <v>11333.11</v>
      </c>
      <c r="DO26" s="18">
        <f t="shared" si="107"/>
        <v>11498.615</v>
      </c>
      <c r="DP26" s="18">
        <f t="shared" si="107"/>
        <v>11967.674999999999</v>
      </c>
      <c r="DQ26" s="18">
        <f t="shared" si="107"/>
        <v>11819.512500000001</v>
      </c>
      <c r="DR26" s="18">
        <f t="shared" si="107"/>
        <v>11794.22</v>
      </c>
      <c r="DS26" s="18">
        <f t="shared" si="107"/>
        <v>11891.707499999999</v>
      </c>
      <c r="DT26" s="18">
        <f t="shared" si="107"/>
        <v>11954.594999999999</v>
      </c>
      <c r="DU26" s="18">
        <f t="shared" si="107"/>
        <v>12004.362499999999</v>
      </c>
      <c r="DV26" s="18">
        <f t="shared" si="107"/>
        <v>11980.2575</v>
      </c>
      <c r="DW26" s="18">
        <f t="shared" si="107"/>
        <v>11913.405000000001</v>
      </c>
      <c r="DX26" s="18">
        <f t="shared" si="107"/>
        <v>12005.932499999999</v>
      </c>
      <c r="DY26" s="18">
        <f t="shared" si="107"/>
        <v>12038.189999999999</v>
      </c>
      <c r="DZ26" s="18">
        <f t="shared" si="107"/>
        <v>12189.172499999999</v>
      </c>
      <c r="EA26" s="18">
        <f t="shared" si="107"/>
        <v>12070.7925</v>
      </c>
      <c r="EB26" s="18">
        <f t="shared" si="107"/>
        <v>11959.002500000001</v>
      </c>
      <c r="EC26" s="18">
        <f t="shared" si="107"/>
        <v>11941.05</v>
      </c>
      <c r="ED26" s="18">
        <f>ED4+ED51/2</f>
        <v>11979.515000000001</v>
      </c>
      <c r="EE26" s="18">
        <f>EE4+EE51/2</f>
        <v>12018.4</v>
      </c>
      <c r="EF26" s="18">
        <f>EF4+EF51/2</f>
        <v>11959.055</v>
      </c>
      <c r="EG26" s="18">
        <f>EG4+EG51/2</f>
        <v>11976.914999999999</v>
      </c>
      <c r="EH26" s="18">
        <f>EH4+EH51/2</f>
        <v>11886.082499999999</v>
      </c>
    </row>
    <row r="27" spans="1:138" ht="14.7" customHeight="1" x14ac:dyDescent="0.3">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EC27" si="113">DI4+DI51/4</f>
        <v>11330.001249999999</v>
      </c>
      <c r="DJ27" s="7">
        <f t="shared" si="113"/>
        <v>11304.956249999999</v>
      </c>
      <c r="DK27" s="7">
        <f t="shared" si="113"/>
        <v>11196.215</v>
      </c>
      <c r="DL27" s="7">
        <f t="shared" si="113"/>
        <v>11273.32375</v>
      </c>
      <c r="DM27" s="7">
        <f t="shared" si="113"/>
        <v>11198.20875</v>
      </c>
      <c r="DN27" s="7">
        <f t="shared" si="113"/>
        <v>11295.105</v>
      </c>
      <c r="DO27" s="7">
        <f t="shared" si="113"/>
        <v>11452.8825</v>
      </c>
      <c r="DP27" s="7">
        <f t="shared" si="113"/>
        <v>11897.9625</v>
      </c>
      <c r="DQ27" s="7">
        <f t="shared" si="113"/>
        <v>11764.30625</v>
      </c>
      <c r="DR27" s="7">
        <f t="shared" si="113"/>
        <v>11766.06</v>
      </c>
      <c r="DS27" s="7">
        <f t="shared" si="113"/>
        <v>11774.37875</v>
      </c>
      <c r="DT27" s="7">
        <f t="shared" si="113"/>
        <v>11899.3475</v>
      </c>
      <c r="DU27" s="7">
        <f t="shared" si="113"/>
        <v>11964.55625</v>
      </c>
      <c r="DV27" s="7">
        <f t="shared" si="113"/>
        <v>11954.50375</v>
      </c>
      <c r="DW27" s="7">
        <f t="shared" si="113"/>
        <v>11887.252500000001</v>
      </c>
      <c r="DX27" s="7">
        <f t="shared" si="113"/>
        <v>11975.91625</v>
      </c>
      <c r="DY27" s="7">
        <f t="shared" si="113"/>
        <v>11980.494999999999</v>
      </c>
      <c r="DZ27" s="7">
        <f t="shared" si="113"/>
        <v>12138.861249999998</v>
      </c>
      <c r="EA27" s="7">
        <f t="shared" si="113"/>
        <v>12046.221250000001</v>
      </c>
      <c r="EB27" s="7">
        <f t="shared" si="113"/>
        <v>11901.376249999999</v>
      </c>
      <c r="EC27" s="7">
        <f t="shared" si="113"/>
        <v>11905.85</v>
      </c>
      <c r="ED27" s="7">
        <f>ED4+ED51/4</f>
        <v>11951.1075</v>
      </c>
      <c r="EE27" s="7">
        <f>EE4+EE51/4</f>
        <v>11992</v>
      </c>
      <c r="EF27" s="7">
        <f>EF4+EF51/4</f>
        <v>11932.627500000001</v>
      </c>
      <c r="EG27" s="7">
        <f>EG4+EG51/4</f>
        <v>11945.4825</v>
      </c>
      <c r="EH27" s="7">
        <f>EH4+EH51/4</f>
        <v>11854.69125</v>
      </c>
    </row>
    <row r="28" spans="1:138" ht="14.7" customHeight="1" x14ac:dyDescent="0.3">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EC28" si="119">DI4+DI51/6</f>
        <v>11320.600833333332</v>
      </c>
      <c r="DJ28" s="16">
        <f t="shared" si="119"/>
        <v>11296.270833333332</v>
      </c>
      <c r="DK28" s="16">
        <f t="shared" si="119"/>
        <v>11180.210000000001</v>
      </c>
      <c r="DL28" s="16">
        <f t="shared" si="119"/>
        <v>11256.2325</v>
      </c>
      <c r="DM28" s="16">
        <f t="shared" si="119"/>
        <v>11184.4725</v>
      </c>
      <c r="DN28" s="16">
        <f t="shared" si="119"/>
        <v>11282.436666666666</v>
      </c>
      <c r="DO28" s="16">
        <f t="shared" si="119"/>
        <v>11437.638333333332</v>
      </c>
      <c r="DP28" s="16">
        <f t="shared" si="119"/>
        <v>11874.725</v>
      </c>
      <c r="DQ28" s="16">
        <f t="shared" si="119"/>
        <v>11745.904166666667</v>
      </c>
      <c r="DR28" s="16">
        <f t="shared" si="119"/>
        <v>11756.673333333332</v>
      </c>
      <c r="DS28" s="16">
        <f t="shared" si="119"/>
        <v>11735.269166666665</v>
      </c>
      <c r="DT28" s="16">
        <f t="shared" si="119"/>
        <v>11880.931666666667</v>
      </c>
      <c r="DU28" s="16">
        <f t="shared" si="119"/>
        <v>11951.2875</v>
      </c>
      <c r="DV28" s="16">
        <f t="shared" si="119"/>
        <v>11945.919166666667</v>
      </c>
      <c r="DW28" s="16">
        <f t="shared" si="119"/>
        <v>11878.535</v>
      </c>
      <c r="DX28" s="16">
        <f t="shared" si="119"/>
        <v>11965.910833333333</v>
      </c>
      <c r="DY28" s="16">
        <f t="shared" si="119"/>
        <v>11961.263333333332</v>
      </c>
      <c r="DZ28" s="16">
        <f t="shared" si="119"/>
        <v>12122.090833333332</v>
      </c>
      <c r="EA28" s="16">
        <f t="shared" si="119"/>
        <v>12038.030833333332</v>
      </c>
      <c r="EB28" s="16">
        <f t="shared" si="119"/>
        <v>11882.1675</v>
      </c>
      <c r="EC28" s="16">
        <f t="shared" si="119"/>
        <v>11894.116666666667</v>
      </c>
      <c r="ED28" s="16">
        <f>ED4+ED51/6</f>
        <v>11941.638333333334</v>
      </c>
      <c r="EE28" s="16">
        <f>EE4+EE51/6</f>
        <v>11983.2</v>
      </c>
      <c r="EF28" s="16">
        <f>EF4+EF51/6</f>
        <v>11923.818333333335</v>
      </c>
      <c r="EG28" s="16">
        <f>EG4+EG51/6</f>
        <v>11935.004999999999</v>
      </c>
      <c r="EH28" s="16">
        <f>EH4+EH51/6</f>
        <v>11844.227499999999</v>
      </c>
    </row>
    <row r="29" spans="1:138" ht="14.7" customHeight="1" x14ac:dyDescent="0.3">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EC29" si="125">DI4+DI51/12</f>
        <v>11311.200416666667</v>
      </c>
      <c r="DJ29" s="16">
        <f t="shared" si="125"/>
        <v>11287.585416666667</v>
      </c>
      <c r="DK29" s="16">
        <f t="shared" si="125"/>
        <v>11164.205</v>
      </c>
      <c r="DL29" s="16">
        <f t="shared" si="125"/>
        <v>11239.141249999999</v>
      </c>
      <c r="DM29" s="16">
        <f t="shared" si="125"/>
        <v>11170.73625</v>
      </c>
      <c r="DN29" s="16">
        <f t="shared" si="125"/>
        <v>11269.768333333333</v>
      </c>
      <c r="DO29" s="16">
        <f t="shared" si="125"/>
        <v>11422.394166666667</v>
      </c>
      <c r="DP29" s="16">
        <f t="shared" si="125"/>
        <v>11851.487499999999</v>
      </c>
      <c r="DQ29" s="16">
        <f t="shared" si="125"/>
        <v>11727.502083333333</v>
      </c>
      <c r="DR29" s="16">
        <f t="shared" si="125"/>
        <v>11747.286666666667</v>
      </c>
      <c r="DS29" s="16">
        <f t="shared" si="125"/>
        <v>11696.159583333332</v>
      </c>
      <c r="DT29" s="16">
        <f t="shared" si="125"/>
        <v>11862.515833333333</v>
      </c>
      <c r="DU29" s="16">
        <f t="shared" si="125"/>
        <v>11938.018749999999</v>
      </c>
      <c r="DV29" s="16">
        <f t="shared" si="125"/>
        <v>11937.334583333333</v>
      </c>
      <c r="DW29" s="16">
        <f t="shared" si="125"/>
        <v>11869.817500000001</v>
      </c>
      <c r="DX29" s="16">
        <f t="shared" si="125"/>
        <v>11955.905416666666</v>
      </c>
      <c r="DY29" s="16">
        <f t="shared" si="125"/>
        <v>11942.031666666666</v>
      </c>
      <c r="DZ29" s="16">
        <f t="shared" si="125"/>
        <v>12105.320416666666</v>
      </c>
      <c r="EA29" s="16">
        <f t="shared" si="125"/>
        <v>12029.840416666666</v>
      </c>
      <c r="EB29" s="16">
        <f t="shared" si="125"/>
        <v>11862.95875</v>
      </c>
      <c r="EC29" s="16">
        <f t="shared" si="125"/>
        <v>11882.383333333333</v>
      </c>
      <c r="ED29" s="16">
        <f>ED4+ED51/12</f>
        <v>11932.169166666667</v>
      </c>
      <c r="EE29" s="16">
        <f>EE4+EE51/12</f>
        <v>11974.4</v>
      </c>
      <c r="EF29" s="16">
        <f>EF4+EF51/12</f>
        <v>11915.009166666667</v>
      </c>
      <c r="EG29" s="16">
        <f>EG4+EG51/12</f>
        <v>11924.5275</v>
      </c>
      <c r="EH29" s="16">
        <f>EH4+EH51/12</f>
        <v>11833.76375</v>
      </c>
    </row>
    <row r="30" spans="1:138" ht="14.7" customHeight="1" x14ac:dyDescent="0.3">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EC30" si="131">DI4</f>
        <v>11301.8</v>
      </c>
      <c r="DJ30" s="11">
        <f t="shared" si="131"/>
        <v>11278.9</v>
      </c>
      <c r="DK30" s="11">
        <f t="shared" si="131"/>
        <v>11148.2</v>
      </c>
      <c r="DL30" s="11">
        <f t="shared" si="131"/>
        <v>11222.05</v>
      </c>
      <c r="DM30" s="11">
        <f t="shared" si="131"/>
        <v>11157</v>
      </c>
      <c r="DN30" s="11">
        <f t="shared" si="131"/>
        <v>11257.1</v>
      </c>
      <c r="DO30" s="11">
        <f t="shared" si="131"/>
        <v>11407.15</v>
      </c>
      <c r="DP30" s="11">
        <f t="shared" si="131"/>
        <v>11828.25</v>
      </c>
      <c r="DQ30" s="11">
        <f t="shared" si="131"/>
        <v>11709.1</v>
      </c>
      <c r="DR30" s="11">
        <f t="shared" si="131"/>
        <v>11737.9</v>
      </c>
      <c r="DS30" s="11">
        <f t="shared" si="131"/>
        <v>11657.05</v>
      </c>
      <c r="DT30" s="11">
        <f t="shared" si="131"/>
        <v>11844.1</v>
      </c>
      <c r="DU30" s="11">
        <f t="shared" si="131"/>
        <v>11924.75</v>
      </c>
      <c r="DV30" s="11">
        <f t="shared" si="131"/>
        <v>11928.75</v>
      </c>
      <c r="DW30" s="11">
        <f t="shared" si="131"/>
        <v>11861.1</v>
      </c>
      <c r="DX30" s="11">
        <f t="shared" si="131"/>
        <v>11945.9</v>
      </c>
      <c r="DY30" s="11">
        <f t="shared" si="131"/>
        <v>11922.8</v>
      </c>
      <c r="DZ30" s="11">
        <f t="shared" si="131"/>
        <v>12088.55</v>
      </c>
      <c r="EA30" s="11">
        <f t="shared" si="131"/>
        <v>12021.65</v>
      </c>
      <c r="EB30" s="11">
        <f t="shared" si="131"/>
        <v>11843.75</v>
      </c>
      <c r="EC30" s="11">
        <f t="shared" si="131"/>
        <v>11870.65</v>
      </c>
      <c r="ED30" s="11">
        <f>ED4</f>
        <v>11922.7</v>
      </c>
      <c r="EE30" s="11">
        <f>EE4</f>
        <v>11965.6</v>
      </c>
      <c r="EF30" s="11">
        <f>EF4</f>
        <v>11906.2</v>
      </c>
      <c r="EG30" s="11">
        <f>EG4</f>
        <v>11914.05</v>
      </c>
      <c r="EH30" s="11">
        <f>EH4</f>
        <v>11823.3</v>
      </c>
    </row>
    <row r="31" spans="1:138" ht="14.7" customHeight="1" x14ac:dyDescent="0.3">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EC31" si="137">DI4-DI51/12</f>
        <v>11292.399583333332</v>
      </c>
      <c r="DJ31" s="16">
        <f t="shared" si="137"/>
        <v>11270.214583333332</v>
      </c>
      <c r="DK31" s="16">
        <f t="shared" si="137"/>
        <v>11132.195000000002</v>
      </c>
      <c r="DL31" s="16">
        <f t="shared" si="137"/>
        <v>11204.95875</v>
      </c>
      <c r="DM31" s="16">
        <f t="shared" si="137"/>
        <v>11143.26375</v>
      </c>
      <c r="DN31" s="16">
        <f t="shared" si="137"/>
        <v>11244.431666666667</v>
      </c>
      <c r="DO31" s="16">
        <f t="shared" si="137"/>
        <v>11391.905833333332</v>
      </c>
      <c r="DP31" s="16">
        <f t="shared" si="137"/>
        <v>11805.012500000001</v>
      </c>
      <c r="DQ31" s="16">
        <f t="shared" si="137"/>
        <v>11690.697916666668</v>
      </c>
      <c r="DR31" s="16">
        <f t="shared" si="137"/>
        <v>11728.513333333332</v>
      </c>
      <c r="DS31" s="16">
        <f t="shared" si="137"/>
        <v>11617.940416666666</v>
      </c>
      <c r="DT31" s="16">
        <f t="shared" si="137"/>
        <v>11825.684166666668</v>
      </c>
      <c r="DU31" s="16">
        <f t="shared" si="137"/>
        <v>11911.481250000001</v>
      </c>
      <c r="DV31" s="16">
        <f t="shared" si="137"/>
        <v>11920.165416666667</v>
      </c>
      <c r="DW31" s="16">
        <f t="shared" si="137"/>
        <v>11852.3825</v>
      </c>
      <c r="DX31" s="16">
        <f t="shared" si="137"/>
        <v>11935.894583333333</v>
      </c>
      <c r="DY31" s="16">
        <f t="shared" si="137"/>
        <v>11903.568333333333</v>
      </c>
      <c r="DZ31" s="16">
        <f t="shared" si="137"/>
        <v>12071.779583333333</v>
      </c>
      <c r="EA31" s="16">
        <f t="shared" si="137"/>
        <v>12013.459583333333</v>
      </c>
      <c r="EB31" s="16">
        <f t="shared" si="137"/>
        <v>11824.54125</v>
      </c>
      <c r="EC31" s="16">
        <f t="shared" si="137"/>
        <v>11858.916666666666</v>
      </c>
      <c r="ED31" s="16">
        <f>ED4-ED51/12</f>
        <v>11913.230833333335</v>
      </c>
      <c r="EE31" s="16">
        <f>EE4-EE51/12</f>
        <v>11956.800000000001</v>
      </c>
      <c r="EF31" s="16">
        <f>EF4-EF51/12</f>
        <v>11897.390833333335</v>
      </c>
      <c r="EG31" s="16">
        <f>EG4-EG51/12</f>
        <v>11903.572499999998</v>
      </c>
      <c r="EH31" s="16">
        <f>EH4-EH51/12</f>
        <v>11812.836249999998</v>
      </c>
    </row>
    <row r="32" spans="1:138" ht="14.7" customHeight="1" x14ac:dyDescent="0.3">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EC32" si="143">DI4-DI51/6</f>
        <v>11282.999166666666</v>
      </c>
      <c r="DJ32" s="16">
        <f t="shared" si="143"/>
        <v>11261.529166666667</v>
      </c>
      <c r="DK32" s="16">
        <f t="shared" si="143"/>
        <v>11116.19</v>
      </c>
      <c r="DL32" s="16">
        <f t="shared" si="143"/>
        <v>11187.867499999998</v>
      </c>
      <c r="DM32" s="16">
        <f t="shared" si="143"/>
        <v>11129.5275</v>
      </c>
      <c r="DN32" s="16">
        <f t="shared" si="143"/>
        <v>11231.763333333334</v>
      </c>
      <c r="DO32" s="16">
        <f t="shared" si="143"/>
        <v>11376.661666666667</v>
      </c>
      <c r="DP32" s="16">
        <f t="shared" si="143"/>
        <v>11781.775</v>
      </c>
      <c r="DQ32" s="16">
        <f t="shared" si="143"/>
        <v>11672.295833333334</v>
      </c>
      <c r="DR32" s="16">
        <f t="shared" si="143"/>
        <v>11719.126666666667</v>
      </c>
      <c r="DS32" s="16">
        <f t="shared" si="143"/>
        <v>11578.830833333333</v>
      </c>
      <c r="DT32" s="16">
        <f t="shared" si="143"/>
        <v>11807.268333333333</v>
      </c>
      <c r="DU32" s="16">
        <f t="shared" si="143"/>
        <v>11898.2125</v>
      </c>
      <c r="DV32" s="16">
        <f t="shared" si="143"/>
        <v>11911.580833333333</v>
      </c>
      <c r="DW32" s="16">
        <f t="shared" si="143"/>
        <v>11843.665000000001</v>
      </c>
      <c r="DX32" s="16">
        <f t="shared" si="143"/>
        <v>11925.889166666666</v>
      </c>
      <c r="DY32" s="16">
        <f t="shared" si="143"/>
        <v>11884.336666666666</v>
      </c>
      <c r="DZ32" s="16">
        <f t="shared" si="143"/>
        <v>12055.009166666667</v>
      </c>
      <c r="EA32" s="16">
        <f t="shared" si="143"/>
        <v>12005.269166666667</v>
      </c>
      <c r="EB32" s="16">
        <f t="shared" si="143"/>
        <v>11805.3325</v>
      </c>
      <c r="EC32" s="16">
        <f t="shared" si="143"/>
        <v>11847.183333333332</v>
      </c>
      <c r="ED32" s="16">
        <f>ED4-ED51/6</f>
        <v>11903.761666666667</v>
      </c>
      <c r="EE32" s="16">
        <f>EE4-EE51/6</f>
        <v>11948</v>
      </c>
      <c r="EF32" s="16">
        <f>EF4-EF51/6</f>
        <v>11888.581666666667</v>
      </c>
      <c r="EG32" s="16">
        <f>EG4-EG51/6</f>
        <v>11893.094999999999</v>
      </c>
      <c r="EH32" s="16">
        <f>EH4-EH51/6</f>
        <v>11802.372499999999</v>
      </c>
    </row>
    <row r="33" spans="1:138" ht="14.7" customHeight="1" x14ac:dyDescent="0.3">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EC33" si="149">DI4-DI51/4</f>
        <v>11273.598749999999</v>
      </c>
      <c r="DJ33" s="10">
        <f t="shared" si="149"/>
        <v>11252.84375</v>
      </c>
      <c r="DK33" s="10">
        <f t="shared" si="149"/>
        <v>11100.185000000001</v>
      </c>
      <c r="DL33" s="10">
        <f t="shared" si="149"/>
        <v>11170.776249999999</v>
      </c>
      <c r="DM33" s="10">
        <f t="shared" si="149"/>
        <v>11115.79125</v>
      </c>
      <c r="DN33" s="10">
        <f t="shared" si="149"/>
        <v>11219.095000000001</v>
      </c>
      <c r="DO33" s="10">
        <f t="shared" si="149"/>
        <v>11361.4175</v>
      </c>
      <c r="DP33" s="10">
        <f t="shared" si="149"/>
        <v>11758.5375</v>
      </c>
      <c r="DQ33" s="10">
        <f t="shared" si="149"/>
        <v>11653.893750000001</v>
      </c>
      <c r="DR33" s="10">
        <f t="shared" si="149"/>
        <v>11709.74</v>
      </c>
      <c r="DS33" s="10">
        <f t="shared" si="149"/>
        <v>11539.721249999999</v>
      </c>
      <c r="DT33" s="10">
        <f t="shared" si="149"/>
        <v>11788.852500000001</v>
      </c>
      <c r="DU33" s="10">
        <f t="shared" si="149"/>
        <v>11884.94375</v>
      </c>
      <c r="DV33" s="10">
        <f t="shared" si="149"/>
        <v>11902.99625</v>
      </c>
      <c r="DW33" s="10">
        <f t="shared" si="149"/>
        <v>11834.9475</v>
      </c>
      <c r="DX33" s="10">
        <f t="shared" si="149"/>
        <v>11915.883749999999</v>
      </c>
      <c r="DY33" s="10">
        <f t="shared" si="149"/>
        <v>11865.105</v>
      </c>
      <c r="DZ33" s="10">
        <f t="shared" si="149"/>
        <v>12038.23875</v>
      </c>
      <c r="EA33" s="10">
        <f t="shared" si="149"/>
        <v>11997.078749999999</v>
      </c>
      <c r="EB33" s="10">
        <f t="shared" si="149"/>
        <v>11786.123750000001</v>
      </c>
      <c r="EC33" s="10">
        <f t="shared" si="149"/>
        <v>11835.449999999999</v>
      </c>
      <c r="ED33" s="10">
        <f>ED4-ED51/4</f>
        <v>11894.292500000001</v>
      </c>
      <c r="EE33" s="10">
        <f>EE4-EE51/4</f>
        <v>11939.2</v>
      </c>
      <c r="EF33" s="10">
        <f>EF4-EF51/4</f>
        <v>11879.772500000001</v>
      </c>
      <c r="EG33" s="10">
        <f>EG4-EG51/4</f>
        <v>11882.617499999998</v>
      </c>
      <c r="EH33" s="10">
        <f>EH4-EH51/4</f>
        <v>11791.908749999999</v>
      </c>
    </row>
    <row r="34" spans="1:138" ht="14.7" customHeight="1" x14ac:dyDescent="0.3">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EC34" si="155">DI4-DI51/2</f>
        <v>11245.397499999999</v>
      </c>
      <c r="DJ34" s="22">
        <f t="shared" si="155"/>
        <v>11226.7875</v>
      </c>
      <c r="DK34" s="22">
        <f t="shared" si="155"/>
        <v>11052.17</v>
      </c>
      <c r="DL34" s="22">
        <f t="shared" si="155"/>
        <v>11119.502499999999</v>
      </c>
      <c r="DM34" s="22">
        <f t="shared" si="155"/>
        <v>11074.5825</v>
      </c>
      <c r="DN34" s="22">
        <f t="shared" si="155"/>
        <v>11181.09</v>
      </c>
      <c r="DO34" s="22">
        <f t="shared" si="155"/>
        <v>11315.684999999999</v>
      </c>
      <c r="DP34" s="22">
        <f t="shared" si="155"/>
        <v>11688.825000000001</v>
      </c>
      <c r="DQ34" s="22">
        <f t="shared" si="155"/>
        <v>11598.6875</v>
      </c>
      <c r="DR34" s="22">
        <f t="shared" si="155"/>
        <v>11681.58</v>
      </c>
      <c r="DS34" s="22">
        <f t="shared" si="155"/>
        <v>11422.3925</v>
      </c>
      <c r="DT34" s="22">
        <f t="shared" si="155"/>
        <v>11733.605000000001</v>
      </c>
      <c r="DU34" s="22">
        <f t="shared" si="155"/>
        <v>11845.137500000001</v>
      </c>
      <c r="DV34" s="22">
        <f t="shared" si="155"/>
        <v>11877.2425</v>
      </c>
      <c r="DW34" s="22">
        <f t="shared" si="155"/>
        <v>11808.795</v>
      </c>
      <c r="DX34" s="22">
        <f t="shared" si="155"/>
        <v>11885.8675</v>
      </c>
      <c r="DY34" s="22">
        <f t="shared" si="155"/>
        <v>11807.41</v>
      </c>
      <c r="DZ34" s="22">
        <f t="shared" si="155"/>
        <v>11987.9275</v>
      </c>
      <c r="EA34" s="22">
        <f t="shared" si="155"/>
        <v>11972.5075</v>
      </c>
      <c r="EB34" s="22">
        <f t="shared" si="155"/>
        <v>11728.497499999999</v>
      </c>
      <c r="EC34" s="22">
        <f t="shared" si="155"/>
        <v>11800.25</v>
      </c>
      <c r="ED34" s="22">
        <f>ED4-ED51/2</f>
        <v>11865.885</v>
      </c>
      <c r="EE34" s="22">
        <f>EE4-EE51/2</f>
        <v>11912.800000000001</v>
      </c>
      <c r="EF34" s="22">
        <f>EF4-EF51/2</f>
        <v>11853.345000000001</v>
      </c>
      <c r="EG34" s="22">
        <f>EG4-EG51/2</f>
        <v>11851.184999999999</v>
      </c>
      <c r="EH34" s="22">
        <f>EH4-EH51/2</f>
        <v>11760.5175</v>
      </c>
    </row>
    <row r="35" spans="1:138" ht="14.7" customHeight="1" x14ac:dyDescent="0.3">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EC35" si="161">DI34-1.168*(DI33-DI34)</f>
        <v>11212.458439999999</v>
      </c>
      <c r="DJ35" s="16">
        <f t="shared" si="161"/>
        <v>11196.353800000001</v>
      </c>
      <c r="DK35" s="16">
        <f t="shared" si="161"/>
        <v>10996.088479999999</v>
      </c>
      <c r="DL35" s="16">
        <f t="shared" si="161"/>
        <v>11059.614759999999</v>
      </c>
      <c r="DM35" s="16">
        <f t="shared" si="161"/>
        <v>11026.45068</v>
      </c>
      <c r="DN35" s="16">
        <f t="shared" si="161"/>
        <v>11136.700159999999</v>
      </c>
      <c r="DO35" s="16">
        <f t="shared" si="161"/>
        <v>11262.26944</v>
      </c>
      <c r="DP35" s="16">
        <f t="shared" si="161"/>
        <v>11607.400800000001</v>
      </c>
      <c r="DQ35" s="16">
        <f t="shared" si="161"/>
        <v>11534.2066</v>
      </c>
      <c r="DR35" s="16">
        <f t="shared" si="161"/>
        <v>11648.689120000001</v>
      </c>
      <c r="DS35" s="16">
        <f t="shared" si="161"/>
        <v>11285.352520000002</v>
      </c>
      <c r="DT35" s="16">
        <f t="shared" si="161"/>
        <v>11669.075920000001</v>
      </c>
      <c r="DU35" s="16">
        <f t="shared" si="161"/>
        <v>11798.643800000002</v>
      </c>
      <c r="DV35" s="16">
        <f t="shared" si="161"/>
        <v>11847.162120000001</v>
      </c>
      <c r="DW35" s="16">
        <f t="shared" si="161"/>
        <v>11778.248879999999</v>
      </c>
      <c r="DX35" s="16">
        <f t="shared" si="161"/>
        <v>11850.808520000002</v>
      </c>
      <c r="DY35" s="16">
        <f t="shared" si="161"/>
        <v>11740.02224</v>
      </c>
      <c r="DZ35" s="16">
        <f t="shared" si="161"/>
        <v>11929.16396</v>
      </c>
      <c r="EA35" s="16">
        <f t="shared" si="161"/>
        <v>11943.808280000001</v>
      </c>
      <c r="EB35" s="16">
        <f t="shared" si="161"/>
        <v>11661.190039999998</v>
      </c>
      <c r="EC35" s="16">
        <f t="shared" si="161"/>
        <v>11759.136400000001</v>
      </c>
      <c r="ED35" s="16">
        <f>ED34-1.168*(ED33-ED34)</f>
        <v>11832.705039999999</v>
      </c>
      <c r="EE35" s="16">
        <f>EE34-1.168*(EE33-EE34)</f>
        <v>11881.964800000002</v>
      </c>
      <c r="EF35" s="16">
        <f>EF34-1.168*(EF33-EF34)</f>
        <v>11822.477680000002</v>
      </c>
      <c r="EG35" s="16">
        <f>EG34-1.168*(EG33-EG34)</f>
        <v>11814.47184</v>
      </c>
      <c r="EH35" s="16">
        <f>EH34-1.168*(EH33-EH34)</f>
        <v>11723.852520000002</v>
      </c>
    </row>
    <row r="36" spans="1:138" ht="14.7" customHeight="1" x14ac:dyDescent="0.3">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EC36" si="167">DI4-(DI24-DI4)</f>
        <v>11198.824038986942</v>
      </c>
      <c r="DJ36" s="23">
        <f t="shared" si="167"/>
        <v>11183.915463001231</v>
      </c>
      <c r="DK36" s="23">
        <f t="shared" si="167"/>
        <v>10973.245326094773</v>
      </c>
      <c r="DL36" s="23">
        <f t="shared" si="167"/>
        <v>11033.690735080974</v>
      </c>
      <c r="DM36" s="23">
        <f t="shared" si="167"/>
        <v>11006.880223041318</v>
      </c>
      <c r="DN36" s="23">
        <f t="shared" si="167"/>
        <v>11117.489270730977</v>
      </c>
      <c r="DO36" s="23">
        <f t="shared" si="167"/>
        <v>11238.674483452267</v>
      </c>
      <c r="DP36" s="23">
        <f t="shared" si="167"/>
        <v>11569.576865343308</v>
      </c>
      <c r="DQ36" s="23">
        <f t="shared" si="167"/>
        <v>11507.898077087686</v>
      </c>
      <c r="DR36" s="23">
        <f t="shared" si="167"/>
        <v>11635.013524618227</v>
      </c>
      <c r="DS36" s="23">
        <f t="shared" si="167"/>
        <v>11228.836957466958</v>
      </c>
      <c r="DT36" s="23">
        <f t="shared" si="167"/>
        <v>11639.994726413395</v>
      </c>
      <c r="DU36" s="23">
        <f t="shared" si="167"/>
        <v>11778.623255011684</v>
      </c>
      <c r="DV36" s="23">
        <f t="shared" si="167"/>
        <v>11834.596030097178</v>
      </c>
      <c r="DW36" s="23">
        <f t="shared" si="167"/>
        <v>11765.804767335765</v>
      </c>
      <c r="DX36" s="23">
        <f t="shared" si="167"/>
        <v>11835.95388257416</v>
      </c>
      <c r="DY36" s="23">
        <f t="shared" si="167"/>
        <v>11711.344400627249</v>
      </c>
      <c r="DZ36" s="23">
        <f t="shared" si="167"/>
        <v>11903.014625087038</v>
      </c>
      <c r="EA36" s="23">
        <f t="shared" si="167"/>
        <v>11932.182413156919</v>
      </c>
      <c r="EB36" s="23">
        <f t="shared" si="167"/>
        <v>11633.960873607912</v>
      </c>
      <c r="EC36" s="23">
        <f t="shared" si="167"/>
        <v>11741.549936275967</v>
      </c>
      <c r="ED36" s="23">
        <f>ED4-(ED24-ED4)</f>
        <v>11818.95666729842</v>
      </c>
      <c r="EE36" s="23">
        <f>EE4-(EE24-EE4)</f>
        <v>11869.106062909777</v>
      </c>
      <c r="EF36" s="23">
        <f>EF4-(EF24-EF4)</f>
        <v>11809.777273550839</v>
      </c>
      <c r="EG36" s="23">
        <f>EG4-(EG24-EG4)</f>
        <v>11798.811770915752</v>
      </c>
      <c r="EH36" s="23">
        <f>EH4-(EH24-EH4)</f>
        <v>11708.902304262694</v>
      </c>
    </row>
    <row r="37" spans="1:138" ht="14.7" customHeight="1" x14ac:dyDescent="0.3">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row>
    <row r="38" spans="1:13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row>
    <row r="39" spans="1:13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row>
    <row r="40" spans="1:13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row>
    <row r="41" spans="1:13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67</v>
      </c>
      <c r="DR41" s="7" t="s">
        <v>67</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row>
    <row r="42" spans="1:13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66</v>
      </c>
      <c r="DR42" s="20" t="s">
        <v>66</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row>
    <row r="43" spans="1:138" ht="14.7" customHeight="1" x14ac:dyDescent="0.3">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57">
        <f t="shared" ref="BW43:CT43" si="171">BW4</f>
        <v>11168.05</v>
      </c>
      <c r="BX43" s="157">
        <f t="shared" si="171"/>
        <v>11301.2</v>
      </c>
      <c r="BY43" s="157">
        <f t="shared" si="171"/>
        <v>11341.7</v>
      </c>
      <c r="BZ43" s="157">
        <f t="shared" si="171"/>
        <v>11343.25</v>
      </c>
      <c r="CA43" s="157">
        <f t="shared" si="171"/>
        <v>11426.85</v>
      </c>
      <c r="CB43" s="157">
        <f t="shared" si="171"/>
        <v>11462.2</v>
      </c>
      <c r="CC43" s="157">
        <f t="shared" si="171"/>
        <v>11532.4</v>
      </c>
      <c r="CD43" s="157">
        <f t="shared" si="171"/>
        <v>11521.05</v>
      </c>
      <c r="CE43" s="157">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EC43" si="174">DI4</f>
        <v>11301.8</v>
      </c>
      <c r="DJ43" s="11">
        <f t="shared" si="174"/>
        <v>11278.9</v>
      </c>
      <c r="DK43" s="11">
        <f t="shared" si="174"/>
        <v>11148.2</v>
      </c>
      <c r="DL43" s="11">
        <f t="shared" si="174"/>
        <v>11222.05</v>
      </c>
      <c r="DM43" s="11">
        <f t="shared" si="174"/>
        <v>11157</v>
      </c>
      <c r="DN43" s="11">
        <f t="shared" si="174"/>
        <v>11257.1</v>
      </c>
      <c r="DO43" s="11">
        <f t="shared" si="174"/>
        <v>11407.15</v>
      </c>
      <c r="DP43" s="11">
        <f t="shared" si="174"/>
        <v>11828.25</v>
      </c>
      <c r="DQ43" s="11">
        <f t="shared" si="174"/>
        <v>11709.1</v>
      </c>
      <c r="DR43" s="11">
        <f t="shared" si="174"/>
        <v>11737.9</v>
      </c>
      <c r="DS43" s="11">
        <f t="shared" si="174"/>
        <v>11657.05</v>
      </c>
      <c r="DT43" s="11">
        <f t="shared" si="174"/>
        <v>11844.1</v>
      </c>
      <c r="DU43" s="11">
        <f t="shared" si="174"/>
        <v>11924.75</v>
      </c>
      <c r="DV43" s="11">
        <f t="shared" si="174"/>
        <v>11928.75</v>
      </c>
      <c r="DW43" s="11">
        <f t="shared" si="174"/>
        <v>11861.1</v>
      </c>
      <c r="DX43" s="11">
        <f t="shared" si="174"/>
        <v>11945.9</v>
      </c>
      <c r="DY43" s="11">
        <f t="shared" si="174"/>
        <v>11922.8</v>
      </c>
      <c r="DZ43" s="11">
        <f t="shared" si="174"/>
        <v>12088.55</v>
      </c>
      <c r="EA43" s="11">
        <f t="shared" si="174"/>
        <v>12021.65</v>
      </c>
      <c r="EB43" s="11">
        <f t="shared" si="174"/>
        <v>11843.75</v>
      </c>
      <c r="EC43" s="11">
        <f t="shared" si="174"/>
        <v>11870.65</v>
      </c>
      <c r="ED43" s="11">
        <f>ED4</f>
        <v>11922.7</v>
      </c>
      <c r="EE43" s="11">
        <f>EE4</f>
        <v>11965.6</v>
      </c>
      <c r="EF43" s="11">
        <f>EF4</f>
        <v>11906.2</v>
      </c>
      <c r="EG43" s="11">
        <f>EG4</f>
        <v>11914.05</v>
      </c>
      <c r="EH43" s="11">
        <f>EH4</f>
        <v>11823.3</v>
      </c>
    </row>
    <row r="44" spans="1:13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row>
    <row r="45" spans="1:13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row>
    <row r="46" spans="1:13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row>
    <row r="47" spans="1:13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row>
    <row r="48" spans="1:13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row>
    <row r="49" spans="1:138" ht="14.7" customHeight="1" x14ac:dyDescent="0.3">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row>
    <row r="50" spans="1:138" ht="14.7" customHeight="1" x14ac:dyDescent="0.3">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EC50" si="180">ABS(DI2-DI3)</f>
        <v>102.55000000000109</v>
      </c>
      <c r="DJ50" s="16">
        <f t="shared" si="180"/>
        <v>94.75</v>
      </c>
      <c r="DK50" s="16">
        <f t="shared" si="180"/>
        <v>174.60000000000036</v>
      </c>
      <c r="DL50" s="16">
        <f t="shared" si="180"/>
        <v>186.45000000000073</v>
      </c>
      <c r="DM50" s="16">
        <f t="shared" si="180"/>
        <v>149.84999999999854</v>
      </c>
      <c r="DN50" s="16">
        <f t="shared" si="180"/>
        <v>138.19999999999891</v>
      </c>
      <c r="DO50" s="16">
        <f t="shared" si="180"/>
        <v>166.29999999999927</v>
      </c>
      <c r="DP50" s="16">
        <f t="shared" si="180"/>
        <v>253.5</v>
      </c>
      <c r="DQ50" s="16">
        <f t="shared" si="180"/>
        <v>200.75</v>
      </c>
      <c r="DR50" s="16">
        <f t="shared" si="180"/>
        <v>102.39999999999964</v>
      </c>
      <c r="DS50" s="16">
        <f t="shared" si="180"/>
        <v>426.64999999999964</v>
      </c>
      <c r="DT50" s="16">
        <f t="shared" si="180"/>
        <v>200.89999999999964</v>
      </c>
      <c r="DU50" s="16">
        <f t="shared" si="180"/>
        <v>144.75</v>
      </c>
      <c r="DV50" s="16">
        <f t="shared" si="180"/>
        <v>93.649999999999636</v>
      </c>
      <c r="DW50" s="16">
        <f t="shared" si="180"/>
        <v>95.100000000000364</v>
      </c>
      <c r="DX50" s="16">
        <f t="shared" si="180"/>
        <v>109.14999999999964</v>
      </c>
      <c r="DY50" s="16">
        <f t="shared" si="180"/>
        <v>209.79999999999927</v>
      </c>
      <c r="DZ50" s="16">
        <f t="shared" si="180"/>
        <v>182.94999999999891</v>
      </c>
      <c r="EA50" s="16">
        <f t="shared" si="180"/>
        <v>89.350000000000364</v>
      </c>
      <c r="EB50" s="16">
        <f t="shared" si="180"/>
        <v>209.54999999999927</v>
      </c>
      <c r="EC50" s="16">
        <f t="shared" si="180"/>
        <v>128</v>
      </c>
      <c r="ED50" s="16">
        <f>ABS(ED2-ED3)</f>
        <v>103.29999999999927</v>
      </c>
      <c r="EE50" s="16">
        <f>ABS(EE2-EE3)</f>
        <v>96</v>
      </c>
      <c r="EF50" s="16">
        <f>ABS(EF2-EF3)</f>
        <v>96.100000000000364</v>
      </c>
      <c r="EG50" s="16">
        <f>ABS(EG2-EG3)</f>
        <v>114.30000000000109</v>
      </c>
      <c r="EH50" s="16">
        <f>ABS(EH2-EH3)</f>
        <v>114.14999999999964</v>
      </c>
    </row>
    <row r="51" spans="1:138" ht="14.7" customHeight="1" x14ac:dyDescent="0.3">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EC51" si="186">DI50*1.1</f>
        <v>112.80500000000121</v>
      </c>
      <c r="DJ51" s="16">
        <f t="shared" si="186"/>
        <v>104.22500000000001</v>
      </c>
      <c r="DK51" s="16">
        <f t="shared" si="186"/>
        <v>192.06000000000043</v>
      </c>
      <c r="DL51" s="16">
        <f t="shared" si="186"/>
        <v>205.09500000000082</v>
      </c>
      <c r="DM51" s="16">
        <f t="shared" si="186"/>
        <v>164.83499999999842</v>
      </c>
      <c r="DN51" s="16">
        <f t="shared" si="186"/>
        <v>152.01999999999882</v>
      </c>
      <c r="DO51" s="16">
        <f t="shared" si="186"/>
        <v>182.92999999999921</v>
      </c>
      <c r="DP51" s="16">
        <f t="shared" si="186"/>
        <v>278.85000000000002</v>
      </c>
      <c r="DQ51" s="16">
        <f t="shared" si="186"/>
        <v>220.82500000000002</v>
      </c>
      <c r="DR51" s="16">
        <f t="shared" si="186"/>
        <v>112.6399999999996</v>
      </c>
      <c r="DS51" s="16">
        <f t="shared" si="186"/>
        <v>469.31499999999966</v>
      </c>
      <c r="DT51" s="16">
        <f t="shared" si="186"/>
        <v>220.98999999999961</v>
      </c>
      <c r="DU51" s="16">
        <f t="shared" si="186"/>
        <v>159.22500000000002</v>
      </c>
      <c r="DV51" s="16">
        <f t="shared" si="186"/>
        <v>103.0149999999996</v>
      </c>
      <c r="DW51" s="16">
        <f t="shared" si="186"/>
        <v>104.61000000000041</v>
      </c>
      <c r="DX51" s="16">
        <f t="shared" si="186"/>
        <v>120.06499999999961</v>
      </c>
      <c r="DY51" s="16">
        <f t="shared" si="186"/>
        <v>230.77999999999921</v>
      </c>
      <c r="DZ51" s="16">
        <f t="shared" si="186"/>
        <v>201.24499999999881</v>
      </c>
      <c r="EA51" s="16">
        <f t="shared" si="186"/>
        <v>98.285000000000409</v>
      </c>
      <c r="EB51" s="16">
        <f t="shared" si="186"/>
        <v>230.50499999999923</v>
      </c>
      <c r="EC51" s="16">
        <f t="shared" si="186"/>
        <v>140.80000000000001</v>
      </c>
      <c r="ED51" s="16">
        <f>ED50*1.1</f>
        <v>113.62999999999921</v>
      </c>
      <c r="EE51" s="16">
        <f>EE50*1.1</f>
        <v>105.60000000000001</v>
      </c>
      <c r="EF51" s="16">
        <f>EF50*1.1</f>
        <v>105.71000000000041</v>
      </c>
      <c r="EG51" s="16">
        <f>EG50*1.1</f>
        <v>125.73000000000121</v>
      </c>
      <c r="EH51" s="16">
        <f>EH50*1.1</f>
        <v>125.56499999999961</v>
      </c>
    </row>
    <row r="52" spans="1:138" ht="14.7" customHeight="1" x14ac:dyDescent="0.3">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EC52" si="192">(DI2+DI3)</f>
        <v>22612.65</v>
      </c>
      <c r="DJ52" s="16">
        <f t="shared" si="192"/>
        <v>22596.85</v>
      </c>
      <c r="DK52" s="16">
        <f t="shared" si="192"/>
        <v>22425.800000000003</v>
      </c>
      <c r="DL52" s="16">
        <f t="shared" si="192"/>
        <v>22403.05</v>
      </c>
      <c r="DM52" s="16">
        <f t="shared" si="192"/>
        <v>22423.75</v>
      </c>
      <c r="DN52" s="16">
        <f t="shared" si="192"/>
        <v>22424.9</v>
      </c>
      <c r="DO52" s="16">
        <f t="shared" si="192"/>
        <v>22686</v>
      </c>
      <c r="DP52" s="16">
        <f t="shared" si="192"/>
        <v>23436.9</v>
      </c>
      <c r="DQ52" s="16">
        <f t="shared" si="192"/>
        <v>23566.35</v>
      </c>
      <c r="DR52" s="16">
        <f t="shared" si="192"/>
        <v>23467.199999999997</v>
      </c>
      <c r="DS52" s="16">
        <f t="shared" si="192"/>
        <v>23655.65</v>
      </c>
      <c r="DT52" s="16">
        <f t="shared" si="192"/>
        <v>23517.1</v>
      </c>
      <c r="DU52" s="16">
        <f t="shared" si="192"/>
        <v>23769.55</v>
      </c>
      <c r="DV52" s="16">
        <f t="shared" si="192"/>
        <v>23823.449999999997</v>
      </c>
      <c r="DW52" s="16">
        <f t="shared" si="192"/>
        <v>23768.699999999997</v>
      </c>
      <c r="DX52" s="16">
        <f t="shared" si="192"/>
        <v>23827.949999999997</v>
      </c>
      <c r="DY52" s="16">
        <f t="shared" si="192"/>
        <v>23868.7</v>
      </c>
      <c r="DZ52" s="16">
        <f t="shared" si="192"/>
        <v>24023.15</v>
      </c>
      <c r="EA52" s="16">
        <f t="shared" si="192"/>
        <v>24101.050000000003</v>
      </c>
      <c r="EB52" s="16">
        <f t="shared" si="192"/>
        <v>23870.05</v>
      </c>
      <c r="EC52" s="16">
        <f t="shared" si="192"/>
        <v>23667</v>
      </c>
      <c r="ED52" s="16">
        <f>(ED2+ED3)</f>
        <v>23846.799999999999</v>
      </c>
      <c r="EE52" s="16">
        <f>(EE2+EE3)</f>
        <v>23904.7</v>
      </c>
      <c r="EF52" s="16">
        <f>(EF2+EF3)</f>
        <v>23828.800000000003</v>
      </c>
      <c r="EG52" s="16">
        <f>(EG2+EG3)</f>
        <v>23748.400000000001</v>
      </c>
      <c r="EH52" s="16">
        <f>(EH2+EH3)</f>
        <v>23709.550000000003</v>
      </c>
    </row>
    <row r="53" spans="1:138" ht="14.7" customHeight="1" x14ac:dyDescent="0.3">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EC53" si="198">(DI2+DI3)/2</f>
        <v>11306.325000000001</v>
      </c>
      <c r="DJ53" s="16">
        <f t="shared" si="198"/>
        <v>11298.424999999999</v>
      </c>
      <c r="DK53" s="16">
        <f t="shared" si="198"/>
        <v>11212.900000000001</v>
      </c>
      <c r="DL53" s="16">
        <f t="shared" si="198"/>
        <v>11201.525</v>
      </c>
      <c r="DM53" s="16">
        <f t="shared" si="198"/>
        <v>11211.875</v>
      </c>
      <c r="DN53" s="16">
        <f t="shared" si="198"/>
        <v>11212.45</v>
      </c>
      <c r="DO53" s="16">
        <f t="shared" si="198"/>
        <v>11343</v>
      </c>
      <c r="DP53" s="16">
        <f t="shared" si="198"/>
        <v>11718.45</v>
      </c>
      <c r="DQ53" s="16">
        <f t="shared" si="198"/>
        <v>11783.174999999999</v>
      </c>
      <c r="DR53" s="16">
        <f t="shared" si="198"/>
        <v>11733.599999999999</v>
      </c>
      <c r="DS53" s="16">
        <f t="shared" si="198"/>
        <v>11827.825000000001</v>
      </c>
      <c r="DT53" s="16">
        <f t="shared" si="198"/>
        <v>11758.55</v>
      </c>
      <c r="DU53" s="16">
        <f t="shared" si="198"/>
        <v>11884.775</v>
      </c>
      <c r="DV53" s="16">
        <f t="shared" si="198"/>
        <v>11911.724999999999</v>
      </c>
      <c r="DW53" s="16">
        <f t="shared" si="198"/>
        <v>11884.349999999999</v>
      </c>
      <c r="DX53" s="16">
        <f t="shared" si="198"/>
        <v>11913.974999999999</v>
      </c>
      <c r="DY53" s="16">
        <f t="shared" si="198"/>
        <v>11934.35</v>
      </c>
      <c r="DZ53" s="16">
        <f t="shared" si="198"/>
        <v>12011.575000000001</v>
      </c>
      <c r="EA53" s="16">
        <f t="shared" si="198"/>
        <v>12050.525000000001</v>
      </c>
      <c r="EB53" s="16">
        <f t="shared" si="198"/>
        <v>11935.025</v>
      </c>
      <c r="EC53" s="16">
        <f t="shared" si="198"/>
        <v>11833.5</v>
      </c>
      <c r="ED53" s="16">
        <f>(ED2+ED3)/2</f>
        <v>11923.4</v>
      </c>
      <c r="EE53" s="16">
        <f>(EE2+EE3)/2</f>
        <v>11952.35</v>
      </c>
      <c r="EF53" s="16">
        <f>(EF2+EF3)/2</f>
        <v>11914.400000000001</v>
      </c>
      <c r="EG53" s="16">
        <f>(EG2+EG3)/2</f>
        <v>11874.2</v>
      </c>
      <c r="EH53" s="16">
        <f>(EH2+EH3)/2</f>
        <v>11854.775000000001</v>
      </c>
    </row>
    <row r="54" spans="1:138" ht="14.7" customHeight="1" x14ac:dyDescent="0.3">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EC54" si="204">DI55-DI56+DI55</f>
        <v>11303.308333333331</v>
      </c>
      <c r="DJ54" s="16">
        <f t="shared" si="204"/>
        <v>11285.408333333333</v>
      </c>
      <c r="DK54" s="16">
        <f t="shared" si="204"/>
        <v>11169.766666666666</v>
      </c>
      <c r="DL54" s="16">
        <f t="shared" si="204"/>
        <v>11215.208333333334</v>
      </c>
      <c r="DM54" s="16">
        <f t="shared" si="204"/>
        <v>11175.291666666668</v>
      </c>
      <c r="DN54" s="16">
        <f t="shared" si="204"/>
        <v>11242.216666666667</v>
      </c>
      <c r="DO54" s="16">
        <f t="shared" si="204"/>
        <v>11385.766666666666</v>
      </c>
      <c r="DP54" s="16">
        <f t="shared" si="204"/>
        <v>11791.650000000001</v>
      </c>
      <c r="DQ54" s="16">
        <f t="shared" si="204"/>
        <v>11733.791666666664</v>
      </c>
      <c r="DR54" s="16">
        <f t="shared" si="204"/>
        <v>11736.466666666667</v>
      </c>
      <c r="DS54" s="16">
        <f t="shared" si="204"/>
        <v>11713.974999999999</v>
      </c>
      <c r="DT54" s="16">
        <f t="shared" si="204"/>
        <v>11815.583333333332</v>
      </c>
      <c r="DU54" s="16">
        <f t="shared" si="204"/>
        <v>11911.425000000001</v>
      </c>
      <c r="DV54" s="16">
        <f t="shared" si="204"/>
        <v>11923.075000000001</v>
      </c>
      <c r="DW54" s="16">
        <f t="shared" si="204"/>
        <v>11868.849999999999</v>
      </c>
      <c r="DX54" s="16">
        <f t="shared" si="204"/>
        <v>11935.258333333335</v>
      </c>
      <c r="DY54" s="16">
        <f t="shared" si="204"/>
        <v>11926.65</v>
      </c>
      <c r="DZ54" s="16">
        <f t="shared" si="204"/>
        <v>12062.891666666663</v>
      </c>
      <c r="EA54" s="16">
        <f t="shared" si="204"/>
        <v>12031.275000000001</v>
      </c>
      <c r="EB54" s="16">
        <f t="shared" si="204"/>
        <v>11874.175000000001</v>
      </c>
      <c r="EC54" s="16">
        <f t="shared" si="204"/>
        <v>11858.266666666666</v>
      </c>
      <c r="ED54" s="16">
        <f>ED55-ED56+ED55</f>
        <v>11922.933333333332</v>
      </c>
      <c r="EE54" s="16">
        <f>EE55-EE56+EE55</f>
        <v>11961.183333333336</v>
      </c>
      <c r="EF54" s="16">
        <f>EF55-EF56+EF55</f>
        <v>11908.933333333331</v>
      </c>
      <c r="EG54" s="16">
        <f>EG55-EG56+EG55</f>
        <v>11900.766666666663</v>
      </c>
      <c r="EH54" s="16">
        <f>EH55-EH56+EH55</f>
        <v>11833.791666666668</v>
      </c>
    </row>
    <row r="55" spans="1:138" ht="14.7" customHeight="1" x14ac:dyDescent="0.3">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EC55" si="210">(DI2+DI3+DI4)/3</f>
        <v>11304.816666666666</v>
      </c>
      <c r="DJ55" s="16">
        <f t="shared" si="210"/>
        <v>11291.916666666666</v>
      </c>
      <c r="DK55" s="16">
        <f t="shared" si="210"/>
        <v>11191.333333333334</v>
      </c>
      <c r="DL55" s="16">
        <f t="shared" si="210"/>
        <v>11208.366666666667</v>
      </c>
      <c r="DM55" s="16">
        <f t="shared" si="210"/>
        <v>11193.583333333334</v>
      </c>
      <c r="DN55" s="16">
        <f t="shared" si="210"/>
        <v>11227.333333333334</v>
      </c>
      <c r="DO55" s="16">
        <f t="shared" si="210"/>
        <v>11364.383333333333</v>
      </c>
      <c r="DP55" s="16">
        <f t="shared" si="210"/>
        <v>11755.050000000001</v>
      </c>
      <c r="DQ55" s="16">
        <f t="shared" si="210"/>
        <v>11758.483333333332</v>
      </c>
      <c r="DR55" s="16">
        <f t="shared" si="210"/>
        <v>11735.033333333333</v>
      </c>
      <c r="DS55" s="16">
        <f t="shared" si="210"/>
        <v>11770.9</v>
      </c>
      <c r="DT55" s="16">
        <f t="shared" si="210"/>
        <v>11787.066666666666</v>
      </c>
      <c r="DU55" s="16">
        <f t="shared" si="210"/>
        <v>11898.1</v>
      </c>
      <c r="DV55" s="16">
        <f t="shared" si="210"/>
        <v>11917.4</v>
      </c>
      <c r="DW55" s="16">
        <f t="shared" si="210"/>
        <v>11876.599999999999</v>
      </c>
      <c r="DX55" s="16">
        <f t="shared" si="210"/>
        <v>11924.616666666667</v>
      </c>
      <c r="DY55" s="16">
        <f t="shared" si="210"/>
        <v>11930.5</v>
      </c>
      <c r="DZ55" s="16">
        <f t="shared" si="210"/>
        <v>12037.233333333332</v>
      </c>
      <c r="EA55" s="16">
        <f t="shared" si="210"/>
        <v>12040.900000000001</v>
      </c>
      <c r="EB55" s="16">
        <f t="shared" si="210"/>
        <v>11904.6</v>
      </c>
      <c r="EC55" s="16">
        <f t="shared" si="210"/>
        <v>11845.883333333333</v>
      </c>
      <c r="ED55" s="16">
        <f>(ED2+ED3+ED4)/3</f>
        <v>11923.166666666666</v>
      </c>
      <c r="EE55" s="16">
        <f>(EE2+EE3+EE4)/3</f>
        <v>11956.766666666668</v>
      </c>
      <c r="EF55" s="16">
        <f>(EF2+EF3+EF4)/3</f>
        <v>11911.666666666666</v>
      </c>
      <c r="EG55" s="16">
        <f>(EG2+EG3+EG4)/3</f>
        <v>11887.483333333332</v>
      </c>
      <c r="EH55" s="16">
        <f>(EH2+EH3+EH4)/3</f>
        <v>11844.283333333335</v>
      </c>
    </row>
    <row r="56" spans="1:138" ht="14.7" customHeight="1" x14ac:dyDescent="0.3">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EC56" si="216">DI53</f>
        <v>11306.325000000001</v>
      </c>
      <c r="DJ56" s="16">
        <f t="shared" si="216"/>
        <v>11298.424999999999</v>
      </c>
      <c r="DK56" s="16">
        <f t="shared" si="216"/>
        <v>11212.900000000001</v>
      </c>
      <c r="DL56" s="16">
        <f t="shared" si="216"/>
        <v>11201.525</v>
      </c>
      <c r="DM56" s="16">
        <f t="shared" si="216"/>
        <v>11211.875</v>
      </c>
      <c r="DN56" s="16">
        <f t="shared" si="216"/>
        <v>11212.45</v>
      </c>
      <c r="DO56" s="16">
        <f t="shared" si="216"/>
        <v>11343</v>
      </c>
      <c r="DP56" s="16">
        <f t="shared" si="216"/>
        <v>11718.45</v>
      </c>
      <c r="DQ56" s="16">
        <f t="shared" si="216"/>
        <v>11783.174999999999</v>
      </c>
      <c r="DR56" s="16">
        <f t="shared" si="216"/>
        <v>11733.599999999999</v>
      </c>
      <c r="DS56" s="16">
        <f t="shared" si="216"/>
        <v>11827.825000000001</v>
      </c>
      <c r="DT56" s="16">
        <f t="shared" si="216"/>
        <v>11758.55</v>
      </c>
      <c r="DU56" s="16">
        <f t="shared" si="216"/>
        <v>11884.775</v>
      </c>
      <c r="DV56" s="16">
        <f t="shared" si="216"/>
        <v>11911.724999999999</v>
      </c>
      <c r="DW56" s="16">
        <f t="shared" si="216"/>
        <v>11884.349999999999</v>
      </c>
      <c r="DX56" s="16">
        <f t="shared" si="216"/>
        <v>11913.974999999999</v>
      </c>
      <c r="DY56" s="16">
        <f t="shared" si="216"/>
        <v>11934.35</v>
      </c>
      <c r="DZ56" s="16">
        <f t="shared" si="216"/>
        <v>12011.575000000001</v>
      </c>
      <c r="EA56" s="16">
        <f t="shared" si="216"/>
        <v>12050.525000000001</v>
      </c>
      <c r="EB56" s="16">
        <f t="shared" si="216"/>
        <v>11935.025</v>
      </c>
      <c r="EC56" s="16">
        <f t="shared" si="216"/>
        <v>11833.5</v>
      </c>
      <c r="ED56" s="16">
        <f>ED53</f>
        <v>11923.4</v>
      </c>
      <c r="EE56" s="16">
        <f>EE53</f>
        <v>11952.35</v>
      </c>
      <c r="EF56" s="16">
        <f>EF53</f>
        <v>11914.400000000001</v>
      </c>
      <c r="EG56" s="16">
        <f>EG53</f>
        <v>11874.2</v>
      </c>
      <c r="EH56" s="16">
        <f>EH53</f>
        <v>11854.775000000001</v>
      </c>
    </row>
    <row r="57" spans="1:138" ht="14.7" customHeight="1" x14ac:dyDescent="0.3">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EC57" si="223">ABS(DI54-DI56)</f>
        <v>3.0166666666700621</v>
      </c>
      <c r="DJ57" s="31">
        <f t="shared" si="223"/>
        <v>13.016666666666424</v>
      </c>
      <c r="DK57" s="31">
        <f t="shared" si="223"/>
        <v>43.133333333335031</v>
      </c>
      <c r="DL57" s="31">
        <f t="shared" si="223"/>
        <v>13.683333333334303</v>
      </c>
      <c r="DM57" s="31">
        <f t="shared" si="223"/>
        <v>36.583333333332121</v>
      </c>
      <c r="DN57" s="31">
        <f t="shared" si="223"/>
        <v>29.766666666666424</v>
      </c>
      <c r="DO57" s="31">
        <f t="shared" si="223"/>
        <v>42.766666666666424</v>
      </c>
      <c r="DP57" s="31">
        <f t="shared" si="223"/>
        <v>73.200000000000728</v>
      </c>
      <c r="DQ57" s="31">
        <f t="shared" si="223"/>
        <v>49.383333333335031</v>
      </c>
      <c r="DR57" s="31">
        <f t="shared" si="223"/>
        <v>2.8666666666686069</v>
      </c>
      <c r="DS57" s="31">
        <f t="shared" si="223"/>
        <v>113.85000000000218</v>
      </c>
      <c r="DT57" s="31">
        <f t="shared" si="223"/>
        <v>57.033333333332848</v>
      </c>
      <c r="DU57" s="31">
        <f t="shared" si="223"/>
        <v>26.650000000001455</v>
      </c>
      <c r="DV57" s="31">
        <f t="shared" si="223"/>
        <v>11.350000000002183</v>
      </c>
      <c r="DW57" s="31">
        <f t="shared" si="223"/>
        <v>15.5</v>
      </c>
      <c r="DX57" s="31">
        <f t="shared" si="223"/>
        <v>21.283333333336486</v>
      </c>
      <c r="DY57" s="31">
        <f t="shared" si="223"/>
        <v>7.7000000000007276</v>
      </c>
      <c r="DZ57" s="31">
        <f t="shared" si="223"/>
        <v>51.316666666662059</v>
      </c>
      <c r="EA57" s="31">
        <f t="shared" si="223"/>
        <v>19.25</v>
      </c>
      <c r="EB57" s="31">
        <f t="shared" si="223"/>
        <v>60.849999999998545</v>
      </c>
      <c r="EC57" s="31">
        <f t="shared" si="223"/>
        <v>24.766666666666424</v>
      </c>
      <c r="ED57" s="31">
        <f>ABS(ED54-ED56)</f>
        <v>0.46666666666715173</v>
      </c>
      <c r="EE57" s="31">
        <f>ABS(EE54-EE56)</f>
        <v>8.8333333333357587</v>
      </c>
      <c r="EF57" s="31">
        <f>ABS(EF54-EF56)</f>
        <v>5.4666666666707897</v>
      </c>
      <c r="EG57" s="31">
        <f>ABS(EG54-EG56)</f>
        <v>26.566666666662059</v>
      </c>
      <c r="EH57" s="31">
        <f>ABS(EH54-EH56)</f>
        <v>20.983333333333576</v>
      </c>
    </row>
    <row r="58" spans="1:13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3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3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3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3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3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3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2019-06-18T20:10:33Z</dcterms:modified>
</cp:coreProperties>
</file>