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55" i="1" s="1"/>
  <c r="I16" i="1" l="1"/>
  <c r="I15" i="1" s="1"/>
  <c r="I8" i="1"/>
  <c r="I10" i="1"/>
  <c r="I11" i="1" s="1"/>
  <c r="I53" i="1"/>
  <c r="I54" i="1"/>
  <c r="I52" i="1"/>
  <c r="I6" i="1"/>
  <c r="I47" i="1"/>
  <c r="I18" i="1"/>
  <c r="F46" i="1"/>
  <c r="F49" i="1"/>
  <c r="F48" i="1"/>
  <c r="F40" i="1"/>
  <c r="F28" i="1"/>
  <c r="F22" i="1"/>
  <c r="F34" i="1" s="1"/>
  <c r="F13" i="1"/>
  <c r="F55" i="1" s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H49" i="1"/>
  <c r="H48" i="1"/>
  <c r="H46" i="1"/>
  <c r="H40" i="1"/>
  <c r="H28" i="1"/>
  <c r="H22" i="1"/>
  <c r="H34" i="1" s="1"/>
  <c r="H13" i="1"/>
  <c r="H10" i="1" s="1"/>
  <c r="H11" i="1" s="1"/>
  <c r="I7" i="1" l="1"/>
  <c r="I20" i="1"/>
  <c r="I9" i="1"/>
  <c r="I19" i="1"/>
  <c r="I17" i="1"/>
  <c r="I31" i="1"/>
  <c r="I27" i="1"/>
  <c r="I30" i="1"/>
  <c r="I26" i="1"/>
  <c r="I29" i="1"/>
  <c r="I25" i="1"/>
  <c r="I32" i="1"/>
  <c r="I24" i="1"/>
  <c r="F10" i="1"/>
  <c r="F11" i="1" s="1"/>
  <c r="F8" i="1"/>
  <c r="F53" i="1"/>
  <c r="F16" i="1"/>
  <c r="F15" i="1" s="1"/>
  <c r="F52" i="1"/>
  <c r="F54" i="1"/>
  <c r="F47" i="1"/>
  <c r="F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H55" i="1"/>
  <c r="H52" i="1" s="1"/>
  <c r="H16" i="1"/>
  <c r="H15" i="1" s="1"/>
  <c r="H8" i="1"/>
  <c r="H9" i="1" s="1"/>
  <c r="H53" i="1"/>
  <c r="H47" i="1"/>
  <c r="H6" i="1"/>
  <c r="H18" i="1"/>
  <c r="I33" i="1" l="1"/>
  <c r="I23" i="1"/>
  <c r="F20" i="1"/>
  <c r="F19" i="1" s="1"/>
  <c r="F9" i="1"/>
  <c r="H7" i="1"/>
  <c r="F6" i="1"/>
  <c r="F7" i="1" s="1"/>
  <c r="H20" i="1"/>
  <c r="H19" i="1" s="1"/>
  <c r="F31" i="1"/>
  <c r="F27" i="1"/>
  <c r="F30" i="1"/>
  <c r="F26" i="1"/>
  <c r="F25" i="1"/>
  <c r="F32" i="1"/>
  <c r="F24" i="1"/>
  <c r="F29" i="1"/>
  <c r="F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54" i="1"/>
  <c r="H31" i="1"/>
  <c r="H27" i="1"/>
  <c r="H25" i="1"/>
  <c r="H30" i="1"/>
  <c r="H26" i="1"/>
  <c r="H29" i="1"/>
  <c r="H32" i="1"/>
  <c r="H24" i="1"/>
  <c r="H17" i="1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F33" i="1" l="1"/>
  <c r="H23" i="1"/>
  <c r="F23" i="1"/>
  <c r="H3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G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G49" i="1" l="1"/>
  <c r="G48" i="1"/>
  <c r="G46" i="1"/>
  <c r="G47" i="1" s="1"/>
  <c r="G28" i="1"/>
  <c r="G22" i="1"/>
  <c r="G34" i="1" s="1"/>
  <c r="G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G8" i="1"/>
  <c r="G55" i="1"/>
  <c r="G52" i="1" s="1"/>
  <c r="G30" i="1"/>
  <c r="G26" i="1"/>
  <c r="G29" i="1"/>
  <c r="G25" i="1"/>
  <c r="G32" i="1"/>
  <c r="G24" i="1"/>
  <c r="G31" i="1"/>
  <c r="G27" i="1"/>
  <c r="G18" i="1"/>
  <c r="G53" i="1"/>
  <c r="G10" i="1"/>
  <c r="G16" i="1"/>
  <c r="G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G54" i="1"/>
  <c r="G9" i="1"/>
  <c r="G17" i="1"/>
  <c r="G20" i="1"/>
  <c r="G19" i="1" s="1"/>
  <c r="G23" i="1"/>
  <c r="G11" i="1"/>
  <c r="G6" i="1"/>
  <c r="G7" i="1" s="1"/>
  <c r="G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19" i="1" s="1"/>
  <c r="E52" i="1"/>
  <c r="E6" i="1"/>
  <c r="E7" i="1" s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<sst xmlns="http://schemas.openxmlformats.org/spreadsheetml/2006/main" count="201" uniqueCount="73">
  <si>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</si>
  <si>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</si>
  <si>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</si>
  <si>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</si>
  <si>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</si>
  <si>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</si>
  <si>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</si>
  <si>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</si>
  <si>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</si>
  <si>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</si>
  <si>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</si>
  <si>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</si>
  <si>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</si>
  <si>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</si>
  <si>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</si>
  <si>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</si>
  <si>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</si>
  <si>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</si>
  <si>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</si>
  <si>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</si>
  <si>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</si>
  <si>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</si>
  <si>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</si>
  <si>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</si>
  <si>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</si>
  <si>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</si>
  <si>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</si>
  <si>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</si>
  <si>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</si>
  <si>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</si>
  <si>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</si>
  <si>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</si>
  <si>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</si>
  <si>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</si>
  <si>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</si>
  <si>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</si>
  <si>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</si>
  <si>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</si>
  <si>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</si>
  <si>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</si>
  <si>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</si>
  <si>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</si>
  <si>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</si>
  <si>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</si>
  <si>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</si>
  <si>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</si>
  <si>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</si>
  <si>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</si>
  <si>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</si>
  <si>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</si>
  <si>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</si>
  <si>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</si>
  <si>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</si>
  <si>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</si>
  <si>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</si>
  <si>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</si>
  <si>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</si>
  <si>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</si>
  <si>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</si>
  <si>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</si>
  <si>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</si>
  <si>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</si>
  <si>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</si>
  <si>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</si>
  <si>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</si>
  <si>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</si>
  <si>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</si>
  <si>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</si>
  <si>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</si>
  <si>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</si>
  <si>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</si>
  <si>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10835 - YY Low</t>
  </si>
  <si>
    <t>10942 -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</si>
</sst>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0" fontId="1" fillId="3" borderId="0" xfId="0" applyFont="1" applyFill="1"/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="115" zoomScaleNormal="115" workbookViewId="0">
      <selection activeCell="I10" sqref="I1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6640625" style="1" customWidth="1"/>
    <col min="8" max="9" width="12.6640625" style="125" customWidth="1"/>
    <col min="10" max="10" width="9.33203125" style="1" bestFit="1" customWidth="1"/>
    <col min="11" max="16384" width="8.88671875" style="1"/>
  </cols>
  <sheetData>
    <row r="1" spans="1:10" ht="15" thickBot="1" x14ac:dyDescent="0.35">
      <c r="A1" s="1" t="s">
        <v>65</v>
      </c>
      <c r="E1" s="104" t="s">
        <v>61</v>
      </c>
      <c r="F1" s="104" t="s">
        <v>70</v>
      </c>
      <c r="G1" s="35" t="s">
        <v>60</v>
      </c>
      <c r="H1" s="11">
        <v>43434</v>
      </c>
      <c r="I1" s="11">
        <v>43437</v>
      </c>
    </row>
    <row r="2" spans="1:10" x14ac:dyDescent="0.3">
      <c r="A2" s="29"/>
      <c r="B2" s="29"/>
      <c r="C2" s="29"/>
      <c r="D2" s="30" t="s">
        <v>2</v>
      </c>
      <c r="E2" s="132">
        <v>11035.65</v>
      </c>
      <c r="F2" s="132">
        <v>10922.45</v>
      </c>
      <c r="G2" s="132">
        <v>10922.45</v>
      </c>
      <c r="H2" s="132">
        <v>10922.45</v>
      </c>
      <c r="I2" s="132">
        <v>10941.2</v>
      </c>
    </row>
    <row r="3" spans="1:10" x14ac:dyDescent="0.3">
      <c r="A3" s="29"/>
      <c r="B3" s="30"/>
      <c r="C3" s="31"/>
      <c r="D3" s="30" t="s">
        <v>1</v>
      </c>
      <c r="E3" s="133">
        <v>10004.549999999999</v>
      </c>
      <c r="F3" s="133">
        <v>10341.9</v>
      </c>
      <c r="G3" s="132">
        <v>10489.75</v>
      </c>
      <c r="H3" s="133">
        <v>10835.1</v>
      </c>
      <c r="I3" s="133">
        <v>10845.35</v>
      </c>
    </row>
    <row r="4" spans="1:10" x14ac:dyDescent="0.3">
      <c r="A4" s="29"/>
      <c r="B4" s="30"/>
      <c r="C4" s="31"/>
      <c r="D4" s="30" t="s">
        <v>0</v>
      </c>
      <c r="E4" s="124">
        <v>10386.6</v>
      </c>
      <c r="F4" s="124">
        <v>10876.75</v>
      </c>
      <c r="G4" s="124">
        <v>10876.75</v>
      </c>
      <c r="H4" s="124">
        <v>10876.75</v>
      </c>
      <c r="I4" s="124">
        <v>10883.75</v>
      </c>
    </row>
    <row r="5" spans="1:10" x14ac:dyDescent="0.3">
      <c r="A5" s="134" t="s">
        <v>25</v>
      </c>
      <c r="B5" s="134"/>
      <c r="C5" s="134"/>
      <c r="D5" s="134"/>
      <c r="E5" s="125"/>
      <c r="F5" s="125"/>
      <c r="G5" s="125"/>
    </row>
    <row r="6" spans="1:10" x14ac:dyDescent="0.3">
      <c r="A6" s="17"/>
      <c r="B6" s="17"/>
      <c r="C6" s="17"/>
      <c r="D6" s="18" t="s">
        <v>7</v>
      </c>
      <c r="E6" s="117">
        <f t="shared" ref="E6:G6" si="0">E10+E46</f>
        <v>11977.749999999998</v>
      </c>
      <c r="F6" s="117">
        <f t="shared" ref="F6" si="1">F10+F46</f>
        <v>11666.05</v>
      </c>
      <c r="G6" s="117">
        <f t="shared" si="0"/>
        <v>11468.916666666668</v>
      </c>
      <c r="H6" s="117">
        <f t="shared" ref="H6:I6" si="2">H10+H46</f>
        <v>11008.45</v>
      </c>
      <c r="I6" s="117">
        <f t="shared" si="2"/>
        <v>11030.7</v>
      </c>
    </row>
    <row r="7" spans="1:10" x14ac:dyDescent="0.3">
      <c r="A7" s="17"/>
      <c r="B7" s="17"/>
      <c r="C7" s="17"/>
      <c r="D7" s="18" t="s">
        <v>55</v>
      </c>
      <c r="E7" s="118">
        <f t="shared" ref="E7:G7" si="3">(E6+E8)/2</f>
        <v>11742.224999999999</v>
      </c>
      <c r="F7" s="118">
        <f t="shared" ref="F7" si="4">(F6+F8)/2</f>
        <v>11480.15</v>
      </c>
      <c r="G7" s="118">
        <f t="shared" si="3"/>
        <v>11332.300000000001</v>
      </c>
      <c r="H7" s="118">
        <f t="shared" ref="H7:I7" si="5">(H6+H8)/2</f>
        <v>10986.95</v>
      </c>
      <c r="I7" s="118">
        <f t="shared" si="5"/>
        <v>11008.325000000001</v>
      </c>
    </row>
    <row r="8" spans="1:10" x14ac:dyDescent="0.3">
      <c r="A8" s="17"/>
      <c r="B8" s="17"/>
      <c r="C8" s="17"/>
      <c r="D8" s="18" t="s">
        <v>27</v>
      </c>
      <c r="E8" s="119">
        <f t="shared" ref="E8:G8" si="6">E13+E46</f>
        <v>11506.699999999999</v>
      </c>
      <c r="F8" s="119">
        <f t="shared" ref="F8" si="7">F13+F46</f>
        <v>11294.25</v>
      </c>
      <c r="G8" s="119">
        <f t="shared" si="6"/>
        <v>11195.683333333334</v>
      </c>
      <c r="H8" s="119">
        <f t="shared" ref="H8:I8" si="8">H13+H46</f>
        <v>10965.45</v>
      </c>
      <c r="I8" s="119">
        <f t="shared" si="8"/>
        <v>10985.95</v>
      </c>
    </row>
    <row r="9" spans="1:10" x14ac:dyDescent="0.3">
      <c r="A9" s="17"/>
      <c r="B9" s="17"/>
      <c r="C9" s="17"/>
      <c r="D9" s="18" t="s">
        <v>56</v>
      </c>
      <c r="E9" s="118">
        <f t="shared" ref="E9:G9" si="9">(E8+E10)/2</f>
        <v>11226.674999999999</v>
      </c>
      <c r="F9" s="118">
        <f t="shared" ref="F9" si="10">(F8+F10)/2</f>
        <v>11189.875</v>
      </c>
      <c r="G9" s="118">
        <f t="shared" si="9"/>
        <v>11115.95</v>
      </c>
      <c r="H9" s="118">
        <f t="shared" ref="H9:I9" si="11">(H8+H10)/2</f>
        <v>10943.275000000001</v>
      </c>
      <c r="I9" s="118">
        <f t="shared" si="11"/>
        <v>10960.400000000001</v>
      </c>
    </row>
    <row r="10" spans="1:10" ht="14.4" customHeight="1" x14ac:dyDescent="0.3">
      <c r="A10" s="17"/>
      <c r="B10" s="17"/>
      <c r="C10" s="17"/>
      <c r="D10" s="18" t="s">
        <v>28</v>
      </c>
      <c r="E10" s="119">
        <f t="shared" ref="E10:G10" si="12">(2*E13)-E3</f>
        <v>10946.649999999998</v>
      </c>
      <c r="F10" s="119">
        <f t="shared" ref="F10" si="13">(2*F13)-F3</f>
        <v>11085.499999999998</v>
      </c>
      <c r="G10" s="119">
        <f t="shared" si="12"/>
        <v>11036.216666666667</v>
      </c>
      <c r="H10" s="119">
        <f t="shared" ref="H10:I10" si="14">(2*H13)-H3</f>
        <v>10921.1</v>
      </c>
      <c r="I10" s="116">
        <f t="shared" si="14"/>
        <v>10934.85</v>
      </c>
      <c r="J10" s="1" t="s">
        <v>72</v>
      </c>
    </row>
    <row r="11" spans="1:10" x14ac:dyDescent="0.3">
      <c r="A11" s="17"/>
      <c r="B11" s="17"/>
      <c r="C11" s="17"/>
      <c r="D11" s="18" t="s">
        <v>54</v>
      </c>
      <c r="E11" s="118">
        <f t="shared" ref="E11:G11" si="15">(E10+E13)/2</f>
        <v>10711.124999999998</v>
      </c>
      <c r="F11" s="118">
        <f t="shared" ref="F11" si="16">(F10+F13)/2</f>
        <v>10899.599999999999</v>
      </c>
      <c r="G11" s="118">
        <f t="shared" si="15"/>
        <v>10899.6</v>
      </c>
      <c r="H11" s="118">
        <f t="shared" ref="H11:I11" si="17">(H10+H13)/2</f>
        <v>10899.6</v>
      </c>
      <c r="I11" s="118">
        <f t="shared" si="17"/>
        <v>10912.475</v>
      </c>
    </row>
    <row r="12" spans="1:10" x14ac:dyDescent="0.3">
      <c r="A12" s="17"/>
      <c r="B12" s="17"/>
      <c r="C12" s="17"/>
      <c r="D12" s="18"/>
      <c r="E12" s="120"/>
      <c r="F12" s="120"/>
      <c r="G12" s="120"/>
      <c r="H12" s="120"/>
      <c r="I12" s="120"/>
    </row>
    <row r="13" spans="1:10" x14ac:dyDescent="0.3">
      <c r="A13" s="17"/>
      <c r="B13" s="17"/>
      <c r="C13" s="17"/>
      <c r="D13" s="18" t="s">
        <v>29</v>
      </c>
      <c r="E13" s="102">
        <f t="shared" ref="E13:G13" si="18">(E2+E3+E4)/3</f>
        <v>10475.599999999999</v>
      </c>
      <c r="F13" s="102">
        <f t="shared" ref="F13" si="19">(F2+F3+F4)/3</f>
        <v>10713.699999999999</v>
      </c>
      <c r="G13" s="102">
        <f t="shared" si="18"/>
        <v>10762.983333333334</v>
      </c>
      <c r="H13" s="102">
        <f t="shared" ref="H13:I13" si="20">(H2+H3+H4)/3</f>
        <v>10878.1</v>
      </c>
      <c r="I13" s="102">
        <f t="shared" si="20"/>
        <v>10890.1</v>
      </c>
    </row>
    <row r="14" spans="1:10" x14ac:dyDescent="0.3">
      <c r="A14" s="19"/>
      <c r="B14" s="19"/>
      <c r="C14" s="19"/>
      <c r="D14" s="20"/>
      <c r="E14" s="120"/>
      <c r="F14" s="120"/>
      <c r="G14" s="120"/>
      <c r="H14" s="120"/>
      <c r="I14" s="120"/>
    </row>
    <row r="15" spans="1:10" x14ac:dyDescent="0.3">
      <c r="A15" s="19"/>
      <c r="B15" s="19"/>
      <c r="C15" s="19"/>
      <c r="D15" s="20" t="s">
        <v>57</v>
      </c>
      <c r="E15" s="121">
        <f t="shared" ref="E15:G15" si="21">(E13+E16)/2</f>
        <v>10195.574999999997</v>
      </c>
      <c r="F15" s="121">
        <f t="shared" ref="F15" si="22">(F13+F16)/2</f>
        <v>10609.324999999997</v>
      </c>
      <c r="G15" s="121">
        <f t="shared" si="21"/>
        <v>10683.25</v>
      </c>
      <c r="H15" s="121">
        <f t="shared" ref="H15:I15" si="23">(H13+H16)/2</f>
        <v>10855.924999999999</v>
      </c>
      <c r="I15" s="121">
        <f t="shared" si="23"/>
        <v>10864.55</v>
      </c>
    </row>
    <row r="16" spans="1:10" x14ac:dyDescent="0.3">
      <c r="A16" s="17"/>
      <c r="B16" s="17"/>
      <c r="C16" s="17"/>
      <c r="D16" s="18" t="s">
        <v>30</v>
      </c>
      <c r="E16" s="122">
        <f t="shared" ref="E16:G16" si="24">2*E13-E2</f>
        <v>9915.5499999999975</v>
      </c>
      <c r="F16" s="122">
        <f t="shared" ref="F16" si="25">2*F13-F2</f>
        <v>10504.949999999997</v>
      </c>
      <c r="G16" s="122">
        <f t="shared" si="24"/>
        <v>10603.516666666666</v>
      </c>
      <c r="H16" s="122">
        <f t="shared" ref="H16:I16" si="26">2*H13-H2</f>
        <v>10833.75</v>
      </c>
      <c r="I16" s="122">
        <f t="shared" si="26"/>
        <v>10839</v>
      </c>
      <c r="J16" s="131" t="s">
        <v>71</v>
      </c>
    </row>
    <row r="17" spans="1:9" x14ac:dyDescent="0.3">
      <c r="A17" s="17"/>
      <c r="B17" s="17"/>
      <c r="C17" s="17"/>
      <c r="D17" s="18" t="s">
        <v>58</v>
      </c>
      <c r="E17" s="121">
        <f t="shared" ref="E17:G17" si="27">(E16+E18)/2</f>
        <v>9680.0249999999978</v>
      </c>
      <c r="F17" s="121">
        <f t="shared" ref="F17" si="28">(F16+F18)/2</f>
        <v>10319.049999999997</v>
      </c>
      <c r="G17" s="121">
        <f t="shared" si="27"/>
        <v>10466.9</v>
      </c>
      <c r="H17" s="121">
        <f t="shared" ref="H17:I17" si="29">(H16+H18)/2</f>
        <v>10812.25</v>
      </c>
      <c r="I17" s="121">
        <f t="shared" si="29"/>
        <v>10816.625</v>
      </c>
    </row>
    <row r="18" spans="1:9" x14ac:dyDescent="0.3">
      <c r="A18" s="17"/>
      <c r="B18" s="17"/>
      <c r="C18" s="17"/>
      <c r="D18" s="18" t="s">
        <v>31</v>
      </c>
      <c r="E18" s="122">
        <f t="shared" ref="E18:G18" si="30">E13-E46</f>
        <v>9444.4999999999982</v>
      </c>
      <c r="F18" s="122">
        <f t="shared" ref="F18" si="31">F13-F46</f>
        <v>10133.149999999998</v>
      </c>
      <c r="G18" s="122">
        <f t="shared" si="30"/>
        <v>10330.283333333333</v>
      </c>
      <c r="H18" s="122">
        <f t="shared" ref="H18:I18" si="32">H13-H46</f>
        <v>10790.75</v>
      </c>
      <c r="I18" s="122">
        <f t="shared" si="32"/>
        <v>10794.25</v>
      </c>
    </row>
    <row r="19" spans="1:9" x14ac:dyDescent="0.3">
      <c r="A19" s="17"/>
      <c r="B19" s="17"/>
      <c r="C19" s="17"/>
      <c r="D19" s="18" t="s">
        <v>59</v>
      </c>
      <c r="E19" s="121">
        <f t="shared" ref="E19:G19" si="33">(E18+E20)/2</f>
        <v>9164.4749999999985</v>
      </c>
      <c r="F19" s="121">
        <f t="shared" ref="F19" si="34">(F18+F20)/2</f>
        <v>10028.774999999998</v>
      </c>
      <c r="G19" s="121">
        <f t="shared" si="33"/>
        <v>10250.549999999999</v>
      </c>
      <c r="H19" s="121">
        <f t="shared" ref="H19:I19" si="35">(H18+H20)/2</f>
        <v>10768.575000000001</v>
      </c>
      <c r="I19" s="121">
        <f t="shared" si="35"/>
        <v>10768.7</v>
      </c>
    </row>
    <row r="20" spans="1:9" x14ac:dyDescent="0.3">
      <c r="A20" s="17"/>
      <c r="B20" s="17"/>
      <c r="C20" s="17"/>
      <c r="D20" s="18" t="s">
        <v>8</v>
      </c>
      <c r="E20" s="122">
        <f t="shared" ref="E20:G20" si="36">E16-E46</f>
        <v>8884.4499999999971</v>
      </c>
      <c r="F20" s="122">
        <f t="shared" ref="F20" si="37">F16-F46</f>
        <v>9924.399999999996</v>
      </c>
      <c r="G20" s="122">
        <f t="shared" si="36"/>
        <v>10170.816666666666</v>
      </c>
      <c r="H20" s="122">
        <f t="shared" ref="H20:I20" si="38">H16-H46</f>
        <v>10746.4</v>
      </c>
      <c r="I20" s="122">
        <f t="shared" si="38"/>
        <v>10743.15</v>
      </c>
    </row>
    <row r="21" spans="1:9" x14ac:dyDescent="0.3">
      <c r="A21" s="134" t="s">
        <v>24</v>
      </c>
      <c r="B21" s="134"/>
      <c r="C21" s="134"/>
      <c r="D21" s="134"/>
      <c r="E21" s="123"/>
      <c r="F21" s="123"/>
      <c r="G21" s="123"/>
      <c r="H21" s="123"/>
      <c r="I21" s="123"/>
    </row>
    <row r="22" spans="1:9" x14ac:dyDescent="0.3">
      <c r="A22" s="19"/>
      <c r="B22" s="19"/>
      <c r="C22" s="19"/>
      <c r="D22" s="20" t="s">
        <v>12</v>
      </c>
      <c r="E22" s="105">
        <f t="shared" ref="E22:G22" si="39">(E2/E3)*E4</f>
        <v>11457.075259756812</v>
      </c>
      <c r="F22" s="105">
        <f t="shared" ref="F22" si="40">(F2/F3)*F4</f>
        <v>11487.324189704021</v>
      </c>
      <c r="G22" s="105">
        <f t="shared" si="39"/>
        <v>11325.413669296218</v>
      </c>
      <c r="H22" s="105">
        <f t="shared" ref="H22:I22" si="41">(H2/H3)*H4</f>
        <v>10964.435772397115</v>
      </c>
      <c r="I22" s="105">
        <f t="shared" si="41"/>
        <v>10979.939374939491</v>
      </c>
    </row>
    <row r="23" spans="1:9" x14ac:dyDescent="0.3">
      <c r="A23" s="19"/>
      <c r="B23" s="19"/>
      <c r="C23" s="19"/>
      <c r="D23" s="20" t="s">
        <v>13</v>
      </c>
      <c r="E23" s="89">
        <f t="shared" ref="E23:G23" si="42">E24+1.168*(E24-E25)</f>
        <v>11284.894319999999</v>
      </c>
      <c r="F23" s="89">
        <f t="shared" ref="F23" si="43">F24+1.168*(F24-F25)</f>
        <v>11382.525159999999</v>
      </c>
      <c r="G23" s="89">
        <f t="shared" si="42"/>
        <v>11253.71824</v>
      </c>
      <c r="H23" s="89">
        <f t="shared" ref="H23:I23" si="44">H24+1.168*(H24-H25)</f>
        <v>10952.849319999999</v>
      </c>
      <c r="I23" s="89">
        <f t="shared" si="44"/>
        <v>10967.254520000002</v>
      </c>
    </row>
    <row r="24" spans="1:9" x14ac:dyDescent="0.3">
      <c r="A24" s="19"/>
      <c r="B24" s="19"/>
      <c r="C24" s="19"/>
      <c r="D24" s="20" t="s">
        <v>14</v>
      </c>
      <c r="E24" s="88">
        <f t="shared" ref="E24:G24" si="45">E4+E47/2</f>
        <v>10953.705</v>
      </c>
      <c r="F24" s="88">
        <f t="shared" ref="F24" si="46">F4+F47/2</f>
        <v>11196.0525</v>
      </c>
      <c r="G24" s="88">
        <f t="shared" si="45"/>
        <v>11114.735000000001</v>
      </c>
      <c r="H24" s="88">
        <f t="shared" ref="H24:I24" si="47">H4+H47/2</f>
        <v>10924.7925</v>
      </c>
      <c r="I24" s="88">
        <f t="shared" si="47"/>
        <v>10936.467500000001</v>
      </c>
    </row>
    <row r="25" spans="1:9" x14ac:dyDescent="0.3">
      <c r="A25" s="19"/>
      <c r="B25" s="19"/>
      <c r="C25" s="19"/>
      <c r="D25" s="20" t="s">
        <v>15</v>
      </c>
      <c r="E25" s="90">
        <f t="shared" ref="E25:G25" si="48">E4+E47/4</f>
        <v>10670.1525</v>
      </c>
      <c r="F25" s="90">
        <f t="shared" ref="F25" si="49">F4+F47/4</f>
        <v>11036.401250000001</v>
      </c>
      <c r="G25" s="90">
        <f t="shared" si="48"/>
        <v>10995.7425</v>
      </c>
      <c r="H25" s="90">
        <f t="shared" ref="H25:I25" si="50">H4+H47/4</f>
        <v>10900.77125</v>
      </c>
      <c r="I25" s="90">
        <f t="shared" si="50"/>
        <v>10910.108749999999</v>
      </c>
    </row>
    <row r="26" spans="1:9" x14ac:dyDescent="0.3">
      <c r="A26" s="19"/>
      <c r="B26" s="19"/>
      <c r="C26" s="19"/>
      <c r="D26" s="20" t="s">
        <v>16</v>
      </c>
      <c r="E26" s="123">
        <f t="shared" ref="E26:G26" si="51">E4+E47/6</f>
        <v>10575.635</v>
      </c>
      <c r="F26" s="123">
        <f t="shared" ref="F26" si="52">F4+F47/6</f>
        <v>10983.184166666666</v>
      </c>
      <c r="G26" s="123">
        <f t="shared" si="51"/>
        <v>10956.078333333333</v>
      </c>
      <c r="H26" s="123">
        <f t="shared" ref="H26:I26" si="53">H4+H47/6</f>
        <v>10892.764166666666</v>
      </c>
      <c r="I26" s="123">
        <f t="shared" si="53"/>
        <v>10901.3225</v>
      </c>
    </row>
    <row r="27" spans="1:9" x14ac:dyDescent="0.3">
      <c r="A27" s="19"/>
      <c r="B27" s="19"/>
      <c r="C27" s="19"/>
      <c r="D27" s="20" t="s">
        <v>17</v>
      </c>
      <c r="E27" s="123">
        <f t="shared" ref="E27:G27" si="54">E4+E47/12</f>
        <v>10481.1175</v>
      </c>
      <c r="F27" s="123">
        <f t="shared" ref="F27" si="55">F4+F47/12</f>
        <v>10929.967083333333</v>
      </c>
      <c r="G27" s="123">
        <f t="shared" si="54"/>
        <v>10916.414166666667</v>
      </c>
      <c r="H27" s="123">
        <f t="shared" ref="H27:I27" si="56">H4+H47/12</f>
        <v>10884.757083333334</v>
      </c>
      <c r="I27" s="123">
        <f t="shared" si="56"/>
        <v>10892.536249999999</v>
      </c>
    </row>
    <row r="28" spans="1:9" x14ac:dyDescent="0.3">
      <c r="A28" s="19"/>
      <c r="B28" s="19"/>
      <c r="C28" s="19"/>
      <c r="D28" s="20" t="s">
        <v>0</v>
      </c>
      <c r="E28" s="102">
        <f t="shared" ref="E28:G28" si="57">E4</f>
        <v>10386.6</v>
      </c>
      <c r="F28" s="102">
        <f t="shared" ref="F28" si="58">F4</f>
        <v>10876.75</v>
      </c>
      <c r="G28" s="102">
        <f t="shared" si="57"/>
        <v>10876.75</v>
      </c>
      <c r="H28" s="102">
        <f t="shared" ref="H28:I28" si="59">H4</f>
        <v>10876.75</v>
      </c>
      <c r="I28" s="102">
        <f t="shared" si="59"/>
        <v>10883.75</v>
      </c>
    </row>
    <row r="29" spans="1:9" x14ac:dyDescent="0.3">
      <c r="A29" s="19"/>
      <c r="B29" s="19"/>
      <c r="C29" s="19"/>
      <c r="D29" s="20" t="s">
        <v>18</v>
      </c>
      <c r="E29" s="123">
        <f t="shared" ref="E29:G29" si="60">E4-E47/12</f>
        <v>10292.0825</v>
      </c>
      <c r="F29" s="123">
        <f t="shared" ref="F29" si="61">F4-F47/12</f>
        <v>10823.532916666667</v>
      </c>
      <c r="G29" s="123">
        <f t="shared" si="60"/>
        <v>10837.085833333333</v>
      </c>
      <c r="H29" s="123">
        <f t="shared" ref="H29:I29" si="62">H4-H47/12</f>
        <v>10868.742916666666</v>
      </c>
      <c r="I29" s="123">
        <f t="shared" si="62"/>
        <v>10874.963750000001</v>
      </c>
    </row>
    <row r="30" spans="1:9" x14ac:dyDescent="0.3">
      <c r="A30" s="19"/>
      <c r="B30" s="19"/>
      <c r="C30" s="19"/>
      <c r="D30" s="20" t="s">
        <v>19</v>
      </c>
      <c r="E30" s="123">
        <f t="shared" ref="E30:G30" si="63">E4-E47/6</f>
        <v>10197.565000000001</v>
      </c>
      <c r="F30" s="123">
        <f t="shared" ref="F30" si="64">F4-F47/6</f>
        <v>10770.315833333334</v>
      </c>
      <c r="G30" s="123">
        <f t="shared" si="63"/>
        <v>10797.421666666667</v>
      </c>
      <c r="H30" s="123">
        <f t="shared" ref="H30:I30" si="65">H4-H47/6</f>
        <v>10860.735833333334</v>
      </c>
      <c r="I30" s="123">
        <f t="shared" si="65"/>
        <v>10866.1775</v>
      </c>
    </row>
    <row r="31" spans="1:9" x14ac:dyDescent="0.3">
      <c r="A31" s="19"/>
      <c r="B31" s="19"/>
      <c r="C31" s="19"/>
      <c r="D31" s="20" t="s">
        <v>20</v>
      </c>
      <c r="E31" s="92">
        <f t="shared" ref="E31:G31" si="66">E4-E47/4</f>
        <v>10103.047500000001</v>
      </c>
      <c r="F31" s="92">
        <f t="shared" ref="F31" si="67">F4-F47/4</f>
        <v>10717.098749999999</v>
      </c>
      <c r="G31" s="92">
        <f t="shared" si="66"/>
        <v>10757.7575</v>
      </c>
      <c r="H31" s="92">
        <f t="shared" ref="H31:I31" si="68">H4-H47/4</f>
        <v>10852.72875</v>
      </c>
      <c r="I31" s="92">
        <f t="shared" si="68"/>
        <v>10857.391250000001</v>
      </c>
    </row>
    <row r="32" spans="1:9" x14ac:dyDescent="0.3">
      <c r="A32" s="19"/>
      <c r="B32" s="19"/>
      <c r="C32" s="19"/>
      <c r="D32" s="20" t="s">
        <v>21</v>
      </c>
      <c r="E32" s="87">
        <f t="shared" ref="E32:G32" si="69">E4-E47/2</f>
        <v>9819.4950000000008</v>
      </c>
      <c r="F32" s="87">
        <f t="shared" ref="F32" si="70">F4-F47/2</f>
        <v>10557.4475</v>
      </c>
      <c r="G32" s="87">
        <f t="shared" si="69"/>
        <v>10638.764999999999</v>
      </c>
      <c r="H32" s="87">
        <f t="shared" ref="H32:I32" si="71">H4-H47/2</f>
        <v>10828.7075</v>
      </c>
      <c r="I32" s="87">
        <f t="shared" si="71"/>
        <v>10831.032499999999</v>
      </c>
    </row>
    <row r="33" spans="1:10" x14ac:dyDescent="0.3">
      <c r="A33" s="19"/>
      <c r="B33" s="19"/>
      <c r="C33" s="19"/>
      <c r="D33" s="20" t="s">
        <v>22</v>
      </c>
      <c r="E33" s="93">
        <f t="shared" ref="E33:G33" si="72">E32-1.168*(E31-E32)</f>
        <v>9488.3056800000013</v>
      </c>
      <c r="F33" s="93">
        <f t="shared" ref="F33" si="73">F32-1.168*(F31-F32)</f>
        <v>10370.974840000001</v>
      </c>
      <c r="G33" s="93">
        <f t="shared" si="72"/>
        <v>10499.78176</v>
      </c>
      <c r="H33" s="93">
        <f t="shared" ref="H33:I33" si="74">H32-1.168*(H31-H32)</f>
        <v>10800.650680000001</v>
      </c>
      <c r="I33" s="93">
        <f t="shared" si="74"/>
        <v>10800.245479999998</v>
      </c>
    </row>
    <row r="34" spans="1:10" x14ac:dyDescent="0.3">
      <c r="A34" s="19"/>
      <c r="B34" s="19"/>
      <c r="C34" s="19"/>
      <c r="D34" s="20" t="s">
        <v>23</v>
      </c>
      <c r="E34" s="94">
        <f t="shared" ref="E34:G34" si="75">E4-(E22-E4)</f>
        <v>9316.1247402431891</v>
      </c>
      <c r="F34" s="94">
        <f t="shared" ref="F34" si="76">F4-(F22-F4)</f>
        <v>10266.175810295979</v>
      </c>
      <c r="G34" s="94">
        <f t="shared" si="75"/>
        <v>10428.086330703782</v>
      </c>
      <c r="H34" s="94">
        <f t="shared" ref="H34:I34" si="77">H4-(H22-H4)</f>
        <v>10789.064227602885</v>
      </c>
      <c r="I34" s="94">
        <f t="shared" si="77"/>
        <v>10787.560625060509</v>
      </c>
    </row>
    <row r="35" spans="1:10" x14ac:dyDescent="0.3">
      <c r="A35" s="134" t="s">
        <v>26</v>
      </c>
      <c r="B35" s="134"/>
      <c r="C35" s="134"/>
      <c r="D35" s="134"/>
      <c r="E35" s="123"/>
      <c r="F35" s="123"/>
      <c r="G35" s="123"/>
      <c r="H35" s="123"/>
      <c r="I35" s="123"/>
    </row>
    <row r="36" spans="1:10" x14ac:dyDescent="0.3">
      <c r="A36" s="18"/>
      <c r="B36" s="18"/>
      <c r="C36" s="18"/>
      <c r="D36" s="18" t="s">
        <v>37</v>
      </c>
      <c r="E36" s="105"/>
      <c r="F36" s="105"/>
      <c r="G36" s="105"/>
      <c r="H36" s="105"/>
      <c r="I36" s="105">
        <v>11107.673600000002</v>
      </c>
      <c r="J36" s="105">
        <v>11120</v>
      </c>
    </row>
    <row r="37" spans="1:10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>
        <v>11084.026400000002</v>
      </c>
    </row>
    <row r="38" spans="1:10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>
        <v>11045.750000000002</v>
      </c>
    </row>
    <row r="39" spans="1:10" x14ac:dyDescent="0.3">
      <c r="A39" s="17"/>
      <c r="B39" s="17"/>
      <c r="C39" s="17"/>
      <c r="D39" s="18" t="s">
        <v>32</v>
      </c>
      <c r="E39" s="90"/>
      <c r="F39" s="90"/>
      <c r="G39" s="90"/>
      <c r="H39" s="90">
        <v>11120</v>
      </c>
      <c r="I39" s="90">
        <v>11007.473600000001</v>
      </c>
    </row>
    <row r="40" spans="1:10" x14ac:dyDescent="0.3">
      <c r="A40" s="17"/>
      <c r="B40" s="17"/>
      <c r="C40" s="17"/>
      <c r="D40" s="18" t="s">
        <v>0</v>
      </c>
      <c r="E40" s="102">
        <f t="shared" ref="E40:G40" si="78">E4</f>
        <v>10386.6</v>
      </c>
      <c r="F40" s="102">
        <f t="shared" ref="F40" si="79">F4</f>
        <v>10876.75</v>
      </c>
      <c r="G40" s="102">
        <f t="shared" si="78"/>
        <v>10876.75</v>
      </c>
      <c r="H40" s="102">
        <f t="shared" ref="H40:I40" si="80">H4</f>
        <v>10876.75</v>
      </c>
      <c r="I40" s="102">
        <f t="shared" si="80"/>
        <v>10883.75</v>
      </c>
    </row>
    <row r="41" spans="1:10" x14ac:dyDescent="0.3">
      <c r="A41" s="17"/>
      <c r="B41" s="17"/>
      <c r="C41" s="17"/>
      <c r="D41" s="18" t="s">
        <v>33</v>
      </c>
      <c r="E41" s="92"/>
      <c r="F41" s="92"/>
      <c r="G41" s="92"/>
      <c r="H41" s="92">
        <v>10819</v>
      </c>
      <c r="I41" s="92">
        <v>10834</v>
      </c>
      <c r="J41" s="92">
        <v>10845</v>
      </c>
    </row>
    <row r="42" spans="1:10" x14ac:dyDescent="0.3">
      <c r="A42" s="17"/>
      <c r="B42" s="17"/>
      <c r="C42" s="17"/>
      <c r="D42" s="18" t="s">
        <v>34</v>
      </c>
      <c r="E42" s="87"/>
      <c r="F42" s="87"/>
      <c r="G42" s="87"/>
      <c r="H42" s="87">
        <v>10756</v>
      </c>
      <c r="I42" s="87">
        <v>10768</v>
      </c>
    </row>
    <row r="43" spans="1:10" x14ac:dyDescent="0.3">
      <c r="A43" s="17"/>
      <c r="B43" s="17"/>
      <c r="C43" s="17"/>
      <c r="D43" s="18" t="s">
        <v>36</v>
      </c>
      <c r="E43" s="93"/>
      <c r="F43" s="93"/>
      <c r="G43" s="93"/>
      <c r="H43" s="93">
        <v>10707</v>
      </c>
      <c r="I43" s="93">
        <v>10722</v>
      </c>
    </row>
    <row r="44" spans="1:10" x14ac:dyDescent="0.3">
      <c r="A44" s="17"/>
      <c r="B44" s="17"/>
      <c r="C44" s="17"/>
      <c r="D44" s="18" t="s">
        <v>38</v>
      </c>
      <c r="E44" s="94"/>
      <c r="F44" s="94"/>
      <c r="G44" s="94"/>
      <c r="H44" s="94">
        <v>10575</v>
      </c>
      <c r="I44" s="94">
        <v>10581.538</v>
      </c>
    </row>
    <row r="45" spans="1:10" x14ac:dyDescent="0.3">
      <c r="A45" s="13"/>
      <c r="B45" s="13"/>
      <c r="C45" s="13"/>
      <c r="D45" s="12"/>
      <c r="E45" s="123"/>
      <c r="F45" s="123"/>
      <c r="G45" s="123"/>
      <c r="H45" s="123"/>
      <c r="I45" s="123"/>
    </row>
    <row r="46" spans="1:10" x14ac:dyDescent="0.3">
      <c r="A46" s="13"/>
      <c r="B46" s="13"/>
      <c r="C46" s="12"/>
      <c r="D46" s="12" t="s">
        <v>10</v>
      </c>
      <c r="E46" s="124">
        <f t="shared" ref="E46:G46" si="81">ABS(E2-E3)</f>
        <v>1031.1000000000004</v>
      </c>
      <c r="F46" s="124">
        <f t="shared" ref="F46" si="82">ABS(F2-F3)</f>
        <v>580.55000000000109</v>
      </c>
      <c r="G46" s="124">
        <f t="shared" si="81"/>
        <v>432.70000000000073</v>
      </c>
      <c r="H46" s="124">
        <f t="shared" ref="H46:I46" si="83">ABS(H2-H3)</f>
        <v>87.350000000000364</v>
      </c>
      <c r="I46" s="124">
        <f t="shared" si="83"/>
        <v>95.850000000000364</v>
      </c>
    </row>
    <row r="47" spans="1:10" x14ac:dyDescent="0.3">
      <c r="A47" s="13"/>
      <c r="B47" s="13"/>
      <c r="C47" s="12"/>
      <c r="D47" s="12" t="s">
        <v>9</v>
      </c>
      <c r="E47" s="123">
        <f t="shared" ref="E47:G47" si="84">E46*1.1</f>
        <v>1134.2100000000005</v>
      </c>
      <c r="F47" s="123">
        <f t="shared" ref="F47" si="85">F46*1.1</f>
        <v>638.60500000000127</v>
      </c>
      <c r="G47" s="123">
        <f t="shared" si="84"/>
        <v>475.97000000000082</v>
      </c>
      <c r="H47" s="123">
        <f t="shared" ref="H47:I47" si="86">H46*1.1</f>
        <v>96.085000000000406</v>
      </c>
      <c r="I47" s="123">
        <f t="shared" si="86"/>
        <v>105.43500000000041</v>
      </c>
    </row>
    <row r="48" spans="1:10" x14ac:dyDescent="0.3">
      <c r="A48" s="13"/>
      <c r="B48" s="13"/>
      <c r="C48" s="12"/>
      <c r="D48" s="12" t="s">
        <v>11</v>
      </c>
      <c r="E48" s="124">
        <f t="shared" ref="E48:G48" si="87">(E2+E3)</f>
        <v>21040.199999999997</v>
      </c>
      <c r="F48" s="124">
        <f t="shared" ref="F48" si="88">(F2+F3)</f>
        <v>21264.35</v>
      </c>
      <c r="G48" s="124">
        <f t="shared" si="87"/>
        <v>21412.2</v>
      </c>
      <c r="H48" s="124">
        <f t="shared" ref="H48:I48" si="89">(H2+H3)</f>
        <v>21757.550000000003</v>
      </c>
      <c r="I48" s="124">
        <f t="shared" si="89"/>
        <v>21786.550000000003</v>
      </c>
    </row>
    <row r="49" spans="1:9" x14ac:dyDescent="0.3">
      <c r="A49" s="13"/>
      <c r="B49" s="13"/>
      <c r="C49" s="13"/>
      <c r="D49" s="12" t="s">
        <v>6</v>
      </c>
      <c r="E49" s="124">
        <f t="shared" ref="E49:G49" si="90">(E2+E3)/2</f>
        <v>10520.099999999999</v>
      </c>
      <c r="F49" s="124">
        <f t="shared" ref="F49" si="91">(F2+F3)/2</f>
        <v>10632.174999999999</v>
      </c>
      <c r="G49" s="124">
        <f t="shared" si="90"/>
        <v>10706.1</v>
      </c>
      <c r="H49" s="124">
        <f t="shared" ref="H49:I49" si="92">(H2+H3)/2</f>
        <v>10878.775000000001</v>
      </c>
      <c r="I49" s="124">
        <f t="shared" si="92"/>
        <v>10893.275000000001</v>
      </c>
    </row>
    <row r="50" spans="1:9" x14ac:dyDescent="0.3">
      <c r="E50" s="125"/>
      <c r="F50" s="125"/>
      <c r="G50" s="125"/>
    </row>
    <row r="51" spans="1:9" x14ac:dyDescent="0.3">
      <c r="E51" s="125"/>
      <c r="F51" s="125"/>
      <c r="G51" s="125"/>
    </row>
    <row r="52" spans="1:9" x14ac:dyDescent="0.3">
      <c r="A52" s="17"/>
      <c r="B52" s="17"/>
      <c r="C52" s="17"/>
      <c r="D52" s="18" t="s">
        <v>4</v>
      </c>
      <c r="E52" s="126">
        <f t="shared" ref="E52:G52" si="93">E13+E55/2</f>
        <v>10520.099999999999</v>
      </c>
      <c r="F52" s="126">
        <f t="shared" ref="F52" si="94">F13+F55/2</f>
        <v>10795.224999999999</v>
      </c>
      <c r="G52" s="126">
        <f t="shared" si="93"/>
        <v>10819.866666666667</v>
      </c>
      <c r="H52" s="126">
        <f t="shared" ref="H52:I52" si="95">H13+H55/2</f>
        <v>10878.775000000001</v>
      </c>
      <c r="I52" s="126">
        <f t="shared" si="95"/>
        <v>10893.275000000001</v>
      </c>
    </row>
    <row r="53" spans="1:9" x14ac:dyDescent="0.3">
      <c r="A53" s="17"/>
      <c r="B53" s="17"/>
      <c r="C53" s="17"/>
      <c r="D53" s="18" t="s">
        <v>29</v>
      </c>
      <c r="E53" s="127">
        <f t="shared" ref="E53:G53" si="96">E13</f>
        <v>10475.599999999999</v>
      </c>
      <c r="F53" s="127">
        <f t="shared" ref="F53" si="97">F13</f>
        <v>10713.699999999999</v>
      </c>
      <c r="G53" s="127">
        <f t="shared" si="96"/>
        <v>10762.983333333334</v>
      </c>
      <c r="H53" s="127">
        <f t="shared" ref="H53:I53" si="98">H13</f>
        <v>10878.1</v>
      </c>
      <c r="I53" s="127">
        <f t="shared" si="98"/>
        <v>10890.1</v>
      </c>
    </row>
    <row r="54" spans="1:9" x14ac:dyDescent="0.3">
      <c r="A54" s="17"/>
      <c r="B54" s="17"/>
      <c r="C54" s="17"/>
      <c r="D54" s="18" t="s">
        <v>3</v>
      </c>
      <c r="E54" s="128">
        <f t="shared" ref="E54:G54" si="99">E13-E55/2</f>
        <v>10431.099999999999</v>
      </c>
      <c r="F54" s="128">
        <f t="shared" ref="F54" si="100">F13-F55/2</f>
        <v>10632.174999999999</v>
      </c>
      <c r="G54" s="128">
        <f t="shared" si="99"/>
        <v>10706.1</v>
      </c>
      <c r="H54" s="128">
        <f t="shared" ref="H54:I54" si="101">H13-H55/2</f>
        <v>10877.424999999999</v>
      </c>
      <c r="I54" s="128">
        <f t="shared" si="101"/>
        <v>10886.924999999999</v>
      </c>
    </row>
    <row r="55" spans="1:9" x14ac:dyDescent="0.3">
      <c r="A55" s="17"/>
      <c r="B55" s="17"/>
      <c r="C55" s="17"/>
      <c r="D55" s="18" t="s">
        <v>5</v>
      </c>
      <c r="E55" s="129">
        <f t="shared" ref="E55:G55" si="102">ABS((E13-E49)*2)</f>
        <v>89</v>
      </c>
      <c r="F55" s="129">
        <f t="shared" ref="F55" si="103">ABS((F13-F49)*2)</f>
        <v>163.04999999999927</v>
      </c>
      <c r="G55" s="129">
        <f t="shared" si="102"/>
        <v>113.76666666666642</v>
      </c>
      <c r="H55" s="129">
        <f t="shared" ref="H55:I55" si="104">ABS((H13-H49)*2)</f>
        <v>1.3500000000021828</v>
      </c>
      <c r="I55" s="129">
        <f t="shared" si="104"/>
        <v>6.3500000000021828</v>
      </c>
    </row>
    <row r="56" spans="1:9" ht="225" customHeight="1" x14ac:dyDescent="0.3">
      <c r="A56" s="1" t="s">
        <v>63</v>
      </c>
      <c r="E56" s="125"/>
      <c r="F56" s="125"/>
      <c r="G56" s="125"/>
      <c r="H56" s="130"/>
      <c r="I56" s="130"/>
    </row>
    <row r="57" spans="1:9" x14ac:dyDescent="0.3">
      <c r="E57" s="125"/>
      <c r="F57" s="125"/>
      <c r="G57" s="125"/>
    </row>
    <row r="58" spans="1:9" x14ac:dyDescent="0.3">
      <c r="E58" s="125"/>
      <c r="F58" s="125"/>
      <c r="G58" s="125"/>
    </row>
    <row r="59" spans="1:9" x14ac:dyDescent="0.3">
      <c r="E59" s="125"/>
      <c r="F59" s="125"/>
      <c r="G59" s="125"/>
    </row>
    <row r="60" spans="1:9" x14ac:dyDescent="0.3">
      <c r="E60" s="125"/>
      <c r="F60" s="125"/>
      <c r="G60" s="125"/>
    </row>
    <row r="61" spans="1:9" x14ac:dyDescent="0.3">
      <c r="E61" s="125"/>
      <c r="F61" s="125"/>
      <c r="G61" s="125"/>
    </row>
    <row r="62" spans="1:9" x14ac:dyDescent="0.3">
      <c r="E62" s="125"/>
      <c r="F62" s="125"/>
      <c r="G62" s="125"/>
    </row>
    <row r="63" spans="1:9" x14ac:dyDescent="0.3">
      <c r="E63" s="125"/>
      <c r="F63" s="125"/>
      <c r="G63" s="125"/>
    </row>
    <row r="64" spans="1:9" x14ac:dyDescent="0.3">
      <c r="E64" s="125"/>
      <c r="F64" s="125"/>
      <c r="G64" s="125"/>
    </row>
    <row r="65" spans="5:7" x14ac:dyDescent="0.3">
      <c r="E65" s="125"/>
      <c r="F65" s="125"/>
      <c r="G65" s="125"/>
    </row>
    <row r="66" spans="5:7" x14ac:dyDescent="0.3">
      <c r="E66" s="125"/>
      <c r="F66" s="125"/>
      <c r="G66" s="125"/>
    </row>
    <row r="67" spans="5:7" x14ac:dyDescent="0.3">
      <c r="E67" s="125"/>
      <c r="F67" s="125"/>
      <c r="G67" s="125"/>
    </row>
    <row r="68" spans="5:7" x14ac:dyDescent="0.3">
      <c r="E68" s="125"/>
      <c r="F68" s="125"/>
      <c r="G68" s="125"/>
    </row>
    <row r="69" spans="5:7" x14ac:dyDescent="0.3">
      <c r="E69" s="125"/>
      <c r="F69" s="125"/>
      <c r="G69" s="125"/>
    </row>
    <row r="70" spans="5:7" x14ac:dyDescent="0.3">
      <c r="E70" s="125"/>
      <c r="F70" s="125"/>
      <c r="G70" s="125"/>
    </row>
    <row r="71" spans="5:7" x14ac:dyDescent="0.3">
      <c r="E71" s="125"/>
      <c r="F71" s="125"/>
      <c r="G71" s="125"/>
    </row>
    <row r="72" spans="5:7" x14ac:dyDescent="0.3">
      <c r="E72" s="125"/>
      <c r="F72" s="125"/>
      <c r="G72" s="125"/>
    </row>
    <row r="73" spans="5:7" x14ac:dyDescent="0.3">
      <c r="E73" s="125"/>
      <c r="F73" s="125"/>
      <c r="G73" s="125"/>
    </row>
    <row r="74" spans="5:7" x14ac:dyDescent="0.3">
      <c r="E74" s="125"/>
      <c r="F74" s="125"/>
      <c r="G74" s="125"/>
    </row>
    <row r="75" spans="5:7" x14ac:dyDescent="0.3">
      <c r="E75" s="125"/>
      <c r="F75" s="125"/>
      <c r="G75" s="125"/>
    </row>
    <row r="76" spans="5:7" x14ac:dyDescent="0.3">
      <c r="E76" s="125"/>
      <c r="F76" s="125"/>
      <c r="G76" s="125"/>
    </row>
    <row r="77" spans="5:7" x14ac:dyDescent="0.3">
      <c r="E77" s="125"/>
      <c r="F77" s="125"/>
      <c r="G77" s="125"/>
    </row>
    <row r="78" spans="5:7" x14ac:dyDescent="0.3">
      <c r="E78" s="125"/>
      <c r="F78" s="125"/>
      <c r="G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4" t="s">
        <v>25</v>
      </c>
      <c r="B5" s="134"/>
      <c r="C5" s="134"/>
      <c r="D5" s="134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4" t="s">
        <v>24</v>
      </c>
      <c r="B21" s="134"/>
      <c r="C21" s="134"/>
      <c r="D21" s="134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4" t="s">
        <v>26</v>
      </c>
      <c r="B35" s="134"/>
      <c r="C35" s="134"/>
      <c r="D35" s="134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6"/>
  <sheetViews>
    <sheetView topLeftCell="AR1" zoomScale="115" zoomScaleNormal="115" workbookViewId="0">
      <selection activeCell="AY1" sqref="AY1:BE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16384" width="8.88671875" style="1"/>
  </cols>
  <sheetData>
    <row r="1" spans="1:57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</row>
    <row r="2" spans="1:57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</row>
    <row r="3" spans="1:57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</row>
    <row r="4" spans="1:57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</row>
    <row r="5" spans="1:57" x14ac:dyDescent="0.3">
      <c r="A5" s="135" t="s">
        <v>25</v>
      </c>
      <c r="B5" s="135"/>
      <c r="C5" s="135"/>
      <c r="D5" s="135"/>
      <c r="E5" s="14"/>
      <c r="F5" s="14"/>
      <c r="J5" s="14"/>
    </row>
    <row r="6" spans="1:57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E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</row>
    <row r="7" spans="1:57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E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</row>
    <row r="8" spans="1:57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E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</row>
    <row r="9" spans="1:57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E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</row>
    <row r="10" spans="1:57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E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</row>
    <row r="11" spans="1:57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E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</row>
    <row r="12" spans="1:57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</row>
    <row r="13" spans="1:57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E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</row>
    <row r="14" spans="1:57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</row>
    <row r="15" spans="1:57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E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</row>
    <row r="16" spans="1:57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E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</row>
    <row r="17" spans="1:57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E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</row>
    <row r="18" spans="1:57" x14ac:dyDescent="0.3">
      <c r="A18" s="135" t="s">
        <v>24</v>
      </c>
      <c r="B18" s="135"/>
      <c r="C18" s="135"/>
      <c r="D18" s="13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E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</row>
    <row r="19" spans="1:57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E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</row>
    <row r="20" spans="1:57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E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</row>
    <row r="21" spans="1:57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</row>
    <row r="22" spans="1:57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E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</row>
    <row r="23" spans="1:57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E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</row>
    <row r="24" spans="1:57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E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</row>
    <row r="25" spans="1:57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E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</row>
    <row r="26" spans="1:57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E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</row>
    <row r="27" spans="1:57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E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</row>
    <row r="28" spans="1:57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E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</row>
    <row r="29" spans="1:57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E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</row>
    <row r="30" spans="1:57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E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</row>
    <row r="31" spans="1:57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E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</row>
    <row r="32" spans="1:57" x14ac:dyDescent="0.3">
      <c r="A32" s="135" t="s">
        <v>26</v>
      </c>
      <c r="B32" s="135"/>
      <c r="C32" s="135"/>
      <c r="D32" s="13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E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</row>
    <row r="33" spans="1:57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E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</row>
    <row r="34" spans="1:57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E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</row>
    <row r="35" spans="1:57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</row>
    <row r="36" spans="1:57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</row>
    <row r="37" spans="1:57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</row>
    <row r="38" spans="1:57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1522.538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</row>
    <row r="39" spans="1:57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1882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</row>
    <row r="40" spans="1:57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2241.4619999999995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E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</row>
    <row r="41" spans="1:57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2463.5380000000005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</row>
    <row r="42" spans="1:57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</row>
    <row r="43" spans="1:57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</row>
    <row r="44" spans="1:57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</row>
    <row r="45" spans="1:57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</row>
    <row r="46" spans="1:57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E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</row>
    <row r="47" spans="1:57" x14ac:dyDescent="0.3">
      <c r="AA47" s="14">
        <f t="shared" ref="AA47:BE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</row>
    <row r="48" spans="1:57" x14ac:dyDescent="0.3">
      <c r="AA48" s="3">
        <f t="shared" ref="AA48:BE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</row>
    <row r="49" spans="27:57" x14ac:dyDescent="0.3">
      <c r="AA49" s="3">
        <f t="shared" ref="AA49:BE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</row>
    <row r="50" spans="27:57" x14ac:dyDescent="0.3">
      <c r="BA50" s="125"/>
      <c r="BB50" s="125"/>
    </row>
    <row r="51" spans="27:57" x14ac:dyDescent="0.3">
      <c r="BA51" s="125"/>
      <c r="BB51" s="125"/>
    </row>
    <row r="52" spans="27:57" x14ac:dyDescent="0.3">
      <c r="AA52" s="15">
        <f t="shared" ref="AA52:BE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</row>
    <row r="53" spans="27:57" x14ac:dyDescent="0.3">
      <c r="AA53" s="34">
        <f>AA13</f>
        <v>10147.699999999999</v>
      </c>
      <c r="AB53" s="34">
        <f t="shared" ref="AB53:BE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</row>
    <row r="54" spans="27:57" x14ac:dyDescent="0.3">
      <c r="AA54" s="16">
        <f t="shared" ref="AA54:BE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</row>
    <row r="55" spans="27:57" x14ac:dyDescent="0.3">
      <c r="AA55" s="33">
        <f t="shared" ref="AA55:BE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</row>
    <row r="56" spans="27:57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0" workbookViewId="0">
      <selection activeCell="C17" sqref="C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10941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10718.923999999999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10581.538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10470.5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10359.462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10275.713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10201.374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359.46199999999999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470.5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581.53800000000001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659.35869999999989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941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1163.076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1300.462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1411.5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1522.538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1600.3587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1882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2104.0759999999996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2241.4619999999995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2463.5380000000005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2823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3045.076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3182.4619999999995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3404.5380000000005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3764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3986.0760000000005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4123.4619999999995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4345.5380000000005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4705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4927.0760000000009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5064.4620000000004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5286.5379999999996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10490.85</v>
      </c>
      <c r="D6" s="45"/>
      <c r="E6" s="46">
        <v>10597</v>
      </c>
      <c r="F6" s="45"/>
      <c r="G6" s="47">
        <v>10629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10637</v>
      </c>
      <c r="D9" s="45"/>
      <c r="E9" s="46">
        <v>10677</v>
      </c>
      <c r="F9" s="45"/>
      <c r="G9" s="47">
        <v>10758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10597</v>
      </c>
      <c r="D12" s="45"/>
      <c r="E12" s="46">
        <v>10629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10602.508599999999</v>
      </c>
      <c r="D16" s="71"/>
      <c r="E16" s="70">
        <f>VALUE(23.6/100*(E6-E9)+E9)</f>
        <v>10658.12</v>
      </c>
      <c r="F16" s="72"/>
      <c r="G16" s="73">
        <f>VALUE(23.6/100*(G6-G9)+G9)</f>
        <v>10727.556</v>
      </c>
    </row>
    <row r="17" spans="2:7" x14ac:dyDescent="0.3">
      <c r="B17" s="64">
        <v>0.38200000000000001</v>
      </c>
      <c r="C17" s="65">
        <f>38.2/100*(C6-C9)+C9</f>
        <v>10581.170700000001</v>
      </c>
      <c r="D17" s="66"/>
      <c r="E17" s="65">
        <f>VALUE(38.2/100*(E6-E9)+E9)</f>
        <v>10646.44</v>
      </c>
      <c r="F17" s="67"/>
      <c r="G17" s="68">
        <f>VALUE(38.2/100*(G6-G9)+G9)</f>
        <v>10708.722</v>
      </c>
    </row>
    <row r="18" spans="2:7" x14ac:dyDescent="0.3">
      <c r="B18" s="69">
        <v>0.5</v>
      </c>
      <c r="C18" s="70">
        <f>VALUE(50/100*(C6-C9)+C9)</f>
        <v>10563.924999999999</v>
      </c>
      <c r="D18" s="71"/>
      <c r="E18" s="70">
        <f>VALUE(50/100*(E6-E9)+E9)</f>
        <v>10637</v>
      </c>
      <c r="F18" s="72"/>
      <c r="G18" s="73">
        <f>VALUE(50/100*(G6-G9)+G9)</f>
        <v>10693.5</v>
      </c>
    </row>
    <row r="19" spans="2:7" x14ac:dyDescent="0.3">
      <c r="B19" s="69">
        <v>0.61799999999999999</v>
      </c>
      <c r="C19" s="70">
        <f>VALUE(61.8/100*(C6-C9)+C9)</f>
        <v>10546.6793</v>
      </c>
      <c r="D19" s="71"/>
      <c r="E19" s="70">
        <f>VALUE(61.8/100*(E6-E9)+E9)</f>
        <v>10627.56</v>
      </c>
      <c r="F19" s="72"/>
      <c r="G19" s="73">
        <f>VALUE(61.8/100*(G6-G9)+G9)</f>
        <v>10678.278</v>
      </c>
    </row>
    <row r="20" spans="2:7" x14ac:dyDescent="0.3">
      <c r="B20" s="53">
        <v>0.70699999999999996</v>
      </c>
      <c r="C20" s="54">
        <f>VALUE(70.7/100*(C6-C9)+C9)</f>
        <v>10533.67195</v>
      </c>
      <c r="D20" s="55"/>
      <c r="E20" s="54">
        <f>VALUE(70.7/100*(E6-E9)+E9)</f>
        <v>10620.44</v>
      </c>
      <c r="F20" s="56"/>
      <c r="G20" s="57">
        <f>VALUE(70.7/100*(G6-G9)+G9)</f>
        <v>10666.797</v>
      </c>
    </row>
    <row r="21" spans="2:7" x14ac:dyDescent="0.3">
      <c r="B21" s="53">
        <v>0.78600000000000003</v>
      </c>
      <c r="C21" s="54">
        <f>VALUE(78.6/100*(C6-C9)+C9)</f>
        <v>10522.126099999999</v>
      </c>
      <c r="D21" s="55"/>
      <c r="E21" s="54">
        <f>VALUE(78.6/100*(E6-E9)+E9)</f>
        <v>10614.12</v>
      </c>
      <c r="F21" s="56"/>
      <c r="G21" s="57">
        <f>VALUE(78.6/100*(G6-G9)+G9)</f>
        <v>10656.606</v>
      </c>
    </row>
    <row r="22" spans="2:7" x14ac:dyDescent="0.3">
      <c r="B22" s="53">
        <v>1</v>
      </c>
      <c r="C22" s="54">
        <f>VALUE(100/100*(C6-C9)+C9)</f>
        <v>10490.85</v>
      </c>
      <c r="D22" s="55"/>
      <c r="E22" s="54">
        <f>VALUE(100/100*(E6-E9)+E9)</f>
        <v>10597</v>
      </c>
      <c r="F22" s="56"/>
      <c r="G22" s="57">
        <f>VALUE(100/100*(G6-G9)+G9)</f>
        <v>10629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10652.829299999999</v>
      </c>
      <c r="D25" s="84"/>
      <c r="E25" s="62">
        <f>VALUE(E12-38.2/100*(E6-E9))</f>
        <v>10659.56</v>
      </c>
      <c r="F25" s="85"/>
      <c r="G25" s="62">
        <f>VALUE(G12-38.2/100*(G6-G9))</f>
        <v>49.277999999999999</v>
      </c>
    </row>
    <row r="26" spans="2:7" x14ac:dyDescent="0.3">
      <c r="B26" s="59">
        <v>0.5</v>
      </c>
      <c r="C26" s="62">
        <f>VALUE(C12-50/100*(C6-C9))</f>
        <v>10670.075000000001</v>
      </c>
      <c r="D26" s="84"/>
      <c r="E26" s="62">
        <f>VALUE(E12-50/100*(E6-E9))</f>
        <v>10669</v>
      </c>
      <c r="F26" s="85"/>
      <c r="G26" s="62">
        <f>VALUE(G12-50/100*(G6-G9))</f>
        <v>64.5</v>
      </c>
    </row>
    <row r="27" spans="2:7" x14ac:dyDescent="0.3">
      <c r="B27" s="59">
        <v>0.61799999999999999</v>
      </c>
      <c r="C27" s="62">
        <f>VALUE(C12-61.8/100*(C6-C9))</f>
        <v>10687.3207</v>
      </c>
      <c r="D27" s="84"/>
      <c r="E27" s="62">
        <f>VALUE(E12-61.8/100*(E6-E9))</f>
        <v>10678.44</v>
      </c>
      <c r="F27" s="85"/>
      <c r="G27" s="62">
        <f>VALUE(G12-61.8/100*(G6-G9))</f>
        <v>79.721999999999994</v>
      </c>
    </row>
    <row r="28" spans="2:7" x14ac:dyDescent="0.3">
      <c r="B28" s="53">
        <v>0.70699999999999996</v>
      </c>
      <c r="C28" s="57">
        <f>VALUE(C12-70.07/100*(C6-C9))</f>
        <v>10699.407305000001</v>
      </c>
      <c r="D28" s="55"/>
      <c r="E28" s="57">
        <f>VALUE(E12-70.07/100*(E6-E9))</f>
        <v>10685.056</v>
      </c>
      <c r="F28" s="56"/>
      <c r="G28" s="57">
        <f>VALUE(G12-70.07/100*(G6-G9))</f>
        <v>90.390299999999982</v>
      </c>
    </row>
    <row r="29" spans="2:7" x14ac:dyDescent="0.3">
      <c r="B29" s="59">
        <v>1</v>
      </c>
      <c r="C29" s="62">
        <f>VALUE(C12-100/100*(C6-C9))</f>
        <v>10743.15</v>
      </c>
      <c r="D29" s="84"/>
      <c r="E29" s="62">
        <f>VALUE(E12-100/100*(E6-E9))</f>
        <v>10709</v>
      </c>
      <c r="F29" s="85"/>
      <c r="G29" s="62">
        <f>VALUE(G12-100/100*(G6-G9))</f>
        <v>129</v>
      </c>
    </row>
    <row r="30" spans="2:7" x14ac:dyDescent="0.3">
      <c r="B30" s="53">
        <v>1.236</v>
      </c>
      <c r="C30" s="57">
        <f>VALUE(C12-123.6/100*(C6-C9))</f>
        <v>10777.6414</v>
      </c>
      <c r="D30" s="55"/>
      <c r="E30" s="57">
        <f>VALUE(E12-123.6/100*(E6-E9))</f>
        <v>10727.88</v>
      </c>
      <c r="F30" s="56"/>
      <c r="G30" s="57">
        <f>VALUE(G12-123.6/100*(G6-G9))</f>
        <v>159.44399999999999</v>
      </c>
    </row>
    <row r="31" spans="2:7" x14ac:dyDescent="0.3">
      <c r="B31" s="53">
        <v>1.3819999999999999</v>
      </c>
      <c r="C31" s="57">
        <f>VALUE(C12-138.2/100*(C6-C9))</f>
        <v>10798.979299999999</v>
      </c>
      <c r="D31" s="55"/>
      <c r="E31" s="57">
        <f>VALUE(E12-138.2/100*(E6-E9))</f>
        <v>10739.56</v>
      </c>
      <c r="F31" s="56"/>
      <c r="G31" s="57">
        <f>VALUE(G12-138.2/100*(G6-G9))</f>
        <v>178.27799999999999</v>
      </c>
    </row>
    <row r="32" spans="2:7" x14ac:dyDescent="0.3">
      <c r="B32" s="53">
        <v>1.5</v>
      </c>
      <c r="C32" s="57">
        <f>VALUE(C12-150/100*(C6-C9))</f>
        <v>10816.224999999999</v>
      </c>
      <c r="D32" s="55"/>
      <c r="E32" s="57">
        <f>VALUE(E12-150/100*(E6-E9))</f>
        <v>10749</v>
      </c>
      <c r="F32" s="56"/>
      <c r="G32" s="57">
        <f>VALUE(G12-150/100*(G6-G9))</f>
        <v>193.5</v>
      </c>
    </row>
    <row r="33" spans="2:7" x14ac:dyDescent="0.3">
      <c r="B33" s="59">
        <v>1.6180000000000001</v>
      </c>
      <c r="C33" s="62">
        <f>VALUE(C12-161.8/100*(C6-C9))</f>
        <v>10833.4707</v>
      </c>
      <c r="D33" s="84"/>
      <c r="E33" s="62">
        <f>VALUE(E12-161.8/100*(E6-E9))</f>
        <v>10758.44</v>
      </c>
      <c r="F33" s="85"/>
      <c r="G33" s="62">
        <f>VALUE(G12-161.8/100*(G6-G9))</f>
        <v>208.72200000000001</v>
      </c>
    </row>
    <row r="34" spans="2:7" x14ac:dyDescent="0.3">
      <c r="B34" s="53">
        <v>1.7070000000000001</v>
      </c>
      <c r="C34" s="57">
        <f>VALUE(C12-170.07/100*(C6-C9))</f>
        <v>10845.557304999998</v>
      </c>
      <c r="D34" s="55"/>
      <c r="E34" s="57">
        <f>VALUE(E12-170.07/100*(E6-E9))</f>
        <v>10765.056</v>
      </c>
      <c r="F34" s="56"/>
      <c r="G34" s="57">
        <f>VALUE(G12-170.07/100*(G6-G9))</f>
        <v>219.3903</v>
      </c>
    </row>
    <row r="35" spans="2:7" x14ac:dyDescent="0.3">
      <c r="B35" s="59">
        <v>2</v>
      </c>
      <c r="C35" s="62">
        <f>VALUE(C12-200/100*(C6-C9))</f>
        <v>10889.3</v>
      </c>
      <c r="D35" s="84"/>
      <c r="E35" s="62">
        <f>VALUE(E12-200/100*(E6-E9))</f>
        <v>10789</v>
      </c>
      <c r="F35" s="85"/>
      <c r="G35" s="62">
        <f>VALUE(G12-200/100*(G6-G9))</f>
        <v>258</v>
      </c>
    </row>
    <row r="36" spans="2:7" x14ac:dyDescent="0.3">
      <c r="B36" s="53">
        <v>2.2360000000000002</v>
      </c>
      <c r="C36" s="57">
        <f>VALUE(C12-223.6/100*(C6-C9))</f>
        <v>10923.791399999998</v>
      </c>
      <c r="D36" s="55"/>
      <c r="E36" s="57">
        <f>VALUE(E12-223.6/100*(E6-E9))</f>
        <v>10807.88</v>
      </c>
      <c r="F36" s="56"/>
      <c r="G36" s="57">
        <f>VALUE(G12-223.6/100*(G6-G9))</f>
        <v>288.44399999999996</v>
      </c>
    </row>
    <row r="37" spans="2:7" x14ac:dyDescent="0.3">
      <c r="B37" s="59">
        <v>2.3820000000000001</v>
      </c>
      <c r="C37" s="62">
        <f>VALUE(C12-238.2/100*(C6-C9))</f>
        <v>10945.129299999999</v>
      </c>
      <c r="D37" s="84"/>
      <c r="E37" s="62">
        <f>VALUE(E12-238.2/100*(E6-E9))</f>
        <v>10819.56</v>
      </c>
      <c r="F37" s="85"/>
      <c r="G37" s="62">
        <f>VALUE(G12-238.2/100*(G6-G9))</f>
        <v>307.27799999999996</v>
      </c>
    </row>
    <row r="38" spans="2:7" x14ac:dyDescent="0.3">
      <c r="B38" s="59">
        <v>2.6179999999999999</v>
      </c>
      <c r="C38" s="62">
        <f>VALUE(C12-261.8/100*(C6-C9))</f>
        <v>10979.620699999999</v>
      </c>
      <c r="D38" s="84"/>
      <c r="E38" s="62">
        <f>VALUE(E12-261.8/100*(E6-E9))</f>
        <v>10838.44</v>
      </c>
      <c r="F38" s="85"/>
      <c r="G38" s="62">
        <f>VALUE(G12-261.8/100*(G6-G9))</f>
        <v>337.72200000000004</v>
      </c>
    </row>
    <row r="39" spans="2:7" x14ac:dyDescent="0.3">
      <c r="B39" s="59">
        <v>3</v>
      </c>
      <c r="C39" s="62">
        <f>VALUE(C12-300/100*(C6-C9))</f>
        <v>11035.449999999999</v>
      </c>
      <c r="D39" s="84"/>
      <c r="E39" s="62">
        <f>VALUE(E12-300/100*(E6-E9))</f>
        <v>10869</v>
      </c>
      <c r="F39" s="85"/>
      <c r="G39" s="62">
        <f>VALUE(G12-300/100*(G6-G9))</f>
        <v>387</v>
      </c>
    </row>
    <row r="40" spans="2:7" x14ac:dyDescent="0.3">
      <c r="B40" s="53">
        <v>3.2360000000000002</v>
      </c>
      <c r="C40" s="57">
        <f>VALUE(C12-323.6/100*(C6-C9))</f>
        <v>11069.9414</v>
      </c>
      <c r="D40" s="55"/>
      <c r="E40" s="57">
        <f>VALUE(E12-323.6/100*(E6-E9))</f>
        <v>10887.88</v>
      </c>
      <c r="F40" s="56"/>
      <c r="G40" s="57">
        <f>VALUE(G12-323.6/100*(G6-G9))</f>
        <v>417.44400000000002</v>
      </c>
    </row>
    <row r="41" spans="2:7" x14ac:dyDescent="0.3">
      <c r="B41" s="59">
        <v>3.3820000000000001</v>
      </c>
      <c r="C41" s="62">
        <f>VALUE(C12-338.2/100*(C6-C9))</f>
        <v>11091.279299999998</v>
      </c>
      <c r="D41" s="84"/>
      <c r="E41" s="62">
        <f>VALUE(E12-338.2/100*(E6-E9))</f>
        <v>10899.56</v>
      </c>
      <c r="F41" s="85"/>
      <c r="G41" s="62">
        <f>VALUE(G12-338.2/100*(G6-G9))</f>
        <v>436.27799999999996</v>
      </c>
    </row>
    <row r="42" spans="2:7" x14ac:dyDescent="0.3">
      <c r="B42" s="59">
        <v>3.6179999999999999</v>
      </c>
      <c r="C42" s="62">
        <f>VALUE(C12-361.8/100*(C6-C9))</f>
        <v>11125.770699999999</v>
      </c>
      <c r="D42" s="84"/>
      <c r="E42" s="62">
        <f>VALUE(E12-361.8/100*(E6-E9))</f>
        <v>10918.44</v>
      </c>
      <c r="F42" s="85"/>
      <c r="G42" s="62">
        <f>VALUE(G12-361.8/100*(G6-G9))</f>
        <v>466.72200000000004</v>
      </c>
    </row>
    <row r="43" spans="2:7" x14ac:dyDescent="0.3">
      <c r="B43" s="59">
        <v>4</v>
      </c>
      <c r="C43" s="62">
        <f>VALUE(C12-400/100*(C6-C9))</f>
        <v>11181.599999999999</v>
      </c>
      <c r="D43" s="84"/>
      <c r="E43" s="62">
        <f>VALUE(E12-400/100*(E6-E9))</f>
        <v>10949</v>
      </c>
      <c r="F43" s="85"/>
      <c r="G43" s="62">
        <f>VALUE(G12-400/100*(G6-G9))</f>
        <v>516</v>
      </c>
    </row>
    <row r="44" spans="2:7" x14ac:dyDescent="0.3">
      <c r="B44" s="53">
        <v>4.2359999999999998</v>
      </c>
      <c r="C44" s="57">
        <f>VALUE(C12-423.6/100*(C6-C9))</f>
        <v>11216.091399999999</v>
      </c>
      <c r="D44" s="55"/>
      <c r="E44" s="57">
        <f>VALUE(E12-423.6/100*(E6-E9))</f>
        <v>10967.88</v>
      </c>
      <c r="F44" s="56"/>
      <c r="G44" s="57">
        <f>VALUE(G12-423.6/100*(G6-G9))</f>
        <v>546.44400000000007</v>
      </c>
    </row>
    <row r="45" spans="2:7" x14ac:dyDescent="0.3">
      <c r="B45" s="53">
        <v>4.3819999999999997</v>
      </c>
      <c r="C45" s="57">
        <f>VALUE(C12-438.2/100*(C6-C9))</f>
        <v>11237.429299999998</v>
      </c>
      <c r="D45" s="55"/>
      <c r="E45" s="57">
        <f>VALUE(E12-438.2/100*(E6-E9))</f>
        <v>10979.56</v>
      </c>
      <c r="F45" s="56"/>
      <c r="G45" s="57">
        <f>VALUE(G12-438.2/100*(G6-G9))</f>
        <v>565.27799999999991</v>
      </c>
    </row>
    <row r="46" spans="2:7" x14ac:dyDescent="0.3">
      <c r="B46" s="53">
        <v>4.6180000000000003</v>
      </c>
      <c r="C46" s="57">
        <f>VALUE(C12-461.8/100*(C6-C9))</f>
        <v>11271.920699999999</v>
      </c>
      <c r="D46" s="55"/>
      <c r="E46" s="57">
        <f>VALUE(E12-461.8/100*(E6-E9))</f>
        <v>10998.44</v>
      </c>
      <c r="F46" s="56"/>
      <c r="G46" s="57">
        <f>VALUE(G12-461.8/100*(G6-G9))</f>
        <v>595.72200000000009</v>
      </c>
    </row>
    <row r="47" spans="2:7" x14ac:dyDescent="0.3">
      <c r="B47" s="53">
        <v>5</v>
      </c>
      <c r="C47" s="57">
        <f>VALUE(C12-500/100*(C6-C9))</f>
        <v>11327.749999999998</v>
      </c>
      <c r="D47" s="55"/>
      <c r="E47" s="57">
        <f>VALUE(E12-500/100*(E6-E9))</f>
        <v>11029</v>
      </c>
      <c r="F47" s="56"/>
      <c r="G47" s="57">
        <f>VALUE(G12-500/100*(G6-G9))</f>
        <v>645</v>
      </c>
    </row>
    <row r="48" spans="2:7" x14ac:dyDescent="0.3">
      <c r="B48" s="53">
        <v>5.2359999999999998</v>
      </c>
      <c r="C48" s="57">
        <f>VALUE(C12-523.6/100*(C6-C9))</f>
        <v>11362.241399999999</v>
      </c>
      <c r="D48" s="55"/>
      <c r="E48" s="57">
        <f>VALUE(E12-523.6/100*(E6-E9))</f>
        <v>11047.88</v>
      </c>
      <c r="F48" s="56"/>
      <c r="G48" s="57">
        <f>VALUE(G12-523.6/100*(G6-G9))</f>
        <v>675.44400000000007</v>
      </c>
    </row>
    <row r="49" spans="2:7" x14ac:dyDescent="0.3">
      <c r="B49" s="53">
        <v>5.3819999999999997</v>
      </c>
      <c r="C49" s="57">
        <f>VALUE(C12-538.2/100*(C6-C9))</f>
        <v>11383.579299999998</v>
      </c>
      <c r="D49" s="55"/>
      <c r="E49" s="57">
        <f>VALUE(E12-538.2/100*(E6-E9))</f>
        <v>11059.56</v>
      </c>
      <c r="F49" s="56"/>
      <c r="G49" s="57">
        <f>VALUE(G12-538.2/100*(G6-G9))</f>
        <v>694.27800000000002</v>
      </c>
    </row>
    <row r="50" spans="2:7" x14ac:dyDescent="0.3">
      <c r="B50" s="53">
        <v>5.6180000000000003</v>
      </c>
      <c r="C50" s="57">
        <f>VALUE(C12-561.8/100*(C6-C9))</f>
        <v>11418.070699999998</v>
      </c>
      <c r="D50" s="55"/>
      <c r="E50" s="57">
        <f>VALUE(E12-561.8/100*(E6-E9))</f>
        <v>11078.44</v>
      </c>
      <c r="F50" s="56"/>
      <c r="G50" s="57">
        <f>VALUE(G12-561.8/100*(G6-G9))</f>
        <v>724.72199999999998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G13" sqref="G1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10490.85</v>
      </c>
      <c r="F6" s="45"/>
      <c r="G6" s="47">
        <v>10941.2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10845.35</v>
      </c>
      <c r="D9" s="45"/>
      <c r="E9" s="46">
        <v>10883.05</v>
      </c>
      <c r="F9" s="45"/>
      <c r="G9" s="47">
        <v>10900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10893</v>
      </c>
      <c r="D12" s="45"/>
      <c r="E12" s="46"/>
      <c r="F12" s="45"/>
      <c r="G12" s="47">
        <v>10927.5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10790.4908</v>
      </c>
      <c r="F16" s="72"/>
      <c r="G16" s="73">
        <f>VALUE(23.6/100*(G6-G9)+G9)</f>
        <v>10909.7232</v>
      </c>
    </row>
    <row r="17" spans="2:7" x14ac:dyDescent="0.3">
      <c r="B17" s="64">
        <v>0.38200000000000001</v>
      </c>
      <c r="C17" s="65">
        <f>38.2/100*(C6-C9)+C9</f>
        <v>10881.9647</v>
      </c>
      <c r="D17" s="66"/>
      <c r="E17" s="65">
        <f>VALUE(38.2/100*(E6-E9)+E9)</f>
        <v>10733.229600000001</v>
      </c>
      <c r="F17" s="67"/>
      <c r="G17" s="68">
        <f>VALUE(38.2/100*(G6-G9)+G9)</f>
        <v>10915.7384</v>
      </c>
    </row>
    <row r="18" spans="2:7" x14ac:dyDescent="0.3">
      <c r="B18" s="69">
        <v>0.5</v>
      </c>
      <c r="C18" s="70">
        <f>VALUE(50/100*(C6-C9)+C9)</f>
        <v>10893.275000000001</v>
      </c>
      <c r="D18" s="71"/>
      <c r="E18" s="70">
        <f>VALUE(50/100*(E6-E9)+E9)</f>
        <v>10686.95</v>
      </c>
      <c r="F18" s="72"/>
      <c r="G18" s="73">
        <f>VALUE(50/100*(G6-G9)+G9)</f>
        <v>10920.6</v>
      </c>
    </row>
    <row r="19" spans="2:7" x14ac:dyDescent="0.3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10640.670399999999</v>
      </c>
      <c r="F19" s="72"/>
      <c r="G19" s="73">
        <f>VALUE(61.8/100*(G6-G9)+G9)</f>
        <v>10925.461600000001</v>
      </c>
    </row>
    <row r="20" spans="2:7" x14ac:dyDescent="0.3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10605.7646</v>
      </c>
      <c r="F20" s="56"/>
      <c r="G20" s="57">
        <f>VALUE(70.7/100*(G6-G9)+G9)</f>
        <v>10929.128400000001</v>
      </c>
    </row>
    <row r="21" spans="2:7" x14ac:dyDescent="0.3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10574.7808</v>
      </c>
      <c r="F21" s="56"/>
      <c r="G21" s="57">
        <f>VALUE(78.6/100*(G6-G9)+G9)</f>
        <v>10932.3832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10490.85</v>
      </c>
      <c r="F22" s="56"/>
      <c r="G22" s="57">
        <f>VALUE(100/100*(G6-G9)+G9)</f>
        <v>10941.2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10856.3853</v>
      </c>
      <c r="D25" s="84"/>
      <c r="E25" s="62">
        <f>VALUE(E12-38.2/100*(E6-E9))</f>
        <v>149.82039999999958</v>
      </c>
      <c r="F25" s="85"/>
      <c r="G25" s="62">
        <f>VALUE(G12-38.2/100*(G6-G9))</f>
        <v>10911.7616</v>
      </c>
    </row>
    <row r="26" spans="2:7" x14ac:dyDescent="0.3">
      <c r="B26" s="59">
        <v>0.5</v>
      </c>
      <c r="C26" s="62">
        <f>VALUE(C12-50/100*(C6-C9))</f>
        <v>10845.075000000001</v>
      </c>
      <c r="D26" s="84"/>
      <c r="E26" s="62">
        <f>VALUE(E12-50/100*(E6-E9))</f>
        <v>196.09999999999945</v>
      </c>
      <c r="F26" s="85"/>
      <c r="G26" s="62">
        <f>VALUE(G12-50/100*(G6-G9))</f>
        <v>10906.9</v>
      </c>
    </row>
    <row r="27" spans="2:7" x14ac:dyDescent="0.3">
      <c r="B27" s="59">
        <v>0.61799999999999999</v>
      </c>
      <c r="C27" s="62">
        <f>VALUE(C12-61.8/100*(C6-C9))</f>
        <v>10833.7647</v>
      </c>
      <c r="D27" s="84"/>
      <c r="E27" s="62">
        <f>VALUE(E12-61.8/100*(E6-E9))</f>
        <v>242.37959999999933</v>
      </c>
      <c r="F27" s="85"/>
      <c r="G27" s="62">
        <f>VALUE(G12-61.8/100*(G6-G9))</f>
        <v>10902.038399999999</v>
      </c>
    </row>
    <row r="28" spans="2:7" x14ac:dyDescent="0.3">
      <c r="B28" s="53">
        <v>0.70699999999999996</v>
      </c>
      <c r="C28" s="57">
        <f>VALUE(C12-70.07/100*(C6-C9))</f>
        <v>10825.837905</v>
      </c>
      <c r="D28" s="55"/>
      <c r="E28" s="57">
        <f>VALUE(E12-70.07/100*(E6-E9))</f>
        <v>274.81453999999917</v>
      </c>
      <c r="F28" s="56"/>
      <c r="G28" s="57">
        <f>VALUE(G12-70.07/100*(G6-G9))</f>
        <v>10898.631159999999</v>
      </c>
    </row>
    <row r="29" spans="2:7" x14ac:dyDescent="0.3">
      <c r="B29" s="59">
        <v>1</v>
      </c>
      <c r="C29" s="62">
        <f>VALUE(C12-100/100*(C6-C9))</f>
        <v>10797.15</v>
      </c>
      <c r="D29" s="84"/>
      <c r="E29" s="62">
        <f>VALUE(E12-100/100*(E6-E9))</f>
        <v>392.19999999999891</v>
      </c>
      <c r="F29" s="85"/>
      <c r="G29" s="62">
        <f>VALUE(G12-100/100*(G6-G9))</f>
        <v>10886.3</v>
      </c>
    </row>
    <row r="30" spans="2:7" x14ac:dyDescent="0.3">
      <c r="B30" s="53">
        <v>1.236</v>
      </c>
      <c r="C30" s="57">
        <f>VALUE(C12-123.6/100*(C6-C9))</f>
        <v>10774.529399999999</v>
      </c>
      <c r="D30" s="55"/>
      <c r="E30" s="57">
        <f>VALUE(E12-123.6/100*(E6-E9))</f>
        <v>484.75919999999866</v>
      </c>
      <c r="F30" s="56"/>
      <c r="G30" s="57">
        <f>VALUE(G12-123.6/100*(G6-G9))</f>
        <v>10876.576799999999</v>
      </c>
    </row>
    <row r="31" spans="2:7" x14ac:dyDescent="0.3">
      <c r="B31" s="53">
        <v>1.3819999999999999</v>
      </c>
      <c r="C31" s="57">
        <f>VALUE(C12-138.2/100*(C6-C9))</f>
        <v>10760.5353</v>
      </c>
      <c r="D31" s="55"/>
      <c r="E31" s="57">
        <f>VALUE(E12-138.2/100*(E6-E9))</f>
        <v>542.0203999999984</v>
      </c>
      <c r="F31" s="56"/>
      <c r="G31" s="57">
        <f>VALUE(G12-138.2/100*(G6-G9))</f>
        <v>10870.561599999999</v>
      </c>
    </row>
    <row r="32" spans="2:7" x14ac:dyDescent="0.3">
      <c r="B32" s="53">
        <v>1.5</v>
      </c>
      <c r="C32" s="57">
        <f>VALUE(C12-150/100*(C6-C9))</f>
        <v>10749.224999999999</v>
      </c>
      <c r="D32" s="55"/>
      <c r="E32" s="57">
        <f>VALUE(E12-150/100*(E6-E9))</f>
        <v>588.29999999999836</v>
      </c>
      <c r="F32" s="56"/>
      <c r="G32" s="57">
        <f>VALUE(G12-150/100*(G6-G9))</f>
        <v>10865.699999999999</v>
      </c>
    </row>
    <row r="33" spans="2:7" x14ac:dyDescent="0.3">
      <c r="B33" s="59">
        <v>1.6180000000000001</v>
      </c>
      <c r="C33" s="62">
        <f>VALUE(C12-161.8/100*(C6-C9))</f>
        <v>10737.914699999999</v>
      </c>
      <c r="D33" s="84"/>
      <c r="E33" s="62">
        <f>VALUE(E12-161.8/100*(E6-E9))</f>
        <v>634.57959999999832</v>
      </c>
      <c r="F33" s="85"/>
      <c r="G33" s="62">
        <f>VALUE(G12-161.8/100*(G6-G9))</f>
        <v>10860.838399999999</v>
      </c>
    </row>
    <row r="34" spans="2:7" x14ac:dyDescent="0.3">
      <c r="B34" s="53">
        <v>1.7070000000000001</v>
      </c>
      <c r="C34" s="57">
        <f>VALUE(C12-170.07/100*(C6-C9))</f>
        <v>10729.987905</v>
      </c>
      <c r="D34" s="55"/>
      <c r="E34" s="57">
        <f>VALUE(E12-170.07/100*(E6-E9))</f>
        <v>667.01453999999808</v>
      </c>
      <c r="F34" s="56"/>
      <c r="G34" s="57">
        <f>VALUE(G12-170.07/100*(G6-G9))</f>
        <v>10857.431159999998</v>
      </c>
    </row>
    <row r="35" spans="2:7" x14ac:dyDescent="0.3">
      <c r="B35" s="59">
        <v>2</v>
      </c>
      <c r="C35" s="62">
        <f>VALUE(C12-200/100*(C6-C9))</f>
        <v>10701.3</v>
      </c>
      <c r="D35" s="84"/>
      <c r="E35" s="62">
        <f>VALUE(E12-200/100*(E6-E9))</f>
        <v>784.39999999999782</v>
      </c>
      <c r="F35" s="85"/>
      <c r="G35" s="62">
        <f>VALUE(G12-200/100*(G6-G9))</f>
        <v>10845.099999999999</v>
      </c>
    </row>
    <row r="36" spans="2:7" x14ac:dyDescent="0.3">
      <c r="B36" s="53">
        <v>2.2360000000000002</v>
      </c>
      <c r="C36" s="57">
        <f>VALUE(C12-223.6/100*(C6-C9))</f>
        <v>10678.679399999999</v>
      </c>
      <c r="D36" s="55"/>
      <c r="E36" s="57">
        <f>VALUE(E12-223.6/100*(E6-E9))</f>
        <v>876.95919999999751</v>
      </c>
      <c r="F36" s="56"/>
      <c r="G36" s="57">
        <f>VALUE(G12-223.6/100*(G6-G9))</f>
        <v>10835.376799999998</v>
      </c>
    </row>
    <row r="37" spans="2:7" x14ac:dyDescent="0.3">
      <c r="B37" s="59">
        <v>2.3820000000000001</v>
      </c>
      <c r="C37" s="62">
        <f>VALUE(C12-238.2/100*(C6-C9))</f>
        <v>10664.685299999999</v>
      </c>
      <c r="D37" s="84"/>
      <c r="E37" s="62">
        <f>VALUE(E12-238.2/100*(E6-E9))</f>
        <v>934.22039999999731</v>
      </c>
      <c r="F37" s="85"/>
      <c r="G37" s="62">
        <f>VALUE(G12-238.2/100*(G6-G9))</f>
        <v>10829.361599999998</v>
      </c>
    </row>
    <row r="38" spans="2:7" x14ac:dyDescent="0.3">
      <c r="B38" s="59">
        <v>2.6179999999999999</v>
      </c>
      <c r="C38" s="62">
        <f>VALUE(C12-261.8/100*(C6-C9))</f>
        <v>10642.064699999999</v>
      </c>
      <c r="D38" s="84"/>
      <c r="E38" s="62">
        <f>VALUE(E12-261.8/100*(E6-E9))</f>
        <v>1026.7795999999973</v>
      </c>
      <c r="F38" s="85"/>
      <c r="G38" s="62">
        <f>VALUE(G12-261.8/100*(G6-G9))</f>
        <v>10819.638399999998</v>
      </c>
    </row>
    <row r="39" spans="2:7" x14ac:dyDescent="0.3">
      <c r="B39" s="59">
        <v>3</v>
      </c>
      <c r="C39" s="62">
        <f>VALUE(C12-300/100*(C6-C9))</f>
        <v>10605.449999999999</v>
      </c>
      <c r="D39" s="84"/>
      <c r="E39" s="62">
        <f>VALUE(E12-300/100*(E6-E9))</f>
        <v>1176.5999999999967</v>
      </c>
      <c r="F39" s="85"/>
      <c r="G39" s="62">
        <f>VALUE(G12-300/100*(G6-G9))</f>
        <v>10803.899999999998</v>
      </c>
    </row>
    <row r="40" spans="2:7" x14ac:dyDescent="0.3">
      <c r="B40" s="53">
        <v>3.2360000000000002</v>
      </c>
      <c r="C40" s="57">
        <f>VALUE(C12-323.6/100*(C6-C9))</f>
        <v>10582.829399999999</v>
      </c>
      <c r="D40" s="55"/>
      <c r="E40" s="57">
        <f>VALUE(E12-323.6/100*(E6-E9))</f>
        <v>1269.1591999999966</v>
      </c>
      <c r="F40" s="56"/>
      <c r="G40" s="57">
        <f>VALUE(G12-323.6/100*(G6-G9))</f>
        <v>10794.176799999997</v>
      </c>
    </row>
    <row r="41" spans="2:7" x14ac:dyDescent="0.3">
      <c r="B41" s="59">
        <v>3.3820000000000001</v>
      </c>
      <c r="C41" s="62">
        <f>VALUE(C12-338.2/100*(C6-C9))</f>
        <v>10568.835299999999</v>
      </c>
      <c r="D41" s="84"/>
      <c r="E41" s="62">
        <f>VALUE(E12-338.2/100*(E6-E9))</f>
        <v>1326.4203999999961</v>
      </c>
      <c r="F41" s="85"/>
      <c r="G41" s="62">
        <f>VALUE(G12-338.2/100*(G6-G9))</f>
        <v>10788.161599999998</v>
      </c>
    </row>
    <row r="42" spans="2:7" x14ac:dyDescent="0.3">
      <c r="B42" s="59">
        <v>3.6179999999999999</v>
      </c>
      <c r="C42" s="62">
        <f>VALUE(C12-361.8/100*(C6-C9))</f>
        <v>10546.214699999999</v>
      </c>
      <c r="D42" s="84"/>
      <c r="E42" s="62">
        <f>VALUE(E12-361.8/100*(E6-E9))</f>
        <v>1418.9795999999963</v>
      </c>
      <c r="F42" s="85"/>
      <c r="G42" s="62">
        <f>VALUE(G12-361.8/100*(G6-G9))</f>
        <v>10778.438399999997</v>
      </c>
    </row>
    <row r="43" spans="2:7" x14ac:dyDescent="0.3">
      <c r="B43" s="59">
        <v>4</v>
      </c>
      <c r="C43" s="62">
        <f>VALUE(C12-400/100*(C6-C9))</f>
        <v>10509.599999999999</v>
      </c>
      <c r="D43" s="84"/>
      <c r="E43" s="62">
        <f>VALUE(E12-400/100*(E6-E9))</f>
        <v>1568.7999999999956</v>
      </c>
      <c r="F43" s="85"/>
      <c r="G43" s="62">
        <f>VALUE(G12-400/100*(G6-G9))</f>
        <v>10762.699999999997</v>
      </c>
    </row>
    <row r="44" spans="2:7" x14ac:dyDescent="0.3">
      <c r="B44" s="53">
        <v>4.2359999999999998</v>
      </c>
      <c r="C44" s="57">
        <f>VALUE(C12-423.6/100*(C6-C9))</f>
        <v>10486.979399999998</v>
      </c>
      <c r="D44" s="55"/>
      <c r="E44" s="57">
        <f>VALUE(E12-423.6/100*(E6-E9))</f>
        <v>1661.3591999999956</v>
      </c>
      <c r="F44" s="56"/>
      <c r="G44" s="57">
        <f>VALUE(G12-423.6/100*(G6-G9))</f>
        <v>10752.976799999997</v>
      </c>
    </row>
    <row r="45" spans="2:7" x14ac:dyDescent="0.3">
      <c r="B45" s="53">
        <v>4.3819999999999997</v>
      </c>
      <c r="C45" s="57">
        <f>VALUE(C12-438.2/100*(C6-C9))</f>
        <v>10472.985299999998</v>
      </c>
      <c r="D45" s="55"/>
      <c r="E45" s="57">
        <f>VALUE(E12-438.2/100*(E6-E9))</f>
        <v>1718.620399999995</v>
      </c>
      <c r="F45" s="56"/>
      <c r="G45" s="57">
        <f>VALUE(G12-438.2/100*(G6-G9))</f>
        <v>10746.961599999997</v>
      </c>
    </row>
    <row r="46" spans="2:7" x14ac:dyDescent="0.3">
      <c r="B46" s="53">
        <v>4.6180000000000003</v>
      </c>
      <c r="C46" s="57">
        <f>VALUE(C12-461.8/100*(C6-C9))</f>
        <v>10450.364699999998</v>
      </c>
      <c r="D46" s="55"/>
      <c r="E46" s="57">
        <f>VALUE(E12-461.8/100*(E6-E9))</f>
        <v>1811.1795999999952</v>
      </c>
      <c r="F46" s="56"/>
      <c r="G46" s="57">
        <f>VALUE(G12-461.8/100*(G6-G9))</f>
        <v>10737.238399999997</v>
      </c>
    </row>
    <row r="47" spans="2:7" x14ac:dyDescent="0.3">
      <c r="B47" s="53">
        <v>5</v>
      </c>
      <c r="C47" s="57">
        <f>VALUE(C12-500/100*(C6-C9))</f>
        <v>10413.749999999998</v>
      </c>
      <c r="D47" s="55"/>
      <c r="E47" s="57">
        <f>VALUE(E12-500/100*(E6-E9))</f>
        <v>1960.9999999999945</v>
      </c>
      <c r="F47" s="56"/>
      <c r="G47" s="57">
        <f>VALUE(G12-500/100*(G6-G9))</f>
        <v>10721.499999999996</v>
      </c>
    </row>
    <row r="48" spans="2:7" x14ac:dyDescent="0.3">
      <c r="B48" s="53">
        <v>5.2359999999999998</v>
      </c>
      <c r="C48" s="57">
        <f>VALUE(C12-523.6/100*(C6-C9))</f>
        <v>10391.129399999998</v>
      </c>
      <c r="D48" s="55"/>
      <c r="E48" s="57">
        <f>VALUE(E12-523.6/100*(E6-E9))</f>
        <v>2053.5591999999947</v>
      </c>
      <c r="F48" s="56"/>
      <c r="G48" s="57">
        <f>VALUE(G12-523.6/100*(G6-G9))</f>
        <v>10711.776799999996</v>
      </c>
    </row>
    <row r="49" spans="2:7" x14ac:dyDescent="0.3">
      <c r="B49" s="53">
        <v>5.3819999999999997</v>
      </c>
      <c r="C49" s="57">
        <f>VALUE(C12-538.2/100*(C6-C9))</f>
        <v>10377.135299999998</v>
      </c>
      <c r="D49" s="55"/>
      <c r="E49" s="57">
        <f>VALUE(E12-538.2/100*(E6-E9))</f>
        <v>2110.8203999999942</v>
      </c>
      <c r="F49" s="56"/>
      <c r="G49" s="57">
        <f>VALUE(G12-538.2/100*(G6-G9))</f>
        <v>10705.761599999996</v>
      </c>
    </row>
    <row r="50" spans="2:7" x14ac:dyDescent="0.3">
      <c r="B50" s="53">
        <v>5.6180000000000003</v>
      </c>
      <c r="C50" s="57">
        <f>VALUE(C12-561.8/100*(C6-C9))</f>
        <v>10354.514699999998</v>
      </c>
      <c r="D50" s="55"/>
      <c r="E50" s="57">
        <f>VALUE(E12-561.8/100*(E6-E9))</f>
        <v>2203.3795999999938</v>
      </c>
      <c r="F50" s="56"/>
      <c r="G50" s="57">
        <f>VALUE(G12-561.8/100*(G6-G9))</f>
        <v>10696.038399999996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2018-12-03T21:06:54Z</dcterms:modified>
</cp:coreProperties>
</file>