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G14" i="2" l="1"/>
  <c r="G10" i="2" s="1"/>
  <c r="G11" i="2" s="1"/>
  <c r="H14" i="2"/>
  <c r="H10" i="2" s="1"/>
  <c r="G24" i="2"/>
  <c r="G36" i="2" s="1"/>
  <c r="H24" i="2"/>
  <c r="H36" i="2" s="1"/>
  <c r="G30" i="2"/>
  <c r="H30" i="2"/>
  <c r="G46" i="2"/>
  <c r="H46" i="2"/>
  <c r="G56" i="2"/>
  <c r="G57" i="2" s="1"/>
  <c r="H56" i="2"/>
  <c r="H57" i="2" s="1"/>
  <c r="G58" i="2"/>
  <c r="H58" i="2"/>
  <c r="G59" i="2"/>
  <c r="G62" i="2" s="1"/>
  <c r="H59" i="2"/>
  <c r="H62" i="2" s="1"/>
  <c r="G61" i="2"/>
  <c r="H61" i="2"/>
  <c r="GB62" i="6"/>
  <c r="GB60" i="6" s="1"/>
  <c r="GB63" i="6" s="1"/>
  <c r="GD61" i="6"/>
  <c r="GC61" i="6"/>
  <c r="GB61" i="6"/>
  <c r="GA61" i="6"/>
  <c r="FZ61" i="6"/>
  <c r="GD59" i="6"/>
  <c r="GD62" i="6" s="1"/>
  <c r="GD60" i="6" s="1"/>
  <c r="GD63" i="6" s="1"/>
  <c r="GD13" i="6" s="1"/>
  <c r="GC59" i="6"/>
  <c r="GC62" i="6" s="1"/>
  <c r="GB59" i="6"/>
  <c r="GA59" i="6"/>
  <c r="GA62" i="6" s="1"/>
  <c r="GA60" i="6" s="1"/>
  <c r="GA63" i="6" s="1"/>
  <c r="FZ59" i="6"/>
  <c r="FZ62" i="6" s="1"/>
  <c r="FZ60" i="6" s="1"/>
  <c r="FZ63" i="6" s="1"/>
  <c r="FZ13" i="6" s="1"/>
  <c r="GD58" i="6"/>
  <c r="GC58" i="6"/>
  <c r="GB58" i="6"/>
  <c r="GA58" i="6"/>
  <c r="FZ58" i="6"/>
  <c r="GC57" i="6"/>
  <c r="GC34" i="6" s="1"/>
  <c r="GD56" i="6"/>
  <c r="GD6" i="6" s="1"/>
  <c r="GC56" i="6"/>
  <c r="GB56" i="6"/>
  <c r="GB57" i="6" s="1"/>
  <c r="GA56" i="6"/>
  <c r="GA57" i="6" s="1"/>
  <c r="FZ56" i="6"/>
  <c r="FZ6" i="6" s="1"/>
  <c r="GD46" i="6"/>
  <c r="GC46" i="6"/>
  <c r="GB46" i="6"/>
  <c r="GA46" i="6"/>
  <c r="FZ46" i="6"/>
  <c r="GC31" i="6"/>
  <c r="GD30" i="6"/>
  <c r="GC30" i="6"/>
  <c r="GB30" i="6"/>
  <c r="GA30" i="6"/>
  <c r="FZ30" i="6"/>
  <c r="GC27" i="6"/>
  <c r="GD24" i="6"/>
  <c r="GD36" i="6" s="1"/>
  <c r="GC24" i="6"/>
  <c r="GC36" i="6" s="1"/>
  <c r="GB24" i="6"/>
  <c r="GB36" i="6" s="1"/>
  <c r="GA24" i="6"/>
  <c r="GA36" i="6" s="1"/>
  <c r="FZ24" i="6"/>
  <c r="FZ36" i="6" s="1"/>
  <c r="GA20" i="6"/>
  <c r="GC18" i="6"/>
  <c r="GC22" i="6" s="1"/>
  <c r="GD14" i="6"/>
  <c r="GD20" i="6" s="1"/>
  <c r="GC14" i="6"/>
  <c r="GC17" i="6" s="1"/>
  <c r="GB14" i="6"/>
  <c r="GB18" i="6" s="1"/>
  <c r="GA14" i="6"/>
  <c r="GA18" i="6" s="1"/>
  <c r="FZ14" i="6"/>
  <c r="FZ20" i="6" s="1"/>
  <c r="GD11" i="6"/>
  <c r="FZ11" i="6"/>
  <c r="GD10" i="6"/>
  <c r="GC10" i="6"/>
  <c r="GC11" i="6" s="1"/>
  <c r="GA10" i="6"/>
  <c r="GA11" i="6" s="1"/>
  <c r="FZ10" i="6"/>
  <c r="GC8" i="6"/>
  <c r="GC9" i="6" s="1"/>
  <c r="GA8" i="6"/>
  <c r="GA9" i="6" s="1"/>
  <c r="GC6" i="6"/>
  <c r="GC7" i="6" s="1"/>
  <c r="GA6" i="6"/>
  <c r="GA7" i="6" s="1"/>
  <c r="G20" i="2" l="1"/>
  <c r="G60" i="2"/>
  <c r="G63" i="2" s="1"/>
  <c r="G15" i="2" s="1"/>
  <c r="G26" i="2"/>
  <c r="G29" i="2"/>
  <c r="G33" i="2"/>
  <c r="G28" i="2"/>
  <c r="G32" i="2"/>
  <c r="H29" i="2"/>
  <c r="H32" i="2"/>
  <c r="H28" i="2"/>
  <c r="H60" i="2"/>
  <c r="H63" i="2" s="1"/>
  <c r="H13" i="2" s="1"/>
  <c r="H6" i="2"/>
  <c r="H11" i="2"/>
  <c r="G6" i="2"/>
  <c r="H31" i="2"/>
  <c r="H27" i="2"/>
  <c r="H18" i="2"/>
  <c r="H17" i="2" s="1"/>
  <c r="H8" i="2"/>
  <c r="H9" i="2" s="1"/>
  <c r="H34" i="2"/>
  <c r="G31" i="2"/>
  <c r="G27" i="2"/>
  <c r="H26" i="2"/>
  <c r="G18" i="2"/>
  <c r="G13" i="2"/>
  <c r="G8" i="2"/>
  <c r="G9" i="2" s="1"/>
  <c r="G34" i="2"/>
  <c r="G35" i="2" s="1"/>
  <c r="H33" i="2"/>
  <c r="H20" i="2"/>
  <c r="GB22" i="6"/>
  <c r="FZ7" i="6"/>
  <c r="GA13"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D9" i="6" s="1"/>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25" i="2" l="1"/>
  <c r="H15" i="2"/>
  <c r="H35" i="2"/>
  <c r="G7" i="2"/>
  <c r="G19" i="2"/>
  <c r="G22" i="2"/>
  <c r="G21" i="2" s="1"/>
  <c r="H22" i="2"/>
  <c r="H19" i="2"/>
  <c r="H7" i="2"/>
  <c r="G17" i="2"/>
  <c r="H21" i="2"/>
  <c r="H25" i="2"/>
  <c r="GD19" i="6"/>
  <c r="GD22" i="6"/>
  <c r="GD21" i="6" s="1"/>
  <c r="GD17" i="6"/>
  <c r="GB11" i="6"/>
  <c r="GB6" i="6"/>
  <c r="GB7" i="6" s="1"/>
  <c r="GC15" i="6"/>
  <c r="FZ19" i="6"/>
  <c r="FZ17" i="6"/>
  <c r="FZ22" i="6"/>
  <c r="FZ21" i="6" s="1"/>
  <c r="GA25" i="6"/>
  <c r="GD33" i="6"/>
  <c r="GD29" i="6"/>
  <c r="GD32" i="6"/>
  <c r="GD28" i="6"/>
  <c r="GD34" i="6"/>
  <c r="GD35" i="6" s="1"/>
  <c r="GD26" i="6"/>
  <c r="GD25" i="6" s="1"/>
  <c r="GD31" i="6"/>
  <c r="GD27" i="6"/>
  <c r="GA35" i="6"/>
  <c r="GB19" i="6"/>
  <c r="FZ33" i="6"/>
  <c r="FZ29" i="6"/>
  <c r="FZ34" i="6"/>
  <c r="FZ35" i="6" s="1"/>
  <c r="FZ32" i="6"/>
  <c r="FZ28" i="6"/>
  <c r="FZ31" i="6"/>
  <c r="FZ27" i="6"/>
  <c r="FZ26" i="6"/>
  <c r="FZ25" i="6" s="1"/>
  <c r="GC19" i="6"/>
  <c r="GD7" i="6"/>
  <c r="L9" i="9"/>
  <c r="J9" i="9"/>
  <c r="FY64" i="6" l="1"/>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FX19" i="6" l="1"/>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FY22" i="6" l="1"/>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<sst xmlns="http://schemas.openxmlformats.org/spreadsheetml/2006/main" count="198" uniqueCount="82">
  <si>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</si>
  <si>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</si>
  <si>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</si>
  <si>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</si>
  <si>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</si>
  <si>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</si>
  <si>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</si>
  <si>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</si>
  <si>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</si>
  <si>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</si>
  <si>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</si>
  <si>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</si>
  <si>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</si>
  <si>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</si>
  <si>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</si>
  <si>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</si>
  <si>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</si>
  <si>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</si>
  <si>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</si>
  <si>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</si>
  <si>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</si>
  <si>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</si>
  <si>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</si>
  <si>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</si>
  <si>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</si>
  <si>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</si>
  <si>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</si>
  <si>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</si>
  <si>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</si>
  <si>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</si>
  <si>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</si>
  <si>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</si>
  <si>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</si>
  <si>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</si>
  <si>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</si>
  <si>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</si>
  <si>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</si>
  <si>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</si>
  <si>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</si>
  <si>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</si>
  <si>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</si>
  <si>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</si>
  <si>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</si>
  <si>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</si>
  <si>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</si>
  <si>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</si>
  <si>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</si>
  <si>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</si>
  <si>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</si>
  <si>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</si>
  <si>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</si>
  <si>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</si>
  <si>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</si>
  <si>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</si>
  <si>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</si>
  <si>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</si>
  <si>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</si>
  <si>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</si>
  <si>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</si>
  <si>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</si>
  <si>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</si>
  <si>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</si>
  <si>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</si>
  <si>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</si>
  <si>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</si>
  <si>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</si>
  <si>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</si>
  <si>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</si>
  <si>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</si>
  <si>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Down</t>
  </si>
  <si>
    <t>11010 ~ 13</t>
  </si>
  <si>
    <t>Updated for-Aug/22/2019 Nifty closed on a strong bear note at 10918 level .So today on upside first intra resistance is at 10953-58 Next resistance are 10988-93,11046-51,11078-82,11110-15,11153-58,11190-95,11222-27, 11260-65,11297-02,11334-39,11377-82,11427-32,11492-97,11540-45,11576-80,11655-60,11702-07,11754-59,11808-13,11845-50,11875-79,11911-16,11945-50,11995-00,12040-45,12087-92,12107-12,12160-65,12235-40,12274-79,12320-25,12366-71 level.On downside first support is at 10883-78 next support are at 10848-43,10791-86,10760-55,10726-21,10680-75,10645-40,10592-87 level. Market is in bear zone be alert .So today for intraday on upside intra resistance are at 10958 and 10993 level and On downside be alert below 10878 and avoid all longs below 10843 level as selling may intensify below that level . </t>
  </si>
  <si>
    <t>Positional Immediate support for NIFTY is 10885 and positional Resistance for NIFTY is 11016 11028 11203 11210 11415 11500 11558 11583 11584 .</t>
  </si>
  <si>
    <t>Intraday Resistance of NIFTY are 10988.5 : 11046.4 : 11076 : 11097.9</t>
  </si>
  <si>
    <t>Intraday Support of NIFTY are 10848.9 : 10791 : 10762.5 : 10741</t>
  </si>
  <si>
    <t>Oscillator Analysis The oscillator is showing BUY signal The oscillator is on BUY Signal and share is recovering from oversold levelShort Term Oscillator Analysis- The signal is SELL </t>
  </si>
  <si>
    <t>Click Here to view Nifty Future and Option Analysis and Click here For NIFTY STRENGTH</t>
  </si>
  <si>
    <t>W1</t>
  </si>
  <si>
    <t>W5</t>
  </si>
  <si>
    <t>10721 ~ 18</t>
  </si>
  <si>
    <t>W1 Up</t>
  </si>
  <si>
    <t>11461 ~ 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</si>
</sst>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60">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164" fontId="28" fillId="21" borderId="5" xfId="1" applyNumberFormat="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63"/>
  <sheetViews>
    <sheetView showGridLines="0" tabSelected="1" topLeftCell="A15" zoomScale="110" zoomScaleNormal="110" workbookViewId="0">
      <selection activeCell="H46" sqref="H46"/>
    </sheetView>
  </sheetViews>
  <sheetFormatPr defaultColWidth="8.77734375" defaultRowHeight="14.7" customHeight="1" x14ac:dyDescent="0.3"/>
  <cols>
    <col min="1" max="4" width="8.77734375" style="1" customWidth="1"/>
    <col min="5" max="6" width="10.77734375" style="1" customWidth="1"/>
    <col min="7" max="8" width="10.77734375" style="91" customWidth="1"/>
    <col min="9" max="9" width="9.21875" style="99" bestFit="1" customWidth="1"/>
    <col min="10" max="10" width="10.77734375" style="91" customWidth="1"/>
    <col min="11" max="11" width="9.21875" style="91" bestFit="1" customWidth="1"/>
    <col min="12" max="12" width="11" style="203" bestFit="1" customWidth="1"/>
    <col min="13" max="13" width="11" bestFit="1" customWidth="1"/>
    <col min="14" max="254" width="8.77734375" style="1" customWidth="1"/>
  </cols>
  <sheetData>
    <row r="1" spans="1:11" ht="14.7" customHeight="1" x14ac:dyDescent="0.3">
      <c r="A1" s="258"/>
      <c r="B1" s="259"/>
      <c r="C1" s="259"/>
      <c r="D1" s="259"/>
      <c r="E1" s="2" t="s">
        <v>68</v>
      </c>
      <c r="F1" s="2" t="s">
        <v>1</v>
      </c>
      <c r="G1" s="3">
        <v>43703</v>
      </c>
      <c r="H1" s="3">
        <v>43704</v>
      </c>
      <c r="I1" s="3"/>
      <c r="J1" s="207"/>
      <c r="K1" s="3"/>
    </row>
    <row r="2" spans="1:11" ht="14.7" customHeight="1" x14ac:dyDescent="0.3">
      <c r="A2" s="4"/>
      <c r="B2" s="5"/>
      <c r="C2" s="5"/>
      <c r="D2" s="6" t="s">
        <v>2</v>
      </c>
      <c r="E2" s="7">
        <v>11981.75</v>
      </c>
      <c r="F2" s="7">
        <v>11146.9</v>
      </c>
      <c r="G2" s="7">
        <v>11070.3</v>
      </c>
      <c r="H2" s="7">
        <v>11141.75</v>
      </c>
      <c r="I2" s="7"/>
      <c r="J2" s="208"/>
      <c r="K2" s="7"/>
    </row>
    <row r="3" spans="1:11" ht="14.7" customHeight="1" x14ac:dyDescent="0.3">
      <c r="A3" s="4"/>
      <c r="B3" s="8"/>
      <c r="C3" s="9"/>
      <c r="D3" s="6" t="s">
        <v>3</v>
      </c>
      <c r="E3" s="10">
        <v>10999.4</v>
      </c>
      <c r="F3" s="10">
        <v>10637.15</v>
      </c>
      <c r="G3" s="10">
        <v>10756.55</v>
      </c>
      <c r="H3" s="10">
        <v>11049.5</v>
      </c>
      <c r="I3" s="10"/>
      <c r="J3" s="209"/>
      <c r="K3" s="10"/>
    </row>
    <row r="4" spans="1:11" ht="14.7" customHeight="1" x14ac:dyDescent="0.3">
      <c r="A4" s="4"/>
      <c r="B4" s="8"/>
      <c r="C4" s="9"/>
      <c r="D4" s="6" t="s">
        <v>4</v>
      </c>
      <c r="E4" s="11">
        <v>11118</v>
      </c>
      <c r="F4" s="11">
        <v>10829.35</v>
      </c>
      <c r="G4" s="11">
        <v>11057.85</v>
      </c>
      <c r="H4" s="11">
        <v>11105.35</v>
      </c>
      <c r="I4" s="11"/>
      <c r="J4" s="210"/>
      <c r="K4" s="11"/>
    </row>
    <row r="5" spans="1:11" ht="14.7" customHeight="1" x14ac:dyDescent="0.3">
      <c r="A5" s="256" t="s">
        <v>5</v>
      </c>
      <c r="B5" s="257"/>
      <c r="C5" s="257"/>
      <c r="D5" s="257"/>
      <c r="E5" s="5"/>
      <c r="F5" s="5"/>
      <c r="G5" s="5"/>
      <c r="H5" s="5"/>
      <c r="I5" s="234"/>
      <c r="J5" s="211"/>
      <c r="K5" s="5"/>
    </row>
    <row r="6" spans="1:11" ht="14.7" customHeight="1" x14ac:dyDescent="0.3">
      <c r="A6" s="12"/>
      <c r="B6" s="13"/>
      <c r="C6" s="13"/>
      <c r="D6" s="14" t="s">
        <v>6</v>
      </c>
      <c r="E6" s="15">
        <f t="shared" ref="E6:G6" si="0">E10+E56</f>
        <v>12715.716666666667</v>
      </c>
      <c r="F6" s="15">
        <f t="shared" si="0"/>
        <v>11614.866666666667</v>
      </c>
      <c r="G6" s="15">
        <f t="shared" si="0"/>
        <v>11480.333333333332</v>
      </c>
      <c r="H6" s="15">
        <f t="shared" ref="H6" si="1">H10+H56</f>
        <v>11240.483333333334</v>
      </c>
      <c r="I6" s="15"/>
      <c r="J6" s="212"/>
      <c r="K6" s="15"/>
    </row>
    <row r="7" spans="1:11" ht="14.7" hidden="1" customHeight="1" x14ac:dyDescent="0.3">
      <c r="A7" s="12"/>
      <c r="B7" s="13"/>
      <c r="C7" s="13"/>
      <c r="D7" s="14" t="s">
        <v>7</v>
      </c>
      <c r="E7" s="16">
        <f t="shared" ref="E7:F7" si="2">(E6+E8)/2</f>
        <v>12532.225</v>
      </c>
      <c r="F7" s="16">
        <f t="shared" si="2"/>
        <v>11497.875</v>
      </c>
      <c r="G7" s="16">
        <f t="shared" ref="G7" si="3">(G6+G8)/2</f>
        <v>11377.824999999999</v>
      </c>
      <c r="H7" s="16">
        <f t="shared" ref="H7" si="4">(H6+H8)/2</f>
        <v>11215.8</v>
      </c>
      <c r="I7" s="16"/>
      <c r="J7" s="213"/>
      <c r="K7" s="16"/>
    </row>
    <row r="8" spans="1:11" ht="14.7" customHeight="1" x14ac:dyDescent="0.3">
      <c r="A8" s="12"/>
      <c r="B8" s="13"/>
      <c r="C8" s="13"/>
      <c r="D8" s="14" t="s">
        <v>8</v>
      </c>
      <c r="E8" s="17">
        <f t="shared" ref="E8:G8" si="5">E14+E56</f>
        <v>12348.733333333334</v>
      </c>
      <c r="F8" s="17">
        <f t="shared" si="5"/>
        <v>11380.883333333333</v>
      </c>
      <c r="G8" s="17">
        <f t="shared" si="5"/>
        <v>11275.316666666666</v>
      </c>
      <c r="H8" s="17">
        <f t="shared" ref="H8" si="6">H14+H56</f>
        <v>11191.116666666667</v>
      </c>
      <c r="I8" s="17"/>
      <c r="J8" s="214"/>
      <c r="K8" s="17"/>
    </row>
    <row r="9" spans="1:11" ht="14.7" hidden="1" customHeight="1" x14ac:dyDescent="0.3">
      <c r="A9" s="12"/>
      <c r="B9" s="13"/>
      <c r="C9" s="13"/>
      <c r="D9" s="14" t="s">
        <v>9</v>
      </c>
      <c r="E9" s="16">
        <f t="shared" ref="E9:F9" si="7">(E8+E10)/2</f>
        <v>12041.05</v>
      </c>
      <c r="F9" s="16">
        <f t="shared" si="7"/>
        <v>11243</v>
      </c>
      <c r="G9" s="16">
        <f t="shared" ref="G9" si="8">(G8+G10)/2</f>
        <v>11220.949999999999</v>
      </c>
      <c r="H9" s="16">
        <f t="shared" ref="H9" si="9">(H8+H10)/2</f>
        <v>11169.674999999999</v>
      </c>
      <c r="I9" s="16"/>
      <c r="J9" s="213"/>
      <c r="K9" s="16"/>
    </row>
    <row r="10" spans="1:11" ht="14.7" customHeight="1" x14ac:dyDescent="0.3">
      <c r="A10" s="12"/>
      <c r="B10" s="13"/>
      <c r="C10" s="13"/>
      <c r="D10" s="14" t="s">
        <v>10</v>
      </c>
      <c r="E10" s="18">
        <f t="shared" ref="E10:F10" si="10">(2*E14)-E3</f>
        <v>11733.366666666667</v>
      </c>
      <c r="F10" s="18">
        <f t="shared" si="10"/>
        <v>11105.116666666667</v>
      </c>
      <c r="G10" s="18">
        <f t="shared" ref="G10" si="11">(2*G14)-G3</f>
        <v>11166.583333333332</v>
      </c>
      <c r="H10" s="18">
        <f t="shared" ref="H10" si="12">(2*H14)-H3</f>
        <v>11148.233333333334</v>
      </c>
      <c r="I10" s="18"/>
      <c r="J10" s="215"/>
      <c r="K10" s="18"/>
    </row>
    <row r="11" spans="1:11" ht="14.7" hidden="1" customHeight="1" x14ac:dyDescent="0.3">
      <c r="A11" s="12"/>
      <c r="B11" s="13"/>
      <c r="C11" s="13"/>
      <c r="D11" s="14" t="s">
        <v>11</v>
      </c>
      <c r="E11" s="16">
        <f t="shared" ref="E11:F11" si="13">(E10+E14)/2</f>
        <v>11549.875</v>
      </c>
      <c r="F11" s="16">
        <f t="shared" si="13"/>
        <v>10988.125</v>
      </c>
      <c r="G11" s="16">
        <f t="shared" ref="G11" si="14">(G10+G14)/2</f>
        <v>11064.074999999999</v>
      </c>
      <c r="H11" s="16">
        <f t="shared" ref="H11" si="15">(H10+H14)/2</f>
        <v>11123.55</v>
      </c>
      <c r="I11" s="16"/>
      <c r="J11" s="213"/>
      <c r="K11" s="16"/>
    </row>
    <row r="12" spans="1:11" ht="8.1" customHeight="1" x14ac:dyDescent="0.3">
      <c r="A12" s="12"/>
      <c r="B12" s="13"/>
      <c r="C12" s="13"/>
      <c r="D12" s="19"/>
      <c r="E12" s="11"/>
      <c r="F12" s="11"/>
      <c r="G12" s="11"/>
      <c r="H12" s="11"/>
      <c r="I12" s="11"/>
      <c r="J12" s="210"/>
      <c r="K12" s="11"/>
    </row>
    <row r="13" spans="1:11" ht="14.7" customHeight="1" x14ac:dyDescent="0.3">
      <c r="A13" s="12"/>
      <c r="B13" s="13"/>
      <c r="C13" s="13"/>
      <c r="D13" s="14" t="s">
        <v>12</v>
      </c>
      <c r="E13" s="20">
        <f t="shared" ref="E13:H13" si="16">E14+E63/2</f>
        <v>11242.191666666666</v>
      </c>
      <c r="F13" s="20">
        <f t="shared" si="16"/>
        <v>10892.025</v>
      </c>
      <c r="G13" s="20">
        <f t="shared" si="16"/>
        <v>11009.708333333332</v>
      </c>
      <c r="H13" s="20">
        <f t="shared" si="16"/>
        <v>11102.108333333334</v>
      </c>
      <c r="I13" s="20"/>
      <c r="J13" s="216"/>
      <c r="K13" s="20"/>
    </row>
    <row r="14" spans="1:11" ht="14.7" customHeight="1" x14ac:dyDescent="0.3">
      <c r="A14" s="12"/>
      <c r="B14" s="13"/>
      <c r="C14" s="13"/>
      <c r="D14" s="14" t="s">
        <v>13</v>
      </c>
      <c r="E14" s="11">
        <f t="shared" ref="E14:F14" si="17">(E2+E3+E4)/3</f>
        <v>11366.383333333333</v>
      </c>
      <c r="F14" s="11">
        <f t="shared" si="17"/>
        <v>10871.133333333333</v>
      </c>
      <c r="G14" s="11">
        <f t="shared" ref="G14" si="18">(G2+G3+G4)/3</f>
        <v>10961.566666666666</v>
      </c>
      <c r="H14" s="11">
        <f t="shared" ref="H14" si="19">(H2+H3+H4)/3</f>
        <v>11098.866666666667</v>
      </c>
      <c r="I14" s="11"/>
      <c r="J14" s="210"/>
      <c r="K14" s="11"/>
    </row>
    <row r="15" spans="1:11" ht="14.7" customHeight="1" x14ac:dyDescent="0.3">
      <c r="A15" s="12"/>
      <c r="B15" s="13"/>
      <c r="C15" s="13"/>
      <c r="D15" s="14" t="s">
        <v>14</v>
      </c>
      <c r="E15" s="21">
        <f t="shared" ref="E15:H15" si="20">E14-E63/2</f>
        <v>11490.575000000001</v>
      </c>
      <c r="F15" s="21">
        <f t="shared" si="20"/>
        <v>10850.241666666667</v>
      </c>
      <c r="G15" s="21">
        <f t="shared" si="20"/>
        <v>10913.424999999999</v>
      </c>
      <c r="H15" s="21">
        <f t="shared" si="20"/>
        <v>11095.625</v>
      </c>
      <c r="I15" s="21"/>
      <c r="J15" s="217"/>
      <c r="K15" s="21"/>
    </row>
    <row r="16" spans="1:11" ht="8.1" customHeight="1" x14ac:dyDescent="0.3">
      <c r="A16" s="12"/>
      <c r="B16" s="13"/>
      <c r="C16" s="13"/>
      <c r="D16" s="19"/>
      <c r="E16" s="11"/>
      <c r="F16" s="11"/>
      <c r="G16" s="11"/>
      <c r="H16" s="11"/>
      <c r="I16" s="11"/>
      <c r="J16" s="210"/>
      <c r="K16" s="11"/>
    </row>
    <row r="17" spans="1:11" ht="14.7" hidden="1" customHeight="1" x14ac:dyDescent="0.3">
      <c r="A17" s="12"/>
      <c r="B17" s="13"/>
      <c r="C17" s="13"/>
      <c r="D17" s="14" t="s">
        <v>15</v>
      </c>
      <c r="E17" s="16">
        <f t="shared" ref="E17:F17" si="21">(E14+E18)/2</f>
        <v>11058.7</v>
      </c>
      <c r="F17" s="16">
        <f t="shared" si="21"/>
        <v>10733.25</v>
      </c>
      <c r="G17" s="16">
        <f t="shared" ref="G17" si="22">(G14+G18)/2</f>
        <v>10907.199999999999</v>
      </c>
      <c r="H17" s="16">
        <f t="shared" ref="H17" si="23">(H14+H18)/2</f>
        <v>11077.424999999999</v>
      </c>
      <c r="I17" s="16"/>
      <c r="J17" s="213"/>
      <c r="K17" s="16"/>
    </row>
    <row r="18" spans="1:11" ht="14.7" customHeight="1" x14ac:dyDescent="0.3">
      <c r="A18" s="12"/>
      <c r="B18" s="13"/>
      <c r="C18" s="13"/>
      <c r="D18" s="14" t="s">
        <v>16</v>
      </c>
      <c r="E18" s="22">
        <f t="shared" ref="E18:F18" si="24">2*E14-E2</f>
        <v>10751.016666666666</v>
      </c>
      <c r="F18" s="22">
        <f t="shared" si="24"/>
        <v>10595.366666666667</v>
      </c>
      <c r="G18" s="22">
        <f t="shared" ref="G18" si="25">2*G14-G2</f>
        <v>10852.833333333332</v>
      </c>
      <c r="H18" s="22">
        <f t="shared" ref="H18" si="26">2*H14-H2</f>
        <v>11055.983333333334</v>
      </c>
      <c r="I18" s="22"/>
      <c r="J18" s="218"/>
      <c r="K18" s="22"/>
    </row>
    <row r="19" spans="1:11" ht="14.7" hidden="1" customHeight="1" x14ac:dyDescent="0.3">
      <c r="A19" s="12"/>
      <c r="B19" s="13"/>
      <c r="C19" s="13"/>
      <c r="D19" s="14" t="s">
        <v>17</v>
      </c>
      <c r="E19" s="16">
        <f t="shared" ref="E19:F19" si="27">(E18+E20)/2</f>
        <v>10567.525</v>
      </c>
      <c r="F19" s="16">
        <f t="shared" si="27"/>
        <v>10478.375</v>
      </c>
      <c r="G19" s="16">
        <f t="shared" ref="G19" si="28">(G18+G20)/2</f>
        <v>10750.324999999999</v>
      </c>
      <c r="H19" s="16">
        <f t="shared" ref="H19" si="29">(H18+H20)/2</f>
        <v>11031.3</v>
      </c>
      <c r="I19" s="16"/>
      <c r="J19" s="213"/>
      <c r="K19" s="16"/>
    </row>
    <row r="20" spans="1:11" ht="14.7" customHeight="1" x14ac:dyDescent="0.3">
      <c r="A20" s="12"/>
      <c r="B20" s="13"/>
      <c r="C20" s="13"/>
      <c r="D20" s="14" t="s">
        <v>18</v>
      </c>
      <c r="E20" s="23">
        <f t="shared" ref="E20:G20" si="30">E14-E56</f>
        <v>10384.033333333333</v>
      </c>
      <c r="F20" s="23">
        <f t="shared" si="30"/>
        <v>10361.383333333333</v>
      </c>
      <c r="G20" s="23">
        <f t="shared" si="30"/>
        <v>10647.816666666666</v>
      </c>
      <c r="H20" s="23">
        <f t="shared" ref="H20" si="31">H14-H56</f>
        <v>11006.616666666667</v>
      </c>
      <c r="I20" s="23"/>
      <c r="J20" s="219"/>
      <c r="K20" s="23"/>
    </row>
    <row r="21" spans="1:11" ht="14.7" hidden="1" customHeight="1" x14ac:dyDescent="0.3">
      <c r="A21" s="12"/>
      <c r="B21" s="13"/>
      <c r="C21" s="13"/>
      <c r="D21" s="14" t="s">
        <v>19</v>
      </c>
      <c r="E21" s="16">
        <f t="shared" ref="E21:F21" si="32">(E20+E22)/2</f>
        <v>10076.349999999999</v>
      </c>
      <c r="F21" s="16">
        <f t="shared" si="32"/>
        <v>10223.5</v>
      </c>
      <c r="G21" s="16">
        <f t="shared" ref="G21" si="33">(G20+G22)/2</f>
        <v>10593.449999999999</v>
      </c>
      <c r="H21" s="16">
        <f t="shared" ref="H21" si="34">(H20+H22)/2</f>
        <v>10985.174999999999</v>
      </c>
      <c r="I21" s="16"/>
      <c r="J21" s="213"/>
      <c r="K21" s="16"/>
    </row>
    <row r="22" spans="1:11" ht="14.7" customHeight="1" x14ac:dyDescent="0.3">
      <c r="A22" s="12"/>
      <c r="B22" s="13"/>
      <c r="C22" s="13"/>
      <c r="D22" s="14" t="s">
        <v>20</v>
      </c>
      <c r="E22" s="24">
        <f t="shared" ref="E22:G22" si="35">E18-E56</f>
        <v>9768.6666666666661</v>
      </c>
      <c r="F22" s="24">
        <f t="shared" si="35"/>
        <v>10085.616666666667</v>
      </c>
      <c r="G22" s="24">
        <f t="shared" si="35"/>
        <v>10539.083333333332</v>
      </c>
      <c r="H22" s="24">
        <f t="shared" ref="H22" si="36">H18-H56</f>
        <v>10963.733333333334</v>
      </c>
      <c r="I22" s="24"/>
      <c r="J22" s="220"/>
      <c r="K22" s="24"/>
    </row>
    <row r="23" spans="1:11" ht="14.7" customHeight="1" x14ac:dyDescent="0.3">
      <c r="A23" s="256" t="s">
        <v>21</v>
      </c>
      <c r="B23" s="257"/>
      <c r="C23" s="257"/>
      <c r="D23" s="257"/>
      <c r="E23" s="25"/>
      <c r="F23" s="25"/>
      <c r="G23" s="25"/>
      <c r="H23" s="25"/>
      <c r="I23" s="25"/>
      <c r="J23" s="221"/>
      <c r="K23" s="25"/>
    </row>
    <row r="24" spans="1:11" ht="14.7" customHeight="1" x14ac:dyDescent="0.3">
      <c r="A24" s="12"/>
      <c r="B24" s="13"/>
      <c r="C24" s="13"/>
      <c r="D24" s="14" t="s">
        <v>22</v>
      </c>
      <c r="E24" s="17">
        <f t="shared" ref="E24:F24" si="37">(E2/E3)*E4</f>
        <v>12110.942096841647</v>
      </c>
      <c r="F24" s="17">
        <f t="shared" si="37"/>
        <v>11348.310545117818</v>
      </c>
      <c r="G24" s="17">
        <f t="shared" ref="G24" si="38">(G2/G3)*G4</f>
        <v>11380.388401020775</v>
      </c>
      <c r="H24" s="17">
        <f t="shared" ref="H24" si="39">(H2/H3)*H4</f>
        <v>11198.066280148423</v>
      </c>
      <c r="I24" s="17"/>
      <c r="J24" s="214"/>
      <c r="K24" s="17"/>
    </row>
    <row r="25" spans="1:11" ht="14.7" hidden="1" customHeight="1" x14ac:dyDescent="0.3">
      <c r="A25" s="12"/>
      <c r="B25" s="13"/>
      <c r="C25" s="13"/>
      <c r="D25" s="14" t="s">
        <v>23</v>
      </c>
      <c r="E25" s="16">
        <f t="shared" ref="E25:F25" si="40">E26+1.168*(E26-E27)</f>
        <v>11973.82332</v>
      </c>
      <c r="F25" s="16">
        <f t="shared" si="40"/>
        <v>11273.4442</v>
      </c>
      <c r="G25" s="16">
        <f t="shared" ref="G25" si="41">G26+1.168*(G26-G27)</f>
        <v>11331.189</v>
      </c>
      <c r="H25" s="16">
        <f t="shared" ref="H25" si="42">H26+1.168*(H26-H27)</f>
        <v>11185.718199999999</v>
      </c>
      <c r="I25" s="16"/>
      <c r="J25" s="213"/>
      <c r="K25" s="16"/>
    </row>
    <row r="26" spans="1:11" ht="14.7" customHeight="1" x14ac:dyDescent="0.3">
      <c r="A26" s="12"/>
      <c r="B26" s="13"/>
      <c r="C26" s="13"/>
      <c r="D26" s="14" t="s">
        <v>24</v>
      </c>
      <c r="E26" s="18">
        <f t="shared" ref="E26:G26" si="43">E4+E57/2</f>
        <v>11658.2925</v>
      </c>
      <c r="F26" s="18">
        <f t="shared" si="43"/>
        <v>11109.7125</v>
      </c>
      <c r="G26" s="18">
        <f t="shared" si="43"/>
        <v>11230.4125</v>
      </c>
      <c r="H26" s="18">
        <f t="shared" ref="H26" si="44">H4+H57/2</f>
        <v>11156.0875</v>
      </c>
      <c r="I26" s="18"/>
      <c r="J26" s="215"/>
      <c r="K26" s="18"/>
    </row>
    <row r="27" spans="1:11" ht="14.7" customHeight="1" x14ac:dyDescent="0.3">
      <c r="A27" s="12"/>
      <c r="B27" s="13"/>
      <c r="C27" s="13"/>
      <c r="D27" s="14" t="s">
        <v>25</v>
      </c>
      <c r="E27" s="7">
        <f t="shared" ref="E27:G27" si="45">E4+E57/4</f>
        <v>11388.14625</v>
      </c>
      <c r="F27" s="7">
        <f t="shared" si="45"/>
        <v>10969.53125</v>
      </c>
      <c r="G27" s="7">
        <f t="shared" si="45"/>
        <v>11144.13125</v>
      </c>
      <c r="H27" s="7">
        <f t="shared" ref="H27" si="46">H4+H57/4</f>
        <v>11130.71875</v>
      </c>
      <c r="I27" s="7"/>
      <c r="J27" s="208"/>
      <c r="K27" s="7"/>
    </row>
    <row r="28" spans="1:11" ht="14.7" hidden="1" customHeight="1" x14ac:dyDescent="0.3">
      <c r="A28" s="12"/>
      <c r="B28" s="13"/>
      <c r="C28" s="13"/>
      <c r="D28" s="14" t="s">
        <v>26</v>
      </c>
      <c r="E28" s="16">
        <f t="shared" ref="E28:G28" si="47">E4+E57/6</f>
        <v>11298.0975</v>
      </c>
      <c r="F28" s="16">
        <f t="shared" si="47"/>
        <v>10922.804166666667</v>
      </c>
      <c r="G28" s="16">
        <f t="shared" si="47"/>
        <v>11115.370833333334</v>
      </c>
      <c r="H28" s="16">
        <f t="shared" ref="H28" si="48">H4+H57/6</f>
        <v>11122.262500000001</v>
      </c>
      <c r="I28" s="16"/>
      <c r="J28" s="213"/>
      <c r="K28" s="16"/>
    </row>
    <row r="29" spans="1:11" ht="14.7" hidden="1" customHeight="1" x14ac:dyDescent="0.3">
      <c r="A29" s="12"/>
      <c r="B29" s="13"/>
      <c r="C29" s="13"/>
      <c r="D29" s="14" t="s">
        <v>27</v>
      </c>
      <c r="E29" s="16">
        <f t="shared" ref="E29:G29" si="49">E4+E57/12</f>
        <v>11208.04875</v>
      </c>
      <c r="F29" s="16">
        <f t="shared" si="49"/>
        <v>10876.077083333334</v>
      </c>
      <c r="G29" s="16">
        <f t="shared" si="49"/>
        <v>11086.610416666666</v>
      </c>
      <c r="H29" s="16">
        <f t="shared" ref="H29" si="50">H4+H57/12</f>
        <v>11113.80625</v>
      </c>
      <c r="I29" s="16"/>
      <c r="J29" s="213"/>
      <c r="K29" s="16"/>
    </row>
    <row r="30" spans="1:11" ht="14.7" customHeight="1" x14ac:dyDescent="0.3">
      <c r="A30" s="12"/>
      <c r="B30" s="13"/>
      <c r="C30" s="13"/>
      <c r="D30" s="14" t="s">
        <v>4</v>
      </c>
      <c r="E30" s="11">
        <f t="shared" ref="E30:F30" si="51">E4</f>
        <v>11118</v>
      </c>
      <c r="F30" s="11">
        <f t="shared" si="51"/>
        <v>10829.35</v>
      </c>
      <c r="G30" s="11">
        <f t="shared" ref="G30" si="52">G4</f>
        <v>11057.85</v>
      </c>
      <c r="H30" s="11">
        <f t="shared" ref="H30" si="53">H4</f>
        <v>11105.35</v>
      </c>
      <c r="I30" s="11"/>
      <c r="J30" s="210"/>
      <c r="K30" s="11"/>
    </row>
    <row r="31" spans="1:11" ht="14.7" hidden="1" customHeight="1" x14ac:dyDescent="0.3">
      <c r="A31" s="12"/>
      <c r="B31" s="13"/>
      <c r="C31" s="13"/>
      <c r="D31" s="14" t="s">
        <v>28</v>
      </c>
      <c r="E31" s="16">
        <f t="shared" ref="E31:G31" si="54">E4-E57/12</f>
        <v>11027.95125</v>
      </c>
      <c r="F31" s="16">
        <f t="shared" si="54"/>
        <v>10782.622916666667</v>
      </c>
      <c r="G31" s="16">
        <f t="shared" si="54"/>
        <v>11029.089583333334</v>
      </c>
      <c r="H31" s="16">
        <f t="shared" ref="H31" si="55">H4-H57/12</f>
        <v>11096.893750000001</v>
      </c>
      <c r="I31" s="16"/>
      <c r="J31" s="213"/>
      <c r="K31" s="16"/>
    </row>
    <row r="32" spans="1:11" ht="14.7" hidden="1" customHeight="1" x14ac:dyDescent="0.3">
      <c r="A32" s="12"/>
      <c r="B32" s="13"/>
      <c r="C32" s="13"/>
      <c r="D32" s="14" t="s">
        <v>29</v>
      </c>
      <c r="E32" s="16">
        <f t="shared" ref="E32:G32" si="56">E4-E57/6</f>
        <v>10937.9025</v>
      </c>
      <c r="F32" s="16">
        <f t="shared" si="56"/>
        <v>10735.895833333334</v>
      </c>
      <c r="G32" s="16">
        <f t="shared" si="56"/>
        <v>11000.329166666666</v>
      </c>
      <c r="H32" s="16">
        <f t="shared" ref="H32" si="57">H4-H57/6</f>
        <v>11088.4375</v>
      </c>
      <c r="I32" s="16"/>
      <c r="J32" s="213"/>
      <c r="K32" s="16"/>
    </row>
    <row r="33" spans="1:254" ht="14.7" customHeight="1" x14ac:dyDescent="0.3">
      <c r="A33" s="12"/>
      <c r="B33" s="13"/>
      <c r="C33" s="13"/>
      <c r="D33" s="14" t="s">
        <v>30</v>
      </c>
      <c r="E33" s="10">
        <f t="shared" ref="E33:G33" si="58">E4-E57/4</f>
        <v>10847.85375</v>
      </c>
      <c r="F33" s="10">
        <f t="shared" si="58"/>
        <v>10689.168750000001</v>
      </c>
      <c r="G33" s="10">
        <f t="shared" si="58"/>
        <v>10971.56875</v>
      </c>
      <c r="H33" s="10">
        <f t="shared" ref="H33" si="59">H4-H57/4</f>
        <v>11079.981250000001</v>
      </c>
      <c r="I33" s="10"/>
      <c r="J33" s="209"/>
      <c r="K33" s="10"/>
    </row>
    <row r="34" spans="1:254" ht="14.7" customHeight="1" x14ac:dyDescent="0.3">
      <c r="A34" s="12"/>
      <c r="B34" s="13"/>
      <c r="C34" s="13"/>
      <c r="D34" s="14" t="s">
        <v>31</v>
      </c>
      <c r="E34" s="22">
        <f t="shared" ref="E34:G34" si="60">E4-E57/2</f>
        <v>10577.7075</v>
      </c>
      <c r="F34" s="22">
        <f t="shared" si="60"/>
        <v>10548.987500000001</v>
      </c>
      <c r="G34" s="22">
        <f t="shared" si="60"/>
        <v>10885.2875</v>
      </c>
      <c r="H34" s="22">
        <f t="shared" ref="H34" si="61">H4-H57/2</f>
        <v>11054.612500000001</v>
      </c>
      <c r="I34" s="22"/>
      <c r="J34" s="218"/>
      <c r="K34" s="22"/>
    </row>
    <row r="35" spans="1:254" ht="14.7" hidden="1" customHeight="1" x14ac:dyDescent="0.3">
      <c r="A35" s="12"/>
      <c r="B35" s="13"/>
      <c r="C35" s="13"/>
      <c r="D35" s="14" t="s">
        <v>32</v>
      </c>
      <c r="E35" s="16">
        <f t="shared" ref="E35:F35" si="62">E34-1.168*(E33-E34)</f>
        <v>10262.17668</v>
      </c>
      <c r="F35" s="16">
        <f t="shared" si="62"/>
        <v>10385.255800000001</v>
      </c>
      <c r="G35" s="16">
        <f t="shared" ref="G35" si="63">G34-1.168*(G33-G34)</f>
        <v>10784.511</v>
      </c>
      <c r="H35" s="16">
        <f t="shared" ref="H35" si="64">H34-1.168*(H33-H34)</f>
        <v>11024.981800000001</v>
      </c>
      <c r="I35" s="16"/>
      <c r="J35" s="213"/>
      <c r="K35" s="16"/>
    </row>
    <row r="36" spans="1:254" ht="14.7" customHeight="1" x14ac:dyDescent="0.3">
      <c r="A36" s="12"/>
      <c r="B36" s="13"/>
      <c r="C36" s="13"/>
      <c r="D36" s="14" t="s">
        <v>33</v>
      </c>
      <c r="E36" s="23">
        <f t="shared" ref="E36:F36" si="65">E4-(E24-E4)</f>
        <v>10125.057903158353</v>
      </c>
      <c r="F36" s="23">
        <f t="shared" si="65"/>
        <v>10310.389454882183</v>
      </c>
      <c r="G36" s="23">
        <f t="shared" ref="G36" si="66">G4-(G24-G4)</f>
        <v>10735.311598979226</v>
      </c>
      <c r="H36" s="23">
        <f t="shared" ref="H36" si="67">H4-(H24-H4)</f>
        <v>11012.633719851578</v>
      </c>
      <c r="I36" s="23"/>
      <c r="J36" s="219"/>
      <c r="K36" s="23"/>
    </row>
    <row r="37" spans="1:254" ht="14.7" customHeight="1" x14ac:dyDescent="0.3">
      <c r="A37" s="256" t="s">
        <v>34</v>
      </c>
      <c r="B37" s="257"/>
      <c r="C37" s="257"/>
      <c r="D37" s="257"/>
      <c r="E37" s="26" t="s">
        <v>35</v>
      </c>
      <c r="F37" s="9"/>
      <c r="G37" s="9"/>
      <c r="H37" s="9"/>
      <c r="I37" s="9"/>
      <c r="J37" s="9"/>
      <c r="K37" s="9"/>
    </row>
    <row r="38" spans="1:254" ht="14.7" customHeight="1" x14ac:dyDescent="0.3">
      <c r="A38" s="91"/>
      <c r="B38" s="91"/>
      <c r="C38" s="91"/>
      <c r="D38" s="91"/>
      <c r="E38" s="91"/>
      <c r="F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row>
    <row r="39" spans="1:254" ht="14.7" customHeight="1" x14ac:dyDescent="0.3">
      <c r="A39" s="91"/>
      <c r="B39" s="91"/>
      <c r="C39" s="91"/>
      <c r="D39" s="91"/>
      <c r="E39" s="91"/>
      <c r="F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row>
    <row r="40" spans="1:254" ht="14.7" customHeight="1" x14ac:dyDescent="0.3">
      <c r="A40" s="91"/>
      <c r="B40" s="91"/>
      <c r="C40" s="91"/>
      <c r="D40" s="91"/>
      <c r="E40" s="91"/>
      <c r="F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row>
    <row r="41" spans="1:254" ht="14.7" customHeight="1" x14ac:dyDescent="0.3">
      <c r="A41" s="30"/>
      <c r="B41" s="19"/>
      <c r="C41" s="19"/>
      <c r="D41" s="14" t="s">
        <v>36</v>
      </c>
      <c r="E41" s="15"/>
      <c r="F41" s="15"/>
      <c r="G41" s="15"/>
      <c r="H41" s="15"/>
      <c r="I41" s="242"/>
      <c r="J41" s="212"/>
      <c r="K41" s="15"/>
    </row>
    <row r="42" spans="1:254" ht="14.7" customHeight="1" x14ac:dyDescent="0.3">
      <c r="A42" s="30"/>
      <c r="B42" s="19"/>
      <c r="C42" s="19"/>
      <c r="D42" s="14" t="s">
        <v>37</v>
      </c>
      <c r="E42" s="17"/>
      <c r="F42" s="17"/>
      <c r="G42" s="17"/>
      <c r="H42" s="17"/>
      <c r="I42" s="237"/>
      <c r="J42" s="222"/>
      <c r="K42" s="77"/>
      <c r="L42" s="204"/>
      <c r="M42" s="201"/>
    </row>
    <row r="43" spans="1:254" ht="14.7" customHeight="1" x14ac:dyDescent="0.3">
      <c r="A43" s="12"/>
      <c r="B43" s="19"/>
      <c r="C43" s="13"/>
      <c r="D43" s="14" t="s">
        <v>38</v>
      </c>
      <c r="E43" s="18"/>
      <c r="F43" s="18"/>
      <c r="G43" s="18"/>
      <c r="H43" s="18">
        <v>11197.123799999999</v>
      </c>
      <c r="I43" s="236"/>
      <c r="J43" s="215"/>
      <c r="K43" s="18"/>
      <c r="L43" s="204"/>
      <c r="M43" s="201"/>
      <c r="N43" s="1">
        <v>11135.568000000001</v>
      </c>
    </row>
    <row r="44" spans="1:254" ht="14.7" customHeight="1" x14ac:dyDescent="0.3">
      <c r="A44" s="12"/>
      <c r="B44" s="13"/>
      <c r="C44" s="13"/>
      <c r="D44" s="14" t="s">
        <v>39</v>
      </c>
      <c r="E44" s="7"/>
      <c r="F44" s="7"/>
      <c r="G44" s="7"/>
      <c r="H44" s="7">
        <v>11181.45</v>
      </c>
      <c r="I44" s="235"/>
      <c r="J44" s="224"/>
      <c r="K44" s="7"/>
      <c r="L44" s="204"/>
      <c r="M44" s="201"/>
    </row>
    <row r="45" spans="1:254" ht="14.7" customHeight="1" x14ac:dyDescent="0.3">
      <c r="A45" s="12"/>
      <c r="B45" s="13"/>
      <c r="C45" s="13"/>
      <c r="D45" s="136" t="s">
        <v>64</v>
      </c>
      <c r="E45" s="20"/>
      <c r="F45" s="20"/>
      <c r="G45" s="20"/>
      <c r="H45" s="20" t="s">
        <v>81</v>
      </c>
      <c r="I45" s="241"/>
      <c r="J45" s="225"/>
      <c r="K45" s="20"/>
    </row>
    <row r="46" spans="1:254" ht="14.7" customHeight="1" x14ac:dyDescent="0.3">
      <c r="A46" s="12"/>
      <c r="B46" s="13"/>
      <c r="C46" s="13"/>
      <c r="D46" s="14" t="s">
        <v>4</v>
      </c>
      <c r="E46" s="11">
        <f t="shared" ref="E46:G46" si="68">E4</f>
        <v>11118</v>
      </c>
      <c r="F46" s="11">
        <f t="shared" si="68"/>
        <v>10829.35</v>
      </c>
      <c r="G46" s="11">
        <f t="shared" si="68"/>
        <v>11057.85</v>
      </c>
      <c r="H46" s="11">
        <f t="shared" ref="H46" si="69">H4</f>
        <v>11105.35</v>
      </c>
      <c r="I46" s="11"/>
      <c r="J46" s="226"/>
      <c r="K46" s="11"/>
    </row>
    <row r="47" spans="1:254" ht="14.7" customHeight="1" x14ac:dyDescent="0.3">
      <c r="A47" s="12"/>
      <c r="B47" s="13"/>
      <c r="C47" s="13"/>
      <c r="D47" s="14" t="s">
        <v>40</v>
      </c>
      <c r="E47" s="21"/>
      <c r="F47" s="21"/>
      <c r="G47" s="21"/>
      <c r="H47" s="21">
        <v>11050.8428</v>
      </c>
      <c r="I47" s="238"/>
      <c r="J47" s="21"/>
      <c r="K47" s="21"/>
      <c r="L47" s="205"/>
    </row>
    <row r="48" spans="1:254" ht="14.7" customHeight="1" x14ac:dyDescent="0.3">
      <c r="A48" s="12"/>
      <c r="B48" s="13"/>
      <c r="C48" s="13"/>
      <c r="D48" s="14" t="s">
        <v>41</v>
      </c>
      <c r="E48" s="10"/>
      <c r="F48" s="10"/>
      <c r="G48" s="10"/>
      <c r="H48" s="10">
        <v>10994.6036</v>
      </c>
      <c r="I48" s="243"/>
      <c r="J48" s="10"/>
      <c r="K48" s="10"/>
      <c r="L48" s="206"/>
    </row>
    <row r="49" spans="1:254" ht="14.7" customHeight="1" x14ac:dyDescent="0.3">
      <c r="A49" s="12"/>
      <c r="B49" s="13"/>
      <c r="C49" s="13"/>
      <c r="D49" s="14" t="s">
        <v>42</v>
      </c>
      <c r="E49" s="22"/>
      <c r="F49" s="22"/>
      <c r="G49" s="22"/>
      <c r="H49" s="22"/>
      <c r="I49" s="244"/>
      <c r="J49" s="22"/>
      <c r="K49" s="22"/>
      <c r="L49" s="204"/>
      <c r="M49" s="11">
        <v>11394.578600000001</v>
      </c>
      <c r="N49" s="201">
        <v>1.23</v>
      </c>
    </row>
    <row r="50" spans="1:254" ht="14.7" customHeight="1" x14ac:dyDescent="0.3">
      <c r="A50" s="12"/>
      <c r="B50" s="13"/>
      <c r="C50" s="13"/>
      <c r="D50" s="14" t="s">
        <v>43</v>
      </c>
      <c r="E50" s="23"/>
      <c r="F50" s="23"/>
      <c r="G50" s="23"/>
      <c r="H50" s="23"/>
      <c r="I50" s="245"/>
      <c r="J50" s="227"/>
      <c r="K50" s="23"/>
      <c r="L50" s="204"/>
      <c r="M50" s="11">
        <v>11300.45</v>
      </c>
      <c r="N50" s="201">
        <v>1</v>
      </c>
    </row>
    <row r="51" spans="1:254" ht="14.7" customHeight="1" x14ac:dyDescent="0.3">
      <c r="A51" s="12"/>
      <c r="B51" s="13"/>
      <c r="C51" s="13"/>
      <c r="D51" s="14" t="s">
        <v>44</v>
      </c>
      <c r="E51" s="24"/>
      <c r="F51" s="24"/>
      <c r="G51" s="24"/>
      <c r="H51" s="24"/>
      <c r="I51" s="24"/>
      <c r="J51" s="220"/>
      <c r="K51" s="24"/>
      <c r="M51" s="11"/>
    </row>
    <row r="52" spans="1:254" ht="14.7" customHeight="1" x14ac:dyDescent="0.3">
      <c r="A52" s="91"/>
      <c r="B52" s="91"/>
      <c r="C52" s="91"/>
      <c r="D52" s="91"/>
      <c r="E52" s="24"/>
      <c r="F52" s="24"/>
      <c r="G52" s="24"/>
      <c r="H52" s="24"/>
      <c r="I52" s="24"/>
      <c r="J52" s="220"/>
      <c r="K52" s="24"/>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row>
    <row r="53" spans="1:254" ht="14.7" customHeight="1" x14ac:dyDescent="0.3">
      <c r="A53" s="91"/>
      <c r="B53" s="91"/>
      <c r="C53" s="91"/>
      <c r="D53" s="91"/>
      <c r="E53" s="24"/>
      <c r="F53" s="24"/>
      <c r="G53" s="24"/>
      <c r="H53" s="24"/>
      <c r="I53" s="24"/>
      <c r="J53" s="220"/>
      <c r="K53" s="24"/>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row>
    <row r="54" spans="1:254" ht="14.7" customHeight="1" x14ac:dyDescent="0.3">
      <c r="A54" s="91"/>
      <c r="B54" s="91"/>
      <c r="C54" s="91"/>
      <c r="D54" s="91"/>
      <c r="E54" s="24"/>
      <c r="F54" s="24"/>
      <c r="G54" s="24"/>
      <c r="H54" s="24"/>
      <c r="I54" s="24"/>
      <c r="J54" s="220"/>
      <c r="K54" s="24"/>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row>
    <row r="55" spans="1:254" ht="14.7" customHeight="1" x14ac:dyDescent="0.3">
      <c r="A55" s="256" t="s">
        <v>45</v>
      </c>
      <c r="B55" s="257"/>
      <c r="C55" s="257"/>
      <c r="D55" s="257"/>
      <c r="E55" s="25"/>
      <c r="F55" s="25"/>
      <c r="G55" s="25"/>
      <c r="H55" s="25"/>
      <c r="I55" s="25"/>
      <c r="J55" s="221"/>
      <c r="K55" s="25"/>
      <c r="M55" s="11">
        <v>10723.3747</v>
      </c>
      <c r="N55" s="201">
        <v>0.38</v>
      </c>
    </row>
    <row r="56" spans="1:254" ht="14.7" customHeight="1" x14ac:dyDescent="0.3">
      <c r="A56" s="12"/>
      <c r="B56" s="13"/>
      <c r="C56" s="13"/>
      <c r="D56" s="14" t="s">
        <v>46</v>
      </c>
      <c r="E56" s="16">
        <f t="shared" ref="E56:G56" si="70">ABS(E2-E3)</f>
        <v>982.35000000000036</v>
      </c>
      <c r="F56" s="16">
        <f t="shared" si="70"/>
        <v>509.75</v>
      </c>
      <c r="G56" s="16">
        <f t="shared" si="70"/>
        <v>313.75</v>
      </c>
      <c r="H56" s="16">
        <f t="shared" ref="H56" si="71">ABS(H2-H3)</f>
        <v>92.25</v>
      </c>
      <c r="I56" s="16"/>
      <c r="J56" s="213"/>
      <c r="K56" s="16"/>
      <c r="M56" s="11">
        <v>10581.875</v>
      </c>
      <c r="N56" s="201">
        <v>0.5</v>
      </c>
    </row>
    <row r="57" spans="1:254" ht="14.7" customHeight="1" x14ac:dyDescent="0.3">
      <c r="A57" s="12"/>
      <c r="B57" s="13"/>
      <c r="C57" s="13"/>
      <c r="D57" s="14" t="s">
        <v>47</v>
      </c>
      <c r="E57" s="16">
        <f t="shared" ref="E57:F57" si="72">E56*1.1</f>
        <v>1080.5850000000005</v>
      </c>
      <c r="F57" s="16">
        <f t="shared" si="72"/>
        <v>560.72500000000002</v>
      </c>
      <c r="G57" s="16">
        <f t="shared" ref="G57" si="73">G56*1.1</f>
        <v>345.125</v>
      </c>
      <c r="H57" s="16">
        <f t="shared" ref="H57" si="74">H56*1.1</f>
        <v>101.47500000000001</v>
      </c>
      <c r="I57" s="16"/>
      <c r="J57" s="213"/>
      <c r="K57" s="16"/>
      <c r="M57" s="11">
        <v>10440.375300000002</v>
      </c>
      <c r="N57" s="201">
        <v>0.61</v>
      </c>
    </row>
    <row r="58" spans="1:254" ht="14.7" customHeight="1" x14ac:dyDescent="0.3">
      <c r="A58" s="12"/>
      <c r="B58" s="13"/>
      <c r="C58" s="13"/>
      <c r="D58" s="14" t="s">
        <v>48</v>
      </c>
      <c r="E58" s="16">
        <f t="shared" ref="E58:G58" si="75">(E2+E3)</f>
        <v>22981.15</v>
      </c>
      <c r="F58" s="16">
        <f t="shared" si="75"/>
        <v>21784.05</v>
      </c>
      <c r="G58" s="16">
        <f t="shared" si="75"/>
        <v>21826.85</v>
      </c>
      <c r="H58" s="16">
        <f t="shared" ref="H58" si="76">(H2+H3)</f>
        <v>22191.25</v>
      </c>
      <c r="I58" s="16"/>
      <c r="J58" s="213"/>
      <c r="K58" s="16"/>
    </row>
    <row r="59" spans="1:254" ht="14.7" customHeight="1" x14ac:dyDescent="0.3">
      <c r="A59" s="12"/>
      <c r="B59" s="13"/>
      <c r="C59" s="13"/>
      <c r="D59" s="14" t="s">
        <v>49</v>
      </c>
      <c r="E59" s="16">
        <f t="shared" ref="E59:G59" si="77">(E2+E3)/2</f>
        <v>11490.575000000001</v>
      </c>
      <c r="F59" s="16">
        <f t="shared" si="77"/>
        <v>10892.025</v>
      </c>
      <c r="G59" s="16">
        <f t="shared" si="77"/>
        <v>10913.424999999999</v>
      </c>
      <c r="H59" s="16">
        <f t="shared" ref="H59" si="78">(H2+H3)/2</f>
        <v>11095.625</v>
      </c>
      <c r="I59" s="16"/>
      <c r="J59" s="213"/>
      <c r="K59" s="16"/>
    </row>
    <row r="60" spans="1:254" ht="14.7" customHeight="1" x14ac:dyDescent="0.3">
      <c r="A60" s="12"/>
      <c r="B60" s="13"/>
      <c r="C60" s="13"/>
      <c r="D60" s="14" t="s">
        <v>12</v>
      </c>
      <c r="E60" s="16">
        <f t="shared" ref="E60:F60" si="79">E61-E62+E61</f>
        <v>11242.191666666666</v>
      </c>
      <c r="F60" s="16">
        <f t="shared" si="79"/>
        <v>10850.241666666667</v>
      </c>
      <c r="G60" s="16">
        <f t="shared" ref="G60" si="80">G61-G62+G61</f>
        <v>11009.708333333332</v>
      </c>
      <c r="H60" s="16">
        <f t="shared" ref="H60" si="81">H61-H62+H61</f>
        <v>11102.108333333334</v>
      </c>
      <c r="I60" s="16"/>
      <c r="J60" s="213"/>
      <c r="K60" s="16"/>
    </row>
    <row r="61" spans="1:254" ht="14.7" customHeight="1" x14ac:dyDescent="0.3">
      <c r="A61" s="12"/>
      <c r="B61" s="13"/>
      <c r="C61" s="13"/>
      <c r="D61" s="14" t="s">
        <v>50</v>
      </c>
      <c r="E61" s="16">
        <f t="shared" ref="E61:G61" si="82">(E2+E3+E4)/3</f>
        <v>11366.383333333333</v>
      </c>
      <c r="F61" s="16">
        <f t="shared" si="82"/>
        <v>10871.133333333333</v>
      </c>
      <c r="G61" s="16">
        <f t="shared" si="82"/>
        <v>10961.566666666666</v>
      </c>
      <c r="H61" s="16">
        <f t="shared" ref="H61" si="83">(H2+H3+H4)/3</f>
        <v>11098.866666666667</v>
      </c>
      <c r="I61" s="16"/>
      <c r="J61" s="213"/>
      <c r="K61" s="16"/>
    </row>
    <row r="62" spans="1:254" ht="14.7" customHeight="1" x14ac:dyDescent="0.3">
      <c r="A62" s="12"/>
      <c r="B62" s="13"/>
      <c r="C62" s="13"/>
      <c r="D62" s="14" t="s">
        <v>14</v>
      </c>
      <c r="E62" s="16">
        <f t="shared" ref="E62:F62" si="84">E59</f>
        <v>11490.575000000001</v>
      </c>
      <c r="F62" s="16">
        <f t="shared" si="84"/>
        <v>10892.025</v>
      </c>
      <c r="G62" s="16">
        <f t="shared" ref="G62" si="85">G59</f>
        <v>10913.424999999999</v>
      </c>
      <c r="H62" s="16">
        <f t="shared" ref="H62" si="86">H59</f>
        <v>11095.625</v>
      </c>
      <c r="I62" s="16"/>
      <c r="J62" s="213"/>
      <c r="K62" s="16"/>
    </row>
    <row r="63" spans="1:254" ht="14.7" customHeight="1" x14ac:dyDescent="0.3">
      <c r="A63" s="12"/>
      <c r="B63" s="13"/>
      <c r="C63" s="13"/>
      <c r="D63" s="14" t="s">
        <v>51</v>
      </c>
      <c r="E63" s="31">
        <f>(E60-E62)</f>
        <v>-248.38333333333503</v>
      </c>
      <c r="F63" s="31">
        <f t="shared" ref="F63" si="87">ABS(F60-F62)</f>
        <v>41.783333333332848</v>
      </c>
      <c r="G63" s="31">
        <f t="shared" ref="G63" si="88">ABS(G60-G62)</f>
        <v>96.283333333332848</v>
      </c>
      <c r="H63" s="31">
        <f t="shared" ref="H63" si="89">ABS(H60-H62)</f>
        <v>6.4833333333335759</v>
      </c>
      <c r="I63" s="31"/>
      <c r="J63" s="223"/>
      <c r="K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8">
        <f>VALUE(38.2/100*(L6-L9)+L9)</f>
        <v>11301.422999999999</v>
      </c>
      <c r="M17" s="123"/>
      <c r="N17" s="123">
        <f>38.2/100*(N6-N9)+N9</f>
        <v>11723.055499999999</v>
      </c>
      <c r="O17" s="124"/>
      <c r="P17" s="228">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E1" zoomScaleNormal="100" workbookViewId="0">
      <selection activeCell="F9" sqref="F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c r="H6" s="176">
        <v>11981.75</v>
      </c>
      <c r="I6" s="110" t="s">
        <v>69</v>
      </c>
      <c r="J6" s="177">
        <v>11181.45</v>
      </c>
      <c r="K6" s="111" t="s">
        <v>77</v>
      </c>
      <c r="L6" s="178">
        <v>11181.45</v>
      </c>
      <c r="M6" s="109" t="s">
        <v>78</v>
      </c>
      <c r="N6" s="176">
        <v>10637.15</v>
      </c>
      <c r="O6" s="110" t="s">
        <v>80</v>
      </c>
      <c r="P6" s="177">
        <v>10637.15</v>
      </c>
      <c r="Q6" s="111"/>
      <c r="R6" s="178">
        <v>11000.3</v>
      </c>
      <c r="S6" s="109"/>
      <c r="T6" s="176">
        <v>10756.55</v>
      </c>
      <c r="U6" s="110"/>
      <c r="V6" s="176">
        <v>10756.55</v>
      </c>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11625.1</v>
      </c>
      <c r="E9" s="111"/>
      <c r="F9" s="178">
        <v>11461</v>
      </c>
      <c r="G9" s="109"/>
      <c r="H9" s="176">
        <v>10782.6</v>
      </c>
      <c r="I9" s="110"/>
      <c r="J9" s="177">
        <v>10901.6</v>
      </c>
      <c r="K9" s="111"/>
      <c r="L9" s="178">
        <v>10637.15</v>
      </c>
      <c r="M9" s="109"/>
      <c r="N9" s="176">
        <v>10794.4</v>
      </c>
      <c r="O9" s="110"/>
      <c r="P9" s="177">
        <v>10862.55</v>
      </c>
      <c r="Q9" s="111"/>
      <c r="R9" s="177">
        <v>10756.55</v>
      </c>
      <c r="S9" s="109"/>
      <c r="T9" s="176">
        <v>10850.9</v>
      </c>
      <c r="U9" s="110"/>
      <c r="V9" s="177">
        <v>11141.75</v>
      </c>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v>11981.75</v>
      </c>
      <c r="E12" s="111"/>
      <c r="F12" s="178">
        <v>11706.6</v>
      </c>
      <c r="G12" s="109"/>
      <c r="H12" s="176">
        <v>11181.45</v>
      </c>
      <c r="I12" s="110"/>
      <c r="J12" s="177">
        <v>11146.9</v>
      </c>
      <c r="K12" s="111"/>
      <c r="L12" s="178">
        <v>11000.3</v>
      </c>
      <c r="M12" s="109"/>
      <c r="N12" s="176">
        <v>10728.3</v>
      </c>
      <c r="O12" s="110"/>
      <c r="P12" s="177">
        <v>10799.7</v>
      </c>
      <c r="Q12" s="111"/>
      <c r="R12" s="178"/>
      <c r="S12" s="109"/>
      <c r="T12" s="176">
        <v>10813</v>
      </c>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11737.896199999999</v>
      </c>
      <c r="E16" s="186"/>
      <c r="F16" s="186">
        <f>VALUE(23.6/100*(F6-F9)+F9)</f>
        <v>11583.897000000001</v>
      </c>
      <c r="G16" s="186"/>
      <c r="H16" s="186">
        <f>VALUE(23.6/100*(H6-H9)+H9)</f>
        <v>11065.599400000001</v>
      </c>
      <c r="I16" s="187"/>
      <c r="J16" s="186">
        <f>VALUE(23.6/100*(J6-J9)+J9)</f>
        <v>10967.6446</v>
      </c>
      <c r="K16" s="186"/>
      <c r="L16" s="186">
        <f>VALUE(23.6/100*(L6-L9)+L9)</f>
        <v>10765.604799999999</v>
      </c>
      <c r="M16" s="186"/>
      <c r="N16" s="186">
        <f>VALUE(23.6/100*(N6-N9)+N9)</f>
        <v>10757.288999999999</v>
      </c>
      <c r="O16" s="187"/>
      <c r="P16" s="186">
        <f>VALUE(23.6/100*(P6-P9)+P9)</f>
        <v>10809.355599999999</v>
      </c>
      <c r="Q16" s="186"/>
      <c r="R16" s="186">
        <f>VALUE(23.6/100*(R6-R9)+R9)</f>
        <v>10814.074999999999</v>
      </c>
      <c r="S16" s="186"/>
      <c r="T16" s="186">
        <f>VALUE(23.6/100*(T6-T9)+T9)</f>
        <v>10828.633399999999</v>
      </c>
      <c r="U16" s="187"/>
      <c r="V16" s="186">
        <f>VALUE(23.6/100*(V6-V9)+V9)</f>
        <v>11050.8428</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9511.4735000000001</v>
      </c>
      <c r="C17" s="189"/>
      <c r="D17" s="188">
        <f>VALUE(38.2/100*(D6-D9)+D9)</f>
        <v>11807.6769</v>
      </c>
      <c r="E17" s="188"/>
      <c r="F17" s="188">
        <f>VALUE(38.2/100*(F6-F9)+F9)</f>
        <v>11659.9265</v>
      </c>
      <c r="G17" s="188"/>
      <c r="H17" s="188">
        <f>38.2/100*(H6-H9)+H9</f>
        <v>11240.675300000001</v>
      </c>
      <c r="I17" s="189"/>
      <c r="J17" s="188">
        <f>VALUE(38.2/100*(J6-J9)+J9)</f>
        <v>11008.502700000001</v>
      </c>
      <c r="K17" s="188"/>
      <c r="L17" s="188">
        <f>VALUE(38.2/100*(L6-L9)+L9)</f>
        <v>10845.0726</v>
      </c>
      <c r="M17" s="188"/>
      <c r="N17" s="188">
        <f>38.2/100*(N6-N9)+N9</f>
        <v>10734.3305</v>
      </c>
      <c r="O17" s="189"/>
      <c r="P17" s="188">
        <f>VALUE(38.2/100*(P6-P9)+P9)</f>
        <v>10776.447199999999</v>
      </c>
      <c r="Q17" s="188"/>
      <c r="R17" s="188">
        <f>VALUE(38.2/100*(R6-R9)+R9)</f>
        <v>10849.662499999999</v>
      </c>
      <c r="S17" s="188"/>
      <c r="T17" s="188">
        <f>38.2/100*(T6-T9)+T9</f>
        <v>10814.8583</v>
      </c>
      <c r="U17" s="189"/>
      <c r="V17" s="188">
        <f>VALUE(38.2/100*(V6-V9)+V9)</f>
        <v>10994.6036</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8998.6749999999993</v>
      </c>
      <c r="C18" s="187"/>
      <c r="D18" s="186">
        <f>VALUE(50/100*(D6-D9)+D9)</f>
        <v>11864.075000000001</v>
      </c>
      <c r="E18" s="186"/>
      <c r="F18" s="186">
        <f>VALUE(50/100*(F6-F9)+F9)</f>
        <v>11721.375</v>
      </c>
      <c r="G18" s="186"/>
      <c r="H18" s="186">
        <f>VALUE(50/100*(H6-H9)+H9)</f>
        <v>11382.174999999999</v>
      </c>
      <c r="I18" s="187"/>
      <c r="J18" s="186">
        <f>VALUE(50/100*(J6-J9)+J9)</f>
        <v>11041.525000000001</v>
      </c>
      <c r="K18" s="186"/>
      <c r="L18" s="186">
        <f>VALUE(50/100*(L6-L9)+L9)</f>
        <v>10909.3</v>
      </c>
      <c r="M18" s="186"/>
      <c r="N18" s="186">
        <f>VALUE(50/100*(N6-N9)+N9)</f>
        <v>10715.775</v>
      </c>
      <c r="O18" s="187"/>
      <c r="P18" s="186">
        <f>VALUE(50/100*(P6-P9)+P9)</f>
        <v>10749.849999999999</v>
      </c>
      <c r="Q18" s="186"/>
      <c r="R18" s="186">
        <f>VALUE(50/100*(R6-R9)+R9)</f>
        <v>10878.424999999999</v>
      </c>
      <c r="S18" s="186"/>
      <c r="T18" s="186">
        <f>VALUE(50/100*(T6-T9)+T9)</f>
        <v>10803.724999999999</v>
      </c>
      <c r="U18" s="187"/>
      <c r="V18" s="186">
        <f>VALUE(50/100*(V6-V9)+V9)</f>
        <v>10949.15</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8485.8765000000003</v>
      </c>
      <c r="C19" s="187"/>
      <c r="D19" s="186">
        <f>VALUE(61.8/100*(D6-D9)+D9)</f>
        <v>11920.473099999999</v>
      </c>
      <c r="E19" s="186"/>
      <c r="F19" s="186">
        <f>VALUE(61.8/100*(F6-F9)+F9)</f>
        <v>11782.8235</v>
      </c>
      <c r="G19" s="186"/>
      <c r="H19" s="186">
        <f>VALUE(61.8/100*(H6-H9)+H9)</f>
        <v>11523.6747</v>
      </c>
      <c r="I19" s="187"/>
      <c r="J19" s="186">
        <f>VALUE(61.8/100*(J6-J9)+J9)</f>
        <v>11074.5473</v>
      </c>
      <c r="K19" s="186"/>
      <c r="L19" s="186">
        <f>VALUE(61.8/100*(L6-L9)+L9)</f>
        <v>10973.527400000001</v>
      </c>
      <c r="M19" s="186"/>
      <c r="N19" s="186">
        <f>VALUE(61.8/100*(N6-N9)+N9)</f>
        <v>10697.219499999999</v>
      </c>
      <c r="O19" s="187"/>
      <c r="P19" s="186">
        <f>VALUE(61.8/100*(P6-P9)+P9)</f>
        <v>10723.2528</v>
      </c>
      <c r="Q19" s="186"/>
      <c r="R19" s="186">
        <f>VALUE(61.8/100*(R6-R9)+R9)</f>
        <v>10907.1875</v>
      </c>
      <c r="S19" s="186"/>
      <c r="T19" s="186">
        <f>VALUE(61.8/100*(T6-T9)+T9)</f>
        <v>10792.591699999999</v>
      </c>
      <c r="U19" s="187"/>
      <c r="V19" s="186">
        <f>VALUE(61.8/100*(V6-V9)+V9)</f>
        <v>10903.696399999999</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8099.1047499999995</v>
      </c>
      <c r="C20" s="167"/>
      <c r="D20" s="190">
        <f>VALUE(70.7/100*(D6-D9)+D9)</f>
        <v>11963.01065</v>
      </c>
      <c r="E20" s="191"/>
      <c r="F20" s="190">
        <f>VALUE(70.7/100*(F6-F9)+F9)</f>
        <v>11829.170249999999</v>
      </c>
      <c r="G20" s="190"/>
      <c r="H20" s="190">
        <f>VALUE(70.7/100*(H6-H9)+H9)</f>
        <v>11630.39905</v>
      </c>
      <c r="I20" s="167"/>
      <c r="J20" s="190">
        <f>VALUE(70.7/100*(J6-J9)+J9)</f>
        <v>11099.453950000001</v>
      </c>
      <c r="K20" s="191"/>
      <c r="L20" s="190">
        <f>VALUE(70.7/100*(L6-L9)+L9)</f>
        <v>11021.9701</v>
      </c>
      <c r="M20" s="190"/>
      <c r="N20" s="190">
        <f>VALUE(70.7/100*(N6-N9)+N9)</f>
        <v>10683.224249999999</v>
      </c>
      <c r="O20" s="167"/>
      <c r="P20" s="190">
        <f>VALUE(70.7/100*(P6-P9)+P9)</f>
        <v>10703.1922</v>
      </c>
      <c r="Q20" s="191"/>
      <c r="R20" s="190">
        <f>VALUE(70.7/100*(R6-R9)+R9)</f>
        <v>10928.881249999999</v>
      </c>
      <c r="S20" s="190"/>
      <c r="T20" s="190">
        <f>VALUE(70.7/100*(T6-T9)+T9)</f>
        <v>10784.19455</v>
      </c>
      <c r="U20" s="167"/>
      <c r="V20" s="190">
        <f>VALUE(70.7/100*(V6-V9)+V9)</f>
        <v>10869.4136</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7755.790500000001</v>
      </c>
      <c r="C21" s="187"/>
      <c r="D21" s="186">
        <f>VALUE(78.6/100*(D6-D9)+D9)</f>
        <v>12000.768699999999</v>
      </c>
      <c r="E21" s="186"/>
      <c r="F21" s="186">
        <f>VALUE(78.6/100*(F6-F9)+F9)</f>
        <v>11870.309499999999</v>
      </c>
      <c r="G21" s="186"/>
      <c r="H21" s="186">
        <f>VALUE(78.6/100*(H6-H9)+H9)</f>
        <v>11725.1319</v>
      </c>
      <c r="I21" s="187"/>
      <c r="J21" s="186">
        <f>VALUE(78.6/100*(J6-J9)+J9)</f>
        <v>11121.562100000001</v>
      </c>
      <c r="K21" s="186"/>
      <c r="L21" s="186">
        <f>VALUE(78.6/100*(L6-L9)+L9)</f>
        <v>11064.969800000001</v>
      </c>
      <c r="M21" s="186"/>
      <c r="N21" s="186">
        <f>VALUE(78.6/100*(N6-N9)+N9)</f>
        <v>10670.8015</v>
      </c>
      <c r="O21" s="187"/>
      <c r="P21" s="186">
        <f>VALUE(78.6/100*(P6-P9)+P9)</f>
        <v>10685.3856</v>
      </c>
      <c r="Q21" s="186"/>
      <c r="R21" s="186">
        <f>VALUE(78.6/100*(R6-R9)+R9)</f>
        <v>10948.137499999999</v>
      </c>
      <c r="S21" s="186"/>
      <c r="T21" s="186">
        <f>VALUE(78.6/100*(T6-T9)+T9)</f>
        <v>10776.740899999999</v>
      </c>
      <c r="U21" s="187"/>
      <c r="V21" s="186">
        <f>VALUE(78.6/100*(V6-V9)+V9)</f>
        <v>10838.9828</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11981.75</v>
      </c>
      <c r="I22" s="167"/>
      <c r="J22" s="190">
        <f>VALUE(100/100*(J6-J9)+J9)</f>
        <v>11181.45</v>
      </c>
      <c r="K22" s="191"/>
      <c r="L22" s="190">
        <f>VALUE(100/100*(L6-L9)+L9)</f>
        <v>11181.45</v>
      </c>
      <c r="M22" s="190"/>
      <c r="N22" s="190">
        <f>VALUE(100/100*(N6-N9)+N9)</f>
        <v>10637.15</v>
      </c>
      <c r="O22" s="167"/>
      <c r="P22" s="190">
        <f>VALUE(100/100*(P6-P9)+P9)</f>
        <v>10637.15</v>
      </c>
      <c r="Q22" s="191"/>
      <c r="R22" s="190">
        <f>VALUE(100/100*(R6-R9)+R9)</f>
        <v>11000.3</v>
      </c>
      <c r="S22" s="190"/>
      <c r="T22" s="190">
        <f>VALUE(100/100*(T6-T9)+T9)</f>
        <v>10756.55</v>
      </c>
      <c r="U22" s="167"/>
      <c r="V22" s="190">
        <f>VALUE(100/100*(V6-V9)+V9)</f>
        <v>10756.55</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5800.2030000000004</v>
      </c>
      <c r="C23" s="198"/>
      <c r="D23" s="198">
        <f t="shared" ref="D23:AJ23" si="0">VALUE(123.6/100*(D6-D9)+D9)</f>
        <v>12215.8462</v>
      </c>
      <c r="E23" s="198"/>
      <c r="F23" s="198">
        <f t="shared" si="0"/>
        <v>12104.647000000001</v>
      </c>
      <c r="G23" s="198"/>
      <c r="H23" s="198">
        <f t="shared" si="0"/>
        <v>12264.749400000001</v>
      </c>
      <c r="I23" s="198"/>
      <c r="J23" s="198">
        <f t="shared" si="0"/>
        <v>11247.4946</v>
      </c>
      <c r="K23" s="198"/>
      <c r="L23" s="198">
        <f t="shared" si="0"/>
        <v>11309.9048</v>
      </c>
      <c r="M23" s="198"/>
      <c r="N23" s="198">
        <f t="shared" si="0"/>
        <v>10600.038999999999</v>
      </c>
      <c r="O23" s="198"/>
      <c r="P23" s="198">
        <f t="shared" si="0"/>
        <v>10583.955599999999</v>
      </c>
      <c r="Q23" s="198"/>
      <c r="R23" s="198">
        <f t="shared" si="0"/>
        <v>11057.824999999999</v>
      </c>
      <c r="S23" s="198"/>
      <c r="T23" s="198">
        <f t="shared" si="0"/>
        <v>10734.283399999998</v>
      </c>
      <c r="U23" s="198"/>
      <c r="V23" s="198">
        <f t="shared" si="0"/>
        <v>10665.6428</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11799.1731</v>
      </c>
      <c r="E26" s="193"/>
      <c r="F26" s="193">
        <f>VALUE(F12-38.2/100*(F6-F9))</f>
        <v>11507.673500000001</v>
      </c>
      <c r="G26" s="193"/>
      <c r="H26" s="231">
        <f>VALUE(H12-38.2/100*(H6-H9))</f>
        <v>10723.3747</v>
      </c>
      <c r="I26" s="194"/>
      <c r="J26" s="193">
        <f>VALUE(J12-38.2/100*(J6-J9))</f>
        <v>11039.997299999999</v>
      </c>
      <c r="K26" s="193"/>
      <c r="L26" s="195">
        <f>VALUE(L12-38.2/100*(L6-L9))</f>
        <v>10792.377399999999</v>
      </c>
      <c r="M26" s="193"/>
      <c r="N26" s="193">
        <f>VALUE(N12-38.2/100*(N6-N9))</f>
        <v>10788.369499999999</v>
      </c>
      <c r="O26" s="194"/>
      <c r="P26" s="193">
        <f>VALUE(P12-38.2/100*(P6-P9))</f>
        <v>10885.802800000001</v>
      </c>
      <c r="Q26" s="193"/>
      <c r="R26" s="193">
        <f>VALUE(R12-38.2/100*(R6-R9))</f>
        <v>-93.112499999999997</v>
      </c>
      <c r="S26" s="193"/>
      <c r="T26" s="193">
        <f>VALUE(T12-38.2/100*(T6-T9))</f>
        <v>10849.0417</v>
      </c>
      <c r="U26" s="194"/>
      <c r="V26" s="193">
        <f>VALUE(V12-38.2/100*(V6-V9))</f>
        <v>147.14640000000028</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12177.424999999999</v>
      </c>
      <c r="C27" s="194"/>
      <c r="D27" s="193">
        <f>VALUE(D12-50/100*(D6-D9))</f>
        <v>11742.775000000001</v>
      </c>
      <c r="E27" s="193"/>
      <c r="F27" s="193">
        <f>VALUE(F12-50/100*(F6-F9))</f>
        <v>11446.225</v>
      </c>
      <c r="G27" s="193"/>
      <c r="H27" s="231">
        <f>VALUE(H12-50/100*(H6-H9))</f>
        <v>10581.875</v>
      </c>
      <c r="I27" s="194"/>
      <c r="J27" s="193">
        <f>VALUE(J12-50/100*(J6-J9))</f>
        <v>11006.974999999999</v>
      </c>
      <c r="K27" s="193"/>
      <c r="L27" s="193">
        <f>VALUE(L12-50/100*(L6-L9))</f>
        <v>10728.149999999998</v>
      </c>
      <c r="M27" s="193"/>
      <c r="N27" s="193">
        <f>VALUE(N12-50/100*(N6-N9))</f>
        <v>10806.924999999999</v>
      </c>
      <c r="O27" s="194"/>
      <c r="P27" s="193">
        <f>VALUE(P12-50/100*(P6-P9))</f>
        <v>10912.400000000001</v>
      </c>
      <c r="Q27" s="193"/>
      <c r="R27" s="193">
        <f>VALUE(R12-50/100*(R6-R9))</f>
        <v>-121.875</v>
      </c>
      <c r="S27" s="193"/>
      <c r="T27" s="193">
        <f>VALUE(T12-50/100*(T6-T9))</f>
        <v>10860.174999999999</v>
      </c>
      <c r="U27" s="194"/>
      <c r="V27" s="193">
        <f>VALUE(V12-50/100*(V6-V9))</f>
        <v>192.60000000000036</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12690.223499999998</v>
      </c>
      <c r="C28" s="197"/>
      <c r="D28" s="196">
        <f>VALUE(D12-61.8/100*(D6-D9))</f>
        <v>11686.376900000001</v>
      </c>
      <c r="E28" s="196"/>
      <c r="F28" s="196">
        <f>VALUE(F12-61.8/100*(F6-F9))</f>
        <v>11384.7765</v>
      </c>
      <c r="G28" s="196"/>
      <c r="H28" s="230">
        <f>VALUE(H12-61.8/100*(H6-H9))</f>
        <v>10440.375300000002</v>
      </c>
      <c r="I28" s="197"/>
      <c r="J28" s="196">
        <f>VALUE(J12-61.8/100*(J6-J9))</f>
        <v>10973.9527</v>
      </c>
      <c r="K28" s="196"/>
      <c r="L28" s="230">
        <f>VALUE(L12-61.8/100*(L6-L9))</f>
        <v>10663.922599999998</v>
      </c>
      <c r="M28" s="196"/>
      <c r="N28" s="230">
        <f>VALUE(N12-61.8/100*(N6-N9))</f>
        <v>10825.4805</v>
      </c>
      <c r="O28" s="197"/>
      <c r="P28" s="230">
        <f>VALUE(P12-61.8/100*(P6-P9))</f>
        <v>10938.9972</v>
      </c>
      <c r="Q28" s="196"/>
      <c r="R28" s="196">
        <f>VALUE(R12-61.8/100*(R6-R9))</f>
        <v>-150.63749999999999</v>
      </c>
      <c r="S28" s="196"/>
      <c r="T28" s="196">
        <f>VALUE(T12-61.8/100*(T6-T9))</f>
        <v>10871.308300000001</v>
      </c>
      <c r="U28" s="197"/>
      <c r="V28" s="196">
        <f>VALUE(V12-61.8/100*(V6-V9))</f>
        <v>238.05360000000044</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13049.617024999998</v>
      </c>
      <c r="C29" s="167"/>
      <c r="D29" s="190">
        <f>VALUE(D12-70.07/100*(D6-D9))</f>
        <v>11646.850435</v>
      </c>
      <c r="E29" s="191"/>
      <c r="F29" s="190">
        <f>VALUE(F12-70.07/100*(F6-F9))</f>
        <v>11341.710475</v>
      </c>
      <c r="G29" s="190"/>
      <c r="H29" s="190">
        <f>VALUE(H12-70.07/100*(H6-H9))</f>
        <v>10341.205595000001</v>
      </c>
      <c r="I29" s="167"/>
      <c r="J29" s="190">
        <f>VALUE(J12-70.07/100*(J6-J9))</f>
        <v>10950.809105</v>
      </c>
      <c r="K29" s="191"/>
      <c r="L29" s="190">
        <f>VALUE(L12-70.07/100*(L6-L9))</f>
        <v>10618.908989999998</v>
      </c>
      <c r="M29" s="190"/>
      <c r="N29" s="190">
        <f>VALUE(N12-70.07/100*(N6-N9))</f>
        <v>10838.485074999999</v>
      </c>
      <c r="O29" s="167"/>
      <c r="P29" s="190">
        <f>VALUE(P12-70.07/100*(P6-P9))</f>
        <v>10957.637780000001</v>
      </c>
      <c r="Q29" s="191"/>
      <c r="R29" s="190">
        <f>VALUE(R12-70.07/100*(R6-R9))</f>
        <v>-170.79562499999997</v>
      </c>
      <c r="S29" s="190"/>
      <c r="T29" s="190">
        <f>VALUE(T12-70.07/100*(T6-T9))</f>
        <v>10879.111045</v>
      </c>
      <c r="U29" s="167"/>
      <c r="V29" s="190">
        <f>VALUE(V12-70.07/100*(V6-V9))</f>
        <v>269.90964000000048</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14350.3</v>
      </c>
      <c r="C30" s="194"/>
      <c r="D30" s="193">
        <f>VALUE(D12-100/100*(D6-D9))</f>
        <v>11503.800000000001</v>
      </c>
      <c r="E30" s="193"/>
      <c r="F30" s="193">
        <f>VALUE(F12-100/100*(F6-F9))</f>
        <v>11185.85</v>
      </c>
      <c r="G30" s="193"/>
      <c r="H30" s="193">
        <f>VALUE(H12-100/100*(H6-H9))</f>
        <v>9982.3000000000011</v>
      </c>
      <c r="I30" s="194"/>
      <c r="J30" s="193">
        <f>VALUE(J12-100/100*(J6-J9))</f>
        <v>10867.05</v>
      </c>
      <c r="K30" s="193"/>
      <c r="L30" s="193">
        <f>VALUE(L12-100/100*(L6-L9))</f>
        <v>10455.999999999998</v>
      </c>
      <c r="M30" s="193"/>
      <c r="N30" s="193">
        <f>VALUE(N12-100/100*(N6-N9))</f>
        <v>10885.55</v>
      </c>
      <c r="O30" s="194"/>
      <c r="P30" s="193">
        <f>VALUE(P12-100/100*(P6-P9))</f>
        <v>11025.1</v>
      </c>
      <c r="Q30" s="193"/>
      <c r="R30" s="193">
        <f>VALUE(R12-100/100*(R6-R9))</f>
        <v>-243.75</v>
      </c>
      <c r="S30" s="193"/>
      <c r="T30" s="193">
        <f>VALUE(T12-100/100*(T6-T9))</f>
        <v>10907.35</v>
      </c>
      <c r="U30" s="194"/>
      <c r="V30" s="193">
        <f>VALUE(V12-100/100*(V6-V9))</f>
        <v>385.20000000000073</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15375.896999999997</v>
      </c>
      <c r="C31" s="199"/>
      <c r="D31" s="198">
        <f>VALUE(D12-123.6/100*(D6-D9))</f>
        <v>11391.003800000002</v>
      </c>
      <c r="E31" s="198"/>
      <c r="F31" s="198">
        <f>VALUE(F12-123.6/100*(F6-F9))</f>
        <v>11062.953</v>
      </c>
      <c r="G31" s="198"/>
      <c r="H31" s="198">
        <f>VALUE(H12-123.6/100*(H6-H9))</f>
        <v>9699.3006000000005</v>
      </c>
      <c r="I31" s="199"/>
      <c r="J31" s="198">
        <f>VALUE(J12-123.6/100*(J6-J9))</f>
        <v>10801.0054</v>
      </c>
      <c r="K31" s="198"/>
      <c r="L31" s="198">
        <f>VALUE(L12-123.6/100*(L6-L9))</f>
        <v>10327.545199999999</v>
      </c>
      <c r="M31" s="198"/>
      <c r="N31" s="198">
        <f>VALUE(N12-123.6/100*(N6-N9))</f>
        <v>10922.661</v>
      </c>
      <c r="O31" s="199"/>
      <c r="P31" s="198">
        <f>VALUE(P12-123.6/100*(P6-P9))</f>
        <v>11078.294400000001</v>
      </c>
      <c r="Q31" s="198"/>
      <c r="R31" s="198">
        <f>VALUE(R12-123.6/100*(R6-R9))</f>
        <v>-301.27499999999998</v>
      </c>
      <c r="S31" s="198"/>
      <c r="T31" s="198">
        <f>VALUE(T12-123.6/100*(T6-T9))</f>
        <v>10929.616600000001</v>
      </c>
      <c r="U31" s="199"/>
      <c r="V31" s="198">
        <f>VALUE(V12-123.6/100*(V6-V9))</f>
        <v>476.10720000000089</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16010.376499999998</v>
      </c>
      <c r="C32" s="167"/>
      <c r="D32" s="190">
        <f>VALUE(D12-138.2/100*(D6-D9))</f>
        <v>11321.223100000001</v>
      </c>
      <c r="E32" s="191"/>
      <c r="F32" s="190">
        <f>VALUE(F12-138.2/100*(F6-F9))</f>
        <v>10986.923500000001</v>
      </c>
      <c r="G32" s="190"/>
      <c r="H32" s="190">
        <f>VALUE(H12-138.2/100*(H6-H9))</f>
        <v>9524.2247000000007</v>
      </c>
      <c r="I32" s="167"/>
      <c r="J32" s="190">
        <f>VALUE(J12-138.2/100*(J6-J9))</f>
        <v>10760.147299999999</v>
      </c>
      <c r="K32" s="191"/>
      <c r="L32" s="190">
        <f>VALUE(L12-138.2/100*(L6-L9))</f>
        <v>10248.077399999998</v>
      </c>
      <c r="M32" s="190"/>
      <c r="N32" s="190">
        <f>VALUE(N12-138.2/100*(N6-N9))</f>
        <v>10945.619499999999</v>
      </c>
      <c r="O32" s="167"/>
      <c r="P32" s="190">
        <f>VALUE(P12-138.2/100*(P6-P9))</f>
        <v>11111.202800000001</v>
      </c>
      <c r="Q32" s="191"/>
      <c r="R32" s="190">
        <f>VALUE(R12-138.2/100*(R6-R9))</f>
        <v>-336.86249999999995</v>
      </c>
      <c r="S32" s="190"/>
      <c r="T32" s="190">
        <f>VALUE(T12-138.2/100*(T6-T9))</f>
        <v>10943.3917</v>
      </c>
      <c r="U32" s="167"/>
      <c r="V32" s="190">
        <f>VALUE(V12-138.2/100*(V6-V9))</f>
        <v>532.34640000000093</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16523.174999999996</v>
      </c>
      <c r="C33" s="167"/>
      <c r="D33" s="190">
        <f>VALUE(D12-150/100*(D6-D9))</f>
        <v>11264.825000000001</v>
      </c>
      <c r="E33" s="191"/>
      <c r="F33" s="190">
        <f>VALUE(F12-150/100*(F6-F9))</f>
        <v>10925.475</v>
      </c>
      <c r="G33" s="190"/>
      <c r="H33" s="190">
        <f>VALUE(H12-150/100*(H6-H9))</f>
        <v>9382.7250000000022</v>
      </c>
      <c r="I33" s="167"/>
      <c r="J33" s="190">
        <f>VALUE(J12-150/100*(J6-J9))</f>
        <v>10727.125</v>
      </c>
      <c r="K33" s="191"/>
      <c r="L33" s="190">
        <f>VALUE(L12-150/100*(L6-L9))</f>
        <v>10183.849999999999</v>
      </c>
      <c r="M33" s="190"/>
      <c r="N33" s="190">
        <f>VALUE(N12-150/100*(N6-N9))</f>
        <v>10964.174999999999</v>
      </c>
      <c r="O33" s="167"/>
      <c r="P33" s="190">
        <f>VALUE(P12-150/100*(P6-P9))</f>
        <v>11137.8</v>
      </c>
      <c r="Q33" s="191"/>
      <c r="R33" s="190">
        <f>VALUE(R12-150/100*(R6-R9))</f>
        <v>-365.625</v>
      </c>
      <c r="S33" s="190"/>
      <c r="T33" s="190">
        <f>VALUE(T12-150/100*(T6-T9))</f>
        <v>10954.525000000001</v>
      </c>
      <c r="U33" s="167"/>
      <c r="V33" s="190">
        <f>VALUE(V12-150/100*(V6-V9))</f>
        <v>577.80000000000109</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51" customFormat="1" ht="14.7" customHeight="1" x14ac:dyDescent="0.3">
      <c r="A34" s="246">
        <v>1.6180000000000001</v>
      </c>
      <c r="B34" s="247">
        <f>VALUE(B12-161.8/100*(B6-B9))</f>
        <v>17035.9735</v>
      </c>
      <c r="C34" s="248"/>
      <c r="D34" s="247">
        <f>VALUE(D12-161.8/100*(D6-D9))</f>
        <v>11208.426900000002</v>
      </c>
      <c r="E34" s="247"/>
      <c r="F34" s="249">
        <f>VALUE(F12-161.8/100*(F6-F9))</f>
        <v>10864.0265</v>
      </c>
      <c r="G34" s="247"/>
      <c r="H34" s="247">
        <f>VALUE(H12-161.8/100*(H6-H9))</f>
        <v>9241.2253000000019</v>
      </c>
      <c r="I34" s="248"/>
      <c r="J34" s="249">
        <f>VALUE(J12-161.8/100*(J6-J9))</f>
        <v>10694.102699999999</v>
      </c>
      <c r="K34" s="247"/>
      <c r="L34" s="247">
        <f>VALUE(L12-161.8/100*(L6-L9))</f>
        <v>10119.622599999997</v>
      </c>
      <c r="M34" s="247"/>
      <c r="N34" s="247">
        <f>VALUE(N12-161.8/100*(N6-N9))</f>
        <v>10982.7305</v>
      </c>
      <c r="O34" s="248"/>
      <c r="P34" s="247">
        <f>VALUE(P12-161.8/100*(P6-P9))</f>
        <v>11164.397199999999</v>
      </c>
      <c r="Q34" s="247"/>
      <c r="R34" s="247">
        <f>VALUE(R12-161.8/100*(R6-R9))</f>
        <v>-394.38750000000005</v>
      </c>
      <c r="S34" s="247"/>
      <c r="T34" s="247">
        <f>VALUE(T12-161.8/100*(T6-T9))</f>
        <v>10965.658300000001</v>
      </c>
      <c r="U34" s="248"/>
      <c r="V34" s="247">
        <f>VALUE(V12-161.8/100*(V6-V9))</f>
        <v>623.25360000000126</v>
      </c>
      <c r="W34" s="247"/>
      <c r="X34" s="247">
        <f>VALUE(X12-161.8/100*(X6-X9))</f>
        <v>0</v>
      </c>
      <c r="Y34" s="247"/>
      <c r="Z34" s="247">
        <f>VALUE(Z12-161.8/100*(Z6-Z9))</f>
        <v>0</v>
      </c>
      <c r="AA34" s="248"/>
      <c r="AB34" s="247">
        <f>VALUE(AB12-161.8/100*(AB6-AB9))</f>
        <v>0</v>
      </c>
      <c r="AC34" s="247"/>
      <c r="AD34" s="247">
        <f>VALUE(AD12-161.8/100*(AD6-AD9))</f>
        <v>0</v>
      </c>
      <c r="AE34" s="247"/>
      <c r="AF34" s="247">
        <f>VALUE(AF12-161.8/100*(AF6-AF9))</f>
        <v>0</v>
      </c>
      <c r="AG34" s="248"/>
      <c r="AH34" s="247">
        <f>VALUE(AH12-161.8/100*(AH6-AH9))</f>
        <v>0</v>
      </c>
      <c r="AI34" s="247"/>
      <c r="AJ34" s="247">
        <f>VALUE(AJ12-161.8/100*(AJ6-AJ9))</f>
        <v>0</v>
      </c>
      <c r="AK34" s="250"/>
      <c r="AL34" s="250"/>
      <c r="AM34" s="250"/>
      <c r="AN34" s="250"/>
      <c r="AO34" s="250"/>
      <c r="AP34" s="250"/>
      <c r="AQ34" s="250"/>
      <c r="AR34" s="250"/>
      <c r="AS34" s="250"/>
      <c r="AT34" s="250"/>
      <c r="AU34" s="250"/>
      <c r="AV34" s="250"/>
      <c r="AW34" s="250"/>
      <c r="AX34" s="250"/>
      <c r="AY34" s="250"/>
      <c r="AZ34" s="250"/>
      <c r="BA34" s="250"/>
      <c r="BB34" s="250"/>
      <c r="BC34" s="250"/>
      <c r="BD34" s="250"/>
      <c r="BE34" s="250"/>
      <c r="BF34" s="250"/>
      <c r="BG34" s="250"/>
      <c r="BH34" s="250"/>
      <c r="BI34" s="250"/>
      <c r="BJ34" s="250"/>
      <c r="BK34" s="250"/>
      <c r="BL34" s="250"/>
      <c r="BM34" s="250"/>
      <c r="BN34" s="250"/>
      <c r="BO34" s="250"/>
      <c r="BP34" s="250"/>
      <c r="BQ34" s="250"/>
      <c r="BR34" s="250"/>
      <c r="BS34" s="250"/>
      <c r="BT34" s="250"/>
      <c r="BU34" s="250"/>
      <c r="BV34" s="250"/>
      <c r="BW34" s="250"/>
      <c r="BX34" s="250"/>
      <c r="BY34" s="250"/>
      <c r="BZ34" s="250"/>
      <c r="CA34" s="250"/>
      <c r="CB34" s="250"/>
      <c r="CC34" s="250"/>
      <c r="CD34" s="250"/>
      <c r="CE34" s="250"/>
      <c r="CF34" s="250"/>
      <c r="CG34" s="250"/>
      <c r="CH34" s="250"/>
      <c r="CI34" s="250"/>
      <c r="CJ34" s="250"/>
      <c r="CK34" s="250"/>
      <c r="CL34" s="250"/>
      <c r="CM34" s="250"/>
      <c r="CN34" s="250"/>
      <c r="CO34" s="250"/>
      <c r="CP34" s="250"/>
      <c r="CQ34" s="250"/>
      <c r="CR34" s="250"/>
      <c r="CS34" s="250"/>
      <c r="CT34" s="250"/>
      <c r="CU34" s="250"/>
      <c r="CV34" s="250"/>
      <c r="CW34" s="250"/>
      <c r="CX34" s="250"/>
      <c r="CY34" s="250"/>
      <c r="CZ34" s="250"/>
      <c r="DA34" s="250"/>
      <c r="DB34" s="250"/>
      <c r="DC34" s="250"/>
      <c r="DD34" s="250"/>
      <c r="DE34" s="250"/>
      <c r="DF34" s="250"/>
      <c r="DG34" s="250"/>
      <c r="DH34" s="250"/>
      <c r="DI34" s="250"/>
      <c r="DJ34" s="250"/>
      <c r="DK34" s="250"/>
      <c r="DL34" s="250"/>
      <c r="DM34" s="250"/>
      <c r="DN34" s="250"/>
      <c r="DO34" s="250"/>
      <c r="DP34" s="250"/>
      <c r="DQ34" s="250"/>
      <c r="DR34" s="250"/>
      <c r="DS34" s="250"/>
      <c r="DT34" s="250"/>
      <c r="DU34" s="250"/>
      <c r="DV34" s="250"/>
      <c r="DW34" s="250"/>
      <c r="DX34" s="250"/>
      <c r="DY34" s="250"/>
      <c r="DZ34" s="250"/>
      <c r="EA34" s="250"/>
      <c r="EB34" s="250"/>
      <c r="EC34" s="250"/>
      <c r="ED34" s="250"/>
      <c r="EE34" s="250"/>
      <c r="EF34" s="250"/>
      <c r="EG34" s="250"/>
      <c r="EH34" s="250"/>
      <c r="EI34" s="250"/>
      <c r="EJ34" s="250"/>
      <c r="EK34" s="250"/>
      <c r="EL34" s="250"/>
      <c r="EM34" s="250"/>
      <c r="EN34" s="250"/>
      <c r="EO34" s="250"/>
      <c r="EP34" s="250"/>
      <c r="EQ34" s="250"/>
      <c r="ER34" s="250"/>
      <c r="ES34" s="250"/>
      <c r="ET34" s="250"/>
      <c r="EU34" s="250"/>
      <c r="EV34" s="250"/>
      <c r="EW34" s="250"/>
      <c r="EX34" s="250"/>
      <c r="EY34" s="250"/>
      <c r="EZ34" s="250"/>
      <c r="FA34" s="250"/>
      <c r="FB34" s="250"/>
      <c r="FC34" s="250"/>
      <c r="FD34" s="250"/>
      <c r="FE34" s="250"/>
      <c r="FF34" s="250"/>
      <c r="FG34" s="250"/>
      <c r="FH34" s="250"/>
      <c r="FI34" s="250"/>
      <c r="FJ34" s="250"/>
      <c r="FK34" s="250"/>
      <c r="FL34" s="250"/>
      <c r="FM34" s="250"/>
      <c r="FN34" s="250"/>
      <c r="FO34" s="250"/>
      <c r="FP34" s="250"/>
      <c r="FQ34" s="250"/>
      <c r="FR34" s="250"/>
      <c r="FS34" s="250"/>
      <c r="FT34" s="250"/>
      <c r="FU34" s="250"/>
      <c r="FV34" s="250"/>
      <c r="FW34" s="250"/>
      <c r="FX34" s="250"/>
      <c r="FY34" s="250"/>
      <c r="FZ34" s="250"/>
      <c r="GA34" s="250"/>
      <c r="GB34" s="250"/>
      <c r="GC34" s="250"/>
      <c r="GD34" s="250"/>
      <c r="GE34" s="250"/>
      <c r="GF34" s="250"/>
      <c r="GG34" s="250"/>
      <c r="GH34" s="250"/>
      <c r="GI34" s="250"/>
      <c r="GJ34" s="250"/>
      <c r="GK34" s="250"/>
      <c r="GL34" s="250"/>
      <c r="GM34" s="250"/>
      <c r="GN34" s="250"/>
      <c r="GO34" s="250"/>
      <c r="GP34" s="250"/>
      <c r="GQ34" s="250"/>
      <c r="GR34" s="250"/>
      <c r="GS34" s="250"/>
      <c r="GT34" s="250"/>
      <c r="GU34" s="250"/>
      <c r="GV34" s="250"/>
      <c r="GW34" s="250"/>
      <c r="GX34" s="250"/>
      <c r="GY34" s="250"/>
      <c r="GZ34" s="250"/>
      <c r="HA34" s="250"/>
      <c r="HB34" s="250"/>
      <c r="HC34" s="250"/>
      <c r="HD34" s="250"/>
      <c r="HE34" s="250"/>
      <c r="HF34" s="250"/>
      <c r="HG34" s="250"/>
      <c r="HH34" s="250"/>
      <c r="HI34" s="250"/>
      <c r="HJ34" s="250"/>
      <c r="HK34" s="250"/>
      <c r="HL34" s="250"/>
      <c r="HM34" s="250"/>
      <c r="HN34" s="250"/>
      <c r="HO34" s="250"/>
      <c r="HP34" s="250"/>
      <c r="HQ34" s="250"/>
      <c r="HR34" s="250"/>
      <c r="HS34" s="250"/>
      <c r="HT34" s="250"/>
      <c r="HU34" s="250"/>
      <c r="HV34" s="250"/>
      <c r="HW34" s="250"/>
      <c r="HX34" s="250"/>
      <c r="HY34" s="250"/>
      <c r="HZ34" s="250"/>
      <c r="IA34" s="250"/>
      <c r="IB34" s="250"/>
      <c r="IC34" s="250"/>
      <c r="ID34" s="250"/>
      <c r="IE34" s="250"/>
      <c r="IF34" s="250"/>
      <c r="IG34" s="250"/>
      <c r="IH34" s="250"/>
      <c r="II34" s="250"/>
      <c r="IJ34" s="250"/>
      <c r="IK34" s="250"/>
      <c r="IL34" s="250"/>
      <c r="IM34" s="250"/>
      <c r="IN34" s="250"/>
      <c r="IO34" s="250"/>
      <c r="IP34" s="250"/>
      <c r="IQ34" s="250"/>
      <c r="IR34" s="250"/>
      <c r="IS34" s="250"/>
      <c r="IT34" s="250"/>
      <c r="IU34" s="250"/>
      <c r="IV34" s="250"/>
      <c r="IW34" s="250"/>
      <c r="IX34" s="250"/>
      <c r="IY34" s="250"/>
      <c r="IZ34" s="250"/>
      <c r="JA34" s="250"/>
      <c r="JB34" s="250"/>
      <c r="JC34" s="250"/>
      <c r="JD34" s="250"/>
      <c r="JE34" s="250"/>
      <c r="JF34" s="250"/>
      <c r="JG34" s="250"/>
      <c r="JH34" s="250"/>
      <c r="JI34" s="250"/>
      <c r="JJ34" s="250"/>
      <c r="JK34" s="250"/>
      <c r="JL34" s="250"/>
    </row>
    <row r="35" spans="1:272" ht="14.7" customHeight="1" x14ac:dyDescent="0.3">
      <c r="A35" s="116">
        <v>1.7070000000000001</v>
      </c>
      <c r="B35" s="190">
        <f>VALUE(B12-170.07/100*(B6-B9))</f>
        <v>17395.367024999996</v>
      </c>
      <c r="C35" s="167"/>
      <c r="D35" s="190">
        <f>VALUE(D12-170.07/100*(D6-D9))</f>
        <v>11168.900435000001</v>
      </c>
      <c r="E35" s="191"/>
      <c r="F35" s="190">
        <f>VALUE(F12-170.07/100*(F6-F9))</f>
        <v>10820.960475</v>
      </c>
      <c r="G35" s="190"/>
      <c r="H35" s="190">
        <f>VALUE(H12-170.07/100*(H6-H9))</f>
        <v>9142.0555950000016</v>
      </c>
      <c r="I35" s="167"/>
      <c r="J35" s="190">
        <f>VALUE(J12-170.07/100*(J6-J9))</f>
        <v>10670.959105</v>
      </c>
      <c r="K35" s="191"/>
      <c r="L35" s="190">
        <f>VALUE(L12-170.07/100*(L6-L9))</f>
        <v>10074.608989999997</v>
      </c>
      <c r="M35" s="190"/>
      <c r="N35" s="190">
        <f>VALUE(N12-170.07/100*(N6-N9))</f>
        <v>10995.735074999999</v>
      </c>
      <c r="O35" s="167"/>
      <c r="P35" s="190">
        <f>VALUE(P12-170.07/100*(P6-P9))</f>
        <v>11183.037780000001</v>
      </c>
      <c r="Q35" s="191"/>
      <c r="R35" s="190">
        <f>VALUE(R12-170.07/100*(R6-R9))</f>
        <v>-414.54562499999997</v>
      </c>
      <c r="S35" s="190"/>
      <c r="T35" s="190">
        <f>VALUE(T12-170.07/100*(T6-T9))</f>
        <v>10973.461045</v>
      </c>
      <c r="U35" s="167"/>
      <c r="V35" s="190">
        <f>VALUE(V12-170.07/100*(V6-V9))</f>
        <v>655.10964000000115</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18696.049999999996</v>
      </c>
      <c r="C36" s="194"/>
      <c r="D36" s="193">
        <f>VALUE(D12-200/100*(D6-D9))</f>
        <v>11025.850000000002</v>
      </c>
      <c r="E36" s="193"/>
      <c r="F36" s="193">
        <f>VALUE(F12-200/100*(F6-F9))</f>
        <v>10665.1</v>
      </c>
      <c r="G36" s="193"/>
      <c r="H36" s="193">
        <f>VALUE(H12-200/100*(H6-H9))</f>
        <v>8783.1500000000015</v>
      </c>
      <c r="I36" s="194"/>
      <c r="J36" s="193">
        <f>VALUE(J12-200/100*(J6-J9))</f>
        <v>10587.199999999999</v>
      </c>
      <c r="K36" s="193"/>
      <c r="L36" s="193">
        <f>VALUE(L12-200/100*(L6-L9))</f>
        <v>9911.6999999999971</v>
      </c>
      <c r="M36" s="193"/>
      <c r="N36" s="193">
        <f>VALUE(N12-200/100*(N6-N9))</f>
        <v>11042.8</v>
      </c>
      <c r="O36" s="194"/>
      <c r="P36" s="193">
        <f>VALUE(P12-200/100*(P6-P9))</f>
        <v>11250.5</v>
      </c>
      <c r="Q36" s="193"/>
      <c r="R36" s="193">
        <f>VALUE(R12-200/100*(R6-R9))</f>
        <v>-487.5</v>
      </c>
      <c r="S36" s="193"/>
      <c r="T36" s="193">
        <f>VALUE(T12-200/100*(T6-T9))</f>
        <v>11001.7</v>
      </c>
      <c r="U36" s="194"/>
      <c r="V36" s="193">
        <f>VALUE(V12-200/100*(V6-V9))</f>
        <v>770.40000000000146</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19721.646999999997</v>
      </c>
      <c r="C37" s="167"/>
      <c r="D37" s="190">
        <f>VALUE(D12-223.6/100*(D6-D9))</f>
        <v>10913.053800000003</v>
      </c>
      <c r="E37" s="191"/>
      <c r="F37" s="190">
        <f>VALUE(F12-223.6/100*(F6-F9))</f>
        <v>10542.203000000001</v>
      </c>
      <c r="G37" s="190"/>
      <c r="H37" s="190">
        <f>VALUE(H12-223.6/100*(H6-H9))</f>
        <v>8500.1506000000008</v>
      </c>
      <c r="I37" s="167"/>
      <c r="J37" s="190">
        <f>VALUE(J12-223.6/100*(J6-J9))</f>
        <v>10521.1554</v>
      </c>
      <c r="K37" s="191"/>
      <c r="L37" s="190">
        <f>VALUE(L12-223.6/100*(L6-L9))</f>
        <v>9783.2451999999976</v>
      </c>
      <c r="M37" s="190"/>
      <c r="N37" s="190">
        <f>VALUE(N12-223.6/100*(N6-N9))</f>
        <v>11079.911</v>
      </c>
      <c r="O37" s="167"/>
      <c r="P37" s="190">
        <f>VALUE(P12-223.6/100*(P6-P9))</f>
        <v>11303.6944</v>
      </c>
      <c r="Q37" s="191"/>
      <c r="R37" s="190">
        <f>VALUE(R12-223.6/100*(R6-R9))</f>
        <v>-545.02499999999998</v>
      </c>
      <c r="S37" s="190"/>
      <c r="T37" s="190">
        <f>VALUE(T12-223.6/100*(T6-T9))</f>
        <v>11023.966600000002</v>
      </c>
      <c r="U37" s="167"/>
      <c r="V37" s="190">
        <f>VALUE(V12-223.6/100*(V6-V9))</f>
        <v>861.30720000000156</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20356.126499999995</v>
      </c>
      <c r="C38" s="194"/>
      <c r="D38" s="193">
        <f>VALUE(D12-238.2/100*(D6-D9))</f>
        <v>10843.273100000002</v>
      </c>
      <c r="E38" s="193"/>
      <c r="F38" s="193">
        <f>VALUE(F12-238.2/100*(F6-F9))</f>
        <v>10466.173500000001</v>
      </c>
      <c r="G38" s="193"/>
      <c r="H38" s="193">
        <f>VALUE(H12-238.2/100*(H6-H9))</f>
        <v>8325.074700000001</v>
      </c>
      <c r="I38" s="194"/>
      <c r="J38" s="193">
        <f>VALUE(J12-238.2/100*(J6-J9))</f>
        <v>10480.297299999998</v>
      </c>
      <c r="K38" s="193"/>
      <c r="L38" s="193">
        <f>VALUE(L12-238.2/100*(L6-L9))</f>
        <v>9703.7773999999972</v>
      </c>
      <c r="M38" s="193"/>
      <c r="N38" s="193">
        <f>VALUE(N12-238.2/100*(N6-N9))</f>
        <v>11102.869499999999</v>
      </c>
      <c r="O38" s="194"/>
      <c r="P38" s="193">
        <f>VALUE(P12-238.2/100*(P6-P9))</f>
        <v>11336.602800000001</v>
      </c>
      <c r="Q38" s="193"/>
      <c r="R38" s="193">
        <f>VALUE(R12-238.2/100*(R6-R9))</f>
        <v>-580.61249999999995</v>
      </c>
      <c r="S38" s="193"/>
      <c r="T38" s="193">
        <f>VALUE(T12-238.2/100*(T6-T9))</f>
        <v>11037.7417</v>
      </c>
      <c r="U38" s="194"/>
      <c r="V38" s="193">
        <f>VALUE(V12-238.2/100*(V6-V9))</f>
        <v>917.54640000000165</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21381.7235</v>
      </c>
      <c r="C39" s="194"/>
      <c r="D39" s="193">
        <f>VALUE(D12-261.8/100*(D6-D9))</f>
        <v>10730.476900000003</v>
      </c>
      <c r="E39" s="193"/>
      <c r="F39" s="193">
        <f>VALUE(F12-261.8/100*(F6-F9))</f>
        <v>10343.2765</v>
      </c>
      <c r="G39" s="193"/>
      <c r="H39" s="193">
        <f>VALUE(H12-261.8/100*(H6-H9))</f>
        <v>8042.0753000000013</v>
      </c>
      <c r="I39" s="194"/>
      <c r="J39" s="193">
        <f>VALUE(J12-261.8/100*(J6-J9))</f>
        <v>10414.252699999999</v>
      </c>
      <c r="K39" s="193"/>
      <c r="L39" s="193">
        <f>VALUE(L12-261.8/100*(L6-L9))</f>
        <v>9575.3225999999959</v>
      </c>
      <c r="M39" s="193"/>
      <c r="N39" s="193">
        <f>VALUE(N12-261.8/100*(N6-N9))</f>
        <v>11139.9805</v>
      </c>
      <c r="O39" s="194"/>
      <c r="P39" s="193">
        <f>VALUE(P12-261.8/100*(P6-P9))</f>
        <v>11389.797199999999</v>
      </c>
      <c r="Q39" s="193"/>
      <c r="R39" s="193">
        <f>VALUE(R12-261.8/100*(R6-R9))</f>
        <v>-638.13750000000005</v>
      </c>
      <c r="S39" s="193"/>
      <c r="T39" s="193">
        <f>VALUE(T12-261.8/100*(T6-T9))</f>
        <v>11060.008300000001</v>
      </c>
      <c r="U39" s="194"/>
      <c r="V39" s="193">
        <f>VALUE(V12-261.8/100*(V6-V9))</f>
        <v>1008.453600000002</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23041.799999999996</v>
      </c>
      <c r="C40" s="194"/>
      <c r="D40" s="193">
        <f>VALUE(D12-300/100*(D6-D9))</f>
        <v>10547.900000000003</v>
      </c>
      <c r="E40" s="193"/>
      <c r="F40" s="193">
        <f>VALUE(F12-300/100*(F6-F9))</f>
        <v>10144.35</v>
      </c>
      <c r="G40" s="193"/>
      <c r="H40" s="193">
        <f>VALUE(H12-300/100*(H6-H9))</f>
        <v>7584.0000000000018</v>
      </c>
      <c r="I40" s="194"/>
      <c r="J40" s="193">
        <f>VALUE(J12-300/100*(J6-J9))</f>
        <v>10307.349999999999</v>
      </c>
      <c r="K40" s="193"/>
      <c r="L40" s="193">
        <f>VALUE(L12-300/100*(L6-L9))</f>
        <v>9367.399999999996</v>
      </c>
      <c r="M40" s="193"/>
      <c r="N40" s="193">
        <f>VALUE(N12-300/100*(N6-N9))</f>
        <v>11200.05</v>
      </c>
      <c r="O40" s="194"/>
      <c r="P40" s="193">
        <f>VALUE(P12-300/100*(P6-P9))</f>
        <v>11475.9</v>
      </c>
      <c r="Q40" s="193"/>
      <c r="R40" s="193">
        <f>VALUE(R12-300/100*(R6-R9))</f>
        <v>-731.25</v>
      </c>
      <c r="S40" s="193"/>
      <c r="T40" s="193">
        <f>VALUE(T12-300/100*(T6-T9))</f>
        <v>11096.050000000001</v>
      </c>
      <c r="U40" s="194"/>
      <c r="V40" s="193">
        <f>VALUE(V12-300/100*(V6-V9))</f>
        <v>1155.6000000000022</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24067.396999999997</v>
      </c>
      <c r="C41" s="167"/>
      <c r="D41" s="190">
        <f>VALUE(D12-323.6/100*(D6-D9))</f>
        <v>10435.103800000004</v>
      </c>
      <c r="E41" s="191"/>
      <c r="F41" s="190">
        <f>VALUE(F12-323.6/100*(F6-F9))</f>
        <v>10021.453</v>
      </c>
      <c r="G41" s="190"/>
      <c r="H41" s="190">
        <f>VALUE(H12-323.6/100*(H6-H9))</f>
        <v>7301.0006000000012</v>
      </c>
      <c r="I41" s="167"/>
      <c r="J41" s="190">
        <f>VALUE(J12-323.6/100*(J6-J9))</f>
        <v>10241.305399999997</v>
      </c>
      <c r="K41" s="191"/>
      <c r="L41" s="190">
        <f>VALUE(L12-323.6/100*(L6-L9))</f>
        <v>9238.9451999999947</v>
      </c>
      <c r="M41" s="190"/>
      <c r="N41" s="190">
        <f>VALUE(N12-323.6/100*(N6-N9))</f>
        <v>11237.161</v>
      </c>
      <c r="O41" s="167"/>
      <c r="P41" s="190">
        <f>VALUE(P12-323.6/100*(P6-P9))</f>
        <v>11529.0944</v>
      </c>
      <c r="Q41" s="191"/>
      <c r="R41" s="190">
        <f>VALUE(R12-323.6/100*(R6-R9))</f>
        <v>-788.77500000000009</v>
      </c>
      <c r="S41" s="190"/>
      <c r="T41" s="190">
        <f>VALUE(T12-323.6/100*(T6-T9))</f>
        <v>11118.316600000002</v>
      </c>
      <c r="U41" s="167"/>
      <c r="V41" s="190">
        <f>VALUE(V12-323.6/100*(V6-V9))</f>
        <v>1246.5072000000025</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24701.876499999995</v>
      </c>
      <c r="C42" s="194"/>
      <c r="D42" s="193">
        <f>VALUE(D12-338.2/100*(D6-D9))</f>
        <v>10365.323100000003</v>
      </c>
      <c r="E42" s="193"/>
      <c r="F42" s="193">
        <f>VALUE(F12-338.2/100*(F6-F9))</f>
        <v>9945.4235000000008</v>
      </c>
      <c r="G42" s="193"/>
      <c r="H42" s="193">
        <f>VALUE(H12-338.2/100*(H6-H9))</f>
        <v>7125.9247000000023</v>
      </c>
      <c r="I42" s="194"/>
      <c r="J42" s="193">
        <f>VALUE(J12-338.2/100*(J6-J9))</f>
        <v>10200.447299999998</v>
      </c>
      <c r="K42" s="193"/>
      <c r="L42" s="193">
        <f>VALUE(L12-338.2/100*(L6-L9))</f>
        <v>9159.4773999999961</v>
      </c>
      <c r="M42" s="193"/>
      <c r="N42" s="193">
        <f>VALUE(N12-338.2/100*(N6-N9))</f>
        <v>11260.119499999999</v>
      </c>
      <c r="O42" s="194"/>
      <c r="P42" s="193">
        <f>VALUE(P12-338.2/100*(P6-P9))</f>
        <v>11562.0028</v>
      </c>
      <c r="Q42" s="193"/>
      <c r="R42" s="193">
        <f>VALUE(R12-338.2/100*(R6-R9))</f>
        <v>-824.36249999999995</v>
      </c>
      <c r="S42" s="193"/>
      <c r="T42" s="193">
        <f>VALUE(T12-338.2/100*(T6-T9))</f>
        <v>11132.091700000001</v>
      </c>
      <c r="U42" s="194"/>
      <c r="V42" s="193">
        <f>VALUE(V12-338.2/100*(V6-V9))</f>
        <v>1302.7464000000023</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25727.4735</v>
      </c>
      <c r="C43" s="194"/>
      <c r="D43" s="193">
        <f>VALUE(D12-361.8/100*(D6-D9))</f>
        <v>10252.526900000004</v>
      </c>
      <c r="E43" s="193"/>
      <c r="F43" s="193">
        <f>VALUE(F12-361.8/100*(F6-F9))</f>
        <v>9822.5264999999999</v>
      </c>
      <c r="G43" s="193"/>
      <c r="H43" s="193">
        <f>VALUE(H12-361.8/100*(H6-H9))</f>
        <v>6842.9253000000017</v>
      </c>
      <c r="I43" s="194"/>
      <c r="J43" s="193">
        <f>VALUE(J12-361.8/100*(J6-J9))</f>
        <v>10134.402699999999</v>
      </c>
      <c r="K43" s="193"/>
      <c r="L43" s="193">
        <f>VALUE(L12-361.8/100*(L6-L9))</f>
        <v>9031.0225999999948</v>
      </c>
      <c r="M43" s="193"/>
      <c r="N43" s="193">
        <f>VALUE(N12-361.8/100*(N6-N9))</f>
        <v>11297.2305</v>
      </c>
      <c r="O43" s="194"/>
      <c r="P43" s="193">
        <f>VALUE(P12-361.8/100*(P6-P9))</f>
        <v>11615.197199999999</v>
      </c>
      <c r="Q43" s="193"/>
      <c r="R43" s="193">
        <f>VALUE(R12-361.8/100*(R6-R9))</f>
        <v>-881.88750000000005</v>
      </c>
      <c r="S43" s="193"/>
      <c r="T43" s="193">
        <f>VALUE(T12-361.8/100*(T6-T9))</f>
        <v>11154.358300000002</v>
      </c>
      <c r="U43" s="194"/>
      <c r="V43" s="193">
        <f>VALUE(V12-361.8/100*(V6-V9))</f>
        <v>1393.6536000000028</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27387.549999999996</v>
      </c>
      <c r="C44" s="194"/>
      <c r="D44" s="193">
        <f>VALUE(D12-400/100*(D6-D9))</f>
        <v>10069.950000000004</v>
      </c>
      <c r="E44" s="193"/>
      <c r="F44" s="193">
        <f>VALUE(F12-400/100*(F6-F9))</f>
        <v>9623.6</v>
      </c>
      <c r="G44" s="193"/>
      <c r="H44" s="193">
        <f>VALUE(H12-400/100*(H6-H9))</f>
        <v>6384.8500000000022</v>
      </c>
      <c r="I44" s="194"/>
      <c r="J44" s="193">
        <f>VALUE(J12-400/100*(J6-J9))</f>
        <v>10027.499999999998</v>
      </c>
      <c r="K44" s="193"/>
      <c r="L44" s="193">
        <f>VALUE(L12-400/100*(L6-L9))</f>
        <v>8823.0999999999949</v>
      </c>
      <c r="M44" s="193"/>
      <c r="N44" s="193">
        <f>VALUE(N12-400/100*(N6-N9))</f>
        <v>11357.3</v>
      </c>
      <c r="O44" s="194"/>
      <c r="P44" s="193">
        <f>VALUE(P12-400/100*(P6-P9))</f>
        <v>11701.3</v>
      </c>
      <c r="Q44" s="193"/>
      <c r="R44" s="193">
        <f>VALUE(R12-400/100*(R6-R9))</f>
        <v>-975</v>
      </c>
      <c r="S44" s="193"/>
      <c r="T44" s="193">
        <f>VALUE(T12-400/100*(T6-T9))</f>
        <v>11190.400000000001</v>
      </c>
      <c r="U44" s="194"/>
      <c r="V44" s="193">
        <f>VALUE(V12-400/100*(V6-V9))</f>
        <v>1540.8000000000029</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28413.146999999997</v>
      </c>
      <c r="C45" s="167"/>
      <c r="D45" s="190">
        <f>VALUE(D12-423.6/100*(D6-D9))</f>
        <v>9957.1538000000037</v>
      </c>
      <c r="E45" s="191"/>
      <c r="F45" s="190">
        <f>VALUE(F12-423.6/100*(F6-F9))</f>
        <v>9500.7029999999995</v>
      </c>
      <c r="G45" s="190"/>
      <c r="H45" s="190">
        <f>VALUE(H12-423.6/100*(H6-H9))</f>
        <v>6101.8506000000016</v>
      </c>
      <c r="I45" s="167"/>
      <c r="J45" s="190">
        <f>VALUE(J12-423.6/100*(J6-J9))</f>
        <v>9961.4553999999989</v>
      </c>
      <c r="K45" s="191"/>
      <c r="L45" s="190">
        <f>VALUE(L12-423.6/100*(L6-L9))</f>
        <v>8694.6451999999954</v>
      </c>
      <c r="M45" s="190"/>
      <c r="N45" s="190">
        <f>VALUE(N12-423.6/100*(N6-N9))</f>
        <v>11394.411</v>
      </c>
      <c r="O45" s="167"/>
      <c r="P45" s="190">
        <f>VALUE(P12-423.6/100*(P6-P9))</f>
        <v>11754.4944</v>
      </c>
      <c r="Q45" s="191"/>
      <c r="R45" s="190">
        <f>VALUE(R12-423.6/100*(R6-R9))</f>
        <v>-1032.5250000000001</v>
      </c>
      <c r="S45" s="190"/>
      <c r="T45" s="190">
        <f>VALUE(T12-423.6/100*(T6-T9))</f>
        <v>11212.666600000002</v>
      </c>
      <c r="U45" s="167"/>
      <c r="V45" s="190">
        <f>VALUE(V12-423.6/100*(V6-V9))</f>
        <v>1631.7072000000032</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29047.626499999995</v>
      </c>
      <c r="C46" s="167"/>
      <c r="D46" s="190">
        <f>VALUE(D12-438.2/100*(D6-D9))</f>
        <v>9887.3731000000043</v>
      </c>
      <c r="E46" s="191"/>
      <c r="F46" s="190">
        <f>VALUE(F12-438.2/100*(F6-F9))</f>
        <v>9424.6735000000008</v>
      </c>
      <c r="G46" s="190"/>
      <c r="H46" s="190">
        <f>VALUE(H12-438.2/100*(H6-H9))</f>
        <v>5926.7747000000027</v>
      </c>
      <c r="I46" s="167"/>
      <c r="J46" s="190">
        <f>VALUE(J12-438.2/100*(J6-J9))</f>
        <v>9920.5972999999976</v>
      </c>
      <c r="K46" s="191"/>
      <c r="L46" s="190">
        <f>VALUE(L12-438.2/100*(L6-L9))</f>
        <v>8615.177399999995</v>
      </c>
      <c r="M46" s="190"/>
      <c r="N46" s="190">
        <f>VALUE(N12-438.2/100*(N6-N9))</f>
        <v>11417.369499999999</v>
      </c>
      <c r="O46" s="167"/>
      <c r="P46" s="190">
        <f>VALUE(P12-438.2/100*(P6-P9))</f>
        <v>11787.4028</v>
      </c>
      <c r="Q46" s="191"/>
      <c r="R46" s="190">
        <f>VALUE(R12-438.2/100*(R6-R9))</f>
        <v>-1068.1125</v>
      </c>
      <c r="S46" s="190"/>
      <c r="T46" s="190">
        <f>VALUE(T12-438.2/100*(T6-T9))</f>
        <v>11226.441700000001</v>
      </c>
      <c r="U46" s="167"/>
      <c r="V46" s="190">
        <f>VALUE(V12-438.2/100*(V6-V9))</f>
        <v>1687.946400000003</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30073.223499999996</v>
      </c>
      <c r="C47" s="167"/>
      <c r="D47" s="190">
        <f>VALUE(D12-461.8/100*(D6-D9))</f>
        <v>9774.5769000000055</v>
      </c>
      <c r="E47" s="191"/>
      <c r="F47" s="190">
        <f>VALUE(F12-461.8/100*(F6-F9))</f>
        <v>9301.7764999999999</v>
      </c>
      <c r="G47" s="190"/>
      <c r="H47" s="190">
        <f>VALUE(H12-461.8/100*(H6-H9))</f>
        <v>5643.7753000000021</v>
      </c>
      <c r="I47" s="167"/>
      <c r="J47" s="190">
        <f>VALUE(J12-461.8/100*(J6-J9))</f>
        <v>9854.5526999999984</v>
      </c>
      <c r="K47" s="191"/>
      <c r="L47" s="190">
        <f>VALUE(L12-461.8/100*(L6-L9))</f>
        <v>8486.7225999999937</v>
      </c>
      <c r="M47" s="190"/>
      <c r="N47" s="190">
        <f>VALUE(N12-461.8/100*(N6-N9))</f>
        <v>11454.4805</v>
      </c>
      <c r="O47" s="167"/>
      <c r="P47" s="190">
        <f>VALUE(P12-461.8/100*(P6-P9))</f>
        <v>11840.597199999998</v>
      </c>
      <c r="Q47" s="191"/>
      <c r="R47" s="190">
        <f>VALUE(R12-461.8/100*(R6-R9))</f>
        <v>-1125.6375</v>
      </c>
      <c r="S47" s="190"/>
      <c r="T47" s="190">
        <f>VALUE(T12-461.8/100*(T6-T9))</f>
        <v>11248.708300000002</v>
      </c>
      <c r="U47" s="167"/>
      <c r="V47" s="190">
        <f>VALUE(V12-461.8/100*(V6-V9))</f>
        <v>1778.8536000000036</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31733.299999999996</v>
      </c>
      <c r="C48" s="167"/>
      <c r="D48" s="190">
        <f>VALUE(D12-500/100*(D6-D9))</f>
        <v>9592.0000000000055</v>
      </c>
      <c r="E48" s="191"/>
      <c r="F48" s="190">
        <f>VALUE(F12-500/100*(F6-F9))</f>
        <v>9102.85</v>
      </c>
      <c r="G48" s="190"/>
      <c r="H48" s="190">
        <f>VALUE(H12-500/100*(H6-H9))</f>
        <v>5185.7000000000025</v>
      </c>
      <c r="I48" s="167"/>
      <c r="J48" s="190">
        <f>VALUE(J12-500/100*(J6-J9))</f>
        <v>9747.6499999999978</v>
      </c>
      <c r="K48" s="191"/>
      <c r="L48" s="190">
        <f>VALUE(L12-500/100*(L6-L9))</f>
        <v>8278.7999999999938</v>
      </c>
      <c r="M48" s="190"/>
      <c r="N48" s="190">
        <f>VALUE(N12-500/100*(N6-N9))</f>
        <v>11514.55</v>
      </c>
      <c r="O48" s="167"/>
      <c r="P48" s="190">
        <f>VALUE(P12-500/100*(P6-P9))</f>
        <v>11926.699999999999</v>
      </c>
      <c r="Q48" s="191"/>
      <c r="R48" s="190">
        <f>VALUE(R12-500/100*(R6-R9))</f>
        <v>-1218.75</v>
      </c>
      <c r="S48" s="190"/>
      <c r="T48" s="190">
        <f>VALUE(T12-500/100*(T6-T9))</f>
        <v>11284.750000000002</v>
      </c>
      <c r="U48" s="167"/>
      <c r="V48" s="190">
        <f>VALUE(V12-500/100*(V6-V9))</f>
        <v>1926.0000000000036</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32758.896999999997</v>
      </c>
      <c r="C49" s="167"/>
      <c r="D49" s="190">
        <f>VALUE(D12-523.6/100*(D6-D9))</f>
        <v>9479.2038000000048</v>
      </c>
      <c r="E49" s="191"/>
      <c r="F49" s="190">
        <f>VALUE(F12-523.6/100*(F6-F9))</f>
        <v>8979.9529999999995</v>
      </c>
      <c r="G49" s="190"/>
      <c r="H49" s="190">
        <f>VALUE(H12-523.6/100*(H6-H9))</f>
        <v>4902.7006000000019</v>
      </c>
      <c r="I49" s="167"/>
      <c r="J49" s="190">
        <f>VALUE(J12-523.6/100*(J6-J9))</f>
        <v>9681.6053999999967</v>
      </c>
      <c r="K49" s="191"/>
      <c r="L49" s="190">
        <f>VALUE(L12-523.6/100*(L6-L9))</f>
        <v>8150.3451999999934</v>
      </c>
      <c r="M49" s="190"/>
      <c r="N49" s="190">
        <f>VALUE(N12-523.6/100*(N6-N9))</f>
        <v>11551.661</v>
      </c>
      <c r="O49" s="167"/>
      <c r="P49" s="190">
        <f>VALUE(P12-523.6/100*(P6-P9))</f>
        <v>11979.894399999999</v>
      </c>
      <c r="Q49" s="191"/>
      <c r="R49" s="190">
        <f>VALUE(R12-523.6/100*(R6-R9))</f>
        <v>-1276.2750000000001</v>
      </c>
      <c r="S49" s="190"/>
      <c r="T49" s="190">
        <f>VALUE(T12-523.6/100*(T6-T9))</f>
        <v>11307.016600000003</v>
      </c>
      <c r="U49" s="167"/>
      <c r="V49" s="190">
        <f>VALUE(V12-523.6/100*(V6-V9))</f>
        <v>2016.907200000004</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33393.376499999998</v>
      </c>
      <c r="C50" s="167"/>
      <c r="D50" s="190">
        <f>VALUE(D12-538.2/100*(D6-D9))</f>
        <v>9409.4231000000054</v>
      </c>
      <c r="E50" s="191"/>
      <c r="F50" s="190">
        <f>VALUE(F12-538.2/100*(F6-F9))</f>
        <v>8903.9235000000008</v>
      </c>
      <c r="G50" s="190"/>
      <c r="H50" s="190">
        <f>VALUE(H12-538.2/100*(H6-H9))</f>
        <v>4727.6247000000021</v>
      </c>
      <c r="I50" s="167"/>
      <c r="J50" s="190">
        <f>VALUE(J12-538.2/100*(J6-J9))</f>
        <v>9640.7472999999973</v>
      </c>
      <c r="K50" s="191"/>
      <c r="L50" s="190">
        <f>VALUE(L12-538.2/100*(L6-L9))</f>
        <v>8070.877399999993</v>
      </c>
      <c r="M50" s="190"/>
      <c r="N50" s="190">
        <f>VALUE(N12-538.2/100*(N6-N9))</f>
        <v>11574.619499999999</v>
      </c>
      <c r="O50" s="167"/>
      <c r="P50" s="190">
        <f>VALUE(P12-538.2/100*(P6-P9))</f>
        <v>12012.802799999999</v>
      </c>
      <c r="Q50" s="191"/>
      <c r="R50" s="190">
        <f>VALUE(R12-538.2/100*(R6-R9))</f>
        <v>-1311.8625000000002</v>
      </c>
      <c r="S50" s="190"/>
      <c r="T50" s="190">
        <f>VALUE(T12-538.2/100*(T6-T9))</f>
        <v>11320.791700000002</v>
      </c>
      <c r="U50" s="167"/>
      <c r="V50" s="190">
        <f>VALUE(V12-538.2/100*(V6-V9))</f>
        <v>2073.1464000000042</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34418.973499999993</v>
      </c>
      <c r="C51" s="167"/>
      <c r="D51" s="190">
        <f>VALUE(D12-561.8/100*(D6-D9))</f>
        <v>9296.6269000000066</v>
      </c>
      <c r="E51" s="191"/>
      <c r="F51" s="190">
        <f>VALUE(F12-561.8/100*(F6-F9))</f>
        <v>8781.0264999999999</v>
      </c>
      <c r="G51" s="190"/>
      <c r="H51" s="190">
        <f>VALUE(H12-561.8/100*(H6-H9))</f>
        <v>4444.6253000000033</v>
      </c>
      <c r="I51" s="167"/>
      <c r="J51" s="190">
        <f>VALUE(J12-561.8/100*(J6-J9))</f>
        <v>9574.702699999998</v>
      </c>
      <c r="K51" s="191"/>
      <c r="L51" s="190">
        <f>VALUE(L12-561.8/100*(L6-L9))</f>
        <v>7942.4225999999935</v>
      </c>
      <c r="M51" s="190"/>
      <c r="N51" s="190">
        <f>VALUE(N12-561.8/100*(N6-N9))</f>
        <v>11611.7305</v>
      </c>
      <c r="O51" s="167"/>
      <c r="P51" s="190">
        <f>VALUE(P12-561.8/100*(P6-P9))</f>
        <v>12065.997199999998</v>
      </c>
      <c r="Q51" s="191"/>
      <c r="R51" s="190">
        <f>VALUE(R12-561.8/100*(R6-R9))</f>
        <v>-1369.3874999999998</v>
      </c>
      <c r="S51" s="190"/>
      <c r="T51" s="190">
        <f>VALUE(T12-561.8/100*(T6-T9))</f>
        <v>11343.058300000002</v>
      </c>
      <c r="U51" s="167"/>
      <c r="V51" s="190">
        <f>VALUE(V12-561.8/100*(V6-V9))</f>
        <v>2164.0536000000038</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B17" sqref="B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55" customFormat="1" ht="14.7" customHeight="1" x14ac:dyDescent="0.3">
      <c r="A17" s="252">
        <v>0.38200000000000001</v>
      </c>
      <c r="B17" s="229">
        <f>38.2/100*(B6-B9)+B9</f>
        <v>11197.123799999999</v>
      </c>
      <c r="C17" s="253"/>
      <c r="D17" s="229">
        <f>VALUE(38.2/100*(D6-D9)+D9)</f>
        <v>11157.892400000001</v>
      </c>
      <c r="E17" s="229"/>
      <c r="F17" s="229">
        <f>VALUE(38.2/100*(F6-F9)+F9)</f>
        <v>11045.679899999999</v>
      </c>
      <c r="G17" s="229"/>
      <c r="H17" s="229">
        <f>38.2/100*(H6-H9)+H9</f>
        <v>10845.0726</v>
      </c>
      <c r="I17" s="253"/>
      <c r="J17" s="229">
        <f>VALUE(38.2/100*(J6-J9)+J9)</f>
        <v>10831.8745</v>
      </c>
      <c r="K17" s="229"/>
      <c r="L17" s="229">
        <f>VALUE(38.2/100*(L6-L9)+L9)</f>
        <v>10798.2012</v>
      </c>
      <c r="M17" s="229"/>
      <c r="N17" s="229">
        <f>38.2/100*(N6-N9)+N9</f>
        <v>10940.549800000001</v>
      </c>
      <c r="O17" s="253"/>
      <c r="P17" s="229">
        <f>VALUE(38.2/100*(P6-P9)+P9)</f>
        <v>10906.8765</v>
      </c>
      <c r="Q17" s="229"/>
      <c r="R17" s="229">
        <f>VALUE(38.2/100*(R6-R9)+R9)</f>
        <v>0</v>
      </c>
      <c r="S17" s="229"/>
      <c r="T17" s="229">
        <f>38.2/100*(T6-T9)+T9</f>
        <v>0</v>
      </c>
      <c r="U17" s="253"/>
      <c r="V17" s="229">
        <f>VALUE(38.2/100*(V6-V9)+V9)</f>
        <v>0</v>
      </c>
      <c r="W17" s="229"/>
      <c r="X17" s="229">
        <f>VALUE(38.2/100*(X6-X9)+X9)</f>
        <v>0</v>
      </c>
      <c r="Y17" s="229"/>
      <c r="Z17" s="229">
        <f>38.2/100*(Z6-Z9)+Z9</f>
        <v>0</v>
      </c>
      <c r="AA17" s="253"/>
      <c r="AB17" s="229">
        <f>VALUE(38.2/100*(AB6-AB9)+AB9)</f>
        <v>0</v>
      </c>
      <c r="AC17" s="229"/>
      <c r="AD17" s="229">
        <f>VALUE(38.2/100*(AD6-AD9)+AD9)</f>
        <v>0</v>
      </c>
      <c r="AE17" s="229"/>
      <c r="AF17" s="229">
        <f>38.2/100*(AF6-AF9)+AF9</f>
        <v>11211.457199999999</v>
      </c>
      <c r="AG17" s="253"/>
      <c r="AH17" s="229">
        <f>VALUE(38.2/100*(AH6-AH9)+AH9)</f>
        <v>11223.500900000001</v>
      </c>
      <c r="AI17" s="229"/>
      <c r="AJ17" s="229">
        <f>VALUE(38.2/100*(AJ6-AJ9)+AJ9)</f>
        <v>0</v>
      </c>
      <c r="AK17" s="254"/>
      <c r="AL17" s="254"/>
      <c r="AM17" s="254"/>
      <c r="AN17" s="254"/>
      <c r="AO17" s="254"/>
      <c r="AP17" s="254"/>
      <c r="AQ17" s="254"/>
      <c r="AR17" s="254"/>
      <c r="AS17" s="254"/>
      <c r="AT17" s="254"/>
      <c r="AU17" s="254"/>
      <c r="AV17" s="254"/>
      <c r="AW17" s="254"/>
      <c r="AX17" s="254"/>
      <c r="AY17" s="254"/>
      <c r="AZ17" s="254"/>
      <c r="BA17" s="254"/>
      <c r="BB17" s="254"/>
      <c r="BC17" s="254"/>
      <c r="BD17" s="254"/>
      <c r="BE17" s="254"/>
      <c r="BF17" s="254"/>
      <c r="BG17" s="254"/>
      <c r="BH17" s="254"/>
      <c r="BI17" s="254"/>
      <c r="BJ17" s="254"/>
      <c r="BK17" s="254"/>
      <c r="BL17" s="254"/>
      <c r="BM17" s="254"/>
      <c r="BN17" s="254"/>
      <c r="BO17" s="254"/>
      <c r="BP17" s="254"/>
      <c r="BQ17" s="254"/>
      <c r="BR17" s="254"/>
      <c r="BS17" s="254"/>
      <c r="BT17" s="254"/>
      <c r="BU17" s="254"/>
      <c r="BV17" s="254"/>
      <c r="BW17" s="254"/>
      <c r="BX17" s="254"/>
      <c r="BY17" s="254"/>
      <c r="BZ17" s="254"/>
      <c r="CA17" s="254"/>
      <c r="CB17" s="254"/>
      <c r="CC17" s="254"/>
      <c r="CD17" s="254"/>
      <c r="CE17" s="254"/>
      <c r="CF17" s="254"/>
      <c r="CG17" s="254"/>
      <c r="CH17" s="254"/>
      <c r="CI17" s="254"/>
      <c r="CJ17" s="254"/>
      <c r="CK17" s="254"/>
      <c r="CL17" s="254"/>
      <c r="CM17" s="254"/>
      <c r="CN17" s="254"/>
      <c r="CO17" s="254"/>
      <c r="CP17" s="254"/>
      <c r="CQ17" s="254"/>
      <c r="CR17" s="254"/>
      <c r="CS17" s="254"/>
      <c r="CT17" s="254"/>
      <c r="CU17" s="254"/>
      <c r="CV17" s="254"/>
      <c r="CW17" s="254"/>
      <c r="CX17" s="254"/>
      <c r="CY17" s="254"/>
      <c r="CZ17" s="254"/>
      <c r="DA17" s="254"/>
      <c r="DB17" s="254"/>
      <c r="DC17" s="254"/>
      <c r="DD17" s="254"/>
      <c r="DE17" s="254"/>
      <c r="DF17" s="254"/>
      <c r="DG17" s="254"/>
      <c r="DH17" s="254"/>
      <c r="DI17" s="254"/>
      <c r="DJ17" s="254"/>
      <c r="DK17" s="254"/>
      <c r="DL17" s="254"/>
      <c r="DM17" s="254"/>
      <c r="DN17" s="254"/>
      <c r="DO17" s="254"/>
      <c r="DP17" s="254"/>
      <c r="DQ17" s="254"/>
      <c r="DR17" s="254"/>
      <c r="DS17" s="254"/>
      <c r="DT17" s="254"/>
      <c r="DU17" s="254"/>
      <c r="DV17" s="254"/>
      <c r="DW17" s="254"/>
      <c r="DX17" s="254"/>
      <c r="DY17" s="254"/>
      <c r="DZ17" s="254"/>
      <c r="EA17" s="254"/>
      <c r="EB17" s="254"/>
      <c r="EC17" s="254"/>
      <c r="ED17" s="254"/>
      <c r="EE17" s="254"/>
      <c r="EF17" s="254"/>
      <c r="EG17" s="254"/>
      <c r="EH17" s="254"/>
      <c r="EI17" s="254"/>
      <c r="EJ17" s="254"/>
      <c r="EK17" s="254"/>
      <c r="EL17" s="254"/>
      <c r="EM17" s="254"/>
      <c r="EN17" s="254"/>
      <c r="EO17" s="254"/>
      <c r="EP17" s="254"/>
      <c r="EQ17" s="254"/>
      <c r="ER17" s="254"/>
      <c r="ES17" s="254"/>
      <c r="ET17" s="254"/>
      <c r="EU17" s="254"/>
      <c r="EV17" s="254"/>
      <c r="EW17" s="254"/>
      <c r="EX17" s="254"/>
      <c r="EY17" s="254"/>
      <c r="EZ17" s="254"/>
      <c r="FA17" s="254"/>
      <c r="FB17" s="254"/>
      <c r="FC17" s="254"/>
      <c r="FD17" s="254"/>
      <c r="FE17" s="254"/>
      <c r="FF17" s="254"/>
      <c r="FG17" s="254"/>
      <c r="FH17" s="254"/>
      <c r="FI17" s="254"/>
      <c r="FJ17" s="254"/>
      <c r="FK17" s="254"/>
      <c r="FL17" s="254"/>
      <c r="FM17" s="254"/>
      <c r="FN17" s="254"/>
      <c r="FO17" s="254"/>
      <c r="FP17" s="254"/>
      <c r="FQ17" s="254"/>
      <c r="FR17" s="254"/>
      <c r="FS17" s="254"/>
      <c r="FT17" s="254"/>
      <c r="FU17" s="254"/>
      <c r="FV17" s="254"/>
      <c r="FW17" s="254"/>
      <c r="FX17" s="254"/>
      <c r="FY17" s="254"/>
      <c r="FZ17" s="254"/>
      <c r="GA17" s="254"/>
      <c r="GB17" s="254"/>
      <c r="GC17" s="254"/>
      <c r="GD17" s="254"/>
      <c r="GE17" s="254"/>
      <c r="GF17" s="254"/>
      <c r="GG17" s="254"/>
      <c r="GH17" s="254"/>
      <c r="GI17" s="254"/>
      <c r="GJ17" s="254"/>
      <c r="GK17" s="254"/>
      <c r="GL17" s="254"/>
      <c r="GM17" s="254"/>
      <c r="GN17" s="254"/>
      <c r="GO17" s="254"/>
      <c r="GP17" s="254"/>
      <c r="GQ17" s="254"/>
      <c r="GR17" s="254"/>
      <c r="GS17" s="254"/>
      <c r="GT17" s="254"/>
      <c r="GU17" s="254"/>
      <c r="GV17" s="254"/>
      <c r="GW17" s="254"/>
      <c r="GX17" s="254"/>
      <c r="GY17" s="254"/>
      <c r="GZ17" s="254"/>
      <c r="HA17" s="254"/>
      <c r="HB17" s="254"/>
      <c r="HC17" s="254"/>
      <c r="HD17" s="254"/>
      <c r="HE17" s="254"/>
      <c r="HF17" s="254"/>
      <c r="HG17" s="254"/>
      <c r="HH17" s="254"/>
      <c r="HI17" s="254"/>
      <c r="HJ17" s="254"/>
      <c r="HK17" s="254"/>
      <c r="HL17" s="254"/>
      <c r="HM17" s="254"/>
      <c r="HN17" s="254"/>
      <c r="HO17" s="254"/>
      <c r="HP17" s="254"/>
      <c r="HQ17" s="254"/>
      <c r="HR17" s="254"/>
      <c r="HS17" s="254"/>
      <c r="HT17" s="254"/>
      <c r="HU17" s="254"/>
      <c r="HV17" s="254"/>
      <c r="HW17" s="254"/>
      <c r="HX17" s="254"/>
      <c r="HY17" s="254"/>
      <c r="HZ17" s="254"/>
      <c r="IA17" s="254"/>
      <c r="IB17" s="254"/>
      <c r="IC17" s="254"/>
      <c r="ID17" s="254"/>
      <c r="IE17" s="254"/>
      <c r="IF17" s="254"/>
      <c r="IG17" s="254"/>
      <c r="IH17" s="254"/>
      <c r="II17" s="254"/>
      <c r="IJ17" s="254"/>
      <c r="IK17" s="254"/>
      <c r="IL17" s="254"/>
      <c r="IM17" s="254"/>
      <c r="IN17" s="254"/>
      <c r="IO17" s="254"/>
      <c r="IP17" s="254"/>
      <c r="IQ17" s="254"/>
      <c r="IR17" s="254"/>
      <c r="IS17" s="254"/>
      <c r="IT17" s="254"/>
      <c r="IU17" s="254"/>
      <c r="IV17" s="254"/>
      <c r="IW17" s="254"/>
      <c r="IX17" s="254"/>
      <c r="IY17" s="254"/>
      <c r="IZ17" s="254"/>
      <c r="JA17" s="254"/>
      <c r="JB17" s="254"/>
      <c r="JC17" s="254"/>
      <c r="JD17" s="254"/>
      <c r="JE17" s="254"/>
      <c r="JF17" s="254"/>
      <c r="JG17" s="254"/>
      <c r="JH17" s="254"/>
      <c r="JI17" s="254"/>
      <c r="JJ17" s="254"/>
      <c r="JK17" s="254"/>
      <c r="JL17" s="254"/>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31">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30">
        <f>VALUE(H12-61.8/100*(H6-H9))</f>
        <v>-336.37740000000065</v>
      </c>
      <c r="I27" s="197"/>
      <c r="J27" s="230">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31">
        <f>VALUE(H12-100/100*(H6-H9))</f>
        <v>-544.30000000000109</v>
      </c>
      <c r="I29" s="194"/>
      <c r="J29" s="231">
        <f>VALUE(J12-100/100*(J6-J9))</f>
        <v>-509.75</v>
      </c>
      <c r="K29" s="193"/>
      <c r="L29" s="193">
        <f>VALUE(L12-100/100*(L6-L9))</f>
        <v>-421.60000000000036</v>
      </c>
      <c r="M29" s="193"/>
      <c r="N29" s="193">
        <f>VALUE(N12-100/100*(N6-N9))</f>
        <v>-333.89999999999964</v>
      </c>
      <c r="O29" s="194"/>
      <c r="P29" s="193">
        <f>VALUE(P12-100/100*(P6-P9))</f>
        <v>-245.75</v>
      </c>
      <c r="Q29" s="193"/>
      <c r="R29" s="231">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32">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30">
        <f>VALUE(F12-161.8/100*(F6-F9))</f>
        <v>-1730.3701000000012</v>
      </c>
      <c r="G33" s="196"/>
      <c r="H33" s="196">
        <f>VALUE(H12-161.8/100*(H6-H9))</f>
        <v>-880.67740000000185</v>
      </c>
      <c r="I33" s="197"/>
      <c r="J33" s="196">
        <f>VALUE(J12-161.8/100*(J6-J9))</f>
        <v>-824.77550000000008</v>
      </c>
      <c r="K33" s="196"/>
      <c r="L33" s="230">
        <f>VALUE(L12-161.8/100*(L6-L9))</f>
        <v>-682.14880000000062</v>
      </c>
      <c r="M33" s="196"/>
      <c r="N33" s="196">
        <f>VALUE(N12-161.8/100*(N6-N9))</f>
        <v>-540.2501999999995</v>
      </c>
      <c r="O33" s="197"/>
      <c r="P33" s="196">
        <f>VALUE(P12-161.8/100*(P6-P9))</f>
        <v>-397.62350000000004</v>
      </c>
      <c r="Q33" s="196"/>
      <c r="R33" s="230">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11" sqref="A11"/>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40" t="s">
        <v>71</v>
      </c>
    </row>
    <row r="2" spans="1:1" ht="14.7" customHeight="1" x14ac:dyDescent="0.3">
      <c r="A2" t="s">
        <v>72</v>
      </c>
    </row>
    <row r="3" spans="1:1" ht="14.7" customHeight="1" x14ac:dyDescent="0.3">
      <c r="A3" t="s">
        <v>73</v>
      </c>
    </row>
    <row r="4" spans="1:1" ht="14.7" customHeight="1" x14ac:dyDescent="0.3">
      <c r="A4" t="s">
        <v>74</v>
      </c>
    </row>
    <row r="5" spans="1:1" ht="14.7" customHeight="1" x14ac:dyDescent="0.3">
      <c r="A5" s="239" t="s">
        <v>75</v>
      </c>
    </row>
    <row r="6" spans="1:1" ht="14.7" customHeight="1" x14ac:dyDescent="0.3">
      <c r="A6" t="s">
        <v>76</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C75"/>
  <sheetViews>
    <sheetView showGridLines="0" topLeftCell="FQ1" zoomScaleNormal="100" workbookViewId="0">
      <selection activeCell="FZ1" sqref="FZ1:GD1048576"/>
    </sheetView>
  </sheetViews>
  <sheetFormatPr defaultColWidth="8.77734375" defaultRowHeight="14.7" customHeight="1" x14ac:dyDescent="0.3"/>
  <cols>
    <col min="1" max="4" width="8.77734375" style="33" customWidth="1"/>
    <col min="5" max="49" width="10.77734375" style="33" customWidth="1"/>
    <col min="50" max="186" width="10.77734375" style="91" customWidth="1"/>
    <col min="187" max="393" width="8.77734375" style="33" customWidth="1"/>
  </cols>
  <sheetData>
    <row r="1" spans="1:186" ht="14.7" customHeight="1" x14ac:dyDescent="0.3">
      <c r="A1" s="258"/>
      <c r="B1" s="259"/>
      <c r="C1" s="259"/>
      <c r="D1" s="259"/>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row>
    <row r="2" spans="1:186"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row>
    <row r="3" spans="1:186"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row>
    <row r="4" spans="1:186"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row>
    <row r="5" spans="1:186" ht="14.7" customHeight="1" x14ac:dyDescent="0.3">
      <c r="A5" s="256" t="s">
        <v>5</v>
      </c>
      <c r="B5" s="257"/>
      <c r="C5" s="257"/>
      <c r="D5" s="257"/>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row>
    <row r="6" spans="1:186"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GD6" si="10">FZ10+FZ56</f>
        <v>11230.300000000001</v>
      </c>
      <c r="GA6" s="15">
        <f t="shared" si="10"/>
        <v>11158.099999999999</v>
      </c>
      <c r="GB6" s="15">
        <f t="shared" si="10"/>
        <v>11127.26666666667</v>
      </c>
      <c r="GC6" s="15">
        <f t="shared" si="10"/>
        <v>11050.250000000004</v>
      </c>
      <c r="GD6" s="15">
        <f t="shared" si="10"/>
        <v>11140.949999999997</v>
      </c>
    </row>
    <row r="7" spans="1:186"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GD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row>
    <row r="8" spans="1:186"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GD8" si="29">FZ14+FZ56</f>
        <v>11188.6</v>
      </c>
      <c r="GA8" s="17">
        <f t="shared" si="29"/>
        <v>11117.199999999999</v>
      </c>
      <c r="GB8" s="17">
        <f t="shared" si="29"/>
        <v>11080.733333333335</v>
      </c>
      <c r="GC8" s="17">
        <f t="shared" si="29"/>
        <v>10979.250000000002</v>
      </c>
      <c r="GD8" s="17">
        <f t="shared" si="29"/>
        <v>11001.749999999998</v>
      </c>
    </row>
    <row r="9" spans="1:186"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GD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row>
    <row r="10" spans="1:186"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GD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row>
    <row r="11" spans="1:186"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GD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row>
    <row r="12" spans="1:186"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row>
    <row r="13" spans="1:186"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GD13" si="64">FZ14+FZ63/2</f>
        <v>11092.375</v>
      </c>
      <c r="GA13" s="20">
        <f t="shared" si="64"/>
        <v>11030.8</v>
      </c>
      <c r="GB13" s="20">
        <f t="shared" si="64"/>
        <v>10970.424999999999</v>
      </c>
      <c r="GC13" s="20">
        <f t="shared" si="64"/>
        <v>10813.275</v>
      </c>
      <c r="GD13" s="20">
        <f t="shared" si="64"/>
        <v>10802.849999999999</v>
      </c>
    </row>
    <row r="14" spans="1:186"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GD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row>
    <row r="15" spans="1:186"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GD15" si="83">FZ14-FZ63/2</f>
        <v>11066.725000000002</v>
      </c>
      <c r="GA15" s="21">
        <f t="shared" si="83"/>
        <v>11021.599999999999</v>
      </c>
      <c r="GB15" s="21">
        <f t="shared" si="83"/>
        <v>10935.941666666669</v>
      </c>
      <c r="GC15" s="21">
        <f t="shared" si="83"/>
        <v>10765.325000000003</v>
      </c>
      <c r="GD15" s="21">
        <f t="shared" si="83"/>
        <v>10749.849999999999</v>
      </c>
    </row>
    <row r="16" spans="1:186"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row>
    <row r="17" spans="1:186"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GD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row>
    <row r="18" spans="1:186"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GD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row>
    <row r="19" spans="1:186"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GD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row>
    <row r="20" spans="1:186"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GD20" si="118">FZ14-FZ56</f>
        <v>10970.500000000002</v>
      </c>
      <c r="GA20" s="23">
        <f t="shared" si="118"/>
        <v>10935.199999999999</v>
      </c>
      <c r="GB20" s="23">
        <f t="shared" si="118"/>
        <v>10825.633333333333</v>
      </c>
      <c r="GC20" s="23">
        <f t="shared" si="118"/>
        <v>10599.35</v>
      </c>
      <c r="GD20" s="23">
        <f t="shared" si="118"/>
        <v>10550.949999999999</v>
      </c>
    </row>
    <row r="21" spans="1:186"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GD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row>
    <row r="22" spans="1:186"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GD22" si="137">FZ18-FZ56</f>
        <v>10903.150000000003</v>
      </c>
      <c r="GA22" s="24">
        <f t="shared" si="137"/>
        <v>10885.099999999999</v>
      </c>
      <c r="GB22" s="24">
        <f t="shared" si="137"/>
        <v>10744.616666666667</v>
      </c>
      <c r="GC22" s="24">
        <f t="shared" si="137"/>
        <v>10480.400000000001</v>
      </c>
      <c r="GD22" s="24">
        <f t="shared" si="137"/>
        <v>10464.749999999998</v>
      </c>
    </row>
    <row r="23" spans="1:186" ht="14.7" customHeight="1" x14ac:dyDescent="0.3">
      <c r="A23" s="256" t="s">
        <v>21</v>
      </c>
      <c r="B23" s="257"/>
      <c r="C23" s="257"/>
      <c r="D23" s="257"/>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3"/>
      <c r="FN23" s="25"/>
      <c r="FO23" s="25"/>
      <c r="FP23" s="25"/>
      <c r="FQ23" s="25"/>
      <c r="FR23" s="25"/>
      <c r="FS23" s="25"/>
      <c r="FT23" s="25"/>
      <c r="FU23" s="25"/>
      <c r="FV23" s="25"/>
      <c r="FW23" s="25"/>
      <c r="FX23" s="25"/>
      <c r="FY23" s="25"/>
      <c r="FZ23" s="25"/>
      <c r="GA23" s="25"/>
      <c r="GB23" s="25"/>
      <c r="GC23" s="25"/>
      <c r="GD23" s="25"/>
    </row>
    <row r="24" spans="1:186"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GD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row>
    <row r="25" spans="1:186"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GD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row>
    <row r="26" spans="1:186"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GD26" si="165">FZ4+FZ57/2</f>
        <v>11113.877499999999</v>
      </c>
      <c r="GA26" s="18">
        <f t="shared" si="165"/>
        <v>11067.05</v>
      </c>
      <c r="GB26" s="18">
        <f t="shared" si="165"/>
        <v>10988.852500000001</v>
      </c>
      <c r="GC26" s="18">
        <f t="shared" si="165"/>
        <v>10845.8225</v>
      </c>
      <c r="GD26" s="18">
        <f t="shared" si="165"/>
        <v>10953.32</v>
      </c>
    </row>
    <row r="27" spans="1:186"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GD27" si="176">FZ4+FZ57/4</f>
        <v>11083.88875</v>
      </c>
      <c r="GA27" s="7">
        <f t="shared" si="176"/>
        <v>11042.025</v>
      </c>
      <c r="GB27" s="7">
        <f t="shared" si="176"/>
        <v>10953.776250000001</v>
      </c>
      <c r="GC27" s="7">
        <f t="shared" si="176"/>
        <v>10793.58625</v>
      </c>
      <c r="GD27" s="7">
        <f t="shared" si="176"/>
        <v>10891.335000000001</v>
      </c>
    </row>
    <row r="28" spans="1:186"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GD28" si="187">FZ4+FZ57/6</f>
        <v>11073.8925</v>
      </c>
      <c r="GA28" s="16">
        <f t="shared" si="187"/>
        <v>11033.683333333332</v>
      </c>
      <c r="GB28" s="16">
        <f t="shared" si="187"/>
        <v>10942.084166666667</v>
      </c>
      <c r="GC28" s="16">
        <f t="shared" si="187"/>
        <v>10776.174166666668</v>
      </c>
      <c r="GD28" s="16">
        <f t="shared" si="187"/>
        <v>10870.673333333334</v>
      </c>
    </row>
    <row r="29" spans="1:186"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GD29" si="198">FZ4+FZ57/12</f>
        <v>11063.89625</v>
      </c>
      <c r="GA29" s="16">
        <f t="shared" si="198"/>
        <v>11025.341666666667</v>
      </c>
      <c r="GB29" s="16">
        <f t="shared" si="198"/>
        <v>10930.392083333334</v>
      </c>
      <c r="GC29" s="16">
        <f t="shared" si="198"/>
        <v>10758.762083333333</v>
      </c>
      <c r="GD29" s="16">
        <f t="shared" si="198"/>
        <v>10850.011666666667</v>
      </c>
    </row>
    <row r="30" spans="1:186"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GD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row>
    <row r="31" spans="1:186"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GD31" si="218">FZ4-FZ57/12</f>
        <v>11043.903749999999</v>
      </c>
      <c r="GA31" s="16">
        <f t="shared" si="218"/>
        <v>11008.658333333333</v>
      </c>
      <c r="GB31" s="16">
        <f t="shared" si="218"/>
        <v>10907.007916666667</v>
      </c>
      <c r="GC31" s="16">
        <f t="shared" si="218"/>
        <v>10723.937916666668</v>
      </c>
      <c r="GD31" s="16">
        <f t="shared" si="218"/>
        <v>10808.688333333334</v>
      </c>
    </row>
    <row r="32" spans="1:186"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GD32" si="229">FZ4-FZ57/6</f>
        <v>11033.907499999999</v>
      </c>
      <c r="GA32" s="16">
        <f t="shared" si="229"/>
        <v>11000.316666666668</v>
      </c>
      <c r="GB32" s="16">
        <f t="shared" si="229"/>
        <v>10895.315833333334</v>
      </c>
      <c r="GC32" s="16">
        <f t="shared" si="229"/>
        <v>10706.525833333333</v>
      </c>
      <c r="GD32" s="16">
        <f t="shared" si="229"/>
        <v>10788.026666666667</v>
      </c>
    </row>
    <row r="33" spans="1:186"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GD33" si="240">FZ4-FZ57/4</f>
        <v>11023.911249999999</v>
      </c>
      <c r="GA33" s="10">
        <f t="shared" si="240"/>
        <v>10991.975</v>
      </c>
      <c r="GB33" s="10">
        <f t="shared" si="240"/>
        <v>10883.623750000001</v>
      </c>
      <c r="GC33" s="10">
        <f t="shared" si="240"/>
        <v>10689.11375</v>
      </c>
      <c r="GD33" s="10">
        <f t="shared" si="240"/>
        <v>10767.365</v>
      </c>
    </row>
    <row r="34" spans="1:186"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GD34" si="251">FZ4-FZ57/2</f>
        <v>10993.922500000001</v>
      </c>
      <c r="GA34" s="22">
        <f t="shared" si="251"/>
        <v>10966.95</v>
      </c>
      <c r="GB34" s="22">
        <f t="shared" si="251"/>
        <v>10848.547500000001</v>
      </c>
      <c r="GC34" s="22">
        <f t="shared" si="251"/>
        <v>10636.877500000001</v>
      </c>
      <c r="GD34" s="22">
        <f t="shared" si="251"/>
        <v>10705.380000000001</v>
      </c>
    </row>
    <row r="35" spans="1:186"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GD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row>
    <row r="36" spans="1:186"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GD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row>
    <row r="37" spans="1:186" ht="14.7" customHeight="1" x14ac:dyDescent="0.3">
      <c r="A37" s="256" t="s">
        <v>34</v>
      </c>
      <c r="B37" s="257"/>
      <c r="C37" s="257"/>
      <c r="D37" s="257"/>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row>
    <row r="38" spans="1:186"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row>
    <row r="39" spans="1:186"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row>
    <row r="40" spans="1:186"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row>
    <row r="41" spans="1:186"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row>
    <row r="42" spans="1:186"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row>
    <row r="43" spans="1:186"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row>
    <row r="44" spans="1:186"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row>
    <row r="45" spans="1:186"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row>
    <row r="46" spans="1:186"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D46" si="279">FZ4</f>
        <v>11053.9</v>
      </c>
      <c r="GA46" s="11">
        <f t="shared" si="279"/>
        <v>11017</v>
      </c>
      <c r="GB46" s="11">
        <f t="shared" si="279"/>
        <v>10918.7</v>
      </c>
      <c r="GC46" s="11">
        <f t="shared" si="279"/>
        <v>10741.35</v>
      </c>
      <c r="GD46" s="11">
        <f t="shared" si="279"/>
        <v>10829.35</v>
      </c>
    </row>
    <row r="47" spans="1:186"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2">
        <v>11484.9007</v>
      </c>
      <c r="DT47" s="202"/>
      <c r="DU47" s="202"/>
      <c r="DV47" s="202"/>
      <c r="DW47" s="202"/>
      <c r="DX47" s="202"/>
      <c r="DY47" s="202"/>
      <c r="DZ47" s="202"/>
      <c r="EA47" s="202"/>
      <c r="EB47" s="202"/>
      <c r="EC47" s="202"/>
      <c r="ED47" s="202"/>
      <c r="EE47" s="202"/>
      <c r="EF47" s="202"/>
      <c r="EG47" s="202"/>
      <c r="EH47" s="202"/>
      <c r="EI47" s="202"/>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0">FW4</f>
        <v>10925.85</v>
      </c>
      <c r="FX47" s="11">
        <f t="shared" si="280"/>
        <v>11029.4</v>
      </c>
      <c r="FY47" s="11">
        <f t="shared" si="280"/>
        <v>11047.8</v>
      </c>
      <c r="FZ47" s="85"/>
      <c r="GA47" s="85"/>
      <c r="GB47" s="21"/>
      <c r="GC47" s="21" t="s">
        <v>79</v>
      </c>
      <c r="GD47" s="21">
        <v>10794.4</v>
      </c>
    </row>
    <row r="48" spans="1:186"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70</v>
      </c>
      <c r="FZ48" s="10"/>
      <c r="GA48" s="10"/>
      <c r="GB48" s="10"/>
      <c r="GC48" s="10">
        <v>10667.2397</v>
      </c>
      <c r="GD48" s="10"/>
    </row>
    <row r="49" spans="1:186" ht="14.7" customHeight="1" x14ac:dyDescent="0.3">
      <c r="A49" s="256" t="s">
        <v>45</v>
      </c>
      <c r="B49" s="257"/>
      <c r="C49" s="257"/>
      <c r="D49" s="257"/>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row>
    <row r="50" spans="1:186" ht="14.7" customHeight="1" x14ac:dyDescent="0.3">
      <c r="A50" s="12"/>
      <c r="B50" s="13"/>
      <c r="C50" s="13"/>
      <c r="D50" s="14" t="s">
        <v>46</v>
      </c>
      <c r="E50" s="49">
        <f t="shared" ref="E50:BB50" si="281">ABS(E2-E3)</f>
        <v>95.850000000000364</v>
      </c>
      <c r="F50" s="49">
        <f t="shared" si="281"/>
        <v>57.600000000000364</v>
      </c>
      <c r="G50" s="49">
        <f t="shared" si="281"/>
        <v>73.099999999998545</v>
      </c>
      <c r="H50" s="49">
        <f t="shared" si="281"/>
        <v>134.39999999999964</v>
      </c>
      <c r="I50" s="49">
        <f t="shared" si="281"/>
        <v>105.19999999999891</v>
      </c>
      <c r="J50" s="49">
        <f t="shared" si="281"/>
        <v>83.899999999999636</v>
      </c>
      <c r="K50" s="49">
        <f t="shared" si="281"/>
        <v>233.29999999999927</v>
      </c>
      <c r="L50" s="49">
        <f t="shared" si="281"/>
        <v>191.40000000000146</v>
      </c>
      <c r="M50" s="49">
        <f t="shared" si="281"/>
        <v>89.100000000000364</v>
      </c>
      <c r="N50" s="49">
        <f t="shared" si="281"/>
        <v>63.649999999999636</v>
      </c>
      <c r="O50" s="49">
        <f t="shared" si="281"/>
        <v>55.5</v>
      </c>
      <c r="P50" s="49">
        <f t="shared" si="281"/>
        <v>96.299999999999272</v>
      </c>
      <c r="Q50" s="49">
        <f t="shared" si="281"/>
        <v>57.149999999999636</v>
      </c>
      <c r="R50" s="49">
        <f t="shared" si="281"/>
        <v>82.5</v>
      </c>
      <c r="S50" s="49">
        <f t="shared" si="281"/>
        <v>225</v>
      </c>
      <c r="T50" s="49">
        <f t="shared" si="281"/>
        <v>133.04999999999927</v>
      </c>
      <c r="U50" s="49">
        <f t="shared" si="281"/>
        <v>212.95000000000073</v>
      </c>
      <c r="V50" s="49">
        <f t="shared" si="281"/>
        <v>69.75</v>
      </c>
      <c r="W50" s="49">
        <f t="shared" si="281"/>
        <v>76.450000000000728</v>
      </c>
      <c r="X50" s="49">
        <f t="shared" si="281"/>
        <v>70.349999999998545</v>
      </c>
      <c r="Y50" s="49">
        <f t="shared" si="281"/>
        <v>116.5</v>
      </c>
      <c r="Z50" s="49">
        <f t="shared" si="281"/>
        <v>160.30000000000109</v>
      </c>
      <c r="AA50" s="49">
        <f t="shared" si="281"/>
        <v>152.79999999999927</v>
      </c>
      <c r="AB50" s="49">
        <f t="shared" si="281"/>
        <v>112.39999999999964</v>
      </c>
      <c r="AC50" s="16">
        <f t="shared" si="281"/>
        <v>85.800000000001091</v>
      </c>
      <c r="AD50" s="16">
        <f t="shared" si="281"/>
        <v>85.200000000000728</v>
      </c>
      <c r="AE50" s="16">
        <f t="shared" si="281"/>
        <v>121</v>
      </c>
      <c r="AF50" s="16">
        <f t="shared" si="281"/>
        <v>57.550000000001091</v>
      </c>
      <c r="AG50" s="16">
        <f t="shared" si="281"/>
        <v>110.75</v>
      </c>
      <c r="AH50" s="16">
        <f t="shared" si="281"/>
        <v>115.64999999999964</v>
      </c>
      <c r="AI50" s="16">
        <f t="shared" si="281"/>
        <v>119.40000000000146</v>
      </c>
      <c r="AJ50" s="16">
        <f t="shared" si="281"/>
        <v>51.25</v>
      </c>
      <c r="AK50" s="16">
        <f t="shared" si="281"/>
        <v>86</v>
      </c>
      <c r="AL50" s="16">
        <f t="shared" si="281"/>
        <v>76</v>
      </c>
      <c r="AM50" s="16">
        <f t="shared" si="281"/>
        <v>101.70000000000073</v>
      </c>
      <c r="AN50" s="16">
        <f t="shared" si="281"/>
        <v>85.649999999999636</v>
      </c>
      <c r="AO50" s="16">
        <f t="shared" si="281"/>
        <v>132.84999999999854</v>
      </c>
      <c r="AP50" s="16">
        <f t="shared" si="281"/>
        <v>67.950000000000728</v>
      </c>
      <c r="AQ50" s="16">
        <f t="shared" si="281"/>
        <v>175.25</v>
      </c>
      <c r="AR50" s="16">
        <f t="shared" si="281"/>
        <v>651.29999999999927</v>
      </c>
      <c r="AS50" s="16">
        <f t="shared" si="281"/>
        <v>173.5</v>
      </c>
      <c r="AT50" s="16">
        <f t="shared" si="281"/>
        <v>106.70000000000073</v>
      </c>
      <c r="AU50" s="16">
        <f t="shared" si="281"/>
        <v>97.350000000000364</v>
      </c>
      <c r="AV50" s="16">
        <f t="shared" si="281"/>
        <v>159.5</v>
      </c>
      <c r="AW50" s="50">
        <f t="shared" si="281"/>
        <v>170</v>
      </c>
      <c r="AX50" s="16">
        <f t="shared" si="281"/>
        <v>113.75</v>
      </c>
      <c r="AY50" s="16">
        <f t="shared" si="281"/>
        <v>70</v>
      </c>
      <c r="AZ50" s="16">
        <f t="shared" si="281"/>
        <v>109.89999999999964</v>
      </c>
      <c r="BA50" s="16">
        <f t="shared" si="281"/>
        <v>74.5</v>
      </c>
      <c r="BB50" s="16">
        <f t="shared" si="281"/>
        <v>115.75</v>
      </c>
      <c r="BC50" s="16">
        <f t="shared" ref="BC50:BL50" si="282">ABS(BC2-BC3)</f>
        <v>73.799999999999272</v>
      </c>
      <c r="BD50" s="16">
        <f t="shared" si="282"/>
        <v>87.100000000000364</v>
      </c>
      <c r="BE50" s="16">
        <f t="shared" si="282"/>
        <v>119.54999999999927</v>
      </c>
      <c r="BF50" s="16">
        <f t="shared" si="282"/>
        <v>73.950000000000728</v>
      </c>
      <c r="BG50" s="16">
        <f t="shared" si="282"/>
        <v>165.35000000000036</v>
      </c>
      <c r="BH50" s="16">
        <f t="shared" si="282"/>
        <v>131.5</v>
      </c>
      <c r="BI50" s="16">
        <f t="shared" si="282"/>
        <v>137.20000000000073</v>
      </c>
      <c r="BJ50" s="16">
        <f t="shared" si="282"/>
        <v>106.30000000000109</v>
      </c>
      <c r="BK50" s="16">
        <f t="shared" si="282"/>
        <v>87.350000000000364</v>
      </c>
      <c r="BL50" s="16">
        <f t="shared" si="282"/>
        <v>43.149999999999636</v>
      </c>
      <c r="BM50" s="16">
        <f t="shared" ref="BM50:CT50" si="283">ABS(BM2-BM3)</f>
        <v>99.050000000001091</v>
      </c>
      <c r="BN50" s="16">
        <f t="shared" si="283"/>
        <v>159.45000000000073</v>
      </c>
      <c r="BO50" s="16">
        <f t="shared" si="283"/>
        <v>188.5</v>
      </c>
      <c r="BP50" s="16">
        <f t="shared" si="283"/>
        <v>80.850000000000364</v>
      </c>
      <c r="BQ50" s="16">
        <f t="shared" si="283"/>
        <v>54.799999999999272</v>
      </c>
      <c r="BR50" s="16">
        <f t="shared" si="283"/>
        <v>403.80000000000109</v>
      </c>
      <c r="BS50" s="16">
        <f t="shared" si="283"/>
        <v>177.89999999999964</v>
      </c>
      <c r="BT50" s="16">
        <f t="shared" si="283"/>
        <v>63.449999999998909</v>
      </c>
      <c r="BU50" s="16">
        <f t="shared" si="283"/>
        <v>61.949999999998909</v>
      </c>
      <c r="BV50" s="16">
        <f t="shared" si="283"/>
        <v>40.049999999999272</v>
      </c>
      <c r="BW50" s="16">
        <f t="shared" si="283"/>
        <v>121.04999999999927</v>
      </c>
      <c r="BX50" s="16">
        <f t="shared" si="283"/>
        <v>93.399999999999636</v>
      </c>
      <c r="BY50" s="16">
        <f t="shared" si="283"/>
        <v>75.699999999998909</v>
      </c>
      <c r="BZ50" s="16">
        <f t="shared" si="283"/>
        <v>69.700000000000728</v>
      </c>
      <c r="CA50" s="16">
        <f t="shared" si="283"/>
        <v>116.20000000000073</v>
      </c>
      <c r="CB50" s="16">
        <f t="shared" si="283"/>
        <v>117.64999999999964</v>
      </c>
      <c r="CC50" s="16">
        <f t="shared" si="283"/>
        <v>92.600000000000364</v>
      </c>
      <c r="CD50" s="16">
        <f t="shared" si="283"/>
        <v>53</v>
      </c>
      <c r="CE50" s="16">
        <f t="shared" si="283"/>
        <v>138.25</v>
      </c>
      <c r="CF50" s="16">
        <f t="shared" si="283"/>
        <v>84.049999999999272</v>
      </c>
      <c r="CG50" s="16">
        <f t="shared" si="283"/>
        <v>144.29999999999927</v>
      </c>
      <c r="CH50" s="16">
        <f t="shared" si="283"/>
        <v>133.20000000000073</v>
      </c>
      <c r="CI50" s="16">
        <f t="shared" si="283"/>
        <v>136.04999999999927</v>
      </c>
      <c r="CJ50" s="16">
        <f t="shared" si="283"/>
        <v>60.200000000000728</v>
      </c>
      <c r="CK50" s="16">
        <f t="shared" si="283"/>
        <v>93.350000000000364</v>
      </c>
      <c r="CL50" s="16">
        <f t="shared" si="283"/>
        <v>73.5</v>
      </c>
      <c r="CM50" s="16">
        <f t="shared" si="283"/>
        <v>131.85000000000036</v>
      </c>
      <c r="CN50" s="16">
        <f t="shared" si="283"/>
        <v>103.34999999999854</v>
      </c>
      <c r="CO50" s="16">
        <f t="shared" si="283"/>
        <v>80.149999999999636</v>
      </c>
      <c r="CP50" s="16">
        <f t="shared" si="283"/>
        <v>161.19999999999891</v>
      </c>
      <c r="CQ50" s="16">
        <f t="shared" si="283"/>
        <v>114.19999999999891</v>
      </c>
      <c r="CR50" s="16">
        <f t="shared" si="283"/>
        <v>108.29999999999927</v>
      </c>
      <c r="CS50" s="16">
        <f t="shared" si="283"/>
        <v>56.150000000001455</v>
      </c>
      <c r="CT50" s="16">
        <f t="shared" si="283"/>
        <v>78.550000000001091</v>
      </c>
      <c r="CU50" s="16">
        <f>ABS(CU2-CU3)</f>
        <v>56.350000000000364</v>
      </c>
      <c r="CV50" s="16">
        <f>ABS(CV2-CV3)</f>
        <v>79.400000000001455</v>
      </c>
      <c r="CW50" s="16">
        <f>ABS(CW2-CW3)</f>
        <v>117.64999999999964</v>
      </c>
      <c r="CX50" s="16">
        <f t="shared" ref="CX50:DB50" si="284">ABS(CX2-CX3)</f>
        <v>143.09999999999854</v>
      </c>
      <c r="CY50" s="16">
        <f t="shared" si="284"/>
        <v>81.150000000001455</v>
      </c>
      <c r="CZ50" s="16">
        <f t="shared" si="284"/>
        <v>162</v>
      </c>
      <c r="DA50" s="16">
        <f t="shared" si="284"/>
        <v>172.45000000000073</v>
      </c>
      <c r="DB50" s="16">
        <f t="shared" si="284"/>
        <v>101.14999999999964</v>
      </c>
      <c r="DC50" s="16">
        <f t="shared" ref="DC50:DH50" si="285">ABS(DC2-DC3)</f>
        <v>100.35000000000036</v>
      </c>
      <c r="DD50" s="16">
        <f t="shared" si="285"/>
        <v>89.75</v>
      </c>
      <c r="DE50" s="16">
        <f t="shared" si="285"/>
        <v>71.549999999999272</v>
      </c>
      <c r="DF50" s="16">
        <f t="shared" si="285"/>
        <v>61.199999999998909</v>
      </c>
      <c r="DG50" s="16">
        <f t="shared" si="285"/>
        <v>172.59999999999854</v>
      </c>
      <c r="DH50" s="16">
        <f t="shared" si="285"/>
        <v>132.14999999999964</v>
      </c>
      <c r="DI50" s="16">
        <f t="shared" ref="DI50:EC50" si="286">ABS(DI2-DI3)</f>
        <v>102.55000000000109</v>
      </c>
      <c r="DJ50" s="16">
        <f t="shared" si="286"/>
        <v>94.75</v>
      </c>
      <c r="DK50" s="16">
        <f t="shared" si="286"/>
        <v>174.60000000000036</v>
      </c>
      <c r="DL50" s="16">
        <f t="shared" si="286"/>
        <v>186.45000000000073</v>
      </c>
      <c r="DM50" s="16">
        <f t="shared" si="286"/>
        <v>149.84999999999854</v>
      </c>
      <c r="DN50" s="16">
        <f t="shared" si="286"/>
        <v>138.19999999999891</v>
      </c>
      <c r="DO50" s="16">
        <f t="shared" si="286"/>
        <v>166.29999999999927</v>
      </c>
      <c r="DP50" s="16">
        <f t="shared" si="286"/>
        <v>253.5</v>
      </c>
      <c r="DQ50" s="16">
        <f t="shared" si="286"/>
        <v>200.75</v>
      </c>
      <c r="DR50" s="16">
        <f t="shared" si="286"/>
        <v>102.39999999999964</v>
      </c>
      <c r="DS50" s="16">
        <f t="shared" si="286"/>
        <v>426.64999999999964</v>
      </c>
      <c r="DT50" s="16">
        <f t="shared" si="286"/>
        <v>200.89999999999964</v>
      </c>
      <c r="DU50" s="16">
        <f t="shared" si="286"/>
        <v>144.75</v>
      </c>
      <c r="DV50" s="16">
        <f t="shared" si="286"/>
        <v>93.649999999999636</v>
      </c>
      <c r="DW50" s="16">
        <f t="shared" si="286"/>
        <v>95.100000000000364</v>
      </c>
      <c r="DX50" s="16">
        <f t="shared" si="286"/>
        <v>109.14999999999964</v>
      </c>
      <c r="DY50" s="16">
        <f t="shared" si="286"/>
        <v>209.79999999999927</v>
      </c>
      <c r="DZ50" s="16">
        <f t="shared" si="286"/>
        <v>182.94999999999891</v>
      </c>
      <c r="EA50" s="16">
        <f t="shared" si="286"/>
        <v>89.350000000000364</v>
      </c>
      <c r="EB50" s="16">
        <f t="shared" si="286"/>
        <v>209.54999999999927</v>
      </c>
      <c r="EC50" s="16">
        <f t="shared" si="286"/>
        <v>128</v>
      </c>
      <c r="ED50" s="16">
        <f t="shared" ref="ED50:EW50" si="287">ABS(ED2-ED3)</f>
        <v>103.29999999999927</v>
      </c>
      <c r="EE50" s="16">
        <f t="shared" si="287"/>
        <v>96</v>
      </c>
      <c r="EF50" s="16">
        <f t="shared" si="287"/>
        <v>96.100000000000364</v>
      </c>
      <c r="EG50" s="16">
        <f t="shared" si="287"/>
        <v>114.30000000000109</v>
      </c>
      <c r="EH50" s="16">
        <f t="shared" si="287"/>
        <v>114.14999999999964</v>
      </c>
      <c r="EI50" s="16">
        <f t="shared" si="287"/>
        <v>186.29999999999927</v>
      </c>
      <c r="EJ50" s="16">
        <f t="shared" si="287"/>
        <v>86.050000000001091</v>
      </c>
      <c r="EK50" s="16">
        <f t="shared" si="287"/>
        <v>177.39999999999964</v>
      </c>
      <c r="EL50" s="16">
        <f t="shared" si="287"/>
        <v>208.45000000000073</v>
      </c>
      <c r="EM50" s="16">
        <f t="shared" si="287"/>
        <v>122.85000000000036</v>
      </c>
      <c r="EN50" s="16">
        <f t="shared" si="287"/>
        <v>83.799999999999272</v>
      </c>
      <c r="EO50" s="16">
        <f t="shared" si="287"/>
        <v>163.39999999999964</v>
      </c>
      <c r="EP50" s="16">
        <f t="shared" si="287"/>
        <v>114.30000000000109</v>
      </c>
      <c r="EQ50" s="16">
        <f t="shared" si="287"/>
        <v>90.100000000000364</v>
      </c>
      <c r="ER50" s="16">
        <f t="shared" si="287"/>
        <v>96.200000000000728</v>
      </c>
      <c r="ES50" s="16">
        <f t="shared" si="287"/>
        <v>53.850000000000364</v>
      </c>
      <c r="ET50" s="16">
        <f t="shared" si="287"/>
        <v>102.75</v>
      </c>
      <c r="EU50" s="16">
        <f t="shared" si="287"/>
        <v>58.150000000001455</v>
      </c>
      <c r="EV50" s="16">
        <f t="shared" si="287"/>
        <v>45.600000000000364</v>
      </c>
      <c r="EW50" s="16">
        <f t="shared" si="287"/>
        <v>183.85000000000036</v>
      </c>
      <c r="EX50" s="16">
        <f>ABS(EX2-EX3)</f>
        <v>248.60000000000036</v>
      </c>
      <c r="EY50" s="16">
        <f>ABS(EY2-EY3)</f>
        <v>121.54999999999927</v>
      </c>
      <c r="EZ50" s="16">
        <f>ABS(EZ2-EZ3)</f>
        <v>118.05000000000109</v>
      </c>
      <c r="FA50" s="16">
        <f>ABS(FA2-FA3)</f>
        <v>79.5</v>
      </c>
      <c r="FB50" s="16">
        <f>ABS(FB2-FB3)</f>
        <v>100.94999999999891</v>
      </c>
      <c r="FC50" s="16">
        <f t="shared" ref="FC50:FL50" si="288">ABS(FC2-FC3)</f>
        <v>86.100000000000364</v>
      </c>
      <c r="FD50" s="16">
        <f t="shared" si="288"/>
        <v>96.099999999998545</v>
      </c>
      <c r="FE50" s="16">
        <f t="shared" si="288"/>
        <v>55.5</v>
      </c>
      <c r="FF50" s="16">
        <f t="shared" si="288"/>
        <v>94.75</v>
      </c>
      <c r="FG50" s="16">
        <f t="shared" si="288"/>
        <v>241.05000000000109</v>
      </c>
      <c r="FH50" s="16">
        <f t="shared" si="288"/>
        <v>96.899999999999636</v>
      </c>
      <c r="FI50" s="16">
        <f t="shared" si="288"/>
        <v>95.350000000000364</v>
      </c>
      <c r="FJ50" s="16">
        <f t="shared" si="288"/>
        <v>129.95000000000073</v>
      </c>
      <c r="FK50" s="16">
        <f t="shared" si="288"/>
        <v>122.04999999999927</v>
      </c>
      <c r="FL50" s="16">
        <f t="shared" si="288"/>
        <v>97.550000000001091</v>
      </c>
      <c r="FM50" s="16">
        <f>ABS(FM2-FM3)</f>
        <v>158.55000000000109</v>
      </c>
      <c r="FN50" s="16">
        <f t="shared" ref="FN50:FV50" si="289">ABS(FN2-FN3)</f>
        <v>194.80000000000109</v>
      </c>
      <c r="FO50" s="16">
        <f t="shared" si="289"/>
        <v>145.89999999999964</v>
      </c>
      <c r="FP50" s="16">
        <f t="shared" si="289"/>
        <v>195.75</v>
      </c>
      <c r="FQ50" s="16">
        <f t="shared" si="289"/>
        <v>231.19999999999891</v>
      </c>
      <c r="FR50" s="16">
        <f t="shared" si="289"/>
        <v>113.19999999999891</v>
      </c>
      <c r="FS50" s="16">
        <f t="shared" si="289"/>
        <v>204.75</v>
      </c>
      <c r="FT50" s="16">
        <f t="shared" si="289"/>
        <v>139.75</v>
      </c>
      <c r="FU50" s="16">
        <f t="shared" si="289"/>
        <v>215.09999999999854</v>
      </c>
      <c r="FV50" s="16">
        <f t="shared" si="289"/>
        <v>118.65000000000146</v>
      </c>
      <c r="FW50" s="22"/>
      <c r="FX50" s="22"/>
      <c r="FY50" s="22">
        <v>10835.9</v>
      </c>
      <c r="FZ50" s="23"/>
      <c r="GA50" s="23"/>
      <c r="GB50" s="23"/>
      <c r="GC50" s="23"/>
      <c r="GD50" s="23"/>
    </row>
    <row r="51" spans="1:186" ht="14.7" customHeight="1" x14ac:dyDescent="0.3">
      <c r="A51" s="12"/>
      <c r="B51" s="13"/>
      <c r="C51" s="13"/>
      <c r="D51" s="14" t="s">
        <v>47</v>
      </c>
      <c r="E51" s="49">
        <f t="shared" ref="E51:BB51" si="290">E50*1.1</f>
        <v>105.43500000000041</v>
      </c>
      <c r="F51" s="49">
        <f t="shared" si="290"/>
        <v>63.360000000000404</v>
      </c>
      <c r="G51" s="49">
        <f t="shared" si="290"/>
        <v>80.409999999998405</v>
      </c>
      <c r="H51" s="49">
        <f t="shared" si="290"/>
        <v>147.83999999999961</v>
      </c>
      <c r="I51" s="49">
        <f t="shared" si="290"/>
        <v>115.71999999999881</v>
      </c>
      <c r="J51" s="49">
        <f t="shared" si="290"/>
        <v>92.289999999999608</v>
      </c>
      <c r="K51" s="49">
        <f t="shared" si="290"/>
        <v>256.6299999999992</v>
      </c>
      <c r="L51" s="49">
        <f t="shared" si="290"/>
        <v>210.54000000000161</v>
      </c>
      <c r="M51" s="49">
        <f t="shared" si="290"/>
        <v>98.010000000000403</v>
      </c>
      <c r="N51" s="49">
        <f t="shared" si="290"/>
        <v>70.014999999999603</v>
      </c>
      <c r="O51" s="49">
        <f t="shared" si="290"/>
        <v>61.050000000000004</v>
      </c>
      <c r="P51" s="49">
        <f t="shared" si="290"/>
        <v>105.92999999999921</v>
      </c>
      <c r="Q51" s="49">
        <f t="shared" si="290"/>
        <v>62.864999999999604</v>
      </c>
      <c r="R51" s="49">
        <f t="shared" si="290"/>
        <v>90.750000000000014</v>
      </c>
      <c r="S51" s="49">
        <f t="shared" si="290"/>
        <v>247.50000000000003</v>
      </c>
      <c r="T51" s="49">
        <f t="shared" si="290"/>
        <v>146.35499999999922</v>
      </c>
      <c r="U51" s="49">
        <f t="shared" si="290"/>
        <v>234.24500000000083</v>
      </c>
      <c r="V51" s="49">
        <f t="shared" si="290"/>
        <v>76.725000000000009</v>
      </c>
      <c r="W51" s="49">
        <f t="shared" si="290"/>
        <v>84.095000000000809</v>
      </c>
      <c r="X51" s="49">
        <f t="shared" si="290"/>
        <v>77.384999999998399</v>
      </c>
      <c r="Y51" s="49">
        <f t="shared" si="290"/>
        <v>128.15</v>
      </c>
      <c r="Z51" s="49">
        <f t="shared" si="290"/>
        <v>176.33000000000121</v>
      </c>
      <c r="AA51" s="49">
        <f t="shared" si="290"/>
        <v>168.07999999999922</v>
      </c>
      <c r="AB51" s="49">
        <f t="shared" si="290"/>
        <v>123.63999999999962</v>
      </c>
      <c r="AC51" s="16">
        <f t="shared" si="290"/>
        <v>94.380000000001203</v>
      </c>
      <c r="AD51" s="16">
        <f t="shared" si="290"/>
        <v>93.720000000000809</v>
      </c>
      <c r="AE51" s="16">
        <f t="shared" si="290"/>
        <v>133.10000000000002</v>
      </c>
      <c r="AF51" s="16">
        <f t="shared" si="290"/>
        <v>63.305000000001208</v>
      </c>
      <c r="AG51" s="16">
        <f t="shared" si="290"/>
        <v>121.825</v>
      </c>
      <c r="AH51" s="16">
        <f t="shared" si="290"/>
        <v>127.21499999999961</v>
      </c>
      <c r="AI51" s="16">
        <f t="shared" si="290"/>
        <v>131.34000000000162</v>
      </c>
      <c r="AJ51" s="16">
        <f t="shared" si="290"/>
        <v>56.375000000000007</v>
      </c>
      <c r="AK51" s="16">
        <f t="shared" si="290"/>
        <v>94.600000000000009</v>
      </c>
      <c r="AL51" s="16">
        <f t="shared" si="290"/>
        <v>83.600000000000009</v>
      </c>
      <c r="AM51" s="16">
        <f t="shared" si="290"/>
        <v>111.87000000000081</v>
      </c>
      <c r="AN51" s="16">
        <f t="shared" si="290"/>
        <v>94.214999999999606</v>
      </c>
      <c r="AO51" s="16">
        <f t="shared" si="290"/>
        <v>146.1349999999984</v>
      </c>
      <c r="AP51" s="16">
        <f t="shared" si="290"/>
        <v>74.7450000000008</v>
      </c>
      <c r="AQ51" s="16">
        <f t="shared" si="290"/>
        <v>192.77500000000001</v>
      </c>
      <c r="AR51" s="16">
        <f t="shared" si="290"/>
        <v>716.42999999999927</v>
      </c>
      <c r="AS51" s="16">
        <f t="shared" si="290"/>
        <v>190.85000000000002</v>
      </c>
      <c r="AT51" s="16">
        <f t="shared" si="290"/>
        <v>117.37000000000081</v>
      </c>
      <c r="AU51" s="16">
        <f t="shared" si="290"/>
        <v>107.08500000000041</v>
      </c>
      <c r="AV51" s="16">
        <f t="shared" si="290"/>
        <v>175.45000000000002</v>
      </c>
      <c r="AW51" s="50">
        <f t="shared" si="290"/>
        <v>187.00000000000003</v>
      </c>
      <c r="AX51" s="16">
        <f t="shared" si="290"/>
        <v>125.12500000000001</v>
      </c>
      <c r="AY51" s="16">
        <f t="shared" si="290"/>
        <v>77</v>
      </c>
      <c r="AZ51" s="16">
        <f t="shared" si="290"/>
        <v>120.8899999999996</v>
      </c>
      <c r="BA51" s="16">
        <f t="shared" si="290"/>
        <v>81.95</v>
      </c>
      <c r="BB51" s="16">
        <f t="shared" si="290"/>
        <v>127.32500000000002</v>
      </c>
      <c r="BC51" s="16">
        <f t="shared" ref="BC51:BL51" si="291">BC50*1.1</f>
        <v>81.179999999999211</v>
      </c>
      <c r="BD51" s="16">
        <f t="shared" si="291"/>
        <v>95.810000000000414</v>
      </c>
      <c r="BE51" s="16">
        <f t="shared" si="291"/>
        <v>131.5049999999992</v>
      </c>
      <c r="BF51" s="16">
        <f t="shared" si="291"/>
        <v>81.345000000000809</v>
      </c>
      <c r="BG51" s="16">
        <f t="shared" si="291"/>
        <v>181.88500000000042</v>
      </c>
      <c r="BH51" s="16">
        <f t="shared" si="291"/>
        <v>144.65</v>
      </c>
      <c r="BI51" s="16">
        <f t="shared" si="291"/>
        <v>150.92000000000081</v>
      </c>
      <c r="BJ51" s="16">
        <f t="shared" si="291"/>
        <v>116.93000000000121</v>
      </c>
      <c r="BK51" s="16">
        <f t="shared" si="291"/>
        <v>96.085000000000406</v>
      </c>
      <c r="BL51" s="16">
        <f t="shared" si="291"/>
        <v>47.464999999999606</v>
      </c>
      <c r="BM51" s="16">
        <f t="shared" ref="BM51:CT51" si="292">BM50*1.1</f>
        <v>108.95500000000121</v>
      </c>
      <c r="BN51" s="16">
        <f t="shared" si="292"/>
        <v>175.39500000000081</v>
      </c>
      <c r="BO51" s="16">
        <f t="shared" si="292"/>
        <v>207.35000000000002</v>
      </c>
      <c r="BP51" s="16">
        <f t="shared" si="292"/>
        <v>88.935000000000414</v>
      </c>
      <c r="BQ51" s="16">
        <f t="shared" si="292"/>
        <v>60.279999999999205</v>
      </c>
      <c r="BR51" s="16">
        <f t="shared" si="292"/>
        <v>444.18000000000126</v>
      </c>
      <c r="BS51" s="16">
        <f t="shared" si="292"/>
        <v>195.68999999999963</v>
      </c>
      <c r="BT51" s="16">
        <f t="shared" si="292"/>
        <v>69.794999999998808</v>
      </c>
      <c r="BU51" s="16">
        <f t="shared" si="292"/>
        <v>68.144999999998802</v>
      </c>
      <c r="BV51" s="16">
        <f t="shared" si="292"/>
        <v>44.054999999999204</v>
      </c>
      <c r="BW51" s="16">
        <f t="shared" si="292"/>
        <v>133.15499999999921</v>
      </c>
      <c r="BX51" s="16">
        <f t="shared" si="292"/>
        <v>102.73999999999961</v>
      </c>
      <c r="BY51" s="16">
        <f t="shared" si="292"/>
        <v>83.269999999998802</v>
      </c>
      <c r="BZ51" s="16">
        <f t="shared" si="292"/>
        <v>76.670000000000812</v>
      </c>
      <c r="CA51" s="16">
        <f t="shared" si="292"/>
        <v>127.82000000000082</v>
      </c>
      <c r="CB51" s="16">
        <f t="shared" si="292"/>
        <v>129.41499999999962</v>
      </c>
      <c r="CC51" s="16">
        <f t="shared" si="292"/>
        <v>101.86000000000041</v>
      </c>
      <c r="CD51" s="16">
        <f t="shared" si="292"/>
        <v>58.300000000000004</v>
      </c>
      <c r="CE51" s="16">
        <f t="shared" si="292"/>
        <v>152.07500000000002</v>
      </c>
      <c r="CF51" s="16">
        <f t="shared" si="292"/>
        <v>92.454999999999202</v>
      </c>
      <c r="CG51" s="16">
        <f t="shared" si="292"/>
        <v>158.72999999999922</v>
      </c>
      <c r="CH51" s="16">
        <f t="shared" si="292"/>
        <v>146.52000000000081</v>
      </c>
      <c r="CI51" s="16">
        <f t="shared" si="292"/>
        <v>149.65499999999921</v>
      </c>
      <c r="CJ51" s="16">
        <f t="shared" si="292"/>
        <v>66.220000000000809</v>
      </c>
      <c r="CK51" s="16">
        <f t="shared" si="292"/>
        <v>102.68500000000041</v>
      </c>
      <c r="CL51" s="16">
        <f t="shared" si="292"/>
        <v>80.850000000000009</v>
      </c>
      <c r="CM51" s="16">
        <f t="shared" si="292"/>
        <v>145.03500000000042</v>
      </c>
      <c r="CN51" s="16">
        <f t="shared" si="292"/>
        <v>113.68499999999841</v>
      </c>
      <c r="CO51" s="16">
        <f t="shared" si="292"/>
        <v>88.164999999999608</v>
      </c>
      <c r="CP51" s="16">
        <f t="shared" si="292"/>
        <v>177.31999999999883</v>
      </c>
      <c r="CQ51" s="16">
        <f t="shared" si="292"/>
        <v>125.61999999999881</v>
      </c>
      <c r="CR51" s="16">
        <f t="shared" si="292"/>
        <v>119.12999999999921</v>
      </c>
      <c r="CS51" s="16">
        <f t="shared" si="292"/>
        <v>61.765000000001606</v>
      </c>
      <c r="CT51" s="16">
        <f t="shared" si="292"/>
        <v>86.405000000001209</v>
      </c>
      <c r="CU51" s="16">
        <f>CU50*1.1</f>
        <v>61.985000000000404</v>
      </c>
      <c r="CV51" s="16">
        <f>CV50*1.1</f>
        <v>87.340000000001609</v>
      </c>
      <c r="CW51" s="16">
        <f>CW50*1.1</f>
        <v>129.41499999999962</v>
      </c>
      <c r="CX51" s="16">
        <f t="shared" ref="CX51:DB51" si="293">CX50*1.1</f>
        <v>157.4099999999984</v>
      </c>
      <c r="CY51" s="16">
        <f t="shared" si="293"/>
        <v>89.265000000001606</v>
      </c>
      <c r="CZ51" s="16">
        <f t="shared" si="293"/>
        <v>178.20000000000002</v>
      </c>
      <c r="DA51" s="16">
        <f t="shared" si="293"/>
        <v>189.69500000000082</v>
      </c>
      <c r="DB51" s="16">
        <f t="shared" si="293"/>
        <v>111.2649999999996</v>
      </c>
      <c r="DC51" s="16">
        <f t="shared" ref="DC51:DH51" si="294">DC50*1.1</f>
        <v>110.3850000000004</v>
      </c>
      <c r="DD51" s="16">
        <f t="shared" si="294"/>
        <v>98.725000000000009</v>
      </c>
      <c r="DE51" s="16">
        <f t="shared" si="294"/>
        <v>78.704999999999202</v>
      </c>
      <c r="DF51" s="16">
        <f t="shared" si="294"/>
        <v>67.319999999998799</v>
      </c>
      <c r="DG51" s="16">
        <f t="shared" si="294"/>
        <v>189.85999999999842</v>
      </c>
      <c r="DH51" s="16">
        <f t="shared" si="294"/>
        <v>145.36499999999961</v>
      </c>
      <c r="DI51" s="16">
        <f t="shared" ref="DI51:EC51" si="295">DI50*1.1</f>
        <v>112.80500000000121</v>
      </c>
      <c r="DJ51" s="16">
        <f t="shared" si="295"/>
        <v>104.22500000000001</v>
      </c>
      <c r="DK51" s="16">
        <f t="shared" si="295"/>
        <v>192.06000000000043</v>
      </c>
      <c r="DL51" s="16">
        <f t="shared" si="295"/>
        <v>205.09500000000082</v>
      </c>
      <c r="DM51" s="16">
        <f t="shared" si="295"/>
        <v>164.83499999999842</v>
      </c>
      <c r="DN51" s="16">
        <f t="shared" si="295"/>
        <v>152.01999999999882</v>
      </c>
      <c r="DO51" s="16">
        <f t="shared" si="295"/>
        <v>182.92999999999921</v>
      </c>
      <c r="DP51" s="16">
        <f t="shared" si="295"/>
        <v>278.85000000000002</v>
      </c>
      <c r="DQ51" s="16">
        <f t="shared" si="295"/>
        <v>220.82500000000002</v>
      </c>
      <c r="DR51" s="16">
        <f t="shared" si="295"/>
        <v>112.6399999999996</v>
      </c>
      <c r="DS51" s="16">
        <f t="shared" si="295"/>
        <v>469.31499999999966</v>
      </c>
      <c r="DT51" s="16">
        <f t="shared" si="295"/>
        <v>220.98999999999961</v>
      </c>
      <c r="DU51" s="16">
        <f t="shared" si="295"/>
        <v>159.22500000000002</v>
      </c>
      <c r="DV51" s="16">
        <f t="shared" si="295"/>
        <v>103.0149999999996</v>
      </c>
      <c r="DW51" s="16">
        <f t="shared" si="295"/>
        <v>104.61000000000041</v>
      </c>
      <c r="DX51" s="16">
        <f t="shared" si="295"/>
        <v>120.06499999999961</v>
      </c>
      <c r="DY51" s="16">
        <f t="shared" si="295"/>
        <v>230.77999999999921</v>
      </c>
      <c r="DZ51" s="16">
        <f t="shared" si="295"/>
        <v>201.24499999999881</v>
      </c>
      <c r="EA51" s="16">
        <f t="shared" si="295"/>
        <v>98.285000000000409</v>
      </c>
      <c r="EB51" s="16">
        <f t="shared" si="295"/>
        <v>230.50499999999923</v>
      </c>
      <c r="EC51" s="16">
        <f t="shared" si="295"/>
        <v>140.80000000000001</v>
      </c>
      <c r="ED51" s="16">
        <f t="shared" ref="ED51:EW51" si="296">ED50*1.1</f>
        <v>113.62999999999921</v>
      </c>
      <c r="EE51" s="16">
        <f t="shared" si="296"/>
        <v>105.60000000000001</v>
      </c>
      <c r="EF51" s="16">
        <f t="shared" si="296"/>
        <v>105.71000000000041</v>
      </c>
      <c r="EG51" s="16">
        <f t="shared" si="296"/>
        <v>125.73000000000121</v>
      </c>
      <c r="EH51" s="16">
        <f t="shared" si="296"/>
        <v>125.56499999999961</v>
      </c>
      <c r="EI51" s="16">
        <f t="shared" si="296"/>
        <v>204.92999999999921</v>
      </c>
      <c r="EJ51" s="16">
        <f t="shared" si="296"/>
        <v>94.655000000001209</v>
      </c>
      <c r="EK51" s="16">
        <f t="shared" si="296"/>
        <v>195.13999999999962</v>
      </c>
      <c r="EL51" s="16">
        <f t="shared" si="296"/>
        <v>229.29500000000081</v>
      </c>
      <c r="EM51" s="16">
        <f t="shared" si="296"/>
        <v>135.13500000000042</v>
      </c>
      <c r="EN51" s="16">
        <f t="shared" si="296"/>
        <v>92.179999999999211</v>
      </c>
      <c r="EO51" s="16">
        <f t="shared" si="296"/>
        <v>179.73999999999961</v>
      </c>
      <c r="EP51" s="16">
        <f t="shared" si="296"/>
        <v>125.73000000000121</v>
      </c>
      <c r="EQ51" s="16">
        <f t="shared" si="296"/>
        <v>99.110000000000412</v>
      </c>
      <c r="ER51" s="16">
        <f t="shared" si="296"/>
        <v>105.8200000000008</v>
      </c>
      <c r="ES51" s="16">
        <f t="shared" si="296"/>
        <v>59.235000000000404</v>
      </c>
      <c r="ET51" s="16">
        <f t="shared" si="296"/>
        <v>113.02500000000001</v>
      </c>
      <c r="EU51" s="16">
        <f t="shared" si="296"/>
        <v>63.965000000001609</v>
      </c>
      <c r="EV51" s="16">
        <f t="shared" si="296"/>
        <v>50.160000000000402</v>
      </c>
      <c r="EW51" s="16">
        <f t="shared" si="296"/>
        <v>202.23500000000041</v>
      </c>
      <c r="EX51" s="16">
        <f>EX50*1.1</f>
        <v>273.46000000000043</v>
      </c>
      <c r="EY51" s="16">
        <f>EY50*1.1</f>
        <v>133.70499999999922</v>
      </c>
      <c r="EZ51" s="16">
        <f>EZ50*1.1</f>
        <v>129.85500000000121</v>
      </c>
      <c r="FA51" s="16">
        <f>FA50*1.1</f>
        <v>87.45</v>
      </c>
      <c r="FB51" s="16">
        <f>FB50*1.1</f>
        <v>111.04499999999881</v>
      </c>
      <c r="FC51" s="16">
        <f t="shared" ref="FC51:FV51" si="297">FC50*1.1</f>
        <v>94.710000000000406</v>
      </c>
      <c r="FD51" s="16">
        <f t="shared" si="297"/>
        <v>105.7099999999984</v>
      </c>
      <c r="FE51" s="16">
        <f t="shared" si="297"/>
        <v>61.050000000000004</v>
      </c>
      <c r="FF51" s="16">
        <f t="shared" si="297"/>
        <v>104.22500000000001</v>
      </c>
      <c r="FG51" s="16">
        <f t="shared" si="297"/>
        <v>265.15500000000122</v>
      </c>
      <c r="FH51" s="16">
        <f t="shared" si="297"/>
        <v>106.58999999999961</v>
      </c>
      <c r="FI51" s="16">
        <f t="shared" si="297"/>
        <v>104.8850000000004</v>
      </c>
      <c r="FJ51" s="16">
        <f t="shared" si="297"/>
        <v>142.94500000000082</v>
      </c>
      <c r="FK51" s="16">
        <f t="shared" si="297"/>
        <v>134.2549999999992</v>
      </c>
      <c r="FL51" s="16">
        <f t="shared" si="297"/>
        <v>107.30500000000121</v>
      </c>
      <c r="FM51" s="16">
        <f t="shared" si="297"/>
        <v>174.40500000000122</v>
      </c>
      <c r="FN51" s="16">
        <f t="shared" si="297"/>
        <v>214.28000000000122</v>
      </c>
      <c r="FO51" s="16">
        <f t="shared" si="297"/>
        <v>160.48999999999961</v>
      </c>
      <c r="FP51" s="16">
        <f t="shared" si="297"/>
        <v>215.32500000000002</v>
      </c>
      <c r="FQ51" s="16">
        <f t="shared" si="297"/>
        <v>254.31999999999883</v>
      </c>
      <c r="FR51" s="16">
        <f t="shared" si="297"/>
        <v>124.51999999999882</v>
      </c>
      <c r="FS51" s="16">
        <f t="shared" si="297"/>
        <v>225.22500000000002</v>
      </c>
      <c r="FT51" s="16">
        <f t="shared" si="297"/>
        <v>153.72500000000002</v>
      </c>
      <c r="FU51" s="16">
        <f t="shared" si="297"/>
        <v>236.60999999999842</v>
      </c>
      <c r="FV51" s="16">
        <f t="shared" si="297"/>
        <v>130.51500000000161</v>
      </c>
      <c r="FW51" s="23"/>
      <c r="FX51" s="23"/>
      <c r="FY51" s="23">
        <v>10798.3</v>
      </c>
      <c r="FZ51" s="24"/>
      <c r="GA51" s="24"/>
      <c r="GB51" s="24"/>
      <c r="GC51" s="24">
        <v>10723.3747</v>
      </c>
      <c r="GD51" s="24"/>
    </row>
    <row r="52" spans="1:186" ht="14.7" customHeight="1" x14ac:dyDescent="0.3">
      <c r="A52" s="12"/>
      <c r="B52" s="13"/>
      <c r="C52" s="13"/>
      <c r="D52" s="14" t="s">
        <v>48</v>
      </c>
      <c r="E52" s="49">
        <f t="shared" ref="E52:BB52" si="298">(E2+E3)</f>
        <v>21786.550000000003</v>
      </c>
      <c r="F52" s="49">
        <f t="shared" si="298"/>
        <v>21724.300000000003</v>
      </c>
      <c r="G52" s="49">
        <f t="shared" si="298"/>
        <v>21569</v>
      </c>
      <c r="H52" s="49">
        <f t="shared" si="298"/>
        <v>21310.9</v>
      </c>
      <c r="I52" s="49">
        <f t="shared" si="298"/>
        <v>21303.9</v>
      </c>
      <c r="J52" s="49">
        <f t="shared" si="298"/>
        <v>21033.800000000003</v>
      </c>
      <c r="K52" s="49">
        <f t="shared" si="298"/>
        <v>20901</v>
      </c>
      <c r="L52" s="49">
        <f t="shared" si="298"/>
        <v>21313</v>
      </c>
      <c r="M52" s="49">
        <f t="shared" si="298"/>
        <v>21588.1</v>
      </c>
      <c r="N52" s="49">
        <f t="shared" si="298"/>
        <v>21567.85</v>
      </c>
      <c r="O52" s="49">
        <f t="shared" si="298"/>
        <v>21745.200000000001</v>
      </c>
      <c r="P52" s="49">
        <f t="shared" si="298"/>
        <v>21734.5</v>
      </c>
      <c r="Q52" s="49">
        <f t="shared" si="298"/>
        <v>21913.15</v>
      </c>
      <c r="R52" s="49">
        <f t="shared" si="298"/>
        <v>21842.6</v>
      </c>
      <c r="S52" s="49">
        <f t="shared" si="298"/>
        <v>21702.3</v>
      </c>
      <c r="T52" s="49">
        <f t="shared" si="298"/>
        <v>21431.55</v>
      </c>
      <c r="U52" s="49">
        <f t="shared" si="298"/>
        <v>21282.05</v>
      </c>
      <c r="V52" s="49">
        <f t="shared" si="298"/>
        <v>21598.65</v>
      </c>
      <c r="W52" s="49">
        <f t="shared" si="298"/>
        <v>21710.75</v>
      </c>
      <c r="X52" s="49">
        <f t="shared" si="298"/>
        <v>21776.75</v>
      </c>
      <c r="Y52" s="49">
        <f t="shared" si="298"/>
        <v>21730.7</v>
      </c>
      <c r="Z52" s="49">
        <f t="shared" si="298"/>
        <v>21630.400000000001</v>
      </c>
      <c r="AA52" s="49">
        <f t="shared" si="298"/>
        <v>21475.3</v>
      </c>
      <c r="AB52" s="49">
        <f t="shared" si="298"/>
        <v>21369.699999999997</v>
      </c>
      <c r="AC52" s="16">
        <f t="shared" si="298"/>
        <v>21586.1</v>
      </c>
      <c r="AD52" s="16">
        <f t="shared" si="298"/>
        <v>21551.7</v>
      </c>
      <c r="AE52" s="16">
        <f t="shared" si="298"/>
        <v>21619.8</v>
      </c>
      <c r="AF52" s="16">
        <f t="shared" si="298"/>
        <v>21661.15</v>
      </c>
      <c r="AG52" s="16">
        <f t="shared" si="298"/>
        <v>21589.55</v>
      </c>
      <c r="AH52" s="16">
        <f t="shared" si="298"/>
        <v>21500.35</v>
      </c>
      <c r="AI52" s="16">
        <f t="shared" si="298"/>
        <v>21674.5</v>
      </c>
      <c r="AJ52" s="16">
        <f t="shared" si="298"/>
        <v>21805.05</v>
      </c>
      <c r="AK52" s="16">
        <f t="shared" si="298"/>
        <v>21775.3</v>
      </c>
      <c r="AL52" s="16">
        <f t="shared" si="298"/>
        <v>21780.400000000001</v>
      </c>
      <c r="AM52" s="16">
        <f t="shared" si="298"/>
        <v>21873.200000000001</v>
      </c>
      <c r="AN52" s="16">
        <f t="shared" si="298"/>
        <v>21813.949999999997</v>
      </c>
      <c r="AO52" s="16">
        <f t="shared" si="298"/>
        <v>21756.75</v>
      </c>
      <c r="AP52" s="16">
        <f t="shared" si="298"/>
        <v>21665.25</v>
      </c>
      <c r="AQ52" s="16">
        <f t="shared" si="298"/>
        <v>21688.15</v>
      </c>
      <c r="AR52" s="16">
        <f t="shared" si="298"/>
        <v>21319</v>
      </c>
      <c r="AS52" s="16">
        <f t="shared" si="298"/>
        <v>21435.4</v>
      </c>
      <c r="AT52" s="16">
        <f t="shared" si="298"/>
        <v>21274</v>
      </c>
      <c r="AU52" s="16">
        <f t="shared" si="298"/>
        <v>21323.050000000003</v>
      </c>
      <c r="AV52" s="16">
        <f t="shared" si="298"/>
        <v>21516.6</v>
      </c>
      <c r="AW52" s="50">
        <f t="shared" si="298"/>
        <v>21796.9</v>
      </c>
      <c r="AX52" s="16">
        <f t="shared" si="298"/>
        <v>21742.05</v>
      </c>
      <c r="AY52" s="16">
        <f t="shared" si="298"/>
        <v>21843.4</v>
      </c>
      <c r="AZ52" s="16">
        <f t="shared" si="298"/>
        <v>22035.300000000003</v>
      </c>
      <c r="BA52" s="16">
        <f t="shared" si="298"/>
        <v>22161.7</v>
      </c>
      <c r="BB52" s="16">
        <f t="shared" si="298"/>
        <v>21966.65</v>
      </c>
      <c r="BC52" s="16">
        <f t="shared" ref="BC52:BL52" si="299">(BC2+BC3)</f>
        <v>21788</v>
      </c>
      <c r="BD52" s="16">
        <f t="shared" si="299"/>
        <v>21734.699999999997</v>
      </c>
      <c r="BE52" s="16">
        <f t="shared" si="299"/>
        <v>21663.75</v>
      </c>
      <c r="BF52" s="16">
        <f t="shared" si="299"/>
        <v>21511.45</v>
      </c>
      <c r="BG52" s="16">
        <f t="shared" si="299"/>
        <v>21406.15</v>
      </c>
      <c r="BH52" s="16">
        <f t="shared" si="299"/>
        <v>21388.3</v>
      </c>
      <c r="BI52" s="16">
        <f t="shared" si="299"/>
        <v>21308.5</v>
      </c>
      <c r="BJ52" s="16">
        <f t="shared" si="299"/>
        <v>21399.1</v>
      </c>
      <c r="BK52" s="16">
        <f t="shared" si="299"/>
        <v>21530.35</v>
      </c>
      <c r="BL52" s="16">
        <f t="shared" si="299"/>
        <v>21559.949999999997</v>
      </c>
      <c r="BM52" s="16">
        <f t="shared" ref="BM52:CT52" si="300">(BM2+BM3)</f>
        <v>21675.15</v>
      </c>
      <c r="BN52" s="16">
        <f t="shared" si="300"/>
        <v>21618.05</v>
      </c>
      <c r="BO52" s="16">
        <f t="shared" si="300"/>
        <v>21690.9</v>
      </c>
      <c r="BP52" s="16">
        <f t="shared" si="300"/>
        <v>21650.550000000003</v>
      </c>
      <c r="BQ52" s="16">
        <f t="shared" si="300"/>
        <v>21701</v>
      </c>
      <c r="BR52" s="16">
        <f t="shared" si="300"/>
        <v>21571.1</v>
      </c>
      <c r="BS52" s="16">
        <f t="shared" si="300"/>
        <v>21811.9</v>
      </c>
      <c r="BT52" s="16">
        <f t="shared" si="300"/>
        <v>22061.15</v>
      </c>
      <c r="BU52" s="16">
        <f t="shared" si="300"/>
        <v>22116.15</v>
      </c>
      <c r="BV52" s="16">
        <f t="shared" si="300"/>
        <v>22057.95</v>
      </c>
      <c r="BW52" s="16">
        <f t="shared" si="300"/>
        <v>22240.75</v>
      </c>
      <c r="BX52" s="16">
        <f t="shared" si="300"/>
        <v>22547.4</v>
      </c>
      <c r="BY52" s="16">
        <f t="shared" si="300"/>
        <v>22628.9</v>
      </c>
      <c r="BZ52" s="16">
        <f t="shared" si="300"/>
        <v>22697.200000000001</v>
      </c>
      <c r="CA52" s="16">
        <f t="shared" si="300"/>
        <v>22857.8</v>
      </c>
      <c r="CB52" s="16">
        <f t="shared" si="300"/>
        <v>22942.65</v>
      </c>
      <c r="CC52" s="16">
        <f t="shared" si="300"/>
        <v>22995.1</v>
      </c>
      <c r="CD52" s="16">
        <f t="shared" si="300"/>
        <v>23059.200000000001</v>
      </c>
      <c r="CE52" s="16">
        <f t="shared" si="300"/>
        <v>23007.35</v>
      </c>
      <c r="CF52" s="16">
        <f t="shared" si="300"/>
        <v>22707.25</v>
      </c>
      <c r="CG52" s="16">
        <f t="shared" si="300"/>
        <v>22849.200000000001</v>
      </c>
      <c r="CH52" s="16">
        <f t="shared" si="300"/>
        <v>22959.200000000001</v>
      </c>
      <c r="CI52" s="16">
        <f t="shared" si="300"/>
        <v>23040.95</v>
      </c>
      <c r="CJ52" s="16">
        <f t="shared" si="300"/>
        <v>23200.5</v>
      </c>
      <c r="CK52" s="16">
        <f t="shared" si="300"/>
        <v>23382.85</v>
      </c>
      <c r="CL52" s="16">
        <f t="shared" si="300"/>
        <v>23385.200000000001</v>
      </c>
      <c r="CM52" s="16">
        <f t="shared" si="300"/>
        <v>23390.15</v>
      </c>
      <c r="CN52" s="16">
        <f t="shared" si="300"/>
        <v>23221.75</v>
      </c>
      <c r="CO52" s="16">
        <f t="shared" si="300"/>
        <v>23299.15</v>
      </c>
      <c r="CP52" s="16">
        <f t="shared" si="300"/>
        <v>23259.4</v>
      </c>
      <c r="CQ52" s="16">
        <f t="shared" si="300"/>
        <v>23253.599999999999</v>
      </c>
      <c r="CR52" s="16">
        <f t="shared" si="300"/>
        <v>23251.8</v>
      </c>
      <c r="CS52" s="16">
        <f t="shared" si="300"/>
        <v>23157.25</v>
      </c>
      <c r="CT52" s="16">
        <f t="shared" si="300"/>
        <v>23236.15</v>
      </c>
      <c r="CU52" s="16">
        <f>(CU2+CU3)</f>
        <v>23352.85</v>
      </c>
      <c r="CV52" s="16">
        <f>(CV2+CV3)</f>
        <v>23542.5</v>
      </c>
      <c r="CW52" s="16">
        <f>(CW2+CW3)</f>
        <v>23594.65</v>
      </c>
      <c r="CX52" s="16">
        <f t="shared" ref="CX52:DB52" si="301">(CX2+CX3)</f>
        <v>23311</v>
      </c>
      <c r="CY52" s="16">
        <f t="shared" si="301"/>
        <v>23210.75</v>
      </c>
      <c r="CZ52" s="16">
        <f t="shared" si="301"/>
        <v>23319.7</v>
      </c>
      <c r="DA52" s="16">
        <f t="shared" si="301"/>
        <v>23421.05</v>
      </c>
      <c r="DB52" s="16">
        <f t="shared" si="301"/>
        <v>23424.65</v>
      </c>
      <c r="DC52" s="16">
        <f t="shared" ref="DC52:DH52" si="302">(DC2+DC3)</f>
        <v>23412.15</v>
      </c>
      <c r="DD52" s="16">
        <f t="shared" si="302"/>
        <v>23488.85</v>
      </c>
      <c r="DE52" s="16">
        <f t="shared" si="302"/>
        <v>23470.25</v>
      </c>
      <c r="DF52" s="16">
        <f t="shared" si="302"/>
        <v>23203.9</v>
      </c>
      <c r="DG52" s="16">
        <f t="shared" si="302"/>
        <v>23141.5</v>
      </c>
      <c r="DH52" s="16">
        <f t="shared" si="302"/>
        <v>22826.050000000003</v>
      </c>
      <c r="DI52" s="16">
        <f t="shared" ref="DI52:EC52" si="303">(DI2+DI3)</f>
        <v>22612.65</v>
      </c>
      <c r="DJ52" s="16">
        <f t="shared" si="303"/>
        <v>22596.85</v>
      </c>
      <c r="DK52" s="16">
        <f t="shared" si="303"/>
        <v>22425.800000000003</v>
      </c>
      <c r="DL52" s="16">
        <f t="shared" si="303"/>
        <v>22403.05</v>
      </c>
      <c r="DM52" s="16">
        <f t="shared" si="303"/>
        <v>22423.75</v>
      </c>
      <c r="DN52" s="16">
        <f t="shared" si="303"/>
        <v>22424.9</v>
      </c>
      <c r="DO52" s="16">
        <f t="shared" si="303"/>
        <v>22686</v>
      </c>
      <c r="DP52" s="16">
        <f t="shared" si="303"/>
        <v>23436.9</v>
      </c>
      <c r="DQ52" s="16">
        <f t="shared" si="303"/>
        <v>23566.35</v>
      </c>
      <c r="DR52" s="16">
        <f t="shared" si="303"/>
        <v>23467.199999999997</v>
      </c>
      <c r="DS52" s="16">
        <f t="shared" si="303"/>
        <v>23655.65</v>
      </c>
      <c r="DT52" s="16">
        <f t="shared" si="303"/>
        <v>23517.1</v>
      </c>
      <c r="DU52" s="16">
        <f t="shared" si="303"/>
        <v>23769.55</v>
      </c>
      <c r="DV52" s="16">
        <f t="shared" si="303"/>
        <v>23823.449999999997</v>
      </c>
      <c r="DW52" s="16">
        <f t="shared" si="303"/>
        <v>23768.699999999997</v>
      </c>
      <c r="DX52" s="16">
        <f t="shared" si="303"/>
        <v>23827.949999999997</v>
      </c>
      <c r="DY52" s="16">
        <f t="shared" si="303"/>
        <v>23868.7</v>
      </c>
      <c r="DZ52" s="16">
        <f t="shared" si="303"/>
        <v>24023.15</v>
      </c>
      <c r="EA52" s="16">
        <f t="shared" si="303"/>
        <v>24101.050000000003</v>
      </c>
      <c r="EB52" s="16">
        <f t="shared" si="303"/>
        <v>23870.05</v>
      </c>
      <c r="EC52" s="16">
        <f t="shared" si="303"/>
        <v>23667</v>
      </c>
      <c r="ED52" s="16">
        <f t="shared" ref="ED52:EW52" si="304">(ED2+ED3)</f>
        <v>23846.799999999999</v>
      </c>
      <c r="EE52" s="16">
        <f t="shared" si="304"/>
        <v>23904.7</v>
      </c>
      <c r="EF52" s="16">
        <f t="shared" si="304"/>
        <v>23828.800000000003</v>
      </c>
      <c r="EG52" s="16">
        <f t="shared" si="304"/>
        <v>23748.400000000001</v>
      </c>
      <c r="EH52" s="16">
        <f t="shared" si="304"/>
        <v>23709.550000000003</v>
      </c>
      <c r="EI52" s="16">
        <f t="shared" si="304"/>
        <v>23501.8</v>
      </c>
      <c r="EJ52" s="16">
        <f t="shared" si="304"/>
        <v>23368.35</v>
      </c>
      <c r="EK52" s="16">
        <f t="shared" si="304"/>
        <v>23427.599999999999</v>
      </c>
      <c r="EL52" s="16">
        <f t="shared" si="304"/>
        <v>23478.55</v>
      </c>
      <c r="EM52" s="16">
        <f t="shared" si="304"/>
        <v>23533.050000000003</v>
      </c>
      <c r="EN52" s="16">
        <f t="shared" si="304"/>
        <v>23424.2</v>
      </c>
      <c r="EO52" s="16">
        <f t="shared" si="304"/>
        <v>23465.4</v>
      </c>
      <c r="EP52" s="16">
        <f t="shared" si="304"/>
        <v>23629.4</v>
      </c>
      <c r="EQ52" s="16">
        <f t="shared" si="304"/>
        <v>23732.199999999997</v>
      </c>
      <c r="ER52" s="16">
        <f t="shared" si="304"/>
        <v>23647.200000000001</v>
      </c>
      <c r="ES52" s="16">
        <f t="shared" si="304"/>
        <v>23715.449999999997</v>
      </c>
      <c r="ET52" s="16">
        <f t="shared" si="304"/>
        <v>23732.15</v>
      </c>
      <c r="EU52" s="16">
        <f t="shared" si="304"/>
        <v>23832.25</v>
      </c>
      <c r="EV52" s="16">
        <f t="shared" si="304"/>
        <v>23892.9</v>
      </c>
      <c r="EW52" s="16">
        <f t="shared" si="304"/>
        <v>23779.65</v>
      </c>
      <c r="EX52" s="16">
        <f>(EX2+EX3)</f>
        <v>23295.199999999997</v>
      </c>
      <c r="EY52" s="16">
        <f>(EY2+EY3)</f>
        <v>23043.55</v>
      </c>
      <c r="EZ52" s="16">
        <f>(EZ2+EZ3)</f>
        <v>23069.35</v>
      </c>
      <c r="FA52" s="16">
        <f>(FA2+FA3)</f>
        <v>23118.5</v>
      </c>
      <c r="FB52" s="16">
        <f>(FB2+FB3)</f>
        <v>23178.15</v>
      </c>
      <c r="FC52" s="16">
        <f t="shared" ref="FC52:FL52" si="305">(FC2+FC3)</f>
        <v>23150.699999999997</v>
      </c>
      <c r="FD52" s="16">
        <f t="shared" si="305"/>
        <v>23244</v>
      </c>
      <c r="FE52" s="16">
        <f t="shared" si="305"/>
        <v>23357.8</v>
      </c>
      <c r="FF52" s="16">
        <f t="shared" si="305"/>
        <v>23259.55</v>
      </c>
      <c r="FG52" s="16">
        <f t="shared" si="305"/>
        <v>23039.65</v>
      </c>
      <c r="FH52" s="16">
        <f t="shared" si="305"/>
        <v>22699.4</v>
      </c>
      <c r="FI52" s="16">
        <f t="shared" si="305"/>
        <v>22700.949999999997</v>
      </c>
      <c r="FJ52" s="16">
        <f t="shared" si="305"/>
        <v>22589.55</v>
      </c>
      <c r="FK52" s="16">
        <f t="shared" si="305"/>
        <v>22600.75</v>
      </c>
      <c r="FL52" s="16">
        <f t="shared" si="305"/>
        <v>22517.65</v>
      </c>
      <c r="FM52" s="16">
        <f>(FM2+FM3)</f>
        <v>22463.35</v>
      </c>
      <c r="FN52" s="16">
        <f t="shared" ref="FN52:FV52" si="306">(FN2+FN3)</f>
        <v>22340.1</v>
      </c>
      <c r="FO52" s="16">
        <f t="shared" si="306"/>
        <v>22144.699999999997</v>
      </c>
      <c r="FP52" s="16">
        <f t="shared" si="306"/>
        <v>21957.75</v>
      </c>
      <c r="FQ52" s="16">
        <f t="shared" si="306"/>
        <v>21929.1</v>
      </c>
      <c r="FR52" s="16">
        <f t="shared" si="306"/>
        <v>21678.400000000001</v>
      </c>
      <c r="FS52" s="16">
        <f t="shared" si="306"/>
        <v>21832.35</v>
      </c>
      <c r="FT52" s="16">
        <f t="shared" si="306"/>
        <v>21811.55</v>
      </c>
      <c r="FU52" s="16">
        <f t="shared" si="306"/>
        <v>21901</v>
      </c>
      <c r="FV52" s="16">
        <f t="shared" si="306"/>
        <v>22244.25</v>
      </c>
      <c r="FW52" s="24"/>
      <c r="FX52" s="24"/>
      <c r="FY52" s="24">
        <v>10732.2554</v>
      </c>
      <c r="FZ52" s="24"/>
      <c r="GA52" s="24"/>
      <c r="GB52" s="24"/>
      <c r="GC52" s="24">
        <v>10581.875</v>
      </c>
      <c r="GD52" s="24"/>
    </row>
    <row r="53" spans="1:186" ht="14.7" customHeight="1" x14ac:dyDescent="0.3">
      <c r="A53" s="12"/>
      <c r="B53" s="13"/>
      <c r="C53" s="13"/>
      <c r="D53" s="14" t="s">
        <v>49</v>
      </c>
      <c r="E53" s="49">
        <f t="shared" ref="E53:BB53" si="307">(E2+E3)/2</f>
        <v>10893.275000000001</v>
      </c>
      <c r="F53" s="49">
        <f t="shared" si="307"/>
        <v>10862.150000000001</v>
      </c>
      <c r="G53" s="49">
        <f t="shared" si="307"/>
        <v>10784.5</v>
      </c>
      <c r="H53" s="49">
        <f t="shared" si="307"/>
        <v>10655.45</v>
      </c>
      <c r="I53" s="49">
        <f t="shared" si="307"/>
        <v>10651.95</v>
      </c>
      <c r="J53" s="49">
        <f t="shared" si="307"/>
        <v>10516.900000000001</v>
      </c>
      <c r="K53" s="49">
        <f t="shared" si="307"/>
        <v>10450.5</v>
      </c>
      <c r="L53" s="49">
        <f t="shared" si="307"/>
        <v>10656.5</v>
      </c>
      <c r="M53" s="49">
        <f t="shared" si="307"/>
        <v>10794.05</v>
      </c>
      <c r="N53" s="49">
        <f t="shared" si="307"/>
        <v>10783.924999999999</v>
      </c>
      <c r="O53" s="49">
        <f t="shared" si="307"/>
        <v>10872.6</v>
      </c>
      <c r="P53" s="49">
        <f t="shared" si="307"/>
        <v>10867.25</v>
      </c>
      <c r="Q53" s="49">
        <f t="shared" si="307"/>
        <v>10956.575000000001</v>
      </c>
      <c r="R53" s="49">
        <f t="shared" si="307"/>
        <v>10921.3</v>
      </c>
      <c r="S53" s="49">
        <f t="shared" si="307"/>
        <v>10851.15</v>
      </c>
      <c r="T53" s="49">
        <f t="shared" si="307"/>
        <v>10715.775</v>
      </c>
      <c r="U53" s="49">
        <f t="shared" si="307"/>
        <v>10641.025</v>
      </c>
      <c r="V53" s="49">
        <f t="shared" si="307"/>
        <v>10799.325000000001</v>
      </c>
      <c r="W53" s="49">
        <f t="shared" si="307"/>
        <v>10855.375</v>
      </c>
      <c r="X53" s="49">
        <f t="shared" si="307"/>
        <v>10888.375</v>
      </c>
      <c r="Y53" s="49">
        <f t="shared" si="307"/>
        <v>10865.35</v>
      </c>
      <c r="Z53" s="49">
        <f t="shared" si="307"/>
        <v>10815.2</v>
      </c>
      <c r="AA53" s="49">
        <f t="shared" si="307"/>
        <v>10737.65</v>
      </c>
      <c r="AB53" s="49">
        <f t="shared" si="307"/>
        <v>10684.849999999999</v>
      </c>
      <c r="AC53" s="16">
        <f t="shared" si="307"/>
        <v>10793.05</v>
      </c>
      <c r="AD53" s="16">
        <f t="shared" si="307"/>
        <v>10775.85</v>
      </c>
      <c r="AE53" s="16">
        <f t="shared" si="307"/>
        <v>10809.9</v>
      </c>
      <c r="AF53" s="16">
        <f t="shared" si="307"/>
        <v>10830.575000000001</v>
      </c>
      <c r="AG53" s="16">
        <f t="shared" si="307"/>
        <v>10794.775</v>
      </c>
      <c r="AH53" s="16">
        <f t="shared" si="307"/>
        <v>10750.174999999999</v>
      </c>
      <c r="AI53" s="16">
        <f t="shared" si="307"/>
        <v>10837.25</v>
      </c>
      <c r="AJ53" s="16">
        <f t="shared" si="307"/>
        <v>10902.525</v>
      </c>
      <c r="AK53" s="16">
        <f t="shared" si="307"/>
        <v>10887.65</v>
      </c>
      <c r="AL53" s="16">
        <f t="shared" si="307"/>
        <v>10890.2</v>
      </c>
      <c r="AM53" s="16">
        <f t="shared" si="307"/>
        <v>10936.6</v>
      </c>
      <c r="AN53" s="16">
        <f t="shared" si="307"/>
        <v>10906.974999999999</v>
      </c>
      <c r="AO53" s="16">
        <f t="shared" si="307"/>
        <v>10878.375</v>
      </c>
      <c r="AP53" s="16">
        <f t="shared" si="307"/>
        <v>10832.625</v>
      </c>
      <c r="AQ53" s="16">
        <f t="shared" si="307"/>
        <v>10844.075000000001</v>
      </c>
      <c r="AR53" s="16">
        <f t="shared" si="307"/>
        <v>10659.5</v>
      </c>
      <c r="AS53" s="16">
        <f t="shared" si="307"/>
        <v>10717.7</v>
      </c>
      <c r="AT53" s="16">
        <f t="shared" si="307"/>
        <v>10637</v>
      </c>
      <c r="AU53" s="16">
        <f t="shared" si="307"/>
        <v>10661.525000000001</v>
      </c>
      <c r="AV53" s="16">
        <f t="shared" si="307"/>
        <v>10758.3</v>
      </c>
      <c r="AW53" s="50">
        <f t="shared" si="307"/>
        <v>10898.45</v>
      </c>
      <c r="AX53" s="16">
        <f t="shared" si="307"/>
        <v>10871.025</v>
      </c>
      <c r="AY53" s="16">
        <f t="shared" si="307"/>
        <v>10921.7</v>
      </c>
      <c r="AZ53" s="16">
        <f t="shared" si="307"/>
        <v>11017.650000000001</v>
      </c>
      <c r="BA53" s="16">
        <f t="shared" si="307"/>
        <v>11080.85</v>
      </c>
      <c r="BB53" s="16">
        <f t="shared" si="307"/>
        <v>10983.325000000001</v>
      </c>
      <c r="BC53" s="16">
        <f t="shared" ref="BC53:BL53" si="308">(BC2+BC3)/2</f>
        <v>10894</v>
      </c>
      <c r="BD53" s="16">
        <f t="shared" si="308"/>
        <v>10867.349999999999</v>
      </c>
      <c r="BE53" s="16">
        <f t="shared" si="308"/>
        <v>10831.875</v>
      </c>
      <c r="BF53" s="16">
        <f t="shared" si="308"/>
        <v>10755.725</v>
      </c>
      <c r="BG53" s="16">
        <f t="shared" si="308"/>
        <v>10703.075000000001</v>
      </c>
      <c r="BH53" s="16">
        <f t="shared" si="308"/>
        <v>10694.15</v>
      </c>
      <c r="BI53" s="16">
        <f t="shared" si="308"/>
        <v>10654.25</v>
      </c>
      <c r="BJ53" s="16">
        <f t="shared" si="308"/>
        <v>10699.55</v>
      </c>
      <c r="BK53" s="16">
        <f t="shared" si="308"/>
        <v>10765.174999999999</v>
      </c>
      <c r="BL53" s="16">
        <f t="shared" si="308"/>
        <v>10779.974999999999</v>
      </c>
      <c r="BM53" s="16">
        <f t="shared" ref="BM53:CT53" si="309">(BM2+BM3)/2</f>
        <v>10837.575000000001</v>
      </c>
      <c r="BN53" s="16">
        <f t="shared" si="309"/>
        <v>10809.025</v>
      </c>
      <c r="BO53" s="16">
        <f t="shared" si="309"/>
        <v>10845.45</v>
      </c>
      <c r="BP53" s="16">
        <f t="shared" si="309"/>
        <v>10825.275000000001</v>
      </c>
      <c r="BQ53" s="16">
        <f t="shared" si="309"/>
        <v>10850.5</v>
      </c>
      <c r="BR53" s="16">
        <f t="shared" si="309"/>
        <v>10785.55</v>
      </c>
      <c r="BS53" s="16">
        <f t="shared" si="309"/>
        <v>10905.95</v>
      </c>
      <c r="BT53" s="16">
        <f t="shared" si="309"/>
        <v>11030.575000000001</v>
      </c>
      <c r="BU53" s="16">
        <f t="shared" si="309"/>
        <v>11058.075000000001</v>
      </c>
      <c r="BV53" s="16">
        <f t="shared" si="309"/>
        <v>11028.975</v>
      </c>
      <c r="BW53" s="16">
        <f t="shared" si="309"/>
        <v>11120.375</v>
      </c>
      <c r="BX53" s="16">
        <f t="shared" si="309"/>
        <v>11273.7</v>
      </c>
      <c r="BY53" s="16">
        <f t="shared" si="309"/>
        <v>11314.45</v>
      </c>
      <c r="BZ53" s="16">
        <f t="shared" si="309"/>
        <v>11348.6</v>
      </c>
      <c r="CA53" s="16">
        <f t="shared" si="309"/>
        <v>11428.9</v>
      </c>
      <c r="CB53" s="16">
        <f t="shared" si="309"/>
        <v>11471.325000000001</v>
      </c>
      <c r="CC53" s="16">
        <f t="shared" si="309"/>
        <v>11497.55</v>
      </c>
      <c r="CD53" s="16">
        <f t="shared" si="309"/>
        <v>11529.6</v>
      </c>
      <c r="CE53" s="16">
        <f t="shared" si="309"/>
        <v>11503.674999999999</v>
      </c>
      <c r="CF53" s="16">
        <f t="shared" si="309"/>
        <v>11353.625</v>
      </c>
      <c r="CG53" s="16">
        <f t="shared" si="309"/>
        <v>11424.6</v>
      </c>
      <c r="CH53" s="16">
        <f t="shared" si="309"/>
        <v>11479.6</v>
      </c>
      <c r="CI53" s="16">
        <f t="shared" si="309"/>
        <v>11520.475</v>
      </c>
      <c r="CJ53" s="16">
        <f t="shared" si="309"/>
        <v>11600.25</v>
      </c>
      <c r="CK53" s="16">
        <f t="shared" si="309"/>
        <v>11691.424999999999</v>
      </c>
      <c r="CL53" s="16">
        <f t="shared" si="309"/>
        <v>11692.6</v>
      </c>
      <c r="CM53" s="16">
        <f t="shared" si="309"/>
        <v>11695.075000000001</v>
      </c>
      <c r="CN53" s="16">
        <f t="shared" si="309"/>
        <v>11610.875</v>
      </c>
      <c r="CO53" s="16">
        <f t="shared" si="309"/>
        <v>11649.575000000001</v>
      </c>
      <c r="CP53" s="16">
        <f t="shared" si="309"/>
        <v>11629.7</v>
      </c>
      <c r="CQ53" s="16">
        <f t="shared" si="309"/>
        <v>11626.8</v>
      </c>
      <c r="CR53" s="16">
        <f t="shared" si="309"/>
        <v>11625.9</v>
      </c>
      <c r="CS53" s="16">
        <f t="shared" si="309"/>
        <v>11578.625</v>
      </c>
      <c r="CT53" s="16">
        <f t="shared" si="309"/>
        <v>11618.075000000001</v>
      </c>
      <c r="CU53" s="16">
        <f>(CU2+CU3)/2</f>
        <v>11676.424999999999</v>
      </c>
      <c r="CV53" s="16">
        <f>(CV2+CV3)/2</f>
        <v>11771.25</v>
      </c>
      <c r="CW53" s="16">
        <f>(CW2+CW3)/2</f>
        <v>11797.325000000001</v>
      </c>
      <c r="CX53" s="16">
        <f t="shared" ref="CX53:DB53" si="310">(CX2+CX3)/2</f>
        <v>11655.5</v>
      </c>
      <c r="CY53" s="16">
        <f t="shared" si="310"/>
        <v>11605.375</v>
      </c>
      <c r="CZ53" s="16">
        <f t="shared" si="310"/>
        <v>11659.85</v>
      </c>
      <c r="DA53" s="16">
        <f t="shared" si="310"/>
        <v>11710.525</v>
      </c>
      <c r="DB53" s="16">
        <f t="shared" si="310"/>
        <v>11712.325000000001</v>
      </c>
      <c r="DC53" s="16">
        <f t="shared" ref="DC53:DH53" si="311">(DC2+DC3)/2</f>
        <v>11706.075000000001</v>
      </c>
      <c r="DD53" s="16">
        <f t="shared" si="311"/>
        <v>11744.424999999999</v>
      </c>
      <c r="DE53" s="16">
        <f t="shared" si="311"/>
        <v>11735.125</v>
      </c>
      <c r="DF53" s="16">
        <f t="shared" si="311"/>
        <v>11601.95</v>
      </c>
      <c r="DG53" s="16">
        <f t="shared" si="311"/>
        <v>11570.75</v>
      </c>
      <c r="DH53" s="16">
        <f t="shared" si="311"/>
        <v>11413.025000000001</v>
      </c>
      <c r="DI53" s="16">
        <f t="shared" ref="DI53:EC53" si="312">(DI2+DI3)/2</f>
        <v>11306.325000000001</v>
      </c>
      <c r="DJ53" s="16">
        <f t="shared" si="312"/>
        <v>11298.424999999999</v>
      </c>
      <c r="DK53" s="16">
        <f t="shared" si="312"/>
        <v>11212.900000000001</v>
      </c>
      <c r="DL53" s="16">
        <f t="shared" si="312"/>
        <v>11201.525</v>
      </c>
      <c r="DM53" s="16">
        <f t="shared" si="312"/>
        <v>11211.875</v>
      </c>
      <c r="DN53" s="16">
        <f t="shared" si="312"/>
        <v>11212.45</v>
      </c>
      <c r="DO53" s="16">
        <f t="shared" si="312"/>
        <v>11343</v>
      </c>
      <c r="DP53" s="16">
        <f t="shared" si="312"/>
        <v>11718.45</v>
      </c>
      <c r="DQ53" s="16">
        <f t="shared" si="312"/>
        <v>11783.174999999999</v>
      </c>
      <c r="DR53" s="16">
        <f t="shared" si="312"/>
        <v>11733.599999999999</v>
      </c>
      <c r="DS53" s="16">
        <f t="shared" si="312"/>
        <v>11827.825000000001</v>
      </c>
      <c r="DT53" s="16">
        <f t="shared" si="312"/>
        <v>11758.55</v>
      </c>
      <c r="DU53" s="16">
        <f t="shared" si="312"/>
        <v>11884.775</v>
      </c>
      <c r="DV53" s="16">
        <f t="shared" si="312"/>
        <v>11911.724999999999</v>
      </c>
      <c r="DW53" s="16">
        <f t="shared" si="312"/>
        <v>11884.349999999999</v>
      </c>
      <c r="DX53" s="16">
        <f t="shared" si="312"/>
        <v>11913.974999999999</v>
      </c>
      <c r="DY53" s="16">
        <f t="shared" si="312"/>
        <v>11934.35</v>
      </c>
      <c r="DZ53" s="16">
        <f t="shared" si="312"/>
        <v>12011.575000000001</v>
      </c>
      <c r="EA53" s="16">
        <f t="shared" si="312"/>
        <v>12050.525000000001</v>
      </c>
      <c r="EB53" s="16">
        <f t="shared" si="312"/>
        <v>11935.025</v>
      </c>
      <c r="EC53" s="16">
        <f t="shared" si="312"/>
        <v>11833.5</v>
      </c>
      <c r="ED53" s="16">
        <f t="shared" ref="ED53:EW53" si="313">(ED2+ED3)/2</f>
        <v>11923.4</v>
      </c>
      <c r="EE53" s="16">
        <f t="shared" si="313"/>
        <v>11952.35</v>
      </c>
      <c r="EF53" s="16">
        <f t="shared" si="313"/>
        <v>11914.400000000001</v>
      </c>
      <c r="EG53" s="16">
        <f t="shared" si="313"/>
        <v>11874.2</v>
      </c>
      <c r="EH53" s="16">
        <f t="shared" si="313"/>
        <v>11854.775000000001</v>
      </c>
      <c r="EI53" s="16">
        <f t="shared" si="313"/>
        <v>11750.9</v>
      </c>
      <c r="EJ53" s="16">
        <f t="shared" si="313"/>
        <v>11684.174999999999</v>
      </c>
      <c r="EK53" s="16">
        <f t="shared" si="313"/>
        <v>11713.8</v>
      </c>
      <c r="EL53" s="16">
        <f t="shared" si="313"/>
        <v>11739.275</v>
      </c>
      <c r="EM53" s="16">
        <f t="shared" si="313"/>
        <v>11766.525000000001</v>
      </c>
      <c r="EN53" s="16">
        <f t="shared" si="313"/>
        <v>11712.1</v>
      </c>
      <c r="EO53" s="16">
        <f t="shared" si="313"/>
        <v>11732.7</v>
      </c>
      <c r="EP53" s="16">
        <f t="shared" si="313"/>
        <v>11814.7</v>
      </c>
      <c r="EQ53" s="16">
        <f t="shared" si="313"/>
        <v>11866.099999999999</v>
      </c>
      <c r="ER53" s="16">
        <f t="shared" si="313"/>
        <v>11823.6</v>
      </c>
      <c r="ES53" s="16">
        <f t="shared" si="313"/>
        <v>11857.724999999999</v>
      </c>
      <c r="ET53" s="16">
        <f t="shared" si="313"/>
        <v>11866.075000000001</v>
      </c>
      <c r="EU53" s="16">
        <f t="shared" si="313"/>
        <v>11916.125</v>
      </c>
      <c r="EV53" s="16">
        <f t="shared" si="313"/>
        <v>11946.45</v>
      </c>
      <c r="EW53" s="16">
        <f t="shared" si="313"/>
        <v>11889.825000000001</v>
      </c>
      <c r="EX53" s="16">
        <f>(EX2+EX3)/2</f>
        <v>11647.599999999999</v>
      </c>
      <c r="EY53" s="16">
        <f>(EY2+EY3)/2</f>
        <v>11521.775</v>
      </c>
      <c r="EZ53" s="16">
        <f>(EZ2+EZ3)/2</f>
        <v>11534.674999999999</v>
      </c>
      <c r="FA53" s="16">
        <f>(FA2+FA3)/2</f>
        <v>11559.25</v>
      </c>
      <c r="FB53" s="16">
        <f>(FB2+FB3)/2</f>
        <v>11589.075000000001</v>
      </c>
      <c r="FC53" s="16">
        <f t="shared" ref="FC53:FL53" si="314">(FC2+FC3)/2</f>
        <v>11575.349999999999</v>
      </c>
      <c r="FD53" s="16">
        <f t="shared" si="314"/>
        <v>11622</v>
      </c>
      <c r="FE53" s="16">
        <f t="shared" si="314"/>
        <v>11678.9</v>
      </c>
      <c r="FF53" s="16">
        <f t="shared" si="314"/>
        <v>11629.775</v>
      </c>
      <c r="FG53" s="16">
        <f t="shared" si="314"/>
        <v>11519.825000000001</v>
      </c>
      <c r="FH53" s="16">
        <f t="shared" si="314"/>
        <v>11349.7</v>
      </c>
      <c r="FI53" s="16">
        <f t="shared" si="314"/>
        <v>11350.474999999999</v>
      </c>
      <c r="FJ53" s="16">
        <f t="shared" si="314"/>
        <v>11294.775</v>
      </c>
      <c r="FK53" s="16">
        <f t="shared" si="314"/>
        <v>11300.375</v>
      </c>
      <c r="FL53" s="16">
        <f t="shared" si="314"/>
        <v>11258.825000000001</v>
      </c>
      <c r="FM53" s="16">
        <f>(FM2+FM3)/2</f>
        <v>11231.674999999999</v>
      </c>
      <c r="FN53" s="16">
        <f t="shared" ref="FN53:FV53" si="315">(FN2+FN3)/2</f>
        <v>11170.05</v>
      </c>
      <c r="FO53" s="16">
        <f t="shared" si="315"/>
        <v>11072.349999999999</v>
      </c>
      <c r="FP53" s="16">
        <f t="shared" si="315"/>
        <v>10978.875</v>
      </c>
      <c r="FQ53" s="16">
        <f t="shared" si="315"/>
        <v>10964.55</v>
      </c>
      <c r="FR53" s="16">
        <f t="shared" si="315"/>
        <v>10839.2</v>
      </c>
      <c r="FS53" s="16">
        <f t="shared" si="315"/>
        <v>10916.174999999999</v>
      </c>
      <c r="FT53" s="16">
        <f t="shared" si="315"/>
        <v>10905.775</v>
      </c>
      <c r="FU53" s="16">
        <f t="shared" si="315"/>
        <v>10950.5</v>
      </c>
      <c r="FV53" s="16">
        <f t="shared" si="315"/>
        <v>11122.125</v>
      </c>
      <c r="FZ53" s="24"/>
      <c r="GA53" s="24"/>
      <c r="GB53" s="24"/>
      <c r="GC53" s="24">
        <v>10440.375300000002</v>
      </c>
      <c r="GD53" s="24"/>
    </row>
    <row r="54" spans="1:186" ht="14.7" customHeight="1" x14ac:dyDescent="0.3">
      <c r="A54" s="12"/>
      <c r="B54" s="13"/>
      <c r="C54" s="13"/>
      <c r="D54" s="14" t="s">
        <v>12</v>
      </c>
      <c r="E54" s="49">
        <f t="shared" ref="E54:BB54" si="316">E55-E56+E55</f>
        <v>10886.924999999999</v>
      </c>
      <c r="F54" s="49">
        <f t="shared" si="316"/>
        <v>10867.05</v>
      </c>
      <c r="G54" s="49">
        <f t="shared" si="316"/>
        <v>10783.433333333334</v>
      </c>
      <c r="H54" s="49">
        <f t="shared" si="316"/>
        <v>10619.25</v>
      </c>
      <c r="I54" s="49">
        <f t="shared" si="316"/>
        <v>10679.783333333333</v>
      </c>
      <c r="J54" s="49">
        <f t="shared" si="316"/>
        <v>10497.933333333334</v>
      </c>
      <c r="K54" s="49">
        <f t="shared" si="316"/>
        <v>10516.266666666666</v>
      </c>
      <c r="L54" s="49">
        <f t="shared" si="316"/>
        <v>10710.566666666666</v>
      </c>
      <c r="M54" s="49">
        <f t="shared" si="316"/>
        <v>10792.383333333331</v>
      </c>
      <c r="N54" s="49">
        <f t="shared" si="316"/>
        <v>10798.275000000001</v>
      </c>
      <c r="O54" s="49">
        <f t="shared" si="316"/>
        <v>10883.1</v>
      </c>
      <c r="P54" s="49">
        <f t="shared" si="316"/>
        <v>10894.883333333335</v>
      </c>
      <c r="Q54" s="49">
        <f t="shared" si="316"/>
        <v>10963.724999999999</v>
      </c>
      <c r="R54" s="49">
        <f t="shared" si="316"/>
        <v>10941.566666666669</v>
      </c>
      <c r="S54" s="49">
        <f t="shared" si="316"/>
        <v>10786.383333333333</v>
      </c>
      <c r="T54" s="49">
        <f t="shared" si="316"/>
        <v>10680.925000000001</v>
      </c>
      <c r="U54" s="49">
        <f t="shared" si="316"/>
        <v>10700.241666666667</v>
      </c>
      <c r="V54" s="49">
        <f t="shared" si="316"/>
        <v>10786.308333333334</v>
      </c>
      <c r="W54" s="49">
        <f t="shared" si="316"/>
        <v>10858.391666666666</v>
      </c>
      <c r="X54" s="49">
        <f t="shared" si="316"/>
        <v>10871.158333333333</v>
      </c>
      <c r="Y54" s="49">
        <f t="shared" si="316"/>
        <v>10895.183333333336</v>
      </c>
      <c r="Z54" s="49">
        <f t="shared" si="316"/>
        <v>10800.066666666666</v>
      </c>
      <c r="AA54" s="49">
        <f t="shared" si="316"/>
        <v>10694.050000000001</v>
      </c>
      <c r="AB54" s="49">
        <f t="shared" si="316"/>
        <v>10713.183333333331</v>
      </c>
      <c r="AC54" s="16">
        <f t="shared" si="316"/>
        <v>10778.883333333331</v>
      </c>
      <c r="AD54" s="16">
        <f t="shared" si="316"/>
        <v>10793.383333333333</v>
      </c>
      <c r="AE54" s="16">
        <f t="shared" si="316"/>
        <v>10840.066666666664</v>
      </c>
      <c r="AF54" s="16">
        <f t="shared" si="316"/>
        <v>10824.591666666667</v>
      </c>
      <c r="AG54" s="16">
        <f t="shared" si="316"/>
        <v>10794.891666666668</v>
      </c>
      <c r="AH54" s="16">
        <f t="shared" si="316"/>
        <v>10741.791666666664</v>
      </c>
      <c r="AI54" s="16">
        <f t="shared" si="316"/>
        <v>10870.283333333333</v>
      </c>
      <c r="AJ54" s="16">
        <f t="shared" si="316"/>
        <v>10894.374999999998</v>
      </c>
      <c r="AK54" s="16">
        <f t="shared" si="316"/>
        <v>10899.35</v>
      </c>
      <c r="AL54" s="16">
        <f t="shared" si="316"/>
        <v>10901.366666666669</v>
      </c>
      <c r="AM54" s="16">
        <f t="shared" si="316"/>
        <v>10953.433333333336</v>
      </c>
      <c r="AN54" s="16">
        <f t="shared" si="316"/>
        <v>10917.491666666665</v>
      </c>
      <c r="AO54" s="16">
        <f t="shared" si="316"/>
        <v>10847.125</v>
      </c>
      <c r="AP54" s="16">
        <f t="shared" si="316"/>
        <v>10844.075000000001</v>
      </c>
      <c r="AQ54" s="16">
        <f t="shared" si="316"/>
        <v>10801.724999999999</v>
      </c>
      <c r="AR54" s="16">
        <f t="shared" si="316"/>
        <v>10794.866666666665</v>
      </c>
      <c r="AS54" s="16">
        <f t="shared" si="316"/>
        <v>10680.266666666666</v>
      </c>
      <c r="AT54" s="16">
        <f t="shared" si="316"/>
        <v>10647.133333333335</v>
      </c>
      <c r="AU54" s="16">
        <f t="shared" si="316"/>
        <v>10655.041666666668</v>
      </c>
      <c r="AV54" s="16">
        <f t="shared" si="316"/>
        <v>10806.733333333334</v>
      </c>
      <c r="AW54" s="50">
        <f t="shared" si="316"/>
        <v>10895.25</v>
      </c>
      <c r="AX54" s="16">
        <f t="shared" si="316"/>
        <v>10898.508333333333</v>
      </c>
      <c r="AY54" s="16">
        <f t="shared" si="316"/>
        <v>10930.133333333331</v>
      </c>
      <c r="AZ54" s="16">
        <f t="shared" si="316"/>
        <v>11047.516666666666</v>
      </c>
      <c r="BA54" s="16">
        <f t="shared" si="316"/>
        <v>11073.216666666665</v>
      </c>
      <c r="BB54" s="16">
        <f t="shared" si="316"/>
        <v>10956.841666666667</v>
      </c>
      <c r="BC54" s="16">
        <f t="shared" ref="BC54:BL54" si="317">BC55-BC56+BC55</f>
        <v>10890.533333333333</v>
      </c>
      <c r="BD54" s="16">
        <f t="shared" si="317"/>
        <v>10843.383333333335</v>
      </c>
      <c r="BE54" s="16">
        <f t="shared" si="317"/>
        <v>10806.391666666666</v>
      </c>
      <c r="BF54" s="16">
        <f t="shared" si="317"/>
        <v>10749.275</v>
      </c>
      <c r="BG54" s="16">
        <f t="shared" si="317"/>
        <v>10717.291666666668</v>
      </c>
      <c r="BH54" s="16">
        <f t="shared" si="317"/>
        <v>10658.683333333332</v>
      </c>
      <c r="BI54" s="16">
        <f t="shared" si="317"/>
        <v>10620.983333333334</v>
      </c>
      <c r="BJ54" s="16">
        <f t="shared" si="317"/>
        <v>10723.483333333334</v>
      </c>
      <c r="BK54" s="16">
        <f t="shared" si="317"/>
        <v>10781.625</v>
      </c>
      <c r="BL54" s="16">
        <f t="shared" si="317"/>
        <v>10787.758333333335</v>
      </c>
      <c r="BM54" s="16">
        <f t="shared" ref="BM54:CT54" si="318">BM55-BM56+BM55</f>
        <v>10865.924999999999</v>
      </c>
      <c r="BN54" s="16">
        <f t="shared" si="318"/>
        <v>10826.541666666666</v>
      </c>
      <c r="BO54" s="16">
        <f t="shared" si="318"/>
        <v>10819.583333333336</v>
      </c>
      <c r="BP54" s="16">
        <f t="shared" si="318"/>
        <v>10803.424999999999</v>
      </c>
      <c r="BQ54" s="16">
        <f t="shared" si="318"/>
        <v>10859.166666666668</v>
      </c>
      <c r="BR54" s="16">
        <f t="shared" si="318"/>
        <v>10815.816666666666</v>
      </c>
      <c r="BS54" s="16">
        <f t="shared" si="318"/>
        <v>10960.283333333336</v>
      </c>
      <c r="BT54" s="16">
        <f t="shared" si="318"/>
        <v>11045.525000000001</v>
      </c>
      <c r="BU54" s="16">
        <f t="shared" si="318"/>
        <v>11058.158333333336</v>
      </c>
      <c r="BV54" s="16">
        <f t="shared" si="318"/>
        <v>11033.258333333333</v>
      </c>
      <c r="BW54" s="16">
        <f t="shared" si="318"/>
        <v>11152.158333333336</v>
      </c>
      <c r="BX54" s="16">
        <f t="shared" si="318"/>
        <v>11292.033333333336</v>
      </c>
      <c r="BY54" s="16">
        <f t="shared" si="318"/>
        <v>11332.616666666669</v>
      </c>
      <c r="BZ54" s="16">
        <f t="shared" si="318"/>
        <v>11345.033333333331</v>
      </c>
      <c r="CA54" s="16">
        <f t="shared" si="318"/>
        <v>11427.533333333335</v>
      </c>
      <c r="CB54" s="16">
        <f t="shared" si="318"/>
        <v>11465.241666666669</v>
      </c>
      <c r="CC54" s="16">
        <f t="shared" si="318"/>
        <v>11520.783333333333</v>
      </c>
      <c r="CD54" s="16">
        <f t="shared" si="318"/>
        <v>11523.9</v>
      </c>
      <c r="CE54" s="16">
        <f t="shared" si="318"/>
        <v>11472.491666666669</v>
      </c>
      <c r="CF54" s="16">
        <f t="shared" si="318"/>
        <v>11354.041666666668</v>
      </c>
      <c r="CG54" s="16">
        <f t="shared" si="318"/>
        <v>11463.699999999999</v>
      </c>
      <c r="CH54" s="16">
        <f t="shared" si="318"/>
        <v>11456.566666666668</v>
      </c>
      <c r="CI54" s="16">
        <f t="shared" si="318"/>
        <v>11553.491666666663</v>
      </c>
      <c r="CJ54" s="16">
        <f t="shared" si="318"/>
        <v>11616.016666666666</v>
      </c>
      <c r="CK54" s="16">
        <f t="shared" si="318"/>
        <v>11676.575000000001</v>
      </c>
      <c r="CL54" s="16">
        <f t="shared" si="318"/>
        <v>11706.333333333334</v>
      </c>
      <c r="CM54" s="16">
        <f t="shared" si="318"/>
        <v>11660.991666666669</v>
      </c>
      <c r="CN54" s="16">
        <f t="shared" si="318"/>
        <v>11602.291666666668</v>
      </c>
      <c r="CO54" s="16">
        <f t="shared" si="318"/>
        <v>11660.491666666669</v>
      </c>
      <c r="CP54" s="16">
        <f t="shared" si="318"/>
        <v>11612.900000000001</v>
      </c>
      <c r="CQ54" s="16">
        <f t="shared" si="318"/>
        <v>11656.900000000001</v>
      </c>
      <c r="CR54" s="16">
        <f t="shared" si="318"/>
        <v>11598.166666666666</v>
      </c>
      <c r="CS54" s="16">
        <f t="shared" si="318"/>
        <v>11590.674999999999</v>
      </c>
      <c r="CT54" s="16">
        <f t="shared" si="318"/>
        <v>11634.991666666669</v>
      </c>
      <c r="CU54" s="16">
        <f>CU55-CU56+CU55</f>
        <v>11685.708333333332</v>
      </c>
      <c r="CV54" s="16">
        <f>CV55-CV56+CV55</f>
        <v>11781.850000000002</v>
      </c>
      <c r="CW54" s="16">
        <f>CW55-CW56+CW55</f>
        <v>11767.641666666663</v>
      </c>
      <c r="CX54" s="16">
        <f t="shared" ref="CX54:DB54" si="319">CX55-CX56+CX55</f>
        <v>11614.8</v>
      </c>
      <c r="CY54" s="16">
        <f t="shared" si="319"/>
        <v>11585.758333333331</v>
      </c>
      <c r="CZ54" s="16">
        <f t="shared" si="319"/>
        <v>11704.049999999997</v>
      </c>
      <c r="DA54" s="16">
        <f t="shared" si="319"/>
        <v>11664.708333333334</v>
      </c>
      <c r="DB54" s="16">
        <f t="shared" si="319"/>
        <v>11740.541666666668</v>
      </c>
      <c r="DC54" s="16">
        <f t="shared" ref="DC54:DH54" si="320">DC55-DC56+DC55</f>
        <v>11734.125</v>
      </c>
      <c r="DD54" s="16">
        <f t="shared" si="320"/>
        <v>11731.308333333334</v>
      </c>
      <c r="DE54" s="16">
        <f t="shared" si="320"/>
        <v>11719.875</v>
      </c>
      <c r="DF54" s="16">
        <f t="shared" si="320"/>
        <v>11599.483333333334</v>
      </c>
      <c r="DG54" s="16">
        <f t="shared" si="320"/>
        <v>11522.183333333334</v>
      </c>
      <c r="DH54" s="16">
        <f t="shared" si="320"/>
        <v>11377.308333333331</v>
      </c>
      <c r="DI54" s="16">
        <f t="shared" ref="DI54:EC54" si="321">DI55-DI56+DI55</f>
        <v>11303.308333333331</v>
      </c>
      <c r="DJ54" s="16">
        <f t="shared" si="321"/>
        <v>11285.408333333333</v>
      </c>
      <c r="DK54" s="16">
        <f t="shared" si="321"/>
        <v>11169.766666666666</v>
      </c>
      <c r="DL54" s="16">
        <f t="shared" si="321"/>
        <v>11215.208333333334</v>
      </c>
      <c r="DM54" s="16">
        <f t="shared" si="321"/>
        <v>11175.291666666668</v>
      </c>
      <c r="DN54" s="16">
        <f t="shared" si="321"/>
        <v>11242.216666666667</v>
      </c>
      <c r="DO54" s="16">
        <f t="shared" si="321"/>
        <v>11385.766666666666</v>
      </c>
      <c r="DP54" s="16">
        <f t="shared" si="321"/>
        <v>11791.650000000001</v>
      </c>
      <c r="DQ54" s="16">
        <f t="shared" si="321"/>
        <v>11733.791666666664</v>
      </c>
      <c r="DR54" s="16">
        <f t="shared" si="321"/>
        <v>11736.466666666667</v>
      </c>
      <c r="DS54" s="16">
        <f t="shared" si="321"/>
        <v>11713.974999999999</v>
      </c>
      <c r="DT54" s="16">
        <f t="shared" si="321"/>
        <v>11815.583333333332</v>
      </c>
      <c r="DU54" s="16">
        <f t="shared" si="321"/>
        <v>11911.425000000001</v>
      </c>
      <c r="DV54" s="16">
        <f t="shared" si="321"/>
        <v>11923.075000000001</v>
      </c>
      <c r="DW54" s="16">
        <f t="shared" si="321"/>
        <v>11868.849999999999</v>
      </c>
      <c r="DX54" s="16">
        <f t="shared" si="321"/>
        <v>11935.258333333335</v>
      </c>
      <c r="DY54" s="16">
        <f t="shared" si="321"/>
        <v>11926.65</v>
      </c>
      <c r="DZ54" s="16">
        <f t="shared" si="321"/>
        <v>12062.891666666663</v>
      </c>
      <c r="EA54" s="16">
        <f t="shared" si="321"/>
        <v>12031.275000000001</v>
      </c>
      <c r="EB54" s="16">
        <f t="shared" si="321"/>
        <v>11874.175000000001</v>
      </c>
      <c r="EC54" s="16">
        <f t="shared" si="321"/>
        <v>11858.266666666666</v>
      </c>
      <c r="ED54" s="16">
        <f t="shared" ref="ED54:EW54" si="322">ED55-ED56+ED55</f>
        <v>11922.933333333332</v>
      </c>
      <c r="EE54" s="16">
        <f t="shared" si="322"/>
        <v>11961.183333333336</v>
      </c>
      <c r="EF54" s="16">
        <f t="shared" si="322"/>
        <v>11908.933333333331</v>
      </c>
      <c r="EG54" s="16">
        <f t="shared" si="322"/>
        <v>11900.766666666663</v>
      </c>
      <c r="EH54" s="16">
        <f t="shared" si="322"/>
        <v>11833.791666666668</v>
      </c>
      <c r="EI54" s="16">
        <f t="shared" si="322"/>
        <v>11698.4</v>
      </c>
      <c r="EJ54" s="16">
        <f t="shared" si="322"/>
        <v>11689.058333333334</v>
      </c>
      <c r="EK54" s="16">
        <f t="shared" si="322"/>
        <v>11698.900000000001</v>
      </c>
      <c r="EL54" s="16">
        <f t="shared" si="322"/>
        <v>11800.925000000001</v>
      </c>
      <c r="EM54" s="16">
        <f t="shared" si="322"/>
        <v>11738.241666666665</v>
      </c>
      <c r="EN54" s="16">
        <f t="shared" si="322"/>
        <v>11703.799999999997</v>
      </c>
      <c r="EO54" s="16">
        <f t="shared" si="322"/>
        <v>11775.200000000004</v>
      </c>
      <c r="EP54" s="16">
        <f t="shared" si="322"/>
        <v>11836.599999999999</v>
      </c>
      <c r="EQ54" s="16">
        <f t="shared" si="322"/>
        <v>11849.733333333334</v>
      </c>
      <c r="ER54" s="16">
        <f t="shared" si="322"/>
        <v>11800.433333333336</v>
      </c>
      <c r="ES54" s="16">
        <f t="shared" si="322"/>
        <v>11862.974999999999</v>
      </c>
      <c r="ET54" s="16">
        <f t="shared" si="322"/>
        <v>11895.558333333331</v>
      </c>
      <c r="EU54" s="16">
        <f t="shared" si="322"/>
        <v>11916.541666666668</v>
      </c>
      <c r="EV54" s="16">
        <f t="shared" si="322"/>
        <v>11946.650000000001</v>
      </c>
      <c r="EW54" s="16">
        <f t="shared" si="322"/>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3">FC55-FC56+FC55</f>
        <v>11584.016666666666</v>
      </c>
      <c r="FD54" s="16">
        <f t="shared" si="323"/>
        <v>11649.066666666666</v>
      </c>
      <c r="FE54" s="16">
        <f t="shared" si="323"/>
        <v>11684.633333333337</v>
      </c>
      <c r="FF54" s="16">
        <f t="shared" si="323"/>
        <v>11607.858333333332</v>
      </c>
      <c r="FG54" s="16">
        <f t="shared" si="323"/>
        <v>11452.775000000001</v>
      </c>
      <c r="FH54" s="16">
        <f t="shared" si="323"/>
        <v>11347.366666666669</v>
      </c>
      <c r="FI54" s="16">
        <f t="shared" si="323"/>
        <v>11337.525000000001</v>
      </c>
      <c r="FJ54" s="16">
        <f t="shared" si="323"/>
        <v>11279.124999999998</v>
      </c>
      <c r="FK54" s="16">
        <f t="shared" si="323"/>
        <v>11268.225000000002</v>
      </c>
      <c r="FL54" s="16">
        <f t="shared" si="323"/>
        <v>11275.808333333331</v>
      </c>
      <c r="FM54" s="16">
        <f t="shared" si="323"/>
        <v>11203.358333333337</v>
      </c>
      <c r="FN54" s="16">
        <f t="shared" si="323"/>
        <v>11113.616666666669</v>
      </c>
      <c r="FO54" s="16">
        <f t="shared" si="323"/>
        <v>11102.783333333333</v>
      </c>
      <c r="FP54" s="16">
        <f t="shared" si="323"/>
        <v>10979.625</v>
      </c>
      <c r="FQ54" s="16">
        <f t="shared" si="323"/>
        <v>10986.416666666664</v>
      </c>
      <c r="FR54" s="16">
        <f t="shared" si="323"/>
        <v>10854.8</v>
      </c>
      <c r="FS54" s="16">
        <f t="shared" si="323"/>
        <v>10937.558333333334</v>
      </c>
      <c r="FT54" s="16">
        <f t="shared" si="323"/>
        <v>10872.258333333333</v>
      </c>
      <c r="FU54" s="16">
        <f t="shared" si="323"/>
        <v>11005.133333333331</v>
      </c>
      <c r="FV54" s="16">
        <f t="shared" si="323"/>
        <v>11113.808333333334</v>
      </c>
      <c r="FZ54" s="24"/>
      <c r="GA54" s="24"/>
      <c r="GB54" s="24"/>
      <c r="GC54" s="24"/>
      <c r="GD54" s="24"/>
    </row>
    <row r="55" spans="1:186" ht="14.7" customHeight="1" x14ac:dyDescent="0.3">
      <c r="A55" s="12"/>
      <c r="B55" s="13"/>
      <c r="C55" s="13"/>
      <c r="D55" s="14" t="s">
        <v>50</v>
      </c>
      <c r="E55" s="49">
        <f t="shared" ref="E55:BB55" si="324">(E2+E3+E4)/3</f>
        <v>10890.1</v>
      </c>
      <c r="F55" s="49">
        <f t="shared" si="324"/>
        <v>10864.6</v>
      </c>
      <c r="G55" s="49">
        <f t="shared" si="324"/>
        <v>10783.966666666667</v>
      </c>
      <c r="H55" s="49">
        <f t="shared" si="324"/>
        <v>10637.35</v>
      </c>
      <c r="I55" s="49">
        <f t="shared" si="324"/>
        <v>10665.866666666667</v>
      </c>
      <c r="J55" s="49">
        <f t="shared" si="324"/>
        <v>10507.416666666668</v>
      </c>
      <c r="K55" s="49">
        <f t="shared" si="324"/>
        <v>10483.383333333333</v>
      </c>
      <c r="L55" s="49">
        <f t="shared" si="324"/>
        <v>10683.533333333333</v>
      </c>
      <c r="M55" s="49">
        <f t="shared" si="324"/>
        <v>10793.216666666665</v>
      </c>
      <c r="N55" s="49">
        <f t="shared" si="324"/>
        <v>10791.1</v>
      </c>
      <c r="O55" s="49">
        <f t="shared" si="324"/>
        <v>10877.85</v>
      </c>
      <c r="P55" s="49">
        <f t="shared" si="324"/>
        <v>10881.066666666668</v>
      </c>
      <c r="Q55" s="49">
        <f t="shared" si="324"/>
        <v>10960.15</v>
      </c>
      <c r="R55" s="49">
        <f t="shared" si="324"/>
        <v>10931.433333333334</v>
      </c>
      <c r="S55" s="49">
        <f t="shared" si="324"/>
        <v>10818.766666666666</v>
      </c>
      <c r="T55" s="49">
        <f t="shared" si="324"/>
        <v>10698.35</v>
      </c>
      <c r="U55" s="49">
        <f t="shared" si="324"/>
        <v>10670.633333333333</v>
      </c>
      <c r="V55" s="49">
        <f t="shared" si="324"/>
        <v>10792.816666666668</v>
      </c>
      <c r="W55" s="49">
        <f t="shared" si="324"/>
        <v>10856.883333333333</v>
      </c>
      <c r="X55" s="49">
        <f t="shared" si="324"/>
        <v>10879.766666666666</v>
      </c>
      <c r="Y55" s="49">
        <f t="shared" si="324"/>
        <v>10880.266666666668</v>
      </c>
      <c r="Z55" s="49">
        <f t="shared" si="324"/>
        <v>10807.633333333333</v>
      </c>
      <c r="AA55" s="49">
        <f t="shared" si="324"/>
        <v>10715.85</v>
      </c>
      <c r="AB55" s="49">
        <f t="shared" si="324"/>
        <v>10699.016666666665</v>
      </c>
      <c r="AC55" s="16">
        <f t="shared" si="324"/>
        <v>10785.966666666665</v>
      </c>
      <c r="AD55" s="16">
        <f t="shared" si="324"/>
        <v>10784.616666666667</v>
      </c>
      <c r="AE55" s="16">
        <f t="shared" si="324"/>
        <v>10824.983333333332</v>
      </c>
      <c r="AF55" s="16">
        <f t="shared" si="324"/>
        <v>10827.583333333334</v>
      </c>
      <c r="AG55" s="16">
        <f t="shared" si="324"/>
        <v>10794.833333333334</v>
      </c>
      <c r="AH55" s="16">
        <f t="shared" si="324"/>
        <v>10745.983333333332</v>
      </c>
      <c r="AI55" s="16">
        <f t="shared" si="324"/>
        <v>10853.766666666666</v>
      </c>
      <c r="AJ55" s="16">
        <f t="shared" si="324"/>
        <v>10898.449999999999</v>
      </c>
      <c r="AK55" s="16">
        <f t="shared" si="324"/>
        <v>10893.5</v>
      </c>
      <c r="AL55" s="16">
        <f t="shared" si="324"/>
        <v>10895.783333333335</v>
      </c>
      <c r="AM55" s="16">
        <f t="shared" si="324"/>
        <v>10945.016666666668</v>
      </c>
      <c r="AN55" s="16">
        <f t="shared" si="324"/>
        <v>10912.233333333332</v>
      </c>
      <c r="AO55" s="16">
        <f t="shared" si="324"/>
        <v>10862.75</v>
      </c>
      <c r="AP55" s="16">
        <f t="shared" si="324"/>
        <v>10838.35</v>
      </c>
      <c r="AQ55" s="16">
        <f t="shared" si="324"/>
        <v>10822.9</v>
      </c>
      <c r="AR55" s="16">
        <f t="shared" si="324"/>
        <v>10727.183333333332</v>
      </c>
      <c r="AS55" s="16">
        <f t="shared" si="324"/>
        <v>10698.983333333334</v>
      </c>
      <c r="AT55" s="16">
        <f t="shared" si="324"/>
        <v>10642.066666666668</v>
      </c>
      <c r="AU55" s="16">
        <f t="shared" si="324"/>
        <v>10658.283333333335</v>
      </c>
      <c r="AV55" s="16">
        <f t="shared" si="324"/>
        <v>10782.516666666666</v>
      </c>
      <c r="AW55" s="50">
        <f t="shared" si="324"/>
        <v>10896.85</v>
      </c>
      <c r="AX55" s="16">
        <f t="shared" si="324"/>
        <v>10884.766666666666</v>
      </c>
      <c r="AY55" s="16">
        <f t="shared" si="324"/>
        <v>10925.916666666666</v>
      </c>
      <c r="AZ55" s="16">
        <f t="shared" si="324"/>
        <v>11032.583333333334</v>
      </c>
      <c r="BA55" s="16">
        <f t="shared" si="324"/>
        <v>11077.033333333333</v>
      </c>
      <c r="BB55" s="16">
        <f t="shared" si="324"/>
        <v>10970.083333333334</v>
      </c>
      <c r="BC55" s="16">
        <f t="shared" ref="BC55:BL55" si="325">(BC2+BC3+BC4)/3</f>
        <v>10892.266666666666</v>
      </c>
      <c r="BD55" s="16">
        <f t="shared" si="325"/>
        <v>10855.366666666667</v>
      </c>
      <c r="BE55" s="16">
        <f t="shared" si="325"/>
        <v>10819.133333333333</v>
      </c>
      <c r="BF55" s="16">
        <f t="shared" si="325"/>
        <v>10752.5</v>
      </c>
      <c r="BG55" s="16">
        <f t="shared" si="325"/>
        <v>10710.183333333334</v>
      </c>
      <c r="BH55" s="16">
        <f t="shared" si="325"/>
        <v>10676.416666666666</v>
      </c>
      <c r="BI55" s="16">
        <f t="shared" si="325"/>
        <v>10637.616666666667</v>
      </c>
      <c r="BJ55" s="16">
        <f t="shared" si="325"/>
        <v>10711.516666666666</v>
      </c>
      <c r="BK55" s="16">
        <f t="shared" si="325"/>
        <v>10773.4</v>
      </c>
      <c r="BL55" s="16">
        <f t="shared" si="325"/>
        <v>10783.866666666667</v>
      </c>
      <c r="BM55" s="16">
        <f t="shared" ref="BM55:CT55" si="326">(BM2+BM3+BM4)/3</f>
        <v>10851.75</v>
      </c>
      <c r="BN55" s="16">
        <f t="shared" si="326"/>
        <v>10817.783333333333</v>
      </c>
      <c r="BO55" s="16">
        <f t="shared" si="326"/>
        <v>10832.516666666668</v>
      </c>
      <c r="BP55" s="16">
        <f t="shared" si="326"/>
        <v>10814.35</v>
      </c>
      <c r="BQ55" s="16">
        <f t="shared" si="326"/>
        <v>10854.833333333334</v>
      </c>
      <c r="BR55" s="16">
        <f t="shared" si="326"/>
        <v>10800.683333333332</v>
      </c>
      <c r="BS55" s="16">
        <f t="shared" si="326"/>
        <v>10933.116666666669</v>
      </c>
      <c r="BT55" s="16">
        <f t="shared" si="326"/>
        <v>11038.050000000001</v>
      </c>
      <c r="BU55" s="16">
        <f t="shared" si="326"/>
        <v>11058.116666666669</v>
      </c>
      <c r="BV55" s="16">
        <f t="shared" si="326"/>
        <v>11031.116666666667</v>
      </c>
      <c r="BW55" s="16">
        <f t="shared" si="326"/>
        <v>11136.266666666668</v>
      </c>
      <c r="BX55" s="16">
        <f t="shared" si="326"/>
        <v>11282.866666666669</v>
      </c>
      <c r="BY55" s="16">
        <f t="shared" si="326"/>
        <v>11323.533333333335</v>
      </c>
      <c r="BZ55" s="16">
        <f t="shared" si="326"/>
        <v>11346.816666666666</v>
      </c>
      <c r="CA55" s="16">
        <f t="shared" si="326"/>
        <v>11428.216666666667</v>
      </c>
      <c r="CB55" s="16">
        <f t="shared" si="326"/>
        <v>11468.283333333335</v>
      </c>
      <c r="CC55" s="16">
        <f t="shared" si="326"/>
        <v>11509.166666666666</v>
      </c>
      <c r="CD55" s="16">
        <f t="shared" si="326"/>
        <v>11526.75</v>
      </c>
      <c r="CE55" s="16">
        <f t="shared" si="326"/>
        <v>11488.083333333334</v>
      </c>
      <c r="CF55" s="16">
        <f t="shared" si="326"/>
        <v>11353.833333333334</v>
      </c>
      <c r="CG55" s="16">
        <f t="shared" si="326"/>
        <v>11444.15</v>
      </c>
      <c r="CH55" s="16">
        <f t="shared" si="326"/>
        <v>11468.083333333334</v>
      </c>
      <c r="CI55" s="16">
        <f t="shared" si="326"/>
        <v>11536.983333333332</v>
      </c>
      <c r="CJ55" s="16">
        <f t="shared" si="326"/>
        <v>11608.133333333333</v>
      </c>
      <c r="CK55" s="16">
        <f t="shared" si="326"/>
        <v>11684</v>
      </c>
      <c r="CL55" s="16">
        <f t="shared" si="326"/>
        <v>11699.466666666667</v>
      </c>
      <c r="CM55" s="16">
        <f t="shared" si="326"/>
        <v>11678.033333333335</v>
      </c>
      <c r="CN55" s="16">
        <f t="shared" si="326"/>
        <v>11606.583333333334</v>
      </c>
      <c r="CO55" s="16">
        <f t="shared" si="326"/>
        <v>11655.033333333335</v>
      </c>
      <c r="CP55" s="16">
        <f t="shared" si="326"/>
        <v>11621.300000000001</v>
      </c>
      <c r="CQ55" s="16">
        <f t="shared" si="326"/>
        <v>11641.85</v>
      </c>
      <c r="CR55" s="16">
        <f t="shared" si="326"/>
        <v>11612.033333333333</v>
      </c>
      <c r="CS55" s="16">
        <f t="shared" si="326"/>
        <v>11584.65</v>
      </c>
      <c r="CT55" s="16">
        <f t="shared" si="326"/>
        <v>11626.533333333335</v>
      </c>
      <c r="CU55" s="16">
        <f>(CU2+CU3+CU4)/3</f>
        <v>11681.066666666666</v>
      </c>
      <c r="CV55" s="16">
        <f>(CV2+CV3+CV4)/3</f>
        <v>11776.550000000001</v>
      </c>
      <c r="CW55" s="16">
        <f>(CW2+CW3+CW4)/3</f>
        <v>11782.483333333332</v>
      </c>
      <c r="CX55" s="16">
        <f t="shared" ref="CX55:DB55" si="327">(CX2+CX3+CX4)/3</f>
        <v>11635.15</v>
      </c>
      <c r="CY55" s="16">
        <f t="shared" si="327"/>
        <v>11595.566666666666</v>
      </c>
      <c r="CZ55" s="16">
        <f t="shared" si="327"/>
        <v>11681.949999999999</v>
      </c>
      <c r="DA55" s="16">
        <f t="shared" si="327"/>
        <v>11687.616666666667</v>
      </c>
      <c r="DB55" s="16">
        <f t="shared" si="327"/>
        <v>11726.433333333334</v>
      </c>
      <c r="DC55" s="16">
        <f t="shared" ref="DC55:DH55" si="328">(DC2+DC3+DC4)/3</f>
        <v>11720.1</v>
      </c>
      <c r="DD55" s="16">
        <f t="shared" si="328"/>
        <v>11737.866666666667</v>
      </c>
      <c r="DE55" s="16">
        <f t="shared" si="328"/>
        <v>11727.5</v>
      </c>
      <c r="DF55" s="16">
        <f t="shared" si="328"/>
        <v>11600.716666666667</v>
      </c>
      <c r="DG55" s="16">
        <f t="shared" si="328"/>
        <v>11546.466666666667</v>
      </c>
      <c r="DH55" s="16">
        <f t="shared" si="328"/>
        <v>11395.166666666666</v>
      </c>
      <c r="DI55" s="16">
        <f t="shared" ref="DI55:EC55" si="329">(DI2+DI3+DI4)/3</f>
        <v>11304.816666666666</v>
      </c>
      <c r="DJ55" s="16">
        <f t="shared" si="329"/>
        <v>11291.916666666666</v>
      </c>
      <c r="DK55" s="16">
        <f t="shared" si="329"/>
        <v>11191.333333333334</v>
      </c>
      <c r="DL55" s="16">
        <f t="shared" si="329"/>
        <v>11208.366666666667</v>
      </c>
      <c r="DM55" s="16">
        <f t="shared" si="329"/>
        <v>11193.583333333334</v>
      </c>
      <c r="DN55" s="16">
        <f t="shared" si="329"/>
        <v>11227.333333333334</v>
      </c>
      <c r="DO55" s="16">
        <f t="shared" si="329"/>
        <v>11364.383333333333</v>
      </c>
      <c r="DP55" s="16">
        <f t="shared" si="329"/>
        <v>11755.050000000001</v>
      </c>
      <c r="DQ55" s="16">
        <f t="shared" si="329"/>
        <v>11758.483333333332</v>
      </c>
      <c r="DR55" s="16">
        <f t="shared" si="329"/>
        <v>11735.033333333333</v>
      </c>
      <c r="DS55" s="16">
        <f t="shared" si="329"/>
        <v>11770.9</v>
      </c>
      <c r="DT55" s="16">
        <f t="shared" si="329"/>
        <v>11787.066666666666</v>
      </c>
      <c r="DU55" s="16">
        <f t="shared" si="329"/>
        <v>11898.1</v>
      </c>
      <c r="DV55" s="16">
        <f t="shared" si="329"/>
        <v>11917.4</v>
      </c>
      <c r="DW55" s="16">
        <f t="shared" si="329"/>
        <v>11876.599999999999</v>
      </c>
      <c r="DX55" s="16">
        <f t="shared" si="329"/>
        <v>11924.616666666667</v>
      </c>
      <c r="DY55" s="16">
        <f t="shared" si="329"/>
        <v>11930.5</v>
      </c>
      <c r="DZ55" s="16">
        <f t="shared" si="329"/>
        <v>12037.233333333332</v>
      </c>
      <c r="EA55" s="16">
        <f t="shared" si="329"/>
        <v>12040.900000000001</v>
      </c>
      <c r="EB55" s="16">
        <f t="shared" si="329"/>
        <v>11904.6</v>
      </c>
      <c r="EC55" s="16">
        <f t="shared" si="329"/>
        <v>11845.883333333333</v>
      </c>
      <c r="ED55" s="16">
        <f t="shared" ref="ED55:EW55" si="330">(ED2+ED3+ED4)/3</f>
        <v>11923.166666666666</v>
      </c>
      <c r="EE55" s="16">
        <f t="shared" si="330"/>
        <v>11956.766666666668</v>
      </c>
      <c r="EF55" s="16">
        <f t="shared" si="330"/>
        <v>11911.666666666666</v>
      </c>
      <c r="EG55" s="16">
        <f t="shared" si="330"/>
        <v>11887.483333333332</v>
      </c>
      <c r="EH55" s="16">
        <f t="shared" si="330"/>
        <v>11844.283333333335</v>
      </c>
      <c r="EI55" s="16">
        <f t="shared" si="330"/>
        <v>11724.65</v>
      </c>
      <c r="EJ55" s="16">
        <f t="shared" si="330"/>
        <v>11686.616666666667</v>
      </c>
      <c r="EK55" s="16">
        <f t="shared" si="330"/>
        <v>11706.35</v>
      </c>
      <c r="EL55" s="16">
        <f t="shared" si="330"/>
        <v>11770.1</v>
      </c>
      <c r="EM55" s="16">
        <f t="shared" si="330"/>
        <v>11752.383333333333</v>
      </c>
      <c r="EN55" s="16">
        <f t="shared" si="330"/>
        <v>11707.949999999999</v>
      </c>
      <c r="EO55" s="16">
        <f t="shared" si="330"/>
        <v>11753.950000000003</v>
      </c>
      <c r="EP55" s="16">
        <f t="shared" si="330"/>
        <v>11825.65</v>
      </c>
      <c r="EQ55" s="16">
        <f t="shared" si="330"/>
        <v>11857.916666666666</v>
      </c>
      <c r="ER55" s="16">
        <f t="shared" si="330"/>
        <v>11812.016666666668</v>
      </c>
      <c r="ES55" s="16">
        <f t="shared" si="330"/>
        <v>11860.349999999999</v>
      </c>
      <c r="ET55" s="16">
        <f t="shared" si="330"/>
        <v>11880.816666666666</v>
      </c>
      <c r="EU55" s="16">
        <f t="shared" si="330"/>
        <v>11916.333333333334</v>
      </c>
      <c r="EV55" s="16">
        <f t="shared" si="330"/>
        <v>11946.550000000001</v>
      </c>
      <c r="EW55" s="16">
        <f t="shared" si="330"/>
        <v>11863.6</v>
      </c>
      <c r="EX55" s="16">
        <f>(EX2+EX3+EX4)/3</f>
        <v>11617.933333333332</v>
      </c>
      <c r="EY55" s="16">
        <f>(EY2+EY3+EY4)/3</f>
        <v>11533.15</v>
      </c>
      <c r="EZ55" s="16">
        <f>(EZ2+EZ3+EZ4)/3</f>
        <v>11522.75</v>
      </c>
      <c r="FA55" s="16">
        <f>(FA2+FA3+FA4)/3</f>
        <v>11567.133333333333</v>
      </c>
      <c r="FB55" s="16">
        <f>(FB2+FB3+FB4)/3</f>
        <v>11576.883333333333</v>
      </c>
      <c r="FC55" s="16">
        <f t="shared" ref="FC55:FL55" si="331">(FC2+FC3+FC4)/3</f>
        <v>11579.683333333332</v>
      </c>
      <c r="FD55" s="16">
        <f t="shared" si="331"/>
        <v>11635.533333333333</v>
      </c>
      <c r="FE55" s="16">
        <f t="shared" si="331"/>
        <v>11681.766666666668</v>
      </c>
      <c r="FF55" s="16">
        <f t="shared" si="331"/>
        <v>11618.816666666666</v>
      </c>
      <c r="FG55" s="16">
        <f t="shared" si="331"/>
        <v>11486.300000000001</v>
      </c>
      <c r="FH55" s="16">
        <f t="shared" si="331"/>
        <v>11348.533333333335</v>
      </c>
      <c r="FI55" s="16">
        <f t="shared" si="331"/>
        <v>11344</v>
      </c>
      <c r="FJ55" s="16">
        <f t="shared" si="331"/>
        <v>11286.949999999999</v>
      </c>
      <c r="FK55" s="16">
        <f t="shared" si="331"/>
        <v>11284.300000000001</v>
      </c>
      <c r="FL55" s="16">
        <f t="shared" si="331"/>
        <v>11267.316666666666</v>
      </c>
      <c r="FM55" s="16">
        <f>(FM2+FM3+FM4)/3</f>
        <v>11217.516666666668</v>
      </c>
      <c r="FN55" s="16">
        <f t="shared" ref="FN55:FV55" si="332">(FN2+FN3+FN4)/3</f>
        <v>11141.833333333334</v>
      </c>
      <c r="FO55" s="16">
        <f t="shared" si="332"/>
        <v>11087.566666666666</v>
      </c>
      <c r="FP55" s="16">
        <f t="shared" si="332"/>
        <v>10979.25</v>
      </c>
      <c r="FQ55" s="16">
        <f t="shared" si="332"/>
        <v>10975.483333333332</v>
      </c>
      <c r="FR55" s="16">
        <f t="shared" si="332"/>
        <v>10847</v>
      </c>
      <c r="FS55" s="16">
        <f t="shared" si="332"/>
        <v>10926.866666666667</v>
      </c>
      <c r="FT55" s="16">
        <f t="shared" si="332"/>
        <v>10889.016666666666</v>
      </c>
      <c r="FU55" s="16">
        <f t="shared" si="332"/>
        <v>10977.816666666666</v>
      </c>
      <c r="FV55" s="16">
        <f t="shared" si="332"/>
        <v>11117.966666666667</v>
      </c>
      <c r="FZ55" s="25"/>
      <c r="GA55" s="25"/>
      <c r="GB55" s="25"/>
      <c r="GC55" s="25"/>
      <c r="GD55" s="25"/>
    </row>
    <row r="56" spans="1:186" ht="14.7" customHeight="1" x14ac:dyDescent="0.3">
      <c r="A56" s="12"/>
      <c r="B56" s="13"/>
      <c r="C56" s="13"/>
      <c r="D56" s="14" t="s">
        <v>14</v>
      </c>
      <c r="E56" s="49">
        <f t="shared" ref="E56:BB56" si="333">E53</f>
        <v>10893.275000000001</v>
      </c>
      <c r="F56" s="49">
        <f t="shared" si="333"/>
        <v>10862.150000000001</v>
      </c>
      <c r="G56" s="49">
        <f t="shared" si="333"/>
        <v>10784.5</v>
      </c>
      <c r="H56" s="49">
        <f t="shared" si="333"/>
        <v>10655.45</v>
      </c>
      <c r="I56" s="49">
        <f t="shared" si="333"/>
        <v>10651.95</v>
      </c>
      <c r="J56" s="49">
        <f t="shared" si="333"/>
        <v>10516.900000000001</v>
      </c>
      <c r="K56" s="49">
        <f t="shared" si="333"/>
        <v>10450.5</v>
      </c>
      <c r="L56" s="49">
        <f t="shared" si="333"/>
        <v>10656.5</v>
      </c>
      <c r="M56" s="49">
        <f t="shared" si="333"/>
        <v>10794.05</v>
      </c>
      <c r="N56" s="49">
        <f t="shared" si="333"/>
        <v>10783.924999999999</v>
      </c>
      <c r="O56" s="49">
        <f t="shared" si="333"/>
        <v>10872.6</v>
      </c>
      <c r="P56" s="49">
        <f t="shared" si="333"/>
        <v>10867.25</v>
      </c>
      <c r="Q56" s="49">
        <f t="shared" si="333"/>
        <v>10956.575000000001</v>
      </c>
      <c r="R56" s="49">
        <f t="shared" si="333"/>
        <v>10921.3</v>
      </c>
      <c r="S56" s="49">
        <f t="shared" si="333"/>
        <v>10851.15</v>
      </c>
      <c r="T56" s="49">
        <f t="shared" si="333"/>
        <v>10715.775</v>
      </c>
      <c r="U56" s="49">
        <f t="shared" si="333"/>
        <v>10641.025</v>
      </c>
      <c r="V56" s="49">
        <f t="shared" si="333"/>
        <v>10799.325000000001</v>
      </c>
      <c r="W56" s="49">
        <f t="shared" si="333"/>
        <v>10855.375</v>
      </c>
      <c r="X56" s="49">
        <f t="shared" si="333"/>
        <v>10888.375</v>
      </c>
      <c r="Y56" s="49">
        <f t="shared" si="333"/>
        <v>10865.35</v>
      </c>
      <c r="Z56" s="49">
        <f t="shared" si="333"/>
        <v>10815.2</v>
      </c>
      <c r="AA56" s="49">
        <f t="shared" si="333"/>
        <v>10737.65</v>
      </c>
      <c r="AB56" s="49">
        <f t="shared" si="333"/>
        <v>10684.849999999999</v>
      </c>
      <c r="AC56" s="16">
        <f t="shared" si="333"/>
        <v>10793.05</v>
      </c>
      <c r="AD56" s="16">
        <f t="shared" si="333"/>
        <v>10775.85</v>
      </c>
      <c r="AE56" s="16">
        <f t="shared" si="333"/>
        <v>10809.9</v>
      </c>
      <c r="AF56" s="16">
        <f t="shared" si="333"/>
        <v>10830.575000000001</v>
      </c>
      <c r="AG56" s="16">
        <f t="shared" si="333"/>
        <v>10794.775</v>
      </c>
      <c r="AH56" s="16">
        <f t="shared" si="333"/>
        <v>10750.174999999999</v>
      </c>
      <c r="AI56" s="16">
        <f t="shared" si="333"/>
        <v>10837.25</v>
      </c>
      <c r="AJ56" s="16">
        <f t="shared" si="333"/>
        <v>10902.525</v>
      </c>
      <c r="AK56" s="16">
        <f t="shared" si="333"/>
        <v>10887.65</v>
      </c>
      <c r="AL56" s="16">
        <f t="shared" si="333"/>
        <v>10890.2</v>
      </c>
      <c r="AM56" s="16">
        <f t="shared" si="333"/>
        <v>10936.6</v>
      </c>
      <c r="AN56" s="16">
        <f t="shared" si="333"/>
        <v>10906.974999999999</v>
      </c>
      <c r="AO56" s="16">
        <f t="shared" si="333"/>
        <v>10878.375</v>
      </c>
      <c r="AP56" s="16">
        <f t="shared" si="333"/>
        <v>10832.625</v>
      </c>
      <c r="AQ56" s="16">
        <f t="shared" si="333"/>
        <v>10844.075000000001</v>
      </c>
      <c r="AR56" s="16">
        <f t="shared" si="333"/>
        <v>10659.5</v>
      </c>
      <c r="AS56" s="16">
        <f t="shared" si="333"/>
        <v>10717.7</v>
      </c>
      <c r="AT56" s="16">
        <f t="shared" si="333"/>
        <v>10637</v>
      </c>
      <c r="AU56" s="16">
        <f t="shared" si="333"/>
        <v>10661.525000000001</v>
      </c>
      <c r="AV56" s="16">
        <f t="shared" si="333"/>
        <v>10758.3</v>
      </c>
      <c r="AW56" s="50">
        <f t="shared" si="333"/>
        <v>10898.45</v>
      </c>
      <c r="AX56" s="16">
        <f t="shared" si="333"/>
        <v>10871.025</v>
      </c>
      <c r="AY56" s="16">
        <f t="shared" si="333"/>
        <v>10921.7</v>
      </c>
      <c r="AZ56" s="16">
        <f t="shared" si="333"/>
        <v>11017.650000000001</v>
      </c>
      <c r="BA56" s="16">
        <f t="shared" si="333"/>
        <v>11080.85</v>
      </c>
      <c r="BB56" s="16">
        <f t="shared" si="333"/>
        <v>10983.325000000001</v>
      </c>
      <c r="BC56" s="16">
        <f t="shared" ref="BC56:BL56" si="334">BC53</f>
        <v>10894</v>
      </c>
      <c r="BD56" s="16">
        <f t="shared" si="334"/>
        <v>10867.349999999999</v>
      </c>
      <c r="BE56" s="16">
        <f t="shared" si="334"/>
        <v>10831.875</v>
      </c>
      <c r="BF56" s="16">
        <f t="shared" si="334"/>
        <v>10755.725</v>
      </c>
      <c r="BG56" s="16">
        <f t="shared" si="334"/>
        <v>10703.075000000001</v>
      </c>
      <c r="BH56" s="16">
        <f t="shared" si="334"/>
        <v>10694.15</v>
      </c>
      <c r="BI56" s="16">
        <f t="shared" si="334"/>
        <v>10654.25</v>
      </c>
      <c r="BJ56" s="16">
        <f t="shared" si="334"/>
        <v>10699.55</v>
      </c>
      <c r="BK56" s="16">
        <f t="shared" si="334"/>
        <v>10765.174999999999</v>
      </c>
      <c r="BL56" s="16">
        <f t="shared" si="334"/>
        <v>10779.974999999999</v>
      </c>
      <c r="BM56" s="16">
        <f t="shared" ref="BM56:CT56" si="335">BM53</f>
        <v>10837.575000000001</v>
      </c>
      <c r="BN56" s="16">
        <f t="shared" si="335"/>
        <v>10809.025</v>
      </c>
      <c r="BO56" s="16">
        <f t="shared" si="335"/>
        <v>10845.45</v>
      </c>
      <c r="BP56" s="16">
        <f t="shared" si="335"/>
        <v>10825.275000000001</v>
      </c>
      <c r="BQ56" s="16">
        <f t="shared" si="335"/>
        <v>10850.5</v>
      </c>
      <c r="BR56" s="16">
        <f t="shared" si="335"/>
        <v>10785.55</v>
      </c>
      <c r="BS56" s="16">
        <f t="shared" si="335"/>
        <v>10905.95</v>
      </c>
      <c r="BT56" s="16">
        <f t="shared" si="335"/>
        <v>11030.575000000001</v>
      </c>
      <c r="BU56" s="16">
        <f t="shared" si="335"/>
        <v>11058.075000000001</v>
      </c>
      <c r="BV56" s="16">
        <f t="shared" si="335"/>
        <v>11028.975</v>
      </c>
      <c r="BW56" s="16">
        <f t="shared" si="335"/>
        <v>11120.375</v>
      </c>
      <c r="BX56" s="16">
        <f t="shared" si="335"/>
        <v>11273.7</v>
      </c>
      <c r="BY56" s="16">
        <f t="shared" si="335"/>
        <v>11314.45</v>
      </c>
      <c r="BZ56" s="16">
        <f t="shared" si="335"/>
        <v>11348.6</v>
      </c>
      <c r="CA56" s="16">
        <f t="shared" si="335"/>
        <v>11428.9</v>
      </c>
      <c r="CB56" s="16">
        <f t="shared" si="335"/>
        <v>11471.325000000001</v>
      </c>
      <c r="CC56" s="16">
        <f t="shared" si="335"/>
        <v>11497.55</v>
      </c>
      <c r="CD56" s="16">
        <f t="shared" si="335"/>
        <v>11529.6</v>
      </c>
      <c r="CE56" s="16">
        <f t="shared" si="335"/>
        <v>11503.674999999999</v>
      </c>
      <c r="CF56" s="16">
        <f t="shared" si="335"/>
        <v>11353.625</v>
      </c>
      <c r="CG56" s="16">
        <f t="shared" si="335"/>
        <v>11424.6</v>
      </c>
      <c r="CH56" s="16">
        <f t="shared" si="335"/>
        <v>11479.6</v>
      </c>
      <c r="CI56" s="16">
        <f t="shared" si="335"/>
        <v>11520.475</v>
      </c>
      <c r="CJ56" s="16">
        <f t="shared" si="335"/>
        <v>11600.25</v>
      </c>
      <c r="CK56" s="16">
        <f t="shared" si="335"/>
        <v>11691.424999999999</v>
      </c>
      <c r="CL56" s="16">
        <f t="shared" si="335"/>
        <v>11692.6</v>
      </c>
      <c r="CM56" s="16">
        <f t="shared" si="335"/>
        <v>11695.075000000001</v>
      </c>
      <c r="CN56" s="16">
        <f t="shared" si="335"/>
        <v>11610.875</v>
      </c>
      <c r="CO56" s="16">
        <f t="shared" si="335"/>
        <v>11649.575000000001</v>
      </c>
      <c r="CP56" s="16">
        <f t="shared" si="335"/>
        <v>11629.7</v>
      </c>
      <c r="CQ56" s="16">
        <f t="shared" si="335"/>
        <v>11626.8</v>
      </c>
      <c r="CR56" s="16">
        <f t="shared" si="335"/>
        <v>11625.9</v>
      </c>
      <c r="CS56" s="16">
        <f t="shared" si="335"/>
        <v>11578.625</v>
      </c>
      <c r="CT56" s="16">
        <f t="shared" si="335"/>
        <v>11618.075000000001</v>
      </c>
      <c r="CU56" s="16">
        <f>CU53</f>
        <v>11676.424999999999</v>
      </c>
      <c r="CV56" s="16">
        <f>CV53</f>
        <v>11771.25</v>
      </c>
      <c r="CW56" s="16">
        <f>CW53</f>
        <v>11797.325000000001</v>
      </c>
      <c r="CX56" s="16">
        <f t="shared" ref="CX56:DB56" si="336">CX53</f>
        <v>11655.5</v>
      </c>
      <c r="CY56" s="16">
        <f t="shared" si="336"/>
        <v>11605.375</v>
      </c>
      <c r="CZ56" s="16">
        <f t="shared" si="336"/>
        <v>11659.85</v>
      </c>
      <c r="DA56" s="16">
        <f t="shared" si="336"/>
        <v>11710.525</v>
      </c>
      <c r="DB56" s="16">
        <f t="shared" si="336"/>
        <v>11712.325000000001</v>
      </c>
      <c r="DC56" s="16">
        <f t="shared" ref="DC56:DH56" si="337">DC53</f>
        <v>11706.075000000001</v>
      </c>
      <c r="DD56" s="16">
        <f t="shared" si="337"/>
        <v>11744.424999999999</v>
      </c>
      <c r="DE56" s="16">
        <f t="shared" si="337"/>
        <v>11735.125</v>
      </c>
      <c r="DF56" s="16">
        <f t="shared" si="337"/>
        <v>11601.95</v>
      </c>
      <c r="DG56" s="16">
        <f t="shared" si="337"/>
        <v>11570.75</v>
      </c>
      <c r="DH56" s="16">
        <f t="shared" si="337"/>
        <v>11413.025000000001</v>
      </c>
      <c r="DI56" s="16">
        <f t="shared" ref="DI56:EC56" si="338">DI53</f>
        <v>11306.325000000001</v>
      </c>
      <c r="DJ56" s="16">
        <f t="shared" si="338"/>
        <v>11298.424999999999</v>
      </c>
      <c r="DK56" s="16">
        <f t="shared" si="338"/>
        <v>11212.900000000001</v>
      </c>
      <c r="DL56" s="16">
        <f t="shared" si="338"/>
        <v>11201.525</v>
      </c>
      <c r="DM56" s="16">
        <f t="shared" si="338"/>
        <v>11211.875</v>
      </c>
      <c r="DN56" s="16">
        <f t="shared" si="338"/>
        <v>11212.45</v>
      </c>
      <c r="DO56" s="16">
        <f t="shared" si="338"/>
        <v>11343</v>
      </c>
      <c r="DP56" s="16">
        <f t="shared" si="338"/>
        <v>11718.45</v>
      </c>
      <c r="DQ56" s="16">
        <f t="shared" si="338"/>
        <v>11783.174999999999</v>
      </c>
      <c r="DR56" s="16">
        <f t="shared" si="338"/>
        <v>11733.599999999999</v>
      </c>
      <c r="DS56" s="16">
        <f t="shared" si="338"/>
        <v>11827.825000000001</v>
      </c>
      <c r="DT56" s="16">
        <f t="shared" si="338"/>
        <v>11758.55</v>
      </c>
      <c r="DU56" s="16">
        <f t="shared" si="338"/>
        <v>11884.775</v>
      </c>
      <c r="DV56" s="16">
        <f t="shared" si="338"/>
        <v>11911.724999999999</v>
      </c>
      <c r="DW56" s="16">
        <f t="shared" si="338"/>
        <v>11884.349999999999</v>
      </c>
      <c r="DX56" s="16">
        <f t="shared" si="338"/>
        <v>11913.974999999999</v>
      </c>
      <c r="DY56" s="16">
        <f t="shared" si="338"/>
        <v>11934.35</v>
      </c>
      <c r="DZ56" s="16">
        <f t="shared" si="338"/>
        <v>12011.575000000001</v>
      </c>
      <c r="EA56" s="16">
        <f t="shared" si="338"/>
        <v>12050.525000000001</v>
      </c>
      <c r="EB56" s="16">
        <f t="shared" si="338"/>
        <v>11935.025</v>
      </c>
      <c r="EC56" s="16">
        <f t="shared" si="338"/>
        <v>11833.5</v>
      </c>
      <c r="ED56" s="16">
        <f t="shared" ref="ED56:EW56" si="339">ED53</f>
        <v>11923.4</v>
      </c>
      <c r="EE56" s="16">
        <f t="shared" si="339"/>
        <v>11952.35</v>
      </c>
      <c r="EF56" s="16">
        <f t="shared" si="339"/>
        <v>11914.400000000001</v>
      </c>
      <c r="EG56" s="16">
        <f t="shared" si="339"/>
        <v>11874.2</v>
      </c>
      <c r="EH56" s="16">
        <f t="shared" si="339"/>
        <v>11854.775000000001</v>
      </c>
      <c r="EI56" s="16">
        <f t="shared" si="339"/>
        <v>11750.9</v>
      </c>
      <c r="EJ56" s="16">
        <f t="shared" si="339"/>
        <v>11684.174999999999</v>
      </c>
      <c r="EK56" s="16">
        <f t="shared" si="339"/>
        <v>11713.8</v>
      </c>
      <c r="EL56" s="16">
        <f t="shared" si="339"/>
        <v>11739.275</v>
      </c>
      <c r="EM56" s="16">
        <f t="shared" si="339"/>
        <v>11766.525000000001</v>
      </c>
      <c r="EN56" s="16">
        <f t="shared" si="339"/>
        <v>11712.1</v>
      </c>
      <c r="EO56" s="16">
        <f t="shared" si="339"/>
        <v>11732.7</v>
      </c>
      <c r="EP56" s="16">
        <f t="shared" si="339"/>
        <v>11814.7</v>
      </c>
      <c r="EQ56" s="16">
        <f t="shared" si="339"/>
        <v>11866.099999999999</v>
      </c>
      <c r="ER56" s="16">
        <f t="shared" si="339"/>
        <v>11823.6</v>
      </c>
      <c r="ES56" s="16">
        <f t="shared" si="339"/>
        <v>11857.724999999999</v>
      </c>
      <c r="ET56" s="16">
        <f t="shared" si="339"/>
        <v>11866.075000000001</v>
      </c>
      <c r="EU56" s="16">
        <f t="shared" si="339"/>
        <v>11916.125</v>
      </c>
      <c r="EV56" s="16">
        <f t="shared" si="339"/>
        <v>11946.45</v>
      </c>
      <c r="EW56" s="16">
        <f t="shared" si="339"/>
        <v>11889.825000000001</v>
      </c>
      <c r="EX56" s="16">
        <f>EX53</f>
        <v>11647.599999999999</v>
      </c>
      <c r="EY56" s="16">
        <f>EY53</f>
        <v>11521.775</v>
      </c>
      <c r="EZ56" s="16">
        <f>EZ53</f>
        <v>11534.674999999999</v>
      </c>
      <c r="FA56" s="16">
        <f>FA53</f>
        <v>11559.25</v>
      </c>
      <c r="FB56" s="16">
        <f>FB53</f>
        <v>11589.075000000001</v>
      </c>
      <c r="FC56" s="16">
        <f t="shared" ref="FC56:FV56" si="340">FC53</f>
        <v>11575.349999999999</v>
      </c>
      <c r="FD56" s="16">
        <f t="shared" si="340"/>
        <v>11622</v>
      </c>
      <c r="FE56" s="16">
        <f t="shared" si="340"/>
        <v>11678.9</v>
      </c>
      <c r="FF56" s="16">
        <f t="shared" si="340"/>
        <v>11629.775</v>
      </c>
      <c r="FG56" s="16">
        <f t="shared" si="340"/>
        <v>11519.825000000001</v>
      </c>
      <c r="FH56" s="16">
        <f t="shared" si="340"/>
        <v>11349.7</v>
      </c>
      <c r="FI56" s="16">
        <f t="shared" si="340"/>
        <v>11350.474999999999</v>
      </c>
      <c r="FJ56" s="16">
        <f t="shared" si="340"/>
        <v>11294.775</v>
      </c>
      <c r="FK56" s="16">
        <f t="shared" si="340"/>
        <v>11300.375</v>
      </c>
      <c r="FL56" s="16">
        <f t="shared" si="340"/>
        <v>11258.825000000001</v>
      </c>
      <c r="FM56" s="16">
        <f t="shared" si="340"/>
        <v>11231.674999999999</v>
      </c>
      <c r="FN56" s="16">
        <f t="shared" si="340"/>
        <v>11170.05</v>
      </c>
      <c r="FO56" s="16">
        <f t="shared" si="340"/>
        <v>11072.349999999999</v>
      </c>
      <c r="FP56" s="16">
        <f t="shared" si="340"/>
        <v>10978.875</v>
      </c>
      <c r="FQ56" s="16">
        <f t="shared" si="340"/>
        <v>10964.55</v>
      </c>
      <c r="FR56" s="16">
        <f t="shared" si="340"/>
        <v>10839.2</v>
      </c>
      <c r="FS56" s="16">
        <f t="shared" si="340"/>
        <v>10916.174999999999</v>
      </c>
      <c r="FT56" s="16">
        <f t="shared" si="340"/>
        <v>10905.775</v>
      </c>
      <c r="FU56" s="16">
        <f t="shared" si="340"/>
        <v>10950.5</v>
      </c>
      <c r="FV56" s="16">
        <f t="shared" si="340"/>
        <v>11122.125</v>
      </c>
      <c r="FZ56" s="16">
        <f t="shared" ref="FZ56:GD56" si="341">ABS(FZ2-FZ3)</f>
        <v>109.04999999999927</v>
      </c>
      <c r="GA56" s="16">
        <f t="shared" si="341"/>
        <v>91</v>
      </c>
      <c r="GB56" s="16">
        <f t="shared" si="341"/>
        <v>127.55000000000109</v>
      </c>
      <c r="GC56" s="16">
        <f t="shared" si="341"/>
        <v>189.95000000000073</v>
      </c>
      <c r="GD56" s="16">
        <f t="shared" si="341"/>
        <v>225.39999999999964</v>
      </c>
    </row>
    <row r="57" spans="1:186" ht="14.7" customHeight="1" x14ac:dyDescent="0.3">
      <c r="A57" s="12"/>
      <c r="B57" s="13"/>
      <c r="C57" s="13"/>
      <c r="D57" s="14" t="s">
        <v>51</v>
      </c>
      <c r="E57" s="89">
        <f t="shared" ref="E57:AQ57" si="342">ABS(E54-E56)</f>
        <v>6.3500000000021828</v>
      </c>
      <c r="F57" s="89">
        <f t="shared" si="342"/>
        <v>4.8999999999978172</v>
      </c>
      <c r="G57" s="89">
        <f t="shared" si="342"/>
        <v>1.0666666666656965</v>
      </c>
      <c r="H57" s="89">
        <f t="shared" si="342"/>
        <v>36.200000000000728</v>
      </c>
      <c r="I57" s="89">
        <f t="shared" si="342"/>
        <v>27.833333333332121</v>
      </c>
      <c r="J57" s="89">
        <f t="shared" si="342"/>
        <v>18.966666666667152</v>
      </c>
      <c r="K57" s="89">
        <f t="shared" si="342"/>
        <v>65.766666666666424</v>
      </c>
      <c r="L57" s="89">
        <f t="shared" si="342"/>
        <v>54.066666666665697</v>
      </c>
      <c r="M57" s="89">
        <f t="shared" si="342"/>
        <v>1.6666666666678793</v>
      </c>
      <c r="N57" s="89">
        <f t="shared" si="342"/>
        <v>14.350000000002183</v>
      </c>
      <c r="O57" s="89">
        <f t="shared" si="342"/>
        <v>10.5</v>
      </c>
      <c r="P57" s="89">
        <f t="shared" si="342"/>
        <v>27.633333333335031</v>
      </c>
      <c r="Q57" s="89">
        <f t="shared" si="342"/>
        <v>7.1499999999978172</v>
      </c>
      <c r="R57" s="89">
        <f t="shared" si="342"/>
        <v>20.266666666670062</v>
      </c>
      <c r="S57" s="89">
        <f t="shared" si="342"/>
        <v>64.766666666666424</v>
      </c>
      <c r="T57" s="89">
        <f t="shared" si="342"/>
        <v>34.849999999998545</v>
      </c>
      <c r="U57" s="89">
        <f t="shared" si="342"/>
        <v>59.216666666667152</v>
      </c>
      <c r="V57" s="89">
        <f t="shared" si="342"/>
        <v>13.016666666666424</v>
      </c>
      <c r="W57" s="89">
        <f t="shared" si="342"/>
        <v>3.0166666666664241</v>
      </c>
      <c r="X57" s="89">
        <f t="shared" si="342"/>
        <v>17.216666666667152</v>
      </c>
      <c r="Y57" s="89">
        <f t="shared" si="342"/>
        <v>29.833333333335759</v>
      </c>
      <c r="Z57" s="89">
        <f t="shared" si="342"/>
        <v>15.133333333335031</v>
      </c>
      <c r="AA57" s="89">
        <f t="shared" si="342"/>
        <v>43.599999999998545</v>
      </c>
      <c r="AB57" s="89">
        <f t="shared" si="342"/>
        <v>28.333333333332121</v>
      </c>
      <c r="AC57" s="31">
        <f t="shared" si="342"/>
        <v>14.166666666667879</v>
      </c>
      <c r="AD57" s="31">
        <f t="shared" si="342"/>
        <v>17.533333333332848</v>
      </c>
      <c r="AE57" s="31">
        <f t="shared" si="342"/>
        <v>30.166666666664241</v>
      </c>
      <c r="AF57" s="31">
        <f t="shared" si="342"/>
        <v>5.9833333333335759</v>
      </c>
      <c r="AG57" s="31">
        <f t="shared" si="342"/>
        <v>0.11666666666860692</v>
      </c>
      <c r="AH57" s="31">
        <f t="shared" si="342"/>
        <v>8.3833333333350311</v>
      </c>
      <c r="AI57" s="31">
        <f t="shared" si="342"/>
        <v>33.033333333332848</v>
      </c>
      <c r="AJ57" s="31">
        <f t="shared" si="342"/>
        <v>8.1500000000014552</v>
      </c>
      <c r="AK57" s="31">
        <f t="shared" si="342"/>
        <v>11.700000000000728</v>
      </c>
      <c r="AL57" s="31">
        <f t="shared" si="342"/>
        <v>11.166666666667879</v>
      </c>
      <c r="AM57" s="31">
        <f t="shared" si="342"/>
        <v>16.833333333335759</v>
      </c>
      <c r="AN57" s="31">
        <f t="shared" si="342"/>
        <v>10.516666666666424</v>
      </c>
      <c r="AO57" s="31">
        <f t="shared" si="342"/>
        <v>31.25</v>
      </c>
      <c r="AP57" s="31">
        <f t="shared" si="342"/>
        <v>11.450000000000728</v>
      </c>
      <c r="AQ57" s="31">
        <f t="shared" si="342"/>
        <v>42.350000000002183</v>
      </c>
      <c r="AR57" s="31">
        <f>(AR54-AR56)</f>
        <v>135.36666666666497</v>
      </c>
      <c r="AS57" s="31">
        <f t="shared" ref="AS57:BB57" si="343">ABS(AS54-AS56)</f>
        <v>37.433333333334303</v>
      </c>
      <c r="AT57" s="31">
        <f t="shared" si="343"/>
        <v>10.133333333335031</v>
      </c>
      <c r="AU57" s="31">
        <f t="shared" si="343"/>
        <v>6.4833333333335759</v>
      </c>
      <c r="AV57" s="31">
        <f t="shared" si="343"/>
        <v>48.433333333334303</v>
      </c>
      <c r="AW57" s="90">
        <f t="shared" si="343"/>
        <v>3.2000000000007276</v>
      </c>
      <c r="AX57" s="31">
        <f t="shared" si="343"/>
        <v>27.483333333333576</v>
      </c>
      <c r="AY57" s="31">
        <f t="shared" si="343"/>
        <v>8.4333333333306655</v>
      </c>
      <c r="AZ57" s="31">
        <f t="shared" si="343"/>
        <v>29.866666666664969</v>
      </c>
      <c r="BA57" s="31">
        <f t="shared" si="343"/>
        <v>7.6333333333350311</v>
      </c>
      <c r="BB57" s="31">
        <f t="shared" si="343"/>
        <v>26.483333333333576</v>
      </c>
      <c r="BC57" s="31">
        <f t="shared" ref="BC57:BL57" si="344">ABS(BC54-BC56)</f>
        <v>3.4666666666671517</v>
      </c>
      <c r="BD57" s="31">
        <f t="shared" si="344"/>
        <v>23.966666666663514</v>
      </c>
      <c r="BE57" s="31">
        <f t="shared" si="344"/>
        <v>25.483333333333576</v>
      </c>
      <c r="BF57" s="31">
        <f t="shared" si="344"/>
        <v>6.4500000000007276</v>
      </c>
      <c r="BG57" s="31">
        <f t="shared" si="344"/>
        <v>14.216666666667152</v>
      </c>
      <c r="BH57" s="31">
        <f t="shared" si="344"/>
        <v>35.466666666667152</v>
      </c>
      <c r="BI57" s="31">
        <f t="shared" si="344"/>
        <v>33.266666666666424</v>
      </c>
      <c r="BJ57" s="31">
        <f t="shared" si="344"/>
        <v>23.933333333334303</v>
      </c>
      <c r="BK57" s="31">
        <f t="shared" si="344"/>
        <v>16.450000000000728</v>
      </c>
      <c r="BL57" s="31">
        <f t="shared" si="344"/>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5">ABS(BW54-BW56)</f>
        <v>31.783333333336486</v>
      </c>
      <c r="BX57" s="31">
        <f t="shared" si="345"/>
        <v>18.333333333335759</v>
      </c>
      <c r="BY57" s="31">
        <f t="shared" si="345"/>
        <v>18.166666666667879</v>
      </c>
      <c r="BZ57" s="31">
        <f t="shared" si="345"/>
        <v>3.5666666666693345</v>
      </c>
      <c r="CA57" s="31">
        <f t="shared" si="345"/>
        <v>1.3666666666649689</v>
      </c>
      <c r="CB57" s="31">
        <f t="shared" si="345"/>
        <v>6.0833333333321207</v>
      </c>
      <c r="CC57" s="31">
        <f t="shared" si="345"/>
        <v>23.233333333333576</v>
      </c>
      <c r="CD57" s="31">
        <f t="shared" si="345"/>
        <v>5.7000000000007276</v>
      </c>
      <c r="CE57" s="31">
        <f t="shared" si="345"/>
        <v>31.183333333330665</v>
      </c>
      <c r="CF57" s="31">
        <f t="shared" si="345"/>
        <v>0.41666666666787933</v>
      </c>
      <c r="CG57" s="31">
        <f t="shared" si="345"/>
        <v>39.099999999998545</v>
      </c>
      <c r="CH57" s="31">
        <f t="shared" si="345"/>
        <v>23.033333333332848</v>
      </c>
      <c r="CI57" s="31">
        <f t="shared" si="345"/>
        <v>33.016666666662786</v>
      </c>
      <c r="CJ57" s="31">
        <f t="shared" si="345"/>
        <v>15.766666666666424</v>
      </c>
      <c r="CK57" s="31">
        <f t="shared" si="345"/>
        <v>14.849999999998545</v>
      </c>
      <c r="CL57" s="31">
        <f t="shared" si="345"/>
        <v>13.733333333333576</v>
      </c>
      <c r="CM57" s="31">
        <f t="shared" si="345"/>
        <v>34.083333333332121</v>
      </c>
      <c r="CN57" s="31">
        <f t="shared" si="345"/>
        <v>8.5833333333321207</v>
      </c>
      <c r="CO57" s="31">
        <f t="shared" si="345"/>
        <v>10.916666666667879</v>
      </c>
      <c r="CP57" s="31">
        <f t="shared" si="345"/>
        <v>16.799999999999272</v>
      </c>
      <c r="CQ57" s="31">
        <f t="shared" si="345"/>
        <v>30.100000000002183</v>
      </c>
      <c r="CR57" s="31">
        <f t="shared" si="345"/>
        <v>27.733333333333576</v>
      </c>
      <c r="CS57" s="31">
        <f t="shared" si="345"/>
        <v>12.049999999999272</v>
      </c>
      <c r="CT57" s="31">
        <f t="shared" si="345"/>
        <v>16.916666666667879</v>
      </c>
      <c r="CU57" s="31">
        <f t="shared" ref="CU57:DB57" si="346">ABS(CU54-CU56)</f>
        <v>9.2833333333328483</v>
      </c>
      <c r="CV57" s="31">
        <f t="shared" si="346"/>
        <v>10.600000000002183</v>
      </c>
      <c r="CW57" s="31">
        <f t="shared" si="346"/>
        <v>29.683333333337941</v>
      </c>
      <c r="CX57" s="31">
        <f t="shared" si="346"/>
        <v>40.700000000000728</v>
      </c>
      <c r="CY57" s="31">
        <f t="shared" si="346"/>
        <v>19.616666666668607</v>
      </c>
      <c r="CZ57" s="31">
        <f t="shared" si="346"/>
        <v>44.19999999999709</v>
      </c>
      <c r="DA57" s="31">
        <f t="shared" si="346"/>
        <v>45.816666666665697</v>
      </c>
      <c r="DB57" s="31">
        <f t="shared" si="346"/>
        <v>28.216666666667152</v>
      </c>
      <c r="DC57" s="31">
        <f t="shared" ref="DC57:DH57" si="347">ABS(DC54-DC56)</f>
        <v>28.049999999999272</v>
      </c>
      <c r="DD57" s="31">
        <f t="shared" si="347"/>
        <v>13.116666666664969</v>
      </c>
      <c r="DE57" s="31">
        <f t="shared" si="347"/>
        <v>15.25</v>
      </c>
      <c r="DF57" s="31">
        <f t="shared" si="347"/>
        <v>2.4666666666671517</v>
      </c>
      <c r="DG57" s="31">
        <f t="shared" si="347"/>
        <v>48.566666666665697</v>
      </c>
      <c r="DH57" s="31">
        <f t="shared" si="347"/>
        <v>35.71666666667079</v>
      </c>
      <c r="DI57" s="31">
        <f t="shared" ref="DI57:EC57" si="348">ABS(DI54-DI56)</f>
        <v>3.0166666666700621</v>
      </c>
      <c r="DJ57" s="31">
        <f t="shared" si="348"/>
        <v>13.016666666666424</v>
      </c>
      <c r="DK57" s="31">
        <f t="shared" si="348"/>
        <v>43.133333333335031</v>
      </c>
      <c r="DL57" s="31">
        <f t="shared" si="348"/>
        <v>13.683333333334303</v>
      </c>
      <c r="DM57" s="31">
        <f t="shared" si="348"/>
        <v>36.583333333332121</v>
      </c>
      <c r="DN57" s="31">
        <f t="shared" si="348"/>
        <v>29.766666666666424</v>
      </c>
      <c r="DO57" s="31">
        <f t="shared" si="348"/>
        <v>42.766666666666424</v>
      </c>
      <c r="DP57" s="31">
        <f t="shared" si="348"/>
        <v>73.200000000000728</v>
      </c>
      <c r="DQ57" s="31">
        <f t="shared" si="348"/>
        <v>49.383333333335031</v>
      </c>
      <c r="DR57" s="31">
        <f t="shared" si="348"/>
        <v>2.8666666666686069</v>
      </c>
      <c r="DS57" s="31">
        <f t="shared" si="348"/>
        <v>113.85000000000218</v>
      </c>
      <c r="DT57" s="31">
        <f t="shared" si="348"/>
        <v>57.033333333332848</v>
      </c>
      <c r="DU57" s="31">
        <f t="shared" si="348"/>
        <v>26.650000000001455</v>
      </c>
      <c r="DV57" s="31">
        <f t="shared" si="348"/>
        <v>11.350000000002183</v>
      </c>
      <c r="DW57" s="31">
        <f t="shared" si="348"/>
        <v>15.5</v>
      </c>
      <c r="DX57" s="31">
        <f t="shared" si="348"/>
        <v>21.283333333336486</v>
      </c>
      <c r="DY57" s="31">
        <f t="shared" si="348"/>
        <v>7.7000000000007276</v>
      </c>
      <c r="DZ57" s="31">
        <f t="shared" si="348"/>
        <v>51.316666666662059</v>
      </c>
      <c r="EA57" s="31">
        <f t="shared" si="348"/>
        <v>19.25</v>
      </c>
      <c r="EB57" s="31">
        <f t="shared" si="348"/>
        <v>60.849999999998545</v>
      </c>
      <c r="EC57" s="31">
        <f t="shared" si="348"/>
        <v>24.766666666666424</v>
      </c>
      <c r="ED57" s="31">
        <f t="shared" ref="ED57:EM57" si="349">ABS(ED54-ED56)</f>
        <v>0.46666666666715173</v>
      </c>
      <c r="EE57" s="31">
        <f t="shared" si="349"/>
        <v>8.8333333333357587</v>
      </c>
      <c r="EF57" s="31">
        <f t="shared" si="349"/>
        <v>5.4666666666707897</v>
      </c>
      <c r="EG57" s="31">
        <f t="shared" si="349"/>
        <v>26.566666666662059</v>
      </c>
      <c r="EH57" s="31">
        <f t="shared" si="349"/>
        <v>20.983333333333576</v>
      </c>
      <c r="EI57" s="31">
        <f t="shared" si="349"/>
        <v>52.5</v>
      </c>
      <c r="EJ57" s="31">
        <f t="shared" si="349"/>
        <v>4.8833333333350311</v>
      </c>
      <c r="EK57" s="31">
        <f t="shared" si="349"/>
        <v>14.899999999997817</v>
      </c>
      <c r="EL57" s="31">
        <f t="shared" si="349"/>
        <v>61.650000000001455</v>
      </c>
      <c r="EM57" s="31">
        <f t="shared" si="349"/>
        <v>28.283333333336486</v>
      </c>
      <c r="EN57" s="31">
        <f t="shared" ref="EN57:EW57" si="350">ABS(EN54-EN56)</f>
        <v>8.3000000000029104</v>
      </c>
      <c r="EO57" s="31">
        <f t="shared" si="350"/>
        <v>42.500000000003638</v>
      </c>
      <c r="EP57" s="31">
        <f t="shared" si="350"/>
        <v>21.899999999997817</v>
      </c>
      <c r="EQ57" s="31">
        <f t="shared" si="350"/>
        <v>16.366666666664969</v>
      </c>
      <c r="ER57" s="31">
        <f t="shared" si="350"/>
        <v>23.166666666664241</v>
      </c>
      <c r="ES57" s="31">
        <f t="shared" si="350"/>
        <v>5.25</v>
      </c>
      <c r="ET57" s="31">
        <f t="shared" si="350"/>
        <v>29.483333333329938</v>
      </c>
      <c r="EU57" s="31">
        <f t="shared" si="350"/>
        <v>0.41666666666787933</v>
      </c>
      <c r="EV57" s="31">
        <f t="shared" si="350"/>
        <v>0.2000000000007276</v>
      </c>
      <c r="EW57" s="31">
        <f t="shared" si="350"/>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1">ABS(FC54-FC56)</f>
        <v>8.6666666666678793</v>
      </c>
      <c r="FD57" s="31">
        <f t="shared" si="351"/>
        <v>27.066666666665697</v>
      </c>
      <c r="FE57" s="31">
        <f t="shared" si="351"/>
        <v>5.7333333333372138</v>
      </c>
      <c r="FF57" s="31">
        <f t="shared" si="351"/>
        <v>21.916666666667879</v>
      </c>
      <c r="FG57" s="31">
        <f t="shared" si="351"/>
        <v>67.049999999999272</v>
      </c>
      <c r="FH57" s="31">
        <f t="shared" si="351"/>
        <v>2.3333333333321207</v>
      </c>
      <c r="FI57" s="31">
        <f t="shared" si="351"/>
        <v>12.94999999999709</v>
      </c>
      <c r="FJ57" s="31">
        <f t="shared" si="351"/>
        <v>15.650000000001455</v>
      </c>
      <c r="FK57" s="31">
        <f t="shared" si="351"/>
        <v>32.149999999997817</v>
      </c>
      <c r="FL57" s="31">
        <f t="shared" si="351"/>
        <v>16.983333333329938</v>
      </c>
      <c r="FM57" s="31">
        <f t="shared" si="351"/>
        <v>28.316666666662059</v>
      </c>
      <c r="FN57" s="31">
        <f t="shared" si="351"/>
        <v>56.433333333330665</v>
      </c>
      <c r="FO57" s="31">
        <f t="shared" si="351"/>
        <v>30.433333333334303</v>
      </c>
      <c r="FP57" s="31">
        <f t="shared" si="351"/>
        <v>0.75</v>
      </c>
      <c r="FQ57" s="31">
        <f t="shared" si="351"/>
        <v>21.866666666664969</v>
      </c>
      <c r="FR57" s="31">
        <f t="shared" si="351"/>
        <v>15.599999999998545</v>
      </c>
      <c r="FS57" s="31">
        <f t="shared" si="351"/>
        <v>21.383333333335031</v>
      </c>
      <c r="FT57" s="31">
        <f t="shared" si="351"/>
        <v>33.516666666666424</v>
      </c>
      <c r="FU57" s="31">
        <f t="shared" si="351"/>
        <v>54.633333333331393</v>
      </c>
      <c r="FV57" s="31">
        <f t="shared" si="351"/>
        <v>8.3166666666656965</v>
      </c>
      <c r="FW57" s="25"/>
      <c r="FX57" s="25"/>
      <c r="FY57" s="25"/>
      <c r="FZ57" s="16">
        <f t="shared" ref="FZ57:GD57" si="352">FZ56*1.1</f>
        <v>119.9549999999992</v>
      </c>
      <c r="GA57" s="16">
        <f t="shared" si="352"/>
        <v>100.10000000000001</v>
      </c>
      <c r="GB57" s="16">
        <f t="shared" si="352"/>
        <v>140.3050000000012</v>
      </c>
      <c r="GC57" s="16">
        <f t="shared" si="352"/>
        <v>208.94500000000082</v>
      </c>
      <c r="GD57" s="16">
        <f t="shared" si="352"/>
        <v>247.93999999999963</v>
      </c>
    </row>
    <row r="58" spans="1:186"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3">ABS(FW2-FW3)</f>
        <v>244.29999999999927</v>
      </c>
      <c r="FX58" s="16">
        <f t="shared" si="353"/>
        <v>142.54999999999927</v>
      </c>
      <c r="FY58" s="16">
        <f t="shared" si="353"/>
        <v>144.35000000000036</v>
      </c>
      <c r="FZ58" s="16">
        <f t="shared" ref="FZ58:GD58" si="354">(FZ2+FZ3)</f>
        <v>22184.75</v>
      </c>
      <c r="GA58" s="16">
        <f t="shared" si="354"/>
        <v>22061.599999999999</v>
      </c>
      <c r="GB58" s="16">
        <f t="shared" si="354"/>
        <v>21940.85</v>
      </c>
      <c r="GC58" s="16">
        <f t="shared" si="354"/>
        <v>21626.55</v>
      </c>
      <c r="GD58" s="16">
        <f t="shared" si="354"/>
        <v>21499.699999999997</v>
      </c>
    </row>
    <row r="59" spans="1:186"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5">FW58*1.1</f>
        <v>268.72999999999922</v>
      </c>
      <c r="FX59" s="16">
        <f t="shared" si="355"/>
        <v>156.80499999999921</v>
      </c>
      <c r="FY59" s="16">
        <f t="shared" si="355"/>
        <v>158.78500000000042</v>
      </c>
      <c r="FZ59" s="16">
        <f t="shared" ref="FZ59:GD59" si="356">(FZ2+FZ3)/2</f>
        <v>11092.375</v>
      </c>
      <c r="GA59" s="16">
        <f t="shared" si="356"/>
        <v>11030.8</v>
      </c>
      <c r="GB59" s="16">
        <f t="shared" si="356"/>
        <v>10970.424999999999</v>
      </c>
      <c r="GC59" s="16">
        <f t="shared" si="356"/>
        <v>10813.275</v>
      </c>
      <c r="GD59" s="16">
        <f t="shared" si="356"/>
        <v>10749.849999999999</v>
      </c>
    </row>
    <row r="60" spans="1:186"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57">(FW2+FW3)</f>
        <v>22047.5</v>
      </c>
      <c r="FX60" s="16">
        <f t="shared" si="357"/>
        <v>22013.75</v>
      </c>
      <c r="FY60" s="16">
        <f t="shared" si="357"/>
        <v>21992.949999999997</v>
      </c>
      <c r="FZ60" s="16">
        <f t="shared" ref="FZ60:GD60" si="358">FZ61-FZ62+FZ61</f>
        <v>11066.725000000002</v>
      </c>
      <c r="GA60" s="16">
        <f t="shared" si="358"/>
        <v>11021.599999999999</v>
      </c>
      <c r="GB60" s="16">
        <f t="shared" si="358"/>
        <v>10935.941666666669</v>
      </c>
      <c r="GC60" s="16">
        <f t="shared" si="358"/>
        <v>10765.325000000003</v>
      </c>
      <c r="GD60" s="16">
        <f t="shared" si="358"/>
        <v>10802.849999999999</v>
      </c>
    </row>
    <row r="61" spans="1:186"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59">(FW2+FW3)/2</f>
        <v>11023.75</v>
      </c>
      <c r="FX61" s="16">
        <f t="shared" si="359"/>
        <v>11006.875</v>
      </c>
      <c r="FY61" s="16">
        <f t="shared" si="359"/>
        <v>10996.474999999999</v>
      </c>
      <c r="FZ61" s="16">
        <f t="shared" ref="FZ61:GD61" si="360">(FZ2+FZ3+FZ4)/3</f>
        <v>11079.550000000001</v>
      </c>
      <c r="GA61" s="16">
        <f t="shared" si="360"/>
        <v>11026.199999999999</v>
      </c>
      <c r="GB61" s="16">
        <f t="shared" si="360"/>
        <v>10953.183333333334</v>
      </c>
      <c r="GC61" s="16">
        <f t="shared" si="360"/>
        <v>10789.300000000001</v>
      </c>
      <c r="GD61" s="16">
        <f t="shared" si="360"/>
        <v>10776.349999999999</v>
      </c>
    </row>
    <row r="62" spans="1:186"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1">FW63-FW64+FW63</f>
        <v>10958.483333333334</v>
      </c>
      <c r="FX62" s="16">
        <f t="shared" si="361"/>
        <v>11021.891666666666</v>
      </c>
      <c r="FY62" s="16">
        <f t="shared" si="361"/>
        <v>11030.691666666669</v>
      </c>
      <c r="FZ62" s="16">
        <f t="shared" ref="FZ62:GD62" si="362">FZ59</f>
        <v>11092.375</v>
      </c>
      <c r="GA62" s="16">
        <f t="shared" si="362"/>
        <v>11030.8</v>
      </c>
      <c r="GB62" s="16">
        <f t="shared" si="362"/>
        <v>10970.424999999999</v>
      </c>
      <c r="GC62" s="16">
        <f t="shared" si="362"/>
        <v>10813.275</v>
      </c>
      <c r="GD62" s="16">
        <f t="shared" si="362"/>
        <v>10749.849999999999</v>
      </c>
    </row>
    <row r="63" spans="1:186"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63">(FW2+FW3+FW4)/3</f>
        <v>10991.116666666667</v>
      </c>
      <c r="FX63" s="16">
        <f t="shared" si="363"/>
        <v>11014.383333333333</v>
      </c>
      <c r="FY63" s="16">
        <f t="shared" si="363"/>
        <v>11013.583333333334</v>
      </c>
      <c r="FZ63" s="31">
        <f t="shared" ref="FZ63:GD63" si="364">ABS(FZ60-FZ62)</f>
        <v>25.649999999997817</v>
      </c>
      <c r="GA63" s="31">
        <f t="shared" si="364"/>
        <v>9.2000000000007276</v>
      </c>
      <c r="GB63" s="31">
        <f t="shared" si="364"/>
        <v>34.483333333329938</v>
      </c>
      <c r="GC63" s="31">
        <f t="shared" si="364"/>
        <v>47.94999999999709</v>
      </c>
      <c r="GD63" s="31">
        <f t="shared" si="364"/>
        <v>53</v>
      </c>
    </row>
    <row r="64" spans="1:186"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65">FW61</f>
        <v>11023.75</v>
      </c>
      <c r="FX64" s="16">
        <f t="shared" si="365"/>
        <v>11006.875</v>
      </c>
      <c r="FY64" s="16">
        <f t="shared" si="365"/>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66">ABS(FW62-FW64)</f>
        <v>65.266666666666424</v>
      </c>
      <c r="FX65" s="31">
        <f t="shared" si="366"/>
        <v>15.016666666666424</v>
      </c>
      <c r="FY65" s="31">
        <f t="shared" si="366"/>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2019-08-27T19:04:40Z</dcterms:modified>
</cp:coreProperties>
</file>