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3" i="1"/>
  <c r="I56" i="1" s="1"/>
  <c r="I52" i="1"/>
  <c r="I50" i="1"/>
  <c r="I51" i="1" s="1"/>
  <c r="I43" i="1"/>
  <c r="I30" i="1"/>
  <c r="I24" i="1"/>
  <c r="I36" i="1" s="1"/>
  <c r="I18" i="1"/>
  <c r="I17" i="1" s="1"/>
  <c r="I14" i="1"/>
  <c r="I20" i="1" l="1"/>
  <c r="I54" i="1"/>
  <c r="I57" i="1" s="1"/>
  <c r="I13" i="1" s="1"/>
  <c r="I21" i="1"/>
  <c r="I19" i="1"/>
  <c r="I33" i="1"/>
  <c r="I29" i="1"/>
  <c r="I32" i="1"/>
  <c r="I28" i="1"/>
  <c r="I31" i="1"/>
  <c r="I27" i="1"/>
  <c r="I34" i="1"/>
  <c r="I26" i="1"/>
  <c r="I25" i="1" s="1"/>
  <c r="I8" i="1"/>
  <c r="I22" i="1"/>
  <c r="I10" i="1"/>
  <c r="I15" i="1"/>
  <c r="H55" i="1"/>
  <c r="H53" i="1"/>
  <c r="H56" i="1" s="1"/>
  <c r="H54" i="1" s="1"/>
  <c r="H57" i="1" s="1"/>
  <c r="H52" i="1"/>
  <c r="H50" i="1"/>
  <c r="H51" i="1" s="1"/>
  <c r="H43" i="1"/>
  <c r="H30" i="1"/>
  <c r="H24" i="1"/>
  <c r="H36" i="1" s="1"/>
  <c r="H14" i="1"/>
  <c r="H20" i="1" s="1"/>
  <c r="I9" i="1" l="1"/>
  <c r="I6" i="1"/>
  <c r="I7" i="1" s="1"/>
  <c r="I11" i="1"/>
  <c r="I35" i="1"/>
  <c r="H18" i="1"/>
  <c r="H22" i="1" s="1"/>
  <c r="H13" i="1"/>
  <c r="H33" i="1"/>
  <c r="H29" i="1"/>
  <c r="H31" i="1"/>
  <c r="H34" i="1"/>
  <c r="H26" i="1"/>
  <c r="H32" i="1"/>
  <c r="H28" i="1"/>
  <c r="H27" i="1"/>
  <c r="H21" i="1"/>
  <c r="H8" i="1"/>
  <c r="H19" i="1"/>
  <c r="H10" i="1"/>
  <c r="H15" i="1"/>
  <c r="AQ56" i="1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H17" i="1" l="1"/>
  <c r="H35" i="1"/>
  <c r="H6" i="1"/>
  <c r="H7" i="1" s="1"/>
  <c r="H11" i="1"/>
  <c r="H9" i="1"/>
  <c r="H25" i="1"/>
  <c r="AN11" i="1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G55" i="1"/>
  <c r="G53" i="1"/>
  <c r="G56" i="1" s="1"/>
  <c r="G52" i="1"/>
  <c r="G50" i="1"/>
  <c r="G51" i="1" s="1"/>
  <c r="G43" i="1"/>
  <c r="G30" i="1"/>
  <c r="G24" i="1"/>
  <c r="G36" i="1" s="1"/>
  <c r="G14" i="1"/>
  <c r="G20" i="1" s="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G54" i="1"/>
  <c r="G57" i="1" s="1"/>
  <c r="G33" i="1"/>
  <c r="G29" i="1"/>
  <c r="G32" i="1"/>
  <c r="G28" i="1"/>
  <c r="G34" i="1"/>
  <c r="G35" i="1" s="1"/>
  <c r="G26" i="1"/>
  <c r="G31" i="1"/>
  <c r="G27" i="1"/>
  <c r="G8" i="1"/>
  <c r="G9" i="1" s="1"/>
  <c r="G13" i="1"/>
  <c r="G18" i="1"/>
  <c r="G10" i="1"/>
  <c r="G15" i="1"/>
  <c r="G25" i="1" l="1"/>
  <c r="G19" i="1"/>
  <c r="G17" i="1"/>
  <c r="G22" i="1"/>
  <c r="G21" i="1" s="1"/>
  <c r="G6" i="1"/>
  <c r="G7" i="1" s="1"/>
  <c r="G11" i="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<sst xmlns="http://schemas.openxmlformats.org/spreadsheetml/2006/main" count="143" uniqueCount="64">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</sst>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5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2" fontId="28" fillId="0" borderId="3" xfId="0" applyNumberFormat="1" applyFont="1" applyBorder="1" applyProtection="1">
      <protection locked="0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="115" zoomScaleNormal="115" workbookViewId="0">
      <selection activeCell="J12" sqref="J12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9" width="10.77734375" style="41" customWidth="1"/>
    <col min="10" max="10" width="10.44140625" style="60" bestFit="1" customWidth="1"/>
    <col min="11" max="16384" width="8.88671875" style="60"/>
  </cols>
  <sheetData>
    <row r="1" spans="1:13" x14ac:dyDescent="0.3">
      <c r="A1" s="104"/>
      <c r="B1" s="104"/>
      <c r="C1" s="104"/>
      <c r="D1" s="104"/>
      <c r="E1" s="58" t="s">
        <v>58</v>
      </c>
      <c r="F1" s="59" t="s">
        <v>52</v>
      </c>
      <c r="G1" s="59">
        <v>43490</v>
      </c>
      <c r="H1" s="59">
        <v>43493</v>
      </c>
      <c r="I1" s="59">
        <v>43494</v>
      </c>
    </row>
    <row r="2" spans="1:13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10931.7</v>
      </c>
      <c r="H2" s="53">
        <v>10804.45</v>
      </c>
      <c r="I2" s="53">
        <v>10690.35</v>
      </c>
      <c r="J2" s="92"/>
      <c r="K2" s="92"/>
      <c r="L2" s="92"/>
      <c r="M2" s="92"/>
    </row>
    <row r="3" spans="1:13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10756.45</v>
      </c>
      <c r="H3" s="54">
        <v>10630.95</v>
      </c>
      <c r="I3" s="54">
        <v>10583.65</v>
      </c>
      <c r="J3" s="93"/>
      <c r="K3" s="92"/>
      <c r="L3" s="92"/>
      <c r="M3" s="92"/>
    </row>
    <row r="4" spans="1:13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10780.55</v>
      </c>
      <c r="H4" s="50">
        <v>10661.55</v>
      </c>
      <c r="I4" s="50">
        <v>10652.2</v>
      </c>
      <c r="J4" s="93"/>
      <c r="K4" s="92"/>
      <c r="L4" s="92"/>
      <c r="M4" s="92"/>
    </row>
    <row r="5" spans="1:13" x14ac:dyDescent="0.3">
      <c r="A5" s="103" t="s">
        <v>24</v>
      </c>
      <c r="B5" s="103"/>
      <c r="C5" s="103"/>
      <c r="D5" s="103"/>
      <c r="E5" s="61"/>
      <c r="F5" s="61"/>
      <c r="G5" s="61"/>
      <c r="H5" s="61"/>
      <c r="I5" s="61"/>
      <c r="J5" s="93"/>
      <c r="K5" s="92"/>
      <c r="L5" s="92"/>
      <c r="M5" s="92"/>
    </row>
    <row r="6" spans="1:13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" si="0">G10+G50</f>
        <v>11064.599999999999</v>
      </c>
      <c r="H6" s="62">
        <f t="shared" ref="H6:I6" si="1">H10+H50</f>
        <v>10940.516666666666</v>
      </c>
      <c r="I6" s="62">
        <f t="shared" si="1"/>
        <v>10807.183333333336</v>
      </c>
      <c r="J6" s="93"/>
      <c r="K6" s="92"/>
      <c r="L6" s="92"/>
      <c r="M6" s="92"/>
    </row>
    <row r="7" spans="1:13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:H7" si="2">(G6+G8)/2</f>
        <v>11031.375</v>
      </c>
      <c r="H7" s="47">
        <f t="shared" si="2"/>
        <v>10906.5</v>
      </c>
      <c r="I7" s="47">
        <f t="shared" ref="I7" si="3">(I6+I8)/2</f>
        <v>10777.975000000002</v>
      </c>
      <c r="J7" s="93"/>
      <c r="K7" s="92"/>
      <c r="L7" s="92"/>
      <c r="M7" s="92"/>
    </row>
    <row r="8" spans="1:13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" si="4">G14+G50</f>
        <v>10998.15</v>
      </c>
      <c r="H8" s="48">
        <f t="shared" ref="H8:I8" si="5">H14+H50</f>
        <v>10872.483333333334</v>
      </c>
      <c r="I8" s="48">
        <f t="shared" si="5"/>
        <v>10748.766666666668</v>
      </c>
      <c r="J8" s="93">
        <v>10736</v>
      </c>
      <c r="K8" s="92"/>
      <c r="L8" s="92"/>
      <c r="M8" s="92"/>
    </row>
    <row r="9" spans="1:13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:H9" si="6">(G8+G10)/2</f>
        <v>10943.75</v>
      </c>
      <c r="H9" s="47">
        <f t="shared" si="6"/>
        <v>10819.75</v>
      </c>
      <c r="I9" s="47">
        <f t="shared" ref="I9" si="7">(I8+I10)/2</f>
        <v>10724.625000000002</v>
      </c>
      <c r="J9" s="93"/>
      <c r="K9" s="92"/>
      <c r="L9" s="92"/>
      <c r="M9" s="92"/>
    </row>
    <row r="10" spans="1:13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:H10" si="8">(2*G14)-G3</f>
        <v>10889.349999999999</v>
      </c>
      <c r="H10" s="49">
        <f t="shared" si="8"/>
        <v>10767.016666666666</v>
      </c>
      <c r="I10" s="49">
        <f t="shared" ref="I10" si="9">(2*I14)-I3</f>
        <v>10700.483333333335</v>
      </c>
      <c r="J10" s="93">
        <v>10716</v>
      </c>
      <c r="K10" s="92"/>
      <c r="L10" s="92"/>
      <c r="M10" s="92"/>
    </row>
    <row r="11" spans="1:13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:H11" si="10">(G10+G14)/2</f>
        <v>10856.125</v>
      </c>
      <c r="H11" s="47">
        <f t="shared" si="10"/>
        <v>10733</v>
      </c>
      <c r="I11" s="47">
        <f t="shared" ref="I11" si="11">(I10+I14)/2</f>
        <v>10671.275000000001</v>
      </c>
      <c r="J11" s="93"/>
      <c r="K11" s="92"/>
      <c r="L11" s="92"/>
      <c r="M11" s="92"/>
    </row>
    <row r="12" spans="1:13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93"/>
      <c r="K12" s="92"/>
      <c r="L12" s="92"/>
      <c r="M12" s="92"/>
    </row>
    <row r="13" spans="1:13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" si="12">G14+G57/2</f>
        <v>10844.075000000001</v>
      </c>
      <c r="H13" s="55">
        <f t="shared" ref="H13:I13" si="13">H14+H57/2</f>
        <v>10717.7</v>
      </c>
      <c r="I13" s="55">
        <f t="shared" si="13"/>
        <v>10647.133333333335</v>
      </c>
      <c r="J13" s="93"/>
      <c r="K13" s="92"/>
      <c r="L13" s="92"/>
      <c r="M13" s="92"/>
    </row>
    <row r="14" spans="1:13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:H14" si="14">(G2+G3+G4)/3</f>
        <v>10822.9</v>
      </c>
      <c r="H14" s="50">
        <f t="shared" si="14"/>
        <v>10698.983333333334</v>
      </c>
      <c r="I14" s="50">
        <f t="shared" ref="I14" si="15">(I2+I3+I4)/3</f>
        <v>10642.066666666668</v>
      </c>
      <c r="J14" s="92"/>
      <c r="K14" s="92"/>
      <c r="L14" s="92"/>
      <c r="M14" s="92"/>
    </row>
    <row r="15" spans="1:13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" si="16">G14-G57/2</f>
        <v>10801.724999999999</v>
      </c>
      <c r="H15" s="56">
        <f t="shared" ref="H15:I15" si="17">H14-H57/2</f>
        <v>10680.266666666666</v>
      </c>
      <c r="I15" s="56">
        <f t="shared" si="17"/>
        <v>10637</v>
      </c>
      <c r="J15" s="92"/>
      <c r="K15" s="92"/>
      <c r="L15" s="92"/>
      <c r="M15" s="92"/>
    </row>
    <row r="16" spans="1:13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92"/>
      <c r="K16" s="92"/>
      <c r="L16" s="92"/>
      <c r="M16" s="92"/>
    </row>
    <row r="17" spans="1:13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:H17" si="18">(G14+G18)/2</f>
        <v>10768.5</v>
      </c>
      <c r="H17" s="47">
        <f t="shared" si="18"/>
        <v>10646.25</v>
      </c>
      <c r="I17" s="47">
        <f t="shared" ref="I17" si="19">(I14+I18)/2</f>
        <v>10617.925000000001</v>
      </c>
      <c r="J17" s="92"/>
      <c r="K17" s="92"/>
      <c r="L17" s="92"/>
      <c r="M17" s="92"/>
    </row>
    <row r="18" spans="1:13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:H18" si="20">2*G14-G2</f>
        <v>10714.099999999999</v>
      </c>
      <c r="H18" s="51">
        <f t="shared" si="20"/>
        <v>10593.516666666666</v>
      </c>
      <c r="I18" s="51">
        <f t="shared" ref="I18" si="21">2*I14-I2</f>
        <v>10593.783333333335</v>
      </c>
      <c r="J18" s="92"/>
      <c r="K18" s="92"/>
      <c r="L18" s="92"/>
      <c r="M18" s="92"/>
    </row>
    <row r="19" spans="1:13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:H19" si="22">(G18+G20)/2</f>
        <v>10680.875</v>
      </c>
      <c r="H19" s="47">
        <f t="shared" si="22"/>
        <v>10559.5</v>
      </c>
      <c r="I19" s="47">
        <f t="shared" ref="I19" si="23">(I18+I20)/2</f>
        <v>10564.575000000001</v>
      </c>
      <c r="J19" s="92"/>
      <c r="K19" s="92"/>
      <c r="L19" s="92"/>
      <c r="M19" s="92"/>
    </row>
    <row r="20" spans="1:13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" si="24">G14-G50</f>
        <v>10647.65</v>
      </c>
      <c r="H20" s="52">
        <f t="shared" ref="H20:I20" si="25">H14-H50</f>
        <v>10525.483333333334</v>
      </c>
      <c r="I20" s="52">
        <f t="shared" si="25"/>
        <v>10535.366666666667</v>
      </c>
      <c r="J20" s="92"/>
      <c r="K20" s="92"/>
      <c r="L20" s="92"/>
      <c r="M20" s="92"/>
    </row>
    <row r="21" spans="1:13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:H21" si="26">(G20+G22)/2</f>
        <v>10593.25</v>
      </c>
      <c r="H21" s="47">
        <f t="shared" si="26"/>
        <v>10472.75</v>
      </c>
      <c r="I21" s="47">
        <f t="shared" ref="I21" si="27">(I20+I22)/2</f>
        <v>10511.225</v>
      </c>
      <c r="J21" s="92"/>
      <c r="K21" s="92"/>
      <c r="L21" s="92"/>
      <c r="M21" s="92"/>
    </row>
    <row r="22" spans="1:13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" si="28">G18-G50</f>
        <v>10538.849999999999</v>
      </c>
      <c r="H22" s="63">
        <f t="shared" ref="H22:I22" si="29">H18-H50</f>
        <v>10420.016666666666</v>
      </c>
      <c r="I22" s="63">
        <f t="shared" si="29"/>
        <v>10487.083333333334</v>
      </c>
      <c r="J22" s="92"/>
      <c r="K22" s="92"/>
      <c r="L22" s="92"/>
      <c r="M22" s="92"/>
    </row>
    <row r="23" spans="1:13" x14ac:dyDescent="0.3">
      <c r="A23" s="103" t="s">
        <v>23</v>
      </c>
      <c r="B23" s="103"/>
      <c r="C23" s="103"/>
      <c r="D23" s="103"/>
      <c r="E23" s="64"/>
      <c r="F23" s="64"/>
      <c r="G23" s="64"/>
      <c r="H23" s="64"/>
      <c r="I23" s="64"/>
      <c r="J23" s="92"/>
      <c r="K23" s="92"/>
      <c r="L23" s="92"/>
      <c r="M23" s="92"/>
    </row>
    <row r="24" spans="1:13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:H24" si="30">(G2/G3)*G4</f>
        <v>10956.192650456236</v>
      </c>
      <c r="H24" s="48">
        <f t="shared" si="30"/>
        <v>10835.549400335813</v>
      </c>
      <c r="I24" s="48">
        <f t="shared" ref="I24" si="31">(I2/I3)*I4</f>
        <v>10759.591092864939</v>
      </c>
      <c r="J24" s="92"/>
      <c r="K24" s="92"/>
      <c r="L24" s="92"/>
      <c r="M24" s="92"/>
    </row>
    <row r="25" spans="1:13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:H25" si="32">G26+1.168*(G26-G27)</f>
        <v>10933.227800000001</v>
      </c>
      <c r="H25" s="47">
        <f t="shared" si="32"/>
        <v>10812.703199999998</v>
      </c>
      <c r="I25" s="47">
        <f t="shared" ref="I25" si="33">I26+1.168*(I26-I27)</f>
        <v>10745.157040000004</v>
      </c>
      <c r="J25" s="92"/>
      <c r="K25" s="92"/>
      <c r="L25" s="92"/>
      <c r="M25" s="92"/>
    </row>
    <row r="26" spans="1:13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:H26" si="34">G4+G51/2</f>
        <v>10876.9375</v>
      </c>
      <c r="H26" s="49">
        <f t="shared" si="34"/>
        <v>10756.974999999999</v>
      </c>
      <c r="I26" s="49">
        <f t="shared" ref="I26" si="35">I4+I51/2</f>
        <v>10710.885000000002</v>
      </c>
      <c r="J26" s="92"/>
      <c r="K26" s="92"/>
      <c r="L26" s="92"/>
      <c r="M26" s="92"/>
    </row>
    <row r="27" spans="1:13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:H27" si="36">G4+G51/4</f>
        <v>10828.74375</v>
      </c>
      <c r="H27" s="53">
        <f t="shared" si="36"/>
        <v>10709.262499999999</v>
      </c>
      <c r="I27" s="53">
        <f t="shared" ref="I27" si="37">I4+I51/4</f>
        <v>10681.542500000001</v>
      </c>
      <c r="J27" s="92"/>
      <c r="K27" s="92"/>
      <c r="L27" s="92"/>
      <c r="M27" s="92"/>
    </row>
    <row r="28" spans="1:13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:H28" si="38">G4+G51/6</f>
        <v>10812.679166666667</v>
      </c>
      <c r="H28" s="47">
        <f t="shared" si="38"/>
        <v>10693.358333333332</v>
      </c>
      <c r="I28" s="47">
        <f t="shared" ref="I28" si="39">I4+I51/6</f>
        <v>10671.761666666667</v>
      </c>
      <c r="J28" s="92"/>
      <c r="K28" s="92"/>
      <c r="L28" s="92"/>
      <c r="M28" s="92"/>
    </row>
    <row r="29" spans="1:13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:H29" si="40">G4+G51/12</f>
        <v>10796.614583333332</v>
      </c>
      <c r="H29" s="47">
        <f t="shared" si="40"/>
        <v>10677.454166666666</v>
      </c>
      <c r="I29" s="47">
        <f t="shared" ref="I29" si="41">I4+I51/12</f>
        <v>10661.980833333335</v>
      </c>
      <c r="J29" s="92"/>
      <c r="K29" s="92"/>
      <c r="L29" s="92"/>
      <c r="M29" s="92"/>
    </row>
    <row r="30" spans="1:13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:H30" si="42">G4</f>
        <v>10780.55</v>
      </c>
      <c r="H30" s="50">
        <f t="shared" si="42"/>
        <v>10661.55</v>
      </c>
      <c r="I30" s="50">
        <f t="shared" ref="I30" si="43">I4</f>
        <v>10652.2</v>
      </c>
      <c r="J30" s="92"/>
      <c r="K30" s="92"/>
      <c r="L30" s="92"/>
      <c r="M30" s="92"/>
    </row>
    <row r="31" spans="1:13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:H31" si="44">G4-G51/12</f>
        <v>10764.485416666666</v>
      </c>
      <c r="H31" s="47">
        <f t="shared" si="44"/>
        <v>10645.645833333332</v>
      </c>
      <c r="I31" s="47">
        <f t="shared" ref="I31" si="45">I4-I51/12</f>
        <v>10642.419166666667</v>
      </c>
      <c r="J31" s="92"/>
      <c r="K31" s="92"/>
      <c r="L31" s="92"/>
      <c r="M31" s="92"/>
    </row>
    <row r="32" spans="1:13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:H32" si="46">G4-G51/6</f>
        <v>10748.420833333332</v>
      </c>
      <c r="H32" s="47">
        <f t="shared" si="46"/>
        <v>10629.741666666667</v>
      </c>
      <c r="I32" s="47">
        <f t="shared" ref="I32" si="47">I4-I51/6</f>
        <v>10632.638333333334</v>
      </c>
      <c r="J32" s="92"/>
      <c r="K32" s="92"/>
      <c r="L32" s="92"/>
      <c r="M32" s="92"/>
    </row>
    <row r="33" spans="1:13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:H33" si="48">G4-G51/4</f>
        <v>10732.356249999999</v>
      </c>
      <c r="H33" s="54">
        <f t="shared" si="48"/>
        <v>10613.8375</v>
      </c>
      <c r="I33" s="54">
        <f t="shared" ref="I33" si="49">I4-I51/4</f>
        <v>10622.8575</v>
      </c>
      <c r="J33" s="92"/>
      <c r="K33" s="92"/>
      <c r="L33" s="92"/>
      <c r="M33" s="92"/>
    </row>
    <row r="34" spans="1:13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:H34" si="50">G4-G51/2</f>
        <v>10684.162499999999</v>
      </c>
      <c r="H34" s="51">
        <f t="shared" si="50"/>
        <v>10566.125</v>
      </c>
      <c r="I34" s="51">
        <f t="shared" ref="I34" si="51">I4-I51/2</f>
        <v>10593.514999999999</v>
      </c>
      <c r="J34" s="92"/>
      <c r="K34" s="92"/>
      <c r="L34" s="92"/>
      <c r="M34" s="92"/>
    </row>
    <row r="35" spans="1:13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:H35" si="52">G34-1.168*(G33-G34)</f>
        <v>10627.872199999998</v>
      </c>
      <c r="H35" s="47">
        <f t="shared" si="52"/>
        <v>10510.3968</v>
      </c>
      <c r="I35" s="47">
        <f t="shared" ref="I35" si="53">I34-1.168*(I33-I34)</f>
        <v>10559.242959999998</v>
      </c>
      <c r="J35" s="92"/>
      <c r="K35" s="92"/>
      <c r="L35" s="92"/>
      <c r="M35" s="92"/>
    </row>
    <row r="36" spans="1:13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:H36" si="54">G4-(G24-G4)</f>
        <v>10604.907349543762</v>
      </c>
      <c r="H36" s="52">
        <f t="shared" si="54"/>
        <v>10487.550599664186</v>
      </c>
      <c r="I36" s="52">
        <f t="shared" ref="I36" si="55">I4-(I24-I4)</f>
        <v>10544.808907135062</v>
      </c>
      <c r="J36" s="92"/>
      <c r="K36" s="92"/>
      <c r="L36" s="92"/>
      <c r="M36" s="92"/>
    </row>
    <row r="37" spans="1:13" x14ac:dyDescent="0.3">
      <c r="A37" s="103" t="s">
        <v>25</v>
      </c>
      <c r="B37" s="103"/>
      <c r="C37" s="103"/>
      <c r="D37" s="103"/>
      <c r="E37" s="65" t="s">
        <v>53</v>
      </c>
      <c r="F37" s="66"/>
      <c r="G37" s="99"/>
      <c r="H37" s="99"/>
      <c r="I37" s="99"/>
    </row>
    <row r="38" spans="1:13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</row>
    <row r="39" spans="1:13" x14ac:dyDescent="0.3">
      <c r="A39" s="46"/>
      <c r="B39" s="46"/>
      <c r="C39" s="46"/>
      <c r="D39" s="46" t="s">
        <v>54</v>
      </c>
      <c r="E39" s="48"/>
      <c r="F39" s="48"/>
      <c r="G39" s="89"/>
      <c r="H39" s="89"/>
      <c r="I39" s="89"/>
    </row>
    <row r="40" spans="1:13" x14ac:dyDescent="0.3">
      <c r="A40" s="45"/>
      <c r="B40" s="46"/>
      <c r="C40" s="45"/>
      <c r="D40" s="46" t="s">
        <v>33</v>
      </c>
      <c r="E40" s="49"/>
      <c r="F40" s="49"/>
      <c r="G40" s="91"/>
      <c r="H40" s="49">
        <v>10767.1639</v>
      </c>
      <c r="I40" s="91">
        <v>10736</v>
      </c>
    </row>
    <row r="41" spans="1:13" x14ac:dyDescent="0.3">
      <c r="A41" s="45"/>
      <c r="B41" s="45"/>
      <c r="C41" s="45"/>
      <c r="D41" s="46" t="s">
        <v>30</v>
      </c>
      <c r="E41" s="53"/>
      <c r="F41" s="53"/>
      <c r="G41" s="98"/>
      <c r="H41" s="53">
        <v>10745.6</v>
      </c>
      <c r="I41" s="53">
        <v>10716.3377</v>
      </c>
    </row>
    <row r="42" spans="1:13" x14ac:dyDescent="0.3">
      <c r="A42" s="45"/>
      <c r="B42" s="45"/>
      <c r="C42" s="45"/>
      <c r="D42" s="46" t="s">
        <v>30</v>
      </c>
      <c r="E42" s="55"/>
      <c r="F42" s="55"/>
      <c r="G42" s="55"/>
      <c r="H42" s="55">
        <v>10701.8</v>
      </c>
      <c r="I42" s="55">
        <v>10691</v>
      </c>
    </row>
    <row r="43" spans="1:13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:H43" si="56">G4</f>
        <v>10780.55</v>
      </c>
      <c r="H43" s="50">
        <f t="shared" si="56"/>
        <v>10661.55</v>
      </c>
      <c r="I43" s="50">
        <f t="shared" ref="I43" si="57">I4</f>
        <v>10652.2</v>
      </c>
    </row>
    <row r="44" spans="1:13" x14ac:dyDescent="0.3">
      <c r="A44" s="45"/>
      <c r="B44" s="45"/>
      <c r="C44" s="45"/>
      <c r="D44" s="46" t="s">
        <v>31</v>
      </c>
      <c r="E44" s="56"/>
      <c r="F44" s="56"/>
      <c r="G44" s="100"/>
      <c r="H44" s="56">
        <v>10625.521599999998</v>
      </c>
      <c r="I44" s="100"/>
    </row>
    <row r="45" spans="1:13" x14ac:dyDescent="0.3">
      <c r="A45" s="45"/>
      <c r="B45" s="45"/>
      <c r="C45" s="45"/>
      <c r="D45" s="46" t="s">
        <v>32</v>
      </c>
      <c r="E45" s="54"/>
      <c r="F45" s="54"/>
      <c r="G45" s="54"/>
      <c r="H45" s="54">
        <v>10609.907839999998</v>
      </c>
      <c r="I45" s="54"/>
    </row>
    <row r="46" spans="1:13" x14ac:dyDescent="0.3">
      <c r="A46" s="45"/>
      <c r="B46" s="45"/>
      <c r="C46" s="45"/>
      <c r="D46" s="46" t="s">
        <v>34</v>
      </c>
      <c r="E46" s="51"/>
      <c r="F46" s="51"/>
      <c r="G46" s="101"/>
      <c r="H46" s="51">
        <v>10553.399999999998</v>
      </c>
      <c r="I46" s="51"/>
    </row>
    <row r="47" spans="1:13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</row>
    <row r="48" spans="1:13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</row>
    <row r="49" spans="1:9" x14ac:dyDescent="0.3">
      <c r="A49" s="103" t="s">
        <v>60</v>
      </c>
      <c r="B49" s="103"/>
      <c r="C49" s="103"/>
      <c r="D49" s="103"/>
      <c r="E49" s="64"/>
      <c r="F49" s="64"/>
      <c r="G49" s="64"/>
      <c r="H49" s="64"/>
      <c r="I49" s="64"/>
    </row>
    <row r="50" spans="1:9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:H50" si="58">ABS(G2-G3)</f>
        <v>175.25</v>
      </c>
      <c r="H50" s="47">
        <f t="shared" si="58"/>
        <v>173.5</v>
      </c>
      <c r="I50" s="47">
        <f t="shared" ref="I50" si="59">ABS(I2-I3)</f>
        <v>106.70000000000073</v>
      </c>
    </row>
    <row r="51" spans="1:9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:H51" si="60">G50*1.1</f>
        <v>192.77500000000001</v>
      </c>
      <c r="H51" s="47">
        <f t="shared" si="60"/>
        <v>190.85000000000002</v>
      </c>
      <c r="I51" s="47">
        <f t="shared" ref="I51" si="61">I50*1.1</f>
        <v>117.37000000000081</v>
      </c>
    </row>
    <row r="52" spans="1:9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:H52" si="62">(G2+G3)</f>
        <v>21688.15</v>
      </c>
      <c r="H52" s="47">
        <f t="shared" si="62"/>
        <v>21435.4</v>
      </c>
      <c r="I52" s="47">
        <f t="shared" ref="I52" si="63">(I2+I3)</f>
        <v>21274</v>
      </c>
    </row>
    <row r="53" spans="1:9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:H53" si="64">(G2+G3)/2</f>
        <v>10844.075000000001</v>
      </c>
      <c r="H53" s="47">
        <f t="shared" si="64"/>
        <v>10717.7</v>
      </c>
      <c r="I53" s="47">
        <f t="shared" ref="I53" si="65">(I2+I3)/2</f>
        <v>10637</v>
      </c>
    </row>
    <row r="54" spans="1:9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:H54" si="66">G55-G56+G55</f>
        <v>10801.724999999999</v>
      </c>
      <c r="H54" s="47">
        <f t="shared" si="66"/>
        <v>10680.266666666666</v>
      </c>
      <c r="I54" s="47">
        <f t="shared" ref="I54" si="67">I55-I56+I55</f>
        <v>10647.133333333335</v>
      </c>
    </row>
    <row r="55" spans="1:9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:H55" si="68">(G2+G3+G4)/3</f>
        <v>10822.9</v>
      </c>
      <c r="H55" s="47">
        <f t="shared" si="68"/>
        <v>10698.983333333334</v>
      </c>
      <c r="I55" s="47">
        <f t="shared" ref="I55" si="69">(I2+I3+I4)/3</f>
        <v>10642.066666666668</v>
      </c>
    </row>
    <row r="56" spans="1:9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:H56" si="70">G53</f>
        <v>10844.075000000001</v>
      </c>
      <c r="H56" s="47">
        <f t="shared" si="70"/>
        <v>10717.7</v>
      </c>
      <c r="I56" s="47">
        <f t="shared" ref="I56" si="71">I53</f>
        <v>10637</v>
      </c>
    </row>
    <row r="57" spans="1:9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:H57" si="72">ABS(G54-G56)</f>
        <v>42.350000000002183</v>
      </c>
      <c r="H57" s="67">
        <f t="shared" si="72"/>
        <v>37.433333333334303</v>
      </c>
      <c r="I57" s="67">
        <f t="shared" ref="I57" si="73">ABS(I54-I56)</f>
        <v>10.133333333335031</v>
      </c>
    </row>
    <row r="58" spans="1:9" x14ac:dyDescent="0.3">
      <c r="E58" s="41"/>
      <c r="F58" s="41"/>
    </row>
    <row r="59" spans="1:9" x14ac:dyDescent="0.3">
      <c r="E59" s="41"/>
      <c r="F59" s="41"/>
    </row>
    <row r="60" spans="1:9" x14ac:dyDescent="0.3">
      <c r="E60" s="41"/>
      <c r="F60" s="41"/>
    </row>
    <row r="61" spans="1:9" x14ac:dyDescent="0.3">
      <c r="E61" s="41"/>
      <c r="F61" s="41"/>
    </row>
    <row r="62" spans="1:9" x14ac:dyDescent="0.3">
      <c r="E62" s="41"/>
      <c r="F62" s="41"/>
    </row>
    <row r="63" spans="1:9" x14ac:dyDescent="0.3">
      <c r="E63" s="41"/>
      <c r="F63" s="41"/>
    </row>
    <row r="64" spans="1:9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3" sqref="E1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10931</v>
      </c>
      <c r="F6" s="10"/>
      <c r="G6" s="12">
        <v>10987.45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10798.65</v>
      </c>
      <c r="D9" s="10"/>
      <c r="E9" s="11">
        <v>10617</v>
      </c>
      <c r="F9" s="10"/>
      <c r="G9" s="12">
        <v>10583.65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10931</v>
      </c>
      <c r="D12" s="10" t="s">
        <v>45</v>
      </c>
      <c r="E12" s="11">
        <v>10700</v>
      </c>
      <c r="F12" s="10"/>
      <c r="G12" s="102">
        <v>10745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10843.2068</v>
      </c>
      <c r="D16" s="36"/>
      <c r="E16" s="35">
        <f>VALUE(23.6/100*(E6-E9)+E9)</f>
        <v>10691.103999999999</v>
      </c>
      <c r="F16" s="37"/>
      <c r="G16" s="38">
        <f>VALUE(23.6/100*(G6-G9)+G9)</f>
        <v>10678.9468</v>
      </c>
    </row>
    <row r="17" spans="2:7" x14ac:dyDescent="0.3">
      <c r="B17" s="29">
        <v>0.38200000000000001</v>
      </c>
      <c r="C17" s="30">
        <f>38.2/100*(C6-C9)+C9</f>
        <v>10870.7716</v>
      </c>
      <c r="D17" s="31"/>
      <c r="E17" s="30">
        <f>VALUE(38.2/100*(E6-E9)+E9)</f>
        <v>10736.948</v>
      </c>
      <c r="F17" s="32"/>
      <c r="G17" s="33">
        <f>VALUE(38.2/100*(G6-G9)+G9)</f>
        <v>10737.901599999999</v>
      </c>
    </row>
    <row r="18" spans="2:7" x14ac:dyDescent="0.3">
      <c r="B18" s="34">
        <v>0.5</v>
      </c>
      <c r="C18" s="35">
        <f>VALUE(50/100*(C6-C9)+C9)</f>
        <v>10893.05</v>
      </c>
      <c r="D18" s="36"/>
      <c r="E18" s="35">
        <f>VALUE(50/100*(E6-E9)+E9)</f>
        <v>10774</v>
      </c>
      <c r="F18" s="37"/>
      <c r="G18" s="38">
        <f>VALUE(50/100*(G6-G9)+G9)</f>
        <v>10785.55</v>
      </c>
    </row>
    <row r="19" spans="2:7" x14ac:dyDescent="0.3">
      <c r="B19" s="34">
        <v>0.61799999999999999</v>
      </c>
      <c r="C19" s="35">
        <f>VALUE(61.8/100*(C6-C9)+C9)</f>
        <v>10915.3284</v>
      </c>
      <c r="D19" s="36"/>
      <c r="E19" s="35">
        <f>VALUE(61.8/100*(E6-E9)+E9)</f>
        <v>10811.052</v>
      </c>
      <c r="F19" s="37"/>
      <c r="G19" s="38">
        <f>VALUE(61.8/100*(G6-G9)+G9)</f>
        <v>10833.198400000001</v>
      </c>
    </row>
    <row r="20" spans="2:7" x14ac:dyDescent="0.3">
      <c r="B20" s="18">
        <v>0.70699999999999996</v>
      </c>
      <c r="C20" s="19">
        <f>VALUE(70.7/100*(C6-C9)+C9)</f>
        <v>10932.131600000001</v>
      </c>
      <c r="D20" s="20"/>
      <c r="E20" s="19">
        <f>VALUE(70.7/100*(E6-E9)+E9)</f>
        <v>10838.998</v>
      </c>
      <c r="F20" s="21"/>
      <c r="G20" s="22">
        <f>VALUE(70.7/100*(G6-G9)+G9)</f>
        <v>10869.1366</v>
      </c>
    </row>
    <row r="21" spans="2:7" x14ac:dyDescent="0.3">
      <c r="B21" s="18">
        <v>0.78600000000000003</v>
      </c>
      <c r="C21" s="19">
        <f>VALUE(78.6/100*(C6-C9)+C9)</f>
        <v>10947.0468</v>
      </c>
      <c r="D21" s="20"/>
      <c r="E21" s="19">
        <f>VALUE(78.6/100*(E6-E9)+E9)</f>
        <v>10863.804</v>
      </c>
      <c r="F21" s="21"/>
      <c r="G21" s="22">
        <f>VALUE(78.6/100*(G6-G9)+G9)</f>
        <v>10901.0368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10931</v>
      </c>
      <c r="F22" s="21"/>
      <c r="G22" s="22">
        <f>VALUE(100/100*(G6-G9)+G9)</f>
        <v>10987.45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10858.8784</v>
      </c>
      <c r="D25" s="39"/>
      <c r="E25" s="27">
        <f>VALUE(E12-38.2/100*(E6-E9))</f>
        <v>10580.052</v>
      </c>
      <c r="F25" s="40"/>
      <c r="G25" s="27">
        <f>VALUE(G12-38.2/100*(G6-G9))</f>
        <v>10590.7484</v>
      </c>
    </row>
    <row r="26" spans="2:7" x14ac:dyDescent="0.3">
      <c r="B26" s="24">
        <v>0.5</v>
      </c>
      <c r="C26" s="27">
        <f>VALUE(C12-50/100*(C6-C9))</f>
        <v>10836.599999999999</v>
      </c>
      <c r="D26" s="39"/>
      <c r="E26" s="27">
        <f>VALUE(E12-50/100*(E6-E9))</f>
        <v>10543</v>
      </c>
      <c r="F26" s="40"/>
      <c r="G26" s="27">
        <f>VALUE(G12-50/100*(G6-G9))</f>
        <v>10543.099999999999</v>
      </c>
    </row>
    <row r="27" spans="2:7" x14ac:dyDescent="0.3">
      <c r="B27" s="24">
        <v>0.61799999999999999</v>
      </c>
      <c r="C27" s="27">
        <f>VALUE(C12-61.8/100*(C6-C9))</f>
        <v>10814.321599999999</v>
      </c>
      <c r="D27" s="39"/>
      <c r="E27" s="27">
        <f>VALUE(E12-61.8/100*(E6-E9))</f>
        <v>10505.948</v>
      </c>
      <c r="F27" s="40"/>
      <c r="G27" s="27">
        <f>VALUE(G12-61.8/100*(G6-G9))</f>
        <v>10495.451599999999</v>
      </c>
    </row>
    <row r="28" spans="2:7" x14ac:dyDescent="0.3">
      <c r="B28" s="18">
        <v>0.70699999999999996</v>
      </c>
      <c r="C28" s="22">
        <f>VALUE(C12-70.07/100*(C6-C9))</f>
        <v>10798.707839999999</v>
      </c>
      <c r="D28" s="20"/>
      <c r="E28" s="22">
        <f>VALUE(E12-70.07/100*(E6-E9))</f>
        <v>10479.9802</v>
      </c>
      <c r="F28" s="21"/>
      <c r="G28" s="22">
        <f>VALUE(G12-70.07/100*(G6-G9))</f>
        <v>10462.057339999999</v>
      </c>
    </row>
    <row r="29" spans="2:7" x14ac:dyDescent="0.3">
      <c r="B29" s="24">
        <v>1</v>
      </c>
      <c r="C29" s="27">
        <f>VALUE(C12-100/100*(C6-C9))</f>
        <v>10742.199999999999</v>
      </c>
      <c r="D29" s="39"/>
      <c r="E29" s="27">
        <f>VALUE(E12-100/100*(E6-E9))</f>
        <v>10386</v>
      </c>
      <c r="F29" s="40"/>
      <c r="G29" s="27">
        <f>VALUE(G12-100/100*(G6-G9))</f>
        <v>10341.199999999999</v>
      </c>
    </row>
    <row r="30" spans="2:7" x14ac:dyDescent="0.3">
      <c r="B30" s="18">
        <v>1.236</v>
      </c>
      <c r="C30" s="22">
        <f>VALUE(C12-123.6/100*(C6-C9))</f>
        <v>10697.643199999999</v>
      </c>
      <c r="D30" s="20"/>
      <c r="E30" s="22">
        <f>VALUE(E12-123.6/100*(E6-E9))</f>
        <v>10311.896000000001</v>
      </c>
      <c r="F30" s="21"/>
      <c r="G30" s="22">
        <f>VALUE(G12-123.6/100*(G6-G9))</f>
        <v>10245.903199999999</v>
      </c>
    </row>
    <row r="31" spans="2:7" x14ac:dyDescent="0.3">
      <c r="B31" s="18">
        <v>1.3819999999999999</v>
      </c>
      <c r="C31" s="22">
        <f>VALUE(C12-138.2/100*(C6-C9))</f>
        <v>10670.078399999999</v>
      </c>
      <c r="D31" s="20"/>
      <c r="E31" s="22">
        <f>VALUE(E12-138.2/100*(E6-E9))</f>
        <v>10266.052</v>
      </c>
      <c r="F31" s="21"/>
      <c r="G31" s="22">
        <f>VALUE(G12-138.2/100*(G6-G9))</f>
        <v>10186.948399999999</v>
      </c>
    </row>
    <row r="32" spans="2:7" x14ac:dyDescent="0.3">
      <c r="B32" s="18">
        <v>1.5</v>
      </c>
      <c r="C32" s="22">
        <f>VALUE(C12-150/100*(C6-C9))</f>
        <v>10647.8</v>
      </c>
      <c r="D32" s="20"/>
      <c r="E32" s="22">
        <f>VALUE(E12-150/100*(E6-E9))</f>
        <v>10229</v>
      </c>
      <c r="F32" s="21"/>
      <c r="G32" s="22">
        <f>VALUE(G12-150/100*(G6-G9))</f>
        <v>10139.299999999999</v>
      </c>
    </row>
    <row r="33" spans="2:7" x14ac:dyDescent="0.3">
      <c r="B33" s="24">
        <v>1.6180000000000001</v>
      </c>
      <c r="C33" s="27">
        <f>VALUE(C12-161.8/100*(C6-C9))</f>
        <v>10625.521599999998</v>
      </c>
      <c r="D33" s="39"/>
      <c r="E33" s="27">
        <f>VALUE(E12-161.8/100*(E6-E9))</f>
        <v>10191.948</v>
      </c>
      <c r="F33" s="40"/>
      <c r="G33" s="27">
        <f>VALUE(G12-161.8/100*(G6-G9))</f>
        <v>10091.651599999997</v>
      </c>
    </row>
    <row r="34" spans="2:7" x14ac:dyDescent="0.3">
      <c r="B34" s="18">
        <v>1.7070000000000001</v>
      </c>
      <c r="C34" s="22">
        <f>VALUE(C12-170.07/100*(C6-C9))</f>
        <v>10609.907839999998</v>
      </c>
      <c r="D34" s="20"/>
      <c r="E34" s="22">
        <f>VALUE(E12-170.07/100*(E6-E9))</f>
        <v>10165.9802</v>
      </c>
      <c r="F34" s="21"/>
      <c r="G34" s="22">
        <f>VALUE(G12-170.07/100*(G6-G9))</f>
        <v>10058.257339999998</v>
      </c>
    </row>
    <row r="35" spans="2:7" x14ac:dyDescent="0.3">
      <c r="B35" s="24">
        <v>2</v>
      </c>
      <c r="C35" s="27">
        <f>VALUE(C12-200/100*(C6-C9))</f>
        <v>10553.399999999998</v>
      </c>
      <c r="D35" s="39"/>
      <c r="E35" s="27">
        <f>VALUE(E12-200/100*(E6-E9))</f>
        <v>10072</v>
      </c>
      <c r="F35" s="40"/>
      <c r="G35" s="27">
        <f>VALUE(G12-200/100*(G6-G9))</f>
        <v>9937.3999999999978</v>
      </c>
    </row>
    <row r="36" spans="2:7" x14ac:dyDescent="0.3">
      <c r="B36" s="18">
        <v>2.2360000000000002</v>
      </c>
      <c r="C36" s="22">
        <f>VALUE(C12-223.6/100*(C6-C9))</f>
        <v>10508.843199999998</v>
      </c>
      <c r="D36" s="20"/>
      <c r="E36" s="22">
        <f>VALUE(E12-223.6/100*(E6-E9))</f>
        <v>9997.8960000000006</v>
      </c>
      <c r="F36" s="21"/>
      <c r="G36" s="22">
        <f>VALUE(G12-223.6/100*(G6-G9))</f>
        <v>9842.1031999999977</v>
      </c>
    </row>
    <row r="37" spans="2:7" x14ac:dyDescent="0.3">
      <c r="B37" s="24">
        <v>2.3820000000000001</v>
      </c>
      <c r="C37" s="27">
        <f>VALUE(C12-238.2/100*(C6-C9))</f>
        <v>10481.278399999997</v>
      </c>
      <c r="D37" s="39"/>
      <c r="E37" s="27">
        <f>VALUE(E12-238.2/100*(E6-E9))</f>
        <v>9952.0519999999997</v>
      </c>
      <c r="F37" s="40"/>
      <c r="G37" s="27">
        <f>VALUE(G12-238.2/100*(G6-G9))</f>
        <v>9783.1483999999982</v>
      </c>
    </row>
    <row r="38" spans="2:7" x14ac:dyDescent="0.3">
      <c r="B38" s="24">
        <v>2.6179999999999999</v>
      </c>
      <c r="C38" s="27">
        <f>VALUE(C12-261.8/100*(C6-C9))</f>
        <v>10436.721599999997</v>
      </c>
      <c r="D38" s="39"/>
      <c r="E38" s="27">
        <f>VALUE(E12-261.8/100*(E6-E9))</f>
        <v>9877.9480000000003</v>
      </c>
      <c r="F38" s="40"/>
      <c r="G38" s="27">
        <f>VALUE(G12-261.8/100*(G6-G9))</f>
        <v>9687.8515999999963</v>
      </c>
    </row>
    <row r="39" spans="2:7" x14ac:dyDescent="0.3">
      <c r="B39" s="24">
        <v>3</v>
      </c>
      <c r="C39" s="27">
        <f>VALUE(C12-300/100*(C6-C9))</f>
        <v>10364.599999999997</v>
      </c>
      <c r="D39" s="39"/>
      <c r="E39" s="27">
        <f>VALUE(E12-300/100*(E6-E9))</f>
        <v>9758</v>
      </c>
      <c r="F39" s="40"/>
      <c r="G39" s="27">
        <f>VALUE(G12-300/100*(G6-G9))</f>
        <v>9533.5999999999967</v>
      </c>
    </row>
    <row r="40" spans="2:7" x14ac:dyDescent="0.3">
      <c r="B40" s="18">
        <v>3.2360000000000002</v>
      </c>
      <c r="C40" s="22">
        <f>VALUE(C12-323.6/100*(C6-C9))</f>
        <v>10320.043199999996</v>
      </c>
      <c r="D40" s="20"/>
      <c r="E40" s="22">
        <f>VALUE(E12-323.6/100*(E6-E9))</f>
        <v>9683.8960000000006</v>
      </c>
      <c r="F40" s="21"/>
      <c r="G40" s="22">
        <f>VALUE(G12-323.6/100*(G6-G9))</f>
        <v>9438.3031999999967</v>
      </c>
    </row>
    <row r="41" spans="2:7" x14ac:dyDescent="0.3">
      <c r="B41" s="24">
        <v>3.3820000000000001</v>
      </c>
      <c r="C41" s="27">
        <f>VALUE(C12-338.2/100*(C6-C9))</f>
        <v>10292.478399999996</v>
      </c>
      <c r="D41" s="39"/>
      <c r="E41" s="27">
        <f>VALUE(E12-338.2/100*(E6-E9))</f>
        <v>9638.0519999999997</v>
      </c>
      <c r="F41" s="40"/>
      <c r="G41" s="27">
        <f>VALUE(G12-338.2/100*(G6-G9))</f>
        <v>9379.3483999999971</v>
      </c>
    </row>
    <row r="42" spans="2:7" x14ac:dyDescent="0.3">
      <c r="B42" s="24">
        <v>3.6179999999999999</v>
      </c>
      <c r="C42" s="27">
        <f>VALUE(C12-361.8/100*(C6-C9))</f>
        <v>10247.921599999996</v>
      </c>
      <c r="D42" s="39"/>
      <c r="E42" s="27">
        <f>VALUE(E12-361.8/100*(E6-E9))</f>
        <v>9563.9480000000003</v>
      </c>
      <c r="F42" s="40"/>
      <c r="G42" s="27">
        <f>VALUE(G12-361.8/100*(G6-G9))</f>
        <v>9284.0515999999952</v>
      </c>
    </row>
    <row r="43" spans="2:7" x14ac:dyDescent="0.3">
      <c r="B43" s="24">
        <v>4</v>
      </c>
      <c r="C43" s="27">
        <f>VALUE(C12-400/100*(C6-C9))</f>
        <v>10175.799999999996</v>
      </c>
      <c r="D43" s="39"/>
      <c r="E43" s="27">
        <f>VALUE(E12-400/100*(E6-E9))</f>
        <v>9444</v>
      </c>
      <c r="F43" s="40"/>
      <c r="G43" s="27">
        <f>VALUE(G12-400/100*(G6-G9))</f>
        <v>9129.7999999999956</v>
      </c>
    </row>
    <row r="44" spans="2:7" x14ac:dyDescent="0.3">
      <c r="B44" s="18">
        <v>4.2359999999999998</v>
      </c>
      <c r="C44" s="22">
        <f>VALUE(C12-423.6/100*(C6-C9))</f>
        <v>10131.243199999995</v>
      </c>
      <c r="D44" s="20"/>
      <c r="E44" s="22">
        <f>VALUE(E12-423.6/100*(E6-E9))</f>
        <v>9369.8960000000006</v>
      </c>
      <c r="F44" s="21"/>
      <c r="G44" s="22">
        <f>VALUE(G12-423.6/100*(G6-G9))</f>
        <v>9034.5031999999956</v>
      </c>
    </row>
    <row r="45" spans="2:7" x14ac:dyDescent="0.3">
      <c r="B45" s="18">
        <v>4.3819999999999997</v>
      </c>
      <c r="C45" s="22">
        <f>VALUE(C12-438.2/100*(C6-C9))</f>
        <v>10103.678399999995</v>
      </c>
      <c r="D45" s="20"/>
      <c r="E45" s="22">
        <f>VALUE(E12-438.2/100*(E6-E9))</f>
        <v>9324.0519999999997</v>
      </c>
      <c r="F45" s="21"/>
      <c r="G45" s="22">
        <f>VALUE(G12-438.2/100*(G6-G9))</f>
        <v>8975.548399999996</v>
      </c>
    </row>
    <row r="46" spans="2:7" x14ac:dyDescent="0.3">
      <c r="B46" s="18">
        <v>4.6180000000000003</v>
      </c>
      <c r="C46" s="22">
        <f>VALUE(C12-461.8/100*(C6-C9))</f>
        <v>10059.121599999995</v>
      </c>
      <c r="D46" s="20"/>
      <c r="E46" s="22">
        <f>VALUE(E12-461.8/100*(E6-E9))</f>
        <v>9249.9480000000003</v>
      </c>
      <c r="F46" s="21"/>
      <c r="G46" s="22">
        <f>VALUE(G12-461.8/100*(G6-G9))</f>
        <v>8880.2515999999941</v>
      </c>
    </row>
    <row r="47" spans="2:7" x14ac:dyDescent="0.3">
      <c r="B47" s="18">
        <v>5</v>
      </c>
      <c r="C47" s="22">
        <f>VALUE(C12-500/100*(C6-C9))</f>
        <v>9986.9999999999945</v>
      </c>
      <c r="D47" s="20"/>
      <c r="E47" s="22">
        <f>VALUE(E12-500/100*(E6-E9))</f>
        <v>9130</v>
      </c>
      <c r="F47" s="21"/>
      <c r="G47" s="22">
        <f>VALUE(G12-500/100*(G6-G9))</f>
        <v>8725.9999999999945</v>
      </c>
    </row>
    <row r="48" spans="2:7" x14ac:dyDescent="0.3">
      <c r="B48" s="18">
        <v>5.2359999999999998</v>
      </c>
      <c r="C48" s="22">
        <f>VALUE(C12-523.6/100*(C6-C9))</f>
        <v>9942.4431999999942</v>
      </c>
      <c r="D48" s="20"/>
      <c r="E48" s="22">
        <f>VALUE(E12-523.6/100*(E6-E9))</f>
        <v>9055.8960000000006</v>
      </c>
      <c r="F48" s="21"/>
      <c r="G48" s="22">
        <f>VALUE(G12-523.6/100*(G6-G9))</f>
        <v>8630.7031999999945</v>
      </c>
    </row>
    <row r="49" spans="2:7" x14ac:dyDescent="0.3">
      <c r="B49" s="18">
        <v>5.3819999999999997</v>
      </c>
      <c r="C49" s="22">
        <f>VALUE(C12-538.2/100*(C6-C9))</f>
        <v>9914.8783999999941</v>
      </c>
      <c r="D49" s="20"/>
      <c r="E49" s="22">
        <f>VALUE(E12-538.2/100*(E6-E9))</f>
        <v>9010.0519999999997</v>
      </c>
      <c r="F49" s="21"/>
      <c r="G49" s="22">
        <f>VALUE(G12-538.2/100*(G6-G9))</f>
        <v>8571.7483999999931</v>
      </c>
    </row>
    <row r="50" spans="2:7" x14ac:dyDescent="0.3">
      <c r="B50" s="18">
        <v>5.6180000000000003</v>
      </c>
      <c r="C50" s="22">
        <f>VALUE(C12-561.8/100*(C6-C9))</f>
        <v>9870.3215999999939</v>
      </c>
      <c r="D50" s="20"/>
      <c r="E50" s="22">
        <f>VALUE(E12-561.8/100*(E6-E9))</f>
        <v>8935.9480000000003</v>
      </c>
      <c r="F50" s="21"/>
      <c r="G50" s="22">
        <f>VALUE(G12-561.8/100*(G6-G9))</f>
        <v>8476.4515999999931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10931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10583.65</v>
      </c>
      <c r="D9" s="10"/>
      <c r="E9" s="11">
        <v>10870.35</v>
      </c>
      <c r="F9" s="10"/>
      <c r="G9" s="12">
        <v>10987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>
        <v>10692.45</v>
      </c>
      <c r="F12" s="10"/>
      <c r="G12" s="12">
        <v>10798.65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10665.624599999999</v>
      </c>
      <c r="D16" s="36"/>
      <c r="E16" s="35">
        <f>VALUE(23.6/100*(E6-E9)+E9)</f>
        <v>10813.3442</v>
      </c>
      <c r="F16" s="37"/>
      <c r="G16" s="38">
        <f>VALUE(23.6/100*(G6-G9)+G9)</f>
        <v>10917.486199999999</v>
      </c>
    </row>
    <row r="17" spans="2:7" x14ac:dyDescent="0.3">
      <c r="B17" s="29">
        <v>0.38200000000000001</v>
      </c>
      <c r="C17" s="30">
        <f>38.2/100*(C6-C9)+C9</f>
        <v>10716.3377</v>
      </c>
      <c r="D17" s="31"/>
      <c r="E17" s="30">
        <f>VALUE(38.2/100*(E6-E9)+E9)</f>
        <v>10778.0779</v>
      </c>
      <c r="F17" s="32"/>
      <c r="G17" s="33">
        <f>VALUE(38.2/100*(G6-G9)+G9)</f>
        <v>10874.481900000001</v>
      </c>
    </row>
    <row r="18" spans="2:7" x14ac:dyDescent="0.3">
      <c r="B18" s="34">
        <v>0.5</v>
      </c>
      <c r="C18" s="35">
        <f>VALUE(50/100*(C6-C9)+C9)</f>
        <v>10757.325000000001</v>
      </c>
      <c r="D18" s="36"/>
      <c r="E18" s="35">
        <f>VALUE(50/100*(E6-E9)+E9)</f>
        <v>10749.575000000001</v>
      </c>
      <c r="F18" s="37"/>
      <c r="G18" s="38">
        <f>VALUE(50/100*(G6-G9)+G9)</f>
        <v>10839.725</v>
      </c>
    </row>
    <row r="19" spans="2:7" x14ac:dyDescent="0.3">
      <c r="B19" s="34">
        <v>0.61799999999999999</v>
      </c>
      <c r="C19" s="35">
        <f>VALUE(61.8/100*(C6-C9)+C9)</f>
        <v>10798.3123</v>
      </c>
      <c r="D19" s="36"/>
      <c r="E19" s="35">
        <f>VALUE(61.8/100*(E6-E9)+E9)</f>
        <v>10721.072099999999</v>
      </c>
      <c r="F19" s="37"/>
      <c r="G19" s="38">
        <f>VALUE(61.8/100*(G6-G9)+G9)</f>
        <v>10804.9681</v>
      </c>
    </row>
    <row r="20" spans="2:7" x14ac:dyDescent="0.3">
      <c r="B20" s="18">
        <v>0.70699999999999996</v>
      </c>
      <c r="C20" s="19">
        <f>VALUE(70.7/100*(C6-C9)+C9)</f>
        <v>10829.22645</v>
      </c>
      <c r="D20" s="20"/>
      <c r="E20" s="19">
        <f>VALUE(70.7/100*(E6-E9)+E9)</f>
        <v>10699.57415</v>
      </c>
      <c r="F20" s="21"/>
      <c r="G20" s="22">
        <f>VALUE(70.7/100*(G6-G9)+G9)</f>
        <v>10778.75315</v>
      </c>
    </row>
    <row r="21" spans="2:7" x14ac:dyDescent="0.3">
      <c r="B21" s="18">
        <v>0.78600000000000003</v>
      </c>
      <c r="C21" s="19">
        <f>VALUE(78.6/100*(C6-C9)+C9)</f>
        <v>10856.667100000001</v>
      </c>
      <c r="D21" s="20"/>
      <c r="E21" s="19">
        <f>VALUE(78.6/100*(E6-E9)+E9)</f>
        <v>10680.491699999999</v>
      </c>
      <c r="F21" s="21"/>
      <c r="G21" s="22">
        <f>VALUE(78.6/100*(G6-G9)+G9)</f>
        <v>10755.483700000001</v>
      </c>
    </row>
    <row r="22" spans="2:7" x14ac:dyDescent="0.3">
      <c r="B22" s="18">
        <v>1</v>
      </c>
      <c r="C22" s="19">
        <f>VALUE(100/100*(C6-C9)+C9)</f>
        <v>10931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-132.68770000000015</v>
      </c>
      <c r="D25" s="39"/>
      <c r="E25" s="27">
        <f>VALUE(E12-38.2/100*(E6-E9))</f>
        <v>10784.722100000001</v>
      </c>
      <c r="F25" s="40"/>
      <c r="G25" s="27">
        <f>VALUE(G12-38.2/100*(G6-G9))</f>
        <v>10911.168099999999</v>
      </c>
    </row>
    <row r="26" spans="2:7" x14ac:dyDescent="0.3">
      <c r="B26" s="94">
        <v>0.5</v>
      </c>
      <c r="C26" s="95">
        <f>VALUE(C12-50/100*(C6-C9))</f>
        <v>-173.67500000000018</v>
      </c>
      <c r="D26" s="96"/>
      <c r="E26" s="95">
        <f>VALUE(E12-50/100*(E6-E9))</f>
        <v>10813.225000000002</v>
      </c>
      <c r="F26" s="97"/>
      <c r="G26" s="95">
        <f>VALUE(G12-50/100*(G6-G9))</f>
        <v>10945.924999999999</v>
      </c>
    </row>
    <row r="27" spans="2:7" x14ac:dyDescent="0.3">
      <c r="B27" s="24">
        <v>0.61799999999999999</v>
      </c>
      <c r="C27" s="27">
        <f>VALUE(C12-61.8/100*(C6-C9))</f>
        <v>-214.66230000000022</v>
      </c>
      <c r="D27" s="39"/>
      <c r="E27" s="27">
        <f>VALUE(E12-61.8/100*(E6-E9))</f>
        <v>10841.727900000002</v>
      </c>
      <c r="F27" s="40"/>
      <c r="G27" s="27">
        <f>VALUE(G12-61.8/100*(G6-G9))</f>
        <v>10980.6819</v>
      </c>
    </row>
    <row r="28" spans="2:7" x14ac:dyDescent="0.3">
      <c r="B28" s="18">
        <v>0.70699999999999996</v>
      </c>
      <c r="C28" s="22">
        <f>VALUE(C12-70.07/100*(C6-C9))</f>
        <v>-243.38814500000021</v>
      </c>
      <c r="D28" s="20"/>
      <c r="E28" s="22">
        <f>VALUE(E12-70.07/100*(E6-E9))</f>
        <v>10861.704085000001</v>
      </c>
      <c r="F28" s="21"/>
      <c r="G28" s="22">
        <f>VALUE(G12-70.07/100*(G6-G9))</f>
        <v>11005.041184999998</v>
      </c>
    </row>
    <row r="29" spans="2:7" x14ac:dyDescent="0.3">
      <c r="B29" s="24">
        <v>1</v>
      </c>
      <c r="C29" s="27">
        <f>VALUE(C12-100/100*(C6-C9))</f>
        <v>-347.35000000000036</v>
      </c>
      <c r="D29" s="39"/>
      <c r="E29" s="27">
        <f>VALUE(E12-100/100*(E6-E9))</f>
        <v>10934.000000000002</v>
      </c>
      <c r="F29" s="40"/>
      <c r="G29" s="27">
        <f>VALUE(G12-100/100*(G6-G9))</f>
        <v>11093.199999999999</v>
      </c>
    </row>
    <row r="30" spans="2:7" x14ac:dyDescent="0.3">
      <c r="B30" s="94">
        <v>1.236</v>
      </c>
      <c r="C30" s="95">
        <f>VALUE(C12-123.6/100*(C6-C9))</f>
        <v>-429.32460000000043</v>
      </c>
      <c r="D30" s="96"/>
      <c r="E30" s="95">
        <f>VALUE(E12-123.6/100*(E6-E9))</f>
        <v>10991.005800000003</v>
      </c>
      <c r="F30" s="97"/>
      <c r="G30" s="95">
        <f>VALUE(G12-123.6/100*(G6-G9))</f>
        <v>11162.7138</v>
      </c>
    </row>
    <row r="31" spans="2:7" x14ac:dyDescent="0.3">
      <c r="B31" s="18">
        <v>1.3819999999999999</v>
      </c>
      <c r="C31" s="22">
        <f>VALUE(C12-138.2/100*(C6-C9))</f>
        <v>-480.03770000000048</v>
      </c>
      <c r="D31" s="20"/>
      <c r="E31" s="22">
        <f>VALUE(E12-138.2/100*(E6-E9))</f>
        <v>11026.272100000002</v>
      </c>
      <c r="F31" s="21"/>
      <c r="G31" s="22">
        <f>VALUE(G12-138.2/100*(G6-G9))</f>
        <v>11205.718099999998</v>
      </c>
    </row>
    <row r="32" spans="2:7" x14ac:dyDescent="0.3">
      <c r="B32" s="18">
        <v>1.5</v>
      </c>
      <c r="C32" s="22">
        <f>VALUE(C12-150/100*(C6-C9))</f>
        <v>-521.02500000000055</v>
      </c>
      <c r="D32" s="20"/>
      <c r="E32" s="22">
        <f>VALUE(E12-150/100*(E6-E9))</f>
        <v>11054.775000000001</v>
      </c>
      <c r="F32" s="21"/>
      <c r="G32" s="22">
        <f>VALUE(G12-150/100*(G6-G9))</f>
        <v>11240.474999999999</v>
      </c>
    </row>
    <row r="33" spans="2:7" x14ac:dyDescent="0.3">
      <c r="B33" s="24">
        <v>1.6180000000000001</v>
      </c>
      <c r="C33" s="27">
        <f>VALUE(C12-161.8/100*(C6-C9))</f>
        <v>-562.01230000000066</v>
      </c>
      <c r="D33" s="39"/>
      <c r="E33" s="27">
        <f>VALUE(E12-161.8/100*(E6-E9))</f>
        <v>11083.277900000003</v>
      </c>
      <c r="F33" s="40"/>
      <c r="G33" s="27">
        <f>VALUE(G12-161.8/100*(G6-G9))</f>
        <v>11275.231899999999</v>
      </c>
    </row>
    <row r="34" spans="2:7" x14ac:dyDescent="0.3">
      <c r="B34" s="18">
        <v>1.7070000000000001</v>
      </c>
      <c r="C34" s="22">
        <f>VALUE(C12-170.07/100*(C6-C9))</f>
        <v>-590.7381450000006</v>
      </c>
      <c r="D34" s="20"/>
      <c r="E34" s="22">
        <f>VALUE(E12-170.07/100*(E6-E9))</f>
        <v>11103.254085000002</v>
      </c>
      <c r="F34" s="21"/>
      <c r="G34" s="22">
        <f>VALUE(G12-170.07/100*(G6-G9))</f>
        <v>11299.591184999997</v>
      </c>
    </row>
    <row r="35" spans="2:7" x14ac:dyDescent="0.3">
      <c r="B35" s="24">
        <v>2</v>
      </c>
      <c r="C35" s="27">
        <f>VALUE(C12-200/100*(C6-C9))</f>
        <v>-694.70000000000073</v>
      </c>
      <c r="D35" s="39"/>
      <c r="E35" s="27">
        <f>VALUE(E12-200/100*(E6-E9))</f>
        <v>11175.550000000003</v>
      </c>
      <c r="F35" s="40"/>
      <c r="G35" s="27">
        <f>VALUE(G12-200/100*(G6-G9))</f>
        <v>11387.749999999998</v>
      </c>
    </row>
    <row r="36" spans="2:7" x14ac:dyDescent="0.3">
      <c r="B36" s="18">
        <v>2.2360000000000002</v>
      </c>
      <c r="C36" s="22">
        <f>VALUE(C12-223.6/100*(C6-C9))</f>
        <v>-776.67460000000074</v>
      </c>
      <c r="D36" s="20"/>
      <c r="E36" s="22">
        <f>VALUE(E12-223.6/100*(E6-E9))</f>
        <v>11232.555800000004</v>
      </c>
      <c r="F36" s="21"/>
      <c r="G36" s="22">
        <f>VALUE(G12-223.6/100*(G6-G9))</f>
        <v>11457.263799999997</v>
      </c>
    </row>
    <row r="37" spans="2:7" x14ac:dyDescent="0.3">
      <c r="B37" s="24">
        <v>2.3820000000000001</v>
      </c>
      <c r="C37" s="27">
        <f>VALUE(C12-238.2/100*(C6-C9))</f>
        <v>-827.38770000000079</v>
      </c>
      <c r="D37" s="39"/>
      <c r="E37" s="27">
        <f>VALUE(E12-238.2/100*(E6-E9))</f>
        <v>11267.822100000003</v>
      </c>
      <c r="F37" s="40"/>
      <c r="G37" s="27">
        <f>VALUE(G12-238.2/100*(G6-G9))</f>
        <v>11500.268099999998</v>
      </c>
    </row>
    <row r="38" spans="2:7" x14ac:dyDescent="0.3">
      <c r="B38" s="24">
        <v>2.6179999999999999</v>
      </c>
      <c r="C38" s="27">
        <f>VALUE(C12-261.8/100*(C6-C9))</f>
        <v>-909.36230000000103</v>
      </c>
      <c r="D38" s="39"/>
      <c r="E38" s="27">
        <f>VALUE(E12-261.8/100*(E6-E9))</f>
        <v>11324.827900000004</v>
      </c>
      <c r="F38" s="40"/>
      <c r="G38" s="27">
        <f>VALUE(G12-261.8/100*(G6-G9))</f>
        <v>11569.781899999998</v>
      </c>
    </row>
    <row r="39" spans="2:7" x14ac:dyDescent="0.3">
      <c r="B39" s="24">
        <v>3</v>
      </c>
      <c r="C39" s="27">
        <f>VALUE(C12-300/100*(C6-C9))</f>
        <v>-1042.0500000000011</v>
      </c>
      <c r="D39" s="39"/>
      <c r="E39" s="27">
        <f>VALUE(E12-300/100*(E6-E9))</f>
        <v>11417.100000000004</v>
      </c>
      <c r="F39" s="40"/>
      <c r="G39" s="27">
        <f>VALUE(G12-300/100*(G6-G9))</f>
        <v>11682.299999999997</v>
      </c>
    </row>
    <row r="40" spans="2:7" x14ac:dyDescent="0.3">
      <c r="B40" s="18">
        <v>3.2360000000000002</v>
      </c>
      <c r="C40" s="22">
        <f>VALUE(C12-323.6/100*(C6-C9))</f>
        <v>-1124.0246000000013</v>
      </c>
      <c r="D40" s="20"/>
      <c r="E40" s="22">
        <f>VALUE(E12-323.6/100*(E6-E9))</f>
        <v>11474.105800000005</v>
      </c>
      <c r="F40" s="21"/>
      <c r="G40" s="22">
        <f>VALUE(G12-323.6/100*(G6-G9))</f>
        <v>11751.813799999998</v>
      </c>
    </row>
    <row r="41" spans="2:7" x14ac:dyDescent="0.3">
      <c r="B41" s="24">
        <v>3.3820000000000001</v>
      </c>
      <c r="C41" s="27">
        <f>VALUE(C12-338.2/100*(C6-C9))</f>
        <v>-1174.737700000001</v>
      </c>
      <c r="D41" s="39"/>
      <c r="E41" s="27">
        <f>VALUE(E12-338.2/100*(E6-E9))</f>
        <v>11509.372100000004</v>
      </c>
      <c r="F41" s="40"/>
      <c r="G41" s="27">
        <f>VALUE(G12-338.2/100*(G6-G9))</f>
        <v>11794.818099999997</v>
      </c>
    </row>
    <row r="42" spans="2:7" x14ac:dyDescent="0.3">
      <c r="B42" s="24">
        <v>3.6179999999999999</v>
      </c>
      <c r="C42" s="27">
        <f>VALUE(C12-361.8/100*(C6-C9))</f>
        <v>-1256.7123000000015</v>
      </c>
      <c r="D42" s="39"/>
      <c r="E42" s="27">
        <f>VALUE(E12-361.8/100*(E6-E9))</f>
        <v>11566.377900000005</v>
      </c>
      <c r="F42" s="40"/>
      <c r="G42" s="27">
        <f>VALUE(G12-361.8/100*(G6-G9))</f>
        <v>11864.331899999997</v>
      </c>
    </row>
    <row r="43" spans="2:7" x14ac:dyDescent="0.3">
      <c r="B43" s="24">
        <v>4</v>
      </c>
      <c r="C43" s="27">
        <f>VALUE(C12-400/100*(C6-C9))</f>
        <v>-1389.4000000000015</v>
      </c>
      <c r="D43" s="39"/>
      <c r="E43" s="27">
        <f>VALUE(E12-400/100*(E6-E9))</f>
        <v>11658.650000000005</v>
      </c>
      <c r="F43" s="40"/>
      <c r="G43" s="27">
        <f>VALUE(G12-400/100*(G6-G9))</f>
        <v>11976.849999999997</v>
      </c>
    </row>
    <row r="44" spans="2:7" x14ac:dyDescent="0.3">
      <c r="B44" s="18">
        <v>4.2359999999999998</v>
      </c>
      <c r="C44" s="22">
        <f>VALUE(C12-423.6/100*(C6-C9))</f>
        <v>-1471.3746000000017</v>
      </c>
      <c r="D44" s="20"/>
      <c r="E44" s="22">
        <f>VALUE(E12-423.6/100*(E6-E9))</f>
        <v>11715.655800000006</v>
      </c>
      <c r="F44" s="21"/>
      <c r="G44" s="22">
        <f>VALUE(G12-423.6/100*(G6-G9))</f>
        <v>12046.363799999997</v>
      </c>
    </row>
    <row r="45" spans="2:7" x14ac:dyDescent="0.3">
      <c r="B45" s="18">
        <v>4.3819999999999997</v>
      </c>
      <c r="C45" s="22">
        <f>VALUE(C12-438.2/100*(C6-C9))</f>
        <v>-1522.0877000000014</v>
      </c>
      <c r="D45" s="20"/>
      <c r="E45" s="22">
        <f>VALUE(E12-438.2/100*(E6-E9))</f>
        <v>11750.922100000005</v>
      </c>
      <c r="F45" s="21"/>
      <c r="G45" s="22">
        <f>VALUE(G12-438.2/100*(G6-G9))</f>
        <v>12089.368099999996</v>
      </c>
    </row>
    <row r="46" spans="2:7" x14ac:dyDescent="0.3">
      <c r="B46" s="18">
        <v>4.6180000000000003</v>
      </c>
      <c r="C46" s="22">
        <f>VALUE(C12-461.8/100*(C6-C9))</f>
        <v>-1604.0623000000019</v>
      </c>
      <c r="D46" s="20"/>
      <c r="E46" s="22">
        <f>VALUE(E12-461.8/100*(E6-E9))</f>
        <v>11807.927900000006</v>
      </c>
      <c r="F46" s="21"/>
      <c r="G46" s="22">
        <f>VALUE(G12-461.8/100*(G6-G9))</f>
        <v>12158.881899999997</v>
      </c>
    </row>
    <row r="47" spans="2:7" x14ac:dyDescent="0.3">
      <c r="B47" s="18">
        <v>5</v>
      </c>
      <c r="C47" s="22">
        <f>VALUE(C12-500/100*(C6-C9))</f>
        <v>-1736.7500000000018</v>
      </c>
      <c r="D47" s="20"/>
      <c r="E47" s="22">
        <f>VALUE(E12-500/100*(E6-E9))</f>
        <v>11900.200000000006</v>
      </c>
      <c r="F47" s="21"/>
      <c r="G47" s="22">
        <f>VALUE(G12-500/100*(G6-G9))</f>
        <v>12271.399999999996</v>
      </c>
    </row>
    <row r="48" spans="2:7" x14ac:dyDescent="0.3">
      <c r="B48" s="18">
        <v>5.2359999999999998</v>
      </c>
      <c r="C48" s="22">
        <f>VALUE(C12-523.6/100*(C6-C9))</f>
        <v>-1818.7246000000021</v>
      </c>
      <c r="D48" s="20"/>
      <c r="E48" s="22">
        <f>VALUE(E12-523.6/100*(E6-E9))</f>
        <v>11957.205800000007</v>
      </c>
      <c r="F48" s="21"/>
      <c r="G48" s="22">
        <f>VALUE(G12-523.6/100*(G6-G9))</f>
        <v>12340.913799999997</v>
      </c>
    </row>
    <row r="49" spans="2:7" x14ac:dyDescent="0.3">
      <c r="B49" s="18">
        <v>5.3819999999999997</v>
      </c>
      <c r="C49" s="22">
        <f>VALUE(C12-538.2/100*(C6-C9))</f>
        <v>-1869.4377000000022</v>
      </c>
      <c r="D49" s="20"/>
      <c r="E49" s="22">
        <f>VALUE(E12-538.2/100*(E6-E9))</f>
        <v>11992.472100000006</v>
      </c>
      <c r="F49" s="21"/>
      <c r="G49" s="22">
        <f>VALUE(G12-538.2/100*(G6-G9))</f>
        <v>12383.918099999995</v>
      </c>
    </row>
    <row r="50" spans="2:7" x14ac:dyDescent="0.3">
      <c r="B50" s="18">
        <v>5.6180000000000003</v>
      </c>
      <c r="C50" s="22">
        <f>VALUE(C12-561.8/100*(C6-C9))</f>
        <v>-1951.4123000000018</v>
      </c>
      <c r="D50" s="20"/>
      <c r="E50" s="22">
        <f>VALUE(E12-561.8/100*(E6-E9))</f>
        <v>12049.477900000007</v>
      </c>
      <c r="F50" s="21"/>
      <c r="G50" s="22">
        <f>VALUE(G12-561.8/100*(G6-G9))</f>
        <v>12453.431899999996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opLeftCell="AB1" zoomScale="115" zoomScaleNormal="115" workbookViewId="0">
      <selection activeCell="AM1" sqref="AM1:AO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16384" width="8.88671875" style="60"/>
  </cols>
  <sheetData>
    <row r="1" spans="1:43" x14ac:dyDescent="0.3">
      <c r="A1" s="104"/>
      <c r="B1" s="104"/>
      <c r="C1" s="104"/>
      <c r="D1" s="104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</row>
    <row r="2" spans="1:4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</row>
    <row r="3" spans="1:4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</row>
    <row r="4" spans="1:4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</row>
    <row r="5" spans="1:43" x14ac:dyDescent="0.3">
      <c r="A5" s="103" t="s">
        <v>24</v>
      </c>
      <c r="B5" s="103"/>
      <c r="C5" s="103"/>
      <c r="D5" s="103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</row>
    <row r="7" spans="1:43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</row>
    <row r="8" spans="1:43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</row>
    <row r="9" spans="1:43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</row>
    <row r="10" spans="1:4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</row>
    <row r="11" spans="1:43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</row>
    <row r="12" spans="1:4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</row>
    <row r="14" spans="1:4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</row>
    <row r="15" spans="1:4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</row>
    <row r="16" spans="1:4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</row>
    <row r="18" spans="1:4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</row>
    <row r="19" spans="1:43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</row>
    <row r="20" spans="1:43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</row>
    <row r="21" spans="1:43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</row>
    <row r="22" spans="1:43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</row>
    <row r="23" spans="1:43" x14ac:dyDescent="0.3">
      <c r="A23" s="103" t="s">
        <v>23</v>
      </c>
      <c r="B23" s="103"/>
      <c r="C23" s="103"/>
      <c r="D23" s="10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</row>
    <row r="25" spans="1:43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</row>
    <row r="26" spans="1:4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</row>
    <row r="27" spans="1:4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</row>
    <row r="28" spans="1:4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</row>
    <row r="29" spans="1:4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</row>
    <row r="30" spans="1:4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</row>
    <row r="31" spans="1:4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</row>
    <row r="32" spans="1:4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</row>
    <row r="33" spans="1:4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</row>
    <row r="34" spans="1:4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</row>
    <row r="35" spans="1:43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</row>
    <row r="36" spans="1:4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</row>
    <row r="37" spans="1:43" x14ac:dyDescent="0.3">
      <c r="A37" s="103" t="s">
        <v>25</v>
      </c>
      <c r="B37" s="103"/>
      <c r="C37" s="103"/>
      <c r="D37" s="103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9"/>
      <c r="AQ37" s="99"/>
    </row>
    <row r="38" spans="1:4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</row>
    <row r="39" spans="1:4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</row>
    <row r="40" spans="1:4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</row>
    <row r="41" spans="1:4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53"/>
      <c r="AN41" s="53"/>
      <c r="AO41" s="98"/>
      <c r="AP41" s="98"/>
      <c r="AQ41" s="98"/>
    </row>
    <row r="42" spans="1:4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</row>
    <row r="43" spans="1:4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</row>
    <row r="44" spans="1:4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100"/>
      <c r="AQ44" s="100"/>
    </row>
    <row r="45" spans="1:4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</row>
    <row r="46" spans="1:4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1"/>
      <c r="AQ46" s="101"/>
    </row>
    <row r="47" spans="1:4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</row>
    <row r="49" spans="1:43" x14ac:dyDescent="0.3">
      <c r="A49" s="103" t="s">
        <v>60</v>
      </c>
      <c r="B49" s="103"/>
      <c r="C49" s="103"/>
      <c r="D49" s="10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</row>
    <row r="51" spans="1:43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</row>
    <row r="52" spans="1:4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</row>
    <row r="53" spans="1:4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</row>
    <row r="54" spans="1:43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</row>
    <row r="55" spans="1:43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</row>
    <row r="56" spans="1:4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</row>
    <row r="57" spans="1:43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</row>
    <row r="58" spans="1:4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2019-01-29T20:36:33Z</dcterms:modified>
</cp:coreProperties>
</file>