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K49" i="1"/>
  <c r="K48" i="1"/>
  <c r="K46" i="1"/>
  <c r="K40" i="1"/>
  <c r="K28" i="1"/>
  <c r="K22" i="1"/>
  <c r="K34" i="1" s="1"/>
  <c r="K13" i="1"/>
  <c r="K10" i="1"/>
  <c r="K11" i="1" s="1"/>
  <c r="K55" i="1" l="1"/>
  <c r="K54" i="1" s="1"/>
  <c r="K16" i="1"/>
  <c r="K8" i="1"/>
  <c r="K9" i="1" s="1"/>
  <c r="K15" i="1"/>
  <c r="K53" i="1"/>
  <c r="K6" i="1"/>
  <c r="K20" i="1"/>
  <c r="K47" i="1"/>
  <c r="K18" i="1"/>
  <c r="J49" i="1"/>
  <c r="J48" i="1"/>
  <c r="J46" i="1"/>
  <c r="J47" i="1" s="1"/>
  <c r="J40" i="1"/>
  <c r="J28" i="1"/>
  <c r="J22" i="1"/>
  <c r="J34" i="1" s="1"/>
  <c r="J13" i="1"/>
  <c r="J53" i="1" s="1"/>
  <c r="K7" i="1" l="1"/>
  <c r="K19" i="1"/>
  <c r="K52" i="1"/>
  <c r="K31" i="1"/>
  <c r="K27" i="1"/>
  <c r="K30" i="1"/>
  <c r="K26" i="1"/>
  <c r="K29" i="1"/>
  <c r="K25" i="1"/>
  <c r="K32" i="1"/>
  <c r="K24" i="1"/>
  <c r="K17" i="1"/>
  <c r="J29" i="1"/>
  <c r="J25" i="1"/>
  <c r="J32" i="1"/>
  <c r="J33" i="1" s="1"/>
  <c r="J26" i="1"/>
  <c r="J24" i="1"/>
  <c r="J31" i="1"/>
  <c r="J27" i="1"/>
  <c r="J30" i="1"/>
  <c r="J8" i="1"/>
  <c r="J18" i="1"/>
  <c r="J55" i="1"/>
  <c r="J54" i="1" s="1"/>
  <c r="J10" i="1"/>
  <c r="J16" i="1"/>
  <c r="I49" i="1"/>
  <c r="I48" i="1"/>
  <c r="I46" i="1"/>
  <c r="I47" i="1" s="1"/>
  <c r="I40" i="1"/>
  <c r="I28" i="1"/>
  <c r="I22" i="1"/>
  <c r="I34" i="1" s="1"/>
  <c r="I13" i="1"/>
  <c r="K33" i="1" l="1"/>
  <c r="K23" i="1"/>
  <c r="J20" i="1"/>
  <c r="J17" i="1"/>
  <c r="J19" i="1"/>
  <c r="J6" i="1"/>
  <c r="J7" i="1" s="1"/>
  <c r="J11" i="1"/>
  <c r="J52" i="1"/>
  <c r="J15" i="1"/>
  <c r="J9" i="1"/>
  <c r="J23" i="1"/>
  <c r="I30" i="1"/>
  <c r="I26" i="1"/>
  <c r="I32" i="1"/>
  <c r="I24" i="1"/>
  <c r="I23" i="1" s="1"/>
  <c r="I27" i="1"/>
  <c r="I29" i="1"/>
  <c r="I25" i="1"/>
  <c r="I31" i="1"/>
  <c r="I55" i="1"/>
  <c r="I54" i="1" s="1"/>
  <c r="I10" i="1"/>
  <c r="I16" i="1"/>
  <c r="I15" i="1" s="1"/>
  <c r="I53" i="1"/>
  <c r="I8" i="1"/>
  <c r="I18" i="1"/>
  <c r="F49" i="1"/>
  <c r="F48" i="1"/>
  <c r="F46" i="1"/>
  <c r="F47" i="1" s="1"/>
  <c r="F28" i="1"/>
  <c r="F22" i="1"/>
  <c r="F34" i="1" s="1"/>
  <c r="F13" i="1"/>
  <c r="AE53" i="3"/>
  <c r="AD53" i="3"/>
  <c r="AA53" i="3"/>
  <c r="AE52" i="3"/>
  <c r="AF49" i="3"/>
  <c r="AE49" i="3"/>
  <c r="AE55" i="3" s="1"/>
  <c r="AE54" i="3" s="1"/>
  <c r="AD49" i="3"/>
  <c r="AD55" i="3" s="1"/>
  <c r="AC49" i="3"/>
  <c r="AB49" i="3"/>
  <c r="AA49" i="3"/>
  <c r="AA55" i="3" s="1"/>
  <c r="AA52" i="3" s="1"/>
  <c r="AF48" i="3"/>
  <c r="AE48" i="3"/>
  <c r="AD48" i="3"/>
  <c r="AC48" i="3"/>
  <c r="AB48" i="3"/>
  <c r="AA48" i="3"/>
  <c r="AD47" i="3"/>
  <c r="AD31" i="3" s="1"/>
  <c r="AC47" i="3"/>
  <c r="AF46" i="3"/>
  <c r="AF47" i="3" s="1"/>
  <c r="AE46" i="3"/>
  <c r="AD46" i="3"/>
  <c r="AC46" i="3"/>
  <c r="AB46" i="3"/>
  <c r="AB47" i="3" s="1"/>
  <c r="AA46" i="3"/>
  <c r="AF40" i="3"/>
  <c r="AE40" i="3"/>
  <c r="AD40" i="3"/>
  <c r="AC40" i="3"/>
  <c r="AA40" i="3"/>
  <c r="AD34" i="3"/>
  <c r="AD32" i="3"/>
  <c r="AD33" i="3" s="1"/>
  <c r="AC31" i="3"/>
  <c r="AB31" i="3"/>
  <c r="AD30" i="3"/>
  <c r="AF29" i="3"/>
  <c r="AF28" i="3"/>
  <c r="AE28" i="3"/>
  <c r="AD28" i="3"/>
  <c r="AC28" i="3"/>
  <c r="AB28" i="3"/>
  <c r="AA28" i="3"/>
  <c r="AD26" i="3"/>
  <c r="AC25" i="3"/>
  <c r="AD24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A11" i="3"/>
  <c r="AE10" i="3"/>
  <c r="AD10" i="3"/>
  <c r="AC10" i="3"/>
  <c r="AC11" i="3" s="1"/>
  <c r="AA10" i="3"/>
  <c r="AD9" i="3"/>
  <c r="AD8" i="3"/>
  <c r="AC8" i="3"/>
  <c r="AC9" i="3" s="1"/>
  <c r="AD7" i="3"/>
  <c r="AD6" i="3"/>
  <c r="H49" i="1"/>
  <c r="H48" i="1"/>
  <c r="H46" i="1"/>
  <c r="H40" i="1"/>
  <c r="H28" i="1"/>
  <c r="H22" i="1"/>
  <c r="H34" i="1" s="1"/>
  <c r="H13" i="1"/>
  <c r="I9" i="1" l="1"/>
  <c r="I52" i="1"/>
  <c r="I33" i="1"/>
  <c r="I17" i="1"/>
  <c r="I20" i="1"/>
  <c r="I19" i="1" s="1"/>
  <c r="I11" i="1"/>
  <c r="I6" i="1"/>
  <c r="I7" i="1" s="1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17" i="3"/>
  <c r="AF20" i="3"/>
  <c r="AB55" i="3"/>
  <c r="AB54" i="3" s="1"/>
  <c r="AB53" i="3"/>
  <c r="AB52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5" i="3"/>
  <c r="AC16" i="3"/>
  <c r="AF25" i="3"/>
  <c r="AB27" i="3"/>
  <c r="AC32" i="3"/>
  <c r="AC33" i="3" s="1"/>
  <c r="AC30" i="3"/>
  <c r="AC26" i="3"/>
  <c r="AC24" i="3"/>
  <c r="AC23" i="3" s="1"/>
  <c r="AA54" i="3"/>
  <c r="AF8" i="3"/>
  <c r="AF9" i="3" s="1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H55" i="1"/>
  <c r="H54" i="1" s="1"/>
  <c r="H16" i="1"/>
  <c r="H15" i="1" s="1"/>
  <c r="H8" i="1"/>
  <c r="H10" i="1"/>
  <c r="H11" i="1" s="1"/>
  <c r="H53" i="1"/>
  <c r="H47" i="1"/>
  <c r="H18" i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54" i="1" l="1"/>
  <c r="F9" i="1"/>
  <c r="H6" i="1"/>
  <c r="H7" i="1" s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H52" i="1"/>
  <c r="H20" i="1"/>
  <c r="H19" i="1" s="1"/>
  <c r="H9" i="1"/>
  <c r="H31" i="1"/>
  <c r="H27" i="1"/>
  <c r="H30" i="1"/>
  <c r="H26" i="1"/>
  <c r="H29" i="1"/>
  <c r="H25" i="1"/>
  <c r="H32" i="1"/>
  <c r="H24" i="1"/>
  <c r="H17" i="1"/>
  <c r="H33" i="1" l="1"/>
  <c r="AE23" i="3"/>
  <c r="AE33" i="3"/>
  <c r="H23" i="1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G46" i="1"/>
  <c r="G47" i="1" s="1"/>
  <c r="G48" i="1"/>
  <c r="G49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20" i="1" s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G30" i="1"/>
  <c r="G26" i="1"/>
  <c r="G24" i="1"/>
  <c r="G31" i="1"/>
  <c r="G27" i="1"/>
  <c r="G29" i="1"/>
  <c r="G25" i="1"/>
  <c r="G32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G19" i="1" l="1"/>
  <c r="G17" i="1"/>
  <c r="G15" i="1"/>
  <c r="T30" i="3"/>
  <c r="G6" i="1"/>
  <c r="G7" i="1" s="1"/>
  <c r="G9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<sst xmlns="http://schemas.openxmlformats.org/spreadsheetml/2006/main" count="131" uniqueCount="63">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</sst>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22" zoomScale="115" zoomScaleNormal="115" workbookViewId="0">
      <selection activeCell="K38" sqref="K38:K39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1" width="9.77734375" style="1" customWidth="1"/>
    <col min="12" max="16384" width="8.88671875" style="1"/>
  </cols>
  <sheetData>
    <row r="1" spans="1:11" ht="15" thickBot="1" x14ac:dyDescent="0.35">
      <c r="E1" s="104" t="s">
        <v>61</v>
      </c>
      <c r="F1" s="35" t="s">
        <v>60</v>
      </c>
      <c r="G1" s="35" t="s">
        <v>62</v>
      </c>
      <c r="H1" s="11">
        <v>43406</v>
      </c>
      <c r="I1" s="11">
        <v>43409</v>
      </c>
      <c r="J1" s="11">
        <v>43410</v>
      </c>
      <c r="K1" s="11">
        <v>43411</v>
      </c>
    </row>
    <row r="2" spans="1:11" x14ac:dyDescent="0.3">
      <c r="A2" s="29"/>
      <c r="B2" s="29"/>
      <c r="C2" s="29"/>
      <c r="D2" s="30" t="s">
        <v>2</v>
      </c>
      <c r="E2" s="4">
        <v>11035.65</v>
      </c>
      <c r="F2" s="4">
        <v>10606.95</v>
      </c>
      <c r="G2" s="4"/>
      <c r="H2" s="4">
        <v>10606.95</v>
      </c>
      <c r="I2" s="4">
        <v>10558.8</v>
      </c>
      <c r="J2" s="4">
        <v>10600.25</v>
      </c>
      <c r="K2" s="4">
        <v>10616.45</v>
      </c>
    </row>
    <row r="3" spans="1:11" x14ac:dyDescent="0.3">
      <c r="A3" s="29"/>
      <c r="B3" s="30"/>
      <c r="C3" s="31"/>
      <c r="D3" s="30" t="s">
        <v>1</v>
      </c>
      <c r="E3" s="2">
        <v>10004.549999999999</v>
      </c>
      <c r="F3" s="2">
        <v>10020.35</v>
      </c>
      <c r="G3" s="2"/>
      <c r="H3" s="3">
        <v>10457.700000000001</v>
      </c>
      <c r="I3" s="3">
        <v>10477</v>
      </c>
      <c r="J3" s="3">
        <v>10491.45</v>
      </c>
      <c r="K3" s="3">
        <v>10582.3</v>
      </c>
    </row>
    <row r="4" spans="1:11" x14ac:dyDescent="0.3">
      <c r="A4" s="29"/>
      <c r="B4" s="30"/>
      <c r="C4" s="31"/>
      <c r="D4" s="30" t="s">
        <v>0</v>
      </c>
      <c r="E4" s="3">
        <v>10386.6</v>
      </c>
      <c r="F4" s="3">
        <v>10553</v>
      </c>
      <c r="G4" s="3"/>
      <c r="H4" s="3">
        <v>10553</v>
      </c>
      <c r="I4" s="3">
        <v>10524</v>
      </c>
      <c r="J4" s="3">
        <v>10530</v>
      </c>
      <c r="K4" s="3">
        <v>10598.4</v>
      </c>
    </row>
    <row r="5" spans="1:11" x14ac:dyDescent="0.3">
      <c r="A5" s="106" t="s">
        <v>25</v>
      </c>
      <c r="B5" s="106"/>
      <c r="C5" s="106"/>
      <c r="D5" s="106"/>
    </row>
    <row r="6" spans="1:11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ref="F6" si="1">F10+F46</f>
        <v>11353.116666666669</v>
      </c>
      <c r="G6" s="97">
        <f t="shared" si="0"/>
        <v>0</v>
      </c>
      <c r="H6" s="97">
        <f t="shared" ref="H6:I6" si="2">H10+H46</f>
        <v>10769.983333333334</v>
      </c>
      <c r="I6" s="97">
        <f t="shared" si="2"/>
        <v>10644.666666666664</v>
      </c>
      <c r="J6" s="97">
        <f t="shared" ref="J6:L6" si="3">J10+J46</f>
        <v>10698.483333333334</v>
      </c>
      <c r="K6" s="97">
        <f t="shared" ref="K6" si="4">K10+K46</f>
        <v>10649.950000000004</v>
      </c>
    </row>
    <row r="7" spans="1:11" x14ac:dyDescent="0.3">
      <c r="A7" s="17"/>
      <c r="B7" s="17"/>
      <c r="C7" s="17"/>
      <c r="D7" s="18" t="s">
        <v>55</v>
      </c>
      <c r="E7" s="98">
        <f t="shared" ref="E7:G7" si="5">(E6+E8)/2</f>
        <v>11742.224999999999</v>
      </c>
      <c r="F7" s="98">
        <f t="shared" ref="F7" si="6">(F6+F8)/2</f>
        <v>11166.575000000001</v>
      </c>
      <c r="G7" s="98">
        <f t="shared" si="5"/>
        <v>0</v>
      </c>
      <c r="H7" s="98">
        <f t="shared" ref="H7:I7" si="7">(H6+H8)/2</f>
        <v>10729.225</v>
      </c>
      <c r="I7" s="98">
        <f t="shared" si="7"/>
        <v>10623.199999999997</v>
      </c>
      <c r="J7" s="98">
        <f t="shared" ref="J7:L7" si="8">(J6+J8)/2</f>
        <v>10673.924999999999</v>
      </c>
      <c r="K7" s="98">
        <f t="shared" ref="K7" si="9">(K6+K8)/2</f>
        <v>10641.575000000004</v>
      </c>
    </row>
    <row r="8" spans="1:11" x14ac:dyDescent="0.3">
      <c r="A8" s="17"/>
      <c r="B8" s="17"/>
      <c r="C8" s="17"/>
      <c r="D8" s="18" t="s">
        <v>27</v>
      </c>
      <c r="E8" s="99">
        <f t="shared" ref="E8:G8" si="10">E13+E46</f>
        <v>11506.699999999999</v>
      </c>
      <c r="F8" s="99">
        <f t="shared" ref="F8" si="11">F13+F46</f>
        <v>10980.033333333335</v>
      </c>
      <c r="G8" s="99">
        <f t="shared" si="10"/>
        <v>0</v>
      </c>
      <c r="H8" s="99">
        <f t="shared" ref="H8:I8" si="12">H13+H46</f>
        <v>10688.466666666667</v>
      </c>
      <c r="I8" s="99">
        <f t="shared" si="12"/>
        <v>10601.733333333332</v>
      </c>
      <c r="J8" s="99">
        <f t="shared" ref="J8:L8" si="13">J13+J46</f>
        <v>10649.366666666667</v>
      </c>
      <c r="K8" s="99">
        <f t="shared" ref="K8" si="14">K13+K46</f>
        <v>10633.200000000003</v>
      </c>
    </row>
    <row r="9" spans="1:11" x14ac:dyDescent="0.3">
      <c r="A9" s="17"/>
      <c r="B9" s="17"/>
      <c r="C9" s="17"/>
      <c r="D9" s="18" t="s">
        <v>56</v>
      </c>
      <c r="E9" s="98">
        <f t="shared" ref="E9:G9" si="15">(E8+E10)/2</f>
        <v>11226.674999999999</v>
      </c>
      <c r="F9" s="98">
        <f t="shared" ref="F9" si="16">(F8+F10)/2</f>
        <v>10873.275000000001</v>
      </c>
      <c r="G9" s="98">
        <f t="shared" si="15"/>
        <v>0</v>
      </c>
      <c r="H9" s="98">
        <f t="shared" ref="H9:I9" si="17">(H8+H10)/2</f>
        <v>10654.6</v>
      </c>
      <c r="I9" s="98">
        <f t="shared" si="17"/>
        <v>10582.3</v>
      </c>
      <c r="J9" s="98">
        <f t="shared" ref="J9:L9" si="18">(J8+J10)/2</f>
        <v>10619.525000000001</v>
      </c>
      <c r="K9" s="98">
        <f t="shared" ref="K9" si="19">(K8+K10)/2</f>
        <v>10624.500000000004</v>
      </c>
    </row>
    <row r="10" spans="1:11" x14ac:dyDescent="0.3">
      <c r="A10" s="17"/>
      <c r="B10" s="17"/>
      <c r="C10" s="17"/>
      <c r="D10" s="18" t="s">
        <v>28</v>
      </c>
      <c r="E10" s="99">
        <f t="shared" ref="E10:G10" si="20">(2*E13)-E3</f>
        <v>10946.649999999998</v>
      </c>
      <c r="F10" s="99">
        <f t="shared" ref="F10" si="21">(2*F13)-F3</f>
        <v>10766.516666666668</v>
      </c>
      <c r="G10" s="99">
        <f t="shared" si="20"/>
        <v>0</v>
      </c>
      <c r="H10" s="99">
        <f t="shared" ref="H10:I10" si="22">(2*H13)-H3</f>
        <v>10620.733333333334</v>
      </c>
      <c r="I10" s="99">
        <f t="shared" si="22"/>
        <v>10562.866666666665</v>
      </c>
      <c r="J10" s="99">
        <f t="shared" ref="J10:L10" si="23">(2*J13)-J3</f>
        <v>10589.683333333334</v>
      </c>
      <c r="K10" s="99">
        <f t="shared" ref="K10" si="24">(2*K13)-K3</f>
        <v>10615.800000000003</v>
      </c>
    </row>
    <row r="11" spans="1:11" x14ac:dyDescent="0.3">
      <c r="A11" s="17"/>
      <c r="B11" s="17"/>
      <c r="C11" s="17"/>
      <c r="D11" s="18" t="s">
        <v>54</v>
      </c>
      <c r="E11" s="98">
        <f t="shared" ref="E11:G11" si="25">(E10+E13)/2</f>
        <v>10711.124999999998</v>
      </c>
      <c r="F11" s="98">
        <f t="shared" ref="F11" si="26">(F10+F13)/2</f>
        <v>10579.975000000002</v>
      </c>
      <c r="G11" s="98">
        <f t="shared" si="25"/>
        <v>0</v>
      </c>
      <c r="H11" s="98">
        <f t="shared" ref="H11:I11" si="27">(H10+H13)/2</f>
        <v>10579.975</v>
      </c>
      <c r="I11" s="98">
        <f t="shared" si="27"/>
        <v>10541.399999999998</v>
      </c>
      <c r="J11" s="98">
        <f t="shared" ref="J11:L11" si="28">(J10+J13)/2</f>
        <v>10565.125</v>
      </c>
      <c r="K11" s="98">
        <f t="shared" ref="K11" si="29">(K10+K13)/2</f>
        <v>10607.425000000003</v>
      </c>
    </row>
    <row r="12" spans="1:11" x14ac:dyDescent="0.3">
      <c r="A12" s="17"/>
      <c r="B12" s="17"/>
      <c r="C12" s="17"/>
      <c r="D12" s="18"/>
      <c r="E12" s="96"/>
      <c r="F12" s="96"/>
      <c r="G12" s="96"/>
      <c r="H12" s="96"/>
      <c r="I12" s="96"/>
      <c r="J12" s="96"/>
      <c r="K12" s="96"/>
    </row>
    <row r="13" spans="1:11" x14ac:dyDescent="0.3">
      <c r="A13" s="17"/>
      <c r="B13" s="17"/>
      <c r="C13" s="17"/>
      <c r="D13" s="18" t="s">
        <v>29</v>
      </c>
      <c r="E13" s="103">
        <f t="shared" ref="E13:G13" si="30">(E2+E3+E4)/3</f>
        <v>10475.599999999999</v>
      </c>
      <c r="F13" s="103">
        <f t="shared" ref="F13" si="31">(F2+F3+F4)/3</f>
        <v>10393.433333333334</v>
      </c>
      <c r="G13" s="103">
        <f t="shared" si="30"/>
        <v>0</v>
      </c>
      <c r="H13" s="103">
        <f t="shared" ref="H13:I13" si="32">(H2+H3+H4)/3</f>
        <v>10539.216666666667</v>
      </c>
      <c r="I13" s="103">
        <f t="shared" si="32"/>
        <v>10519.933333333332</v>
      </c>
      <c r="J13" s="103">
        <f t="shared" ref="J13:L13" si="33">(J2+J3+J4)/3</f>
        <v>10540.566666666668</v>
      </c>
      <c r="K13" s="103">
        <f t="shared" ref="K13" si="34">(K2+K3+K4)/3</f>
        <v>10599.050000000001</v>
      </c>
    </row>
    <row r="14" spans="1:11" x14ac:dyDescent="0.3">
      <c r="A14" s="19"/>
      <c r="B14" s="19"/>
      <c r="C14" s="19"/>
      <c r="D14" s="20"/>
      <c r="E14" s="96"/>
      <c r="F14" s="96"/>
      <c r="G14" s="96"/>
      <c r="H14" s="96"/>
      <c r="I14" s="96"/>
      <c r="J14" s="96"/>
      <c r="K14" s="96"/>
    </row>
    <row r="15" spans="1:11" x14ac:dyDescent="0.3">
      <c r="A15" s="19"/>
      <c r="B15" s="19"/>
      <c r="C15" s="19"/>
      <c r="D15" s="20" t="s">
        <v>57</v>
      </c>
      <c r="E15" s="100">
        <f t="shared" ref="E15:G15" si="35">(E13+E16)/2</f>
        <v>10195.574999999997</v>
      </c>
      <c r="F15" s="100">
        <f t="shared" ref="F15" si="36">(F13+F16)/2</f>
        <v>10286.675000000001</v>
      </c>
      <c r="G15" s="100">
        <f t="shared" si="35"/>
        <v>0</v>
      </c>
      <c r="H15" s="100">
        <f t="shared" ref="H15:I15" si="37">(H13+H16)/2</f>
        <v>10505.35</v>
      </c>
      <c r="I15" s="100">
        <f t="shared" si="37"/>
        <v>10500.5</v>
      </c>
      <c r="J15" s="100">
        <f t="shared" ref="J15:L15" si="38">(J13+J16)/2</f>
        <v>10510.725000000002</v>
      </c>
      <c r="K15" s="100">
        <f t="shared" ref="K15" si="39">(K13+K16)/2</f>
        <v>10590.350000000002</v>
      </c>
    </row>
    <row r="16" spans="1:11" x14ac:dyDescent="0.3">
      <c r="A16" s="17"/>
      <c r="B16" s="17"/>
      <c r="C16" s="17"/>
      <c r="D16" s="18" t="s">
        <v>30</v>
      </c>
      <c r="E16" s="101">
        <f t="shared" ref="E16:G16" si="40">2*E13-E2</f>
        <v>9915.5499999999975</v>
      </c>
      <c r="F16" s="101">
        <f t="shared" ref="F16" si="41">2*F13-F2</f>
        <v>10179.916666666668</v>
      </c>
      <c r="G16" s="101">
        <f t="shared" si="40"/>
        <v>0</v>
      </c>
      <c r="H16" s="101">
        <f t="shared" ref="H16:I16" si="42">2*H13-H2</f>
        <v>10471.483333333334</v>
      </c>
      <c r="I16" s="101">
        <f t="shared" si="42"/>
        <v>10481.066666666666</v>
      </c>
      <c r="J16" s="101">
        <f t="shared" ref="J16:L16" si="43">2*J13-J2</f>
        <v>10480.883333333335</v>
      </c>
      <c r="K16" s="101">
        <f t="shared" ref="K16" si="44">2*K13-K2</f>
        <v>10581.650000000001</v>
      </c>
    </row>
    <row r="17" spans="1:11" x14ac:dyDescent="0.3">
      <c r="A17" s="17"/>
      <c r="B17" s="17"/>
      <c r="C17" s="17"/>
      <c r="D17" s="18" t="s">
        <v>58</v>
      </c>
      <c r="E17" s="100">
        <f t="shared" ref="E17:G17" si="45">(E16+E18)/2</f>
        <v>9680.0249999999978</v>
      </c>
      <c r="F17" s="100">
        <f t="shared" ref="F17" si="46">(F16+F18)/2</f>
        <v>9993.375</v>
      </c>
      <c r="G17" s="100">
        <f t="shared" si="45"/>
        <v>0</v>
      </c>
      <c r="H17" s="100">
        <f t="shared" ref="H17:I17" si="47">(H16+H18)/2</f>
        <v>10430.725</v>
      </c>
      <c r="I17" s="100">
        <f t="shared" si="47"/>
        <v>10459.599999999999</v>
      </c>
      <c r="J17" s="100">
        <f t="shared" ref="J17:L17" si="48">(J16+J18)/2</f>
        <v>10456.325000000001</v>
      </c>
      <c r="K17" s="100">
        <f t="shared" ref="K17" si="49">(K16+K18)/2</f>
        <v>10573.275000000001</v>
      </c>
    </row>
    <row r="18" spans="1:11" x14ac:dyDescent="0.3">
      <c r="A18" s="17"/>
      <c r="B18" s="17"/>
      <c r="C18" s="17"/>
      <c r="D18" s="18" t="s">
        <v>31</v>
      </c>
      <c r="E18" s="101">
        <f t="shared" ref="E18:G18" si="50">E13-E46</f>
        <v>9444.4999999999982</v>
      </c>
      <c r="F18" s="101">
        <f t="shared" ref="F18" si="51">F13-F46</f>
        <v>9806.8333333333339</v>
      </c>
      <c r="G18" s="101">
        <f t="shared" si="50"/>
        <v>0</v>
      </c>
      <c r="H18" s="101">
        <f t="shared" ref="H18:I18" si="52">H13-H46</f>
        <v>10389.966666666667</v>
      </c>
      <c r="I18" s="101">
        <f t="shared" si="52"/>
        <v>10438.133333333333</v>
      </c>
      <c r="J18" s="101">
        <f t="shared" ref="J18:L18" si="53">J13-J46</f>
        <v>10431.766666666668</v>
      </c>
      <c r="K18" s="101">
        <f t="shared" ref="K18" si="54">K13-K46</f>
        <v>10564.9</v>
      </c>
    </row>
    <row r="19" spans="1:11" x14ac:dyDescent="0.3">
      <c r="A19" s="17"/>
      <c r="B19" s="17"/>
      <c r="C19" s="17"/>
      <c r="D19" s="18" t="s">
        <v>59</v>
      </c>
      <c r="E19" s="100">
        <f t="shared" ref="E19:G19" si="55">(E18+E20)/2</f>
        <v>9164.4749999999985</v>
      </c>
      <c r="F19" s="100">
        <f t="shared" ref="F19" si="56">(F18+F20)/2</f>
        <v>9700.0750000000007</v>
      </c>
      <c r="G19" s="100">
        <f t="shared" si="55"/>
        <v>0</v>
      </c>
      <c r="H19" s="100">
        <f t="shared" ref="H19:I19" si="57">(H18+H20)/2</f>
        <v>10356.1</v>
      </c>
      <c r="I19" s="100">
        <f t="shared" si="57"/>
        <v>10418.700000000001</v>
      </c>
      <c r="J19" s="100">
        <f t="shared" ref="J19:L19" si="58">(J18+J20)/2</f>
        <v>10401.925000000003</v>
      </c>
      <c r="K19" s="100">
        <f t="shared" ref="K19" si="59">(K18+K20)/2</f>
        <v>10556.2</v>
      </c>
    </row>
    <row r="20" spans="1:11" x14ac:dyDescent="0.3">
      <c r="A20" s="17"/>
      <c r="B20" s="17"/>
      <c r="C20" s="17"/>
      <c r="D20" s="18" t="s">
        <v>8</v>
      </c>
      <c r="E20" s="101">
        <f t="shared" ref="E20:G20" si="60">E16-E46</f>
        <v>8884.4499999999971</v>
      </c>
      <c r="F20" s="101">
        <f t="shared" ref="F20" si="61">F16-F46</f>
        <v>9593.3166666666675</v>
      </c>
      <c r="G20" s="101">
        <f t="shared" si="60"/>
        <v>0</v>
      </c>
      <c r="H20" s="101">
        <f t="shared" ref="H20:I20" si="62">H16-H46</f>
        <v>10322.233333333334</v>
      </c>
      <c r="I20" s="101">
        <f t="shared" si="62"/>
        <v>10399.266666666666</v>
      </c>
      <c r="J20" s="101">
        <f t="shared" ref="J20:L20" si="63">J16-J46</f>
        <v>10372.083333333336</v>
      </c>
      <c r="K20" s="101">
        <f t="shared" ref="K20" si="64">K16-K46</f>
        <v>10547.5</v>
      </c>
    </row>
    <row r="21" spans="1:11" x14ac:dyDescent="0.3">
      <c r="A21" s="106" t="s">
        <v>24</v>
      </c>
      <c r="B21" s="106"/>
      <c r="C21" s="106"/>
      <c r="D21" s="106"/>
      <c r="E21" s="14"/>
      <c r="F21" s="14"/>
      <c r="G21" s="14"/>
      <c r="H21" s="14"/>
      <c r="I21" s="14"/>
      <c r="J21" s="14"/>
      <c r="K21" s="14"/>
    </row>
    <row r="22" spans="1:11" x14ac:dyDescent="0.3">
      <c r="A22" s="19"/>
      <c r="B22" s="19"/>
      <c r="C22" s="19"/>
      <c r="D22" s="20" t="s">
        <v>12</v>
      </c>
      <c r="E22" s="28">
        <f t="shared" ref="E22:G22" si="65">(E2/E3)*E4</f>
        <v>11457.075259756812</v>
      </c>
      <c r="F22" s="28">
        <f t="shared" ref="F22" si="66">(F2/F3)*F4</f>
        <v>11170.781794049111</v>
      </c>
      <c r="G22" s="28" t="e">
        <f t="shared" si="65"/>
        <v>#DIV/0!</v>
      </c>
      <c r="H22" s="28">
        <f t="shared" ref="H22:I22" si="67">(H2/H3)*H4</f>
        <v>10703.610100691356</v>
      </c>
      <c r="I22" s="28">
        <f t="shared" si="67"/>
        <v>10606.166956189749</v>
      </c>
      <c r="J22" s="28">
        <f t="shared" ref="J22:L22" si="68">(J2/J3)*J4</f>
        <v>10639.199776961241</v>
      </c>
      <c r="K22" s="28">
        <f t="shared" ref="K22" si="69">(K2/K3)*K4</f>
        <v>10632.601956096503</v>
      </c>
    </row>
    <row r="23" spans="1:11" x14ac:dyDescent="0.3">
      <c r="A23" s="19"/>
      <c r="B23" s="19"/>
      <c r="C23" s="19"/>
      <c r="D23" s="20" t="s">
        <v>13</v>
      </c>
      <c r="E23" s="25">
        <f t="shared" ref="E23:G23" si="70">E24+1.168*(E24-E25)</f>
        <v>11284.894319999999</v>
      </c>
      <c r="F23" s="25">
        <f t="shared" ref="F23" si="71">F24+1.168*(F24-F25)</f>
        <v>11064.045920000002</v>
      </c>
      <c r="G23" s="25">
        <f t="shared" si="70"/>
        <v>0</v>
      </c>
      <c r="H23" s="25">
        <f t="shared" ref="H23:I23" si="72">H24+1.168*(H24-H25)</f>
        <v>10683.026599999999</v>
      </c>
      <c r="I23" s="25">
        <f t="shared" si="72"/>
        <v>10595.264160000001</v>
      </c>
      <c r="J23" s="25">
        <f t="shared" ref="J23:L23" si="73">J24+1.168*(J24-J25)</f>
        <v>10624.78656</v>
      </c>
      <c r="K23" s="25">
        <f t="shared" ref="K23" si="74">K24+1.168*(K24-K25)</f>
        <v>10628.151480000002</v>
      </c>
    </row>
    <row r="24" spans="1:11" x14ac:dyDescent="0.3">
      <c r="A24" s="19"/>
      <c r="B24" s="19"/>
      <c r="C24" s="19"/>
      <c r="D24" s="20" t="s">
        <v>14</v>
      </c>
      <c r="E24" s="23">
        <f t="shared" ref="E24:G24" si="75">E4+E47/2</f>
        <v>10953.705</v>
      </c>
      <c r="F24" s="23">
        <f t="shared" ref="F24" si="76">F4+F47/2</f>
        <v>10875.630000000001</v>
      </c>
      <c r="G24" s="23">
        <f t="shared" si="75"/>
        <v>0</v>
      </c>
      <c r="H24" s="23">
        <f t="shared" ref="H24:I24" si="77">H4+H47/2</f>
        <v>10635.0875</v>
      </c>
      <c r="I24" s="23">
        <f t="shared" si="77"/>
        <v>10568.99</v>
      </c>
      <c r="J24" s="23">
        <f t="shared" ref="J24:L24" si="78">J4+J47/2</f>
        <v>10589.84</v>
      </c>
      <c r="K24" s="23">
        <f t="shared" ref="K24" si="79">K4+K47/2</f>
        <v>10617.182500000001</v>
      </c>
    </row>
    <row r="25" spans="1:11" x14ac:dyDescent="0.3">
      <c r="A25" s="19"/>
      <c r="B25" s="19"/>
      <c r="C25" s="19"/>
      <c r="D25" s="20" t="s">
        <v>15</v>
      </c>
      <c r="E25" s="22">
        <f t="shared" ref="E25:G25" si="80">E4+E47/4</f>
        <v>10670.1525</v>
      </c>
      <c r="F25" s="22">
        <f t="shared" ref="F25" si="81">F4+F47/4</f>
        <v>10714.315000000001</v>
      </c>
      <c r="G25" s="22">
        <f t="shared" si="80"/>
        <v>0</v>
      </c>
      <c r="H25" s="22">
        <f t="shared" ref="H25:I25" si="82">H4+H47/4</f>
        <v>10594.043750000001</v>
      </c>
      <c r="I25" s="22">
        <f t="shared" si="82"/>
        <v>10546.494999999999</v>
      </c>
      <c r="J25" s="22">
        <f t="shared" ref="J25:L25" si="83">J4+J47/4</f>
        <v>10559.92</v>
      </c>
      <c r="K25" s="22">
        <f t="shared" ref="K25" si="84">K4+K47/4</f>
        <v>10607.79125</v>
      </c>
    </row>
    <row r="26" spans="1:11" x14ac:dyDescent="0.3">
      <c r="A26" s="19"/>
      <c r="B26" s="19"/>
      <c r="C26" s="19"/>
      <c r="D26" s="20" t="s">
        <v>16</v>
      </c>
      <c r="E26" s="14">
        <f t="shared" ref="E26:G26" si="85">E4+E47/6</f>
        <v>10575.635</v>
      </c>
      <c r="F26" s="14">
        <f t="shared" ref="F26" si="86">F4+F47/6</f>
        <v>10660.543333333333</v>
      </c>
      <c r="G26" s="14">
        <f t="shared" si="85"/>
        <v>0</v>
      </c>
      <c r="H26" s="14">
        <f t="shared" ref="H26:I26" si="87">H4+H47/6</f>
        <v>10580.362499999999</v>
      </c>
      <c r="I26" s="14">
        <f t="shared" si="87"/>
        <v>10538.996666666666</v>
      </c>
      <c r="J26" s="14">
        <f t="shared" ref="J26:L26" si="88">J4+J47/6</f>
        <v>10549.946666666667</v>
      </c>
      <c r="K26" s="14">
        <f t="shared" ref="K26" si="89">K4+K47/6</f>
        <v>10604.660833333333</v>
      </c>
    </row>
    <row r="27" spans="1:11" x14ac:dyDescent="0.3">
      <c r="A27" s="19"/>
      <c r="B27" s="19"/>
      <c r="C27" s="19"/>
      <c r="D27" s="20" t="s">
        <v>17</v>
      </c>
      <c r="E27" s="14">
        <f t="shared" ref="E27:G27" si="90">E4+E47/12</f>
        <v>10481.1175</v>
      </c>
      <c r="F27" s="14">
        <f t="shared" ref="F27" si="91">F4+F47/12</f>
        <v>10606.771666666667</v>
      </c>
      <c r="G27" s="14">
        <f t="shared" si="90"/>
        <v>0</v>
      </c>
      <c r="H27" s="14">
        <f t="shared" ref="H27:I27" si="92">H4+H47/12</f>
        <v>10566.68125</v>
      </c>
      <c r="I27" s="14">
        <f t="shared" si="92"/>
        <v>10531.498333333333</v>
      </c>
      <c r="J27" s="14">
        <f t="shared" ref="J27:L27" si="93">J4+J47/12</f>
        <v>10539.973333333333</v>
      </c>
      <c r="K27" s="14">
        <f t="shared" ref="K27" si="94">K4+K47/12</f>
        <v>10601.530416666666</v>
      </c>
    </row>
    <row r="28" spans="1:11" x14ac:dyDescent="0.3">
      <c r="A28" s="19"/>
      <c r="B28" s="19"/>
      <c r="C28" s="19"/>
      <c r="D28" s="20" t="s">
        <v>0</v>
      </c>
      <c r="E28" s="103">
        <f t="shared" ref="E28:G28" si="95">E4</f>
        <v>10386.6</v>
      </c>
      <c r="F28" s="103">
        <f t="shared" ref="F28" si="96">F4</f>
        <v>10553</v>
      </c>
      <c r="G28" s="103">
        <f t="shared" si="95"/>
        <v>0</v>
      </c>
      <c r="H28" s="103">
        <f t="shared" ref="H28:I28" si="97">H4</f>
        <v>10553</v>
      </c>
      <c r="I28" s="103">
        <f t="shared" si="97"/>
        <v>10524</v>
      </c>
      <c r="J28" s="103">
        <f t="shared" ref="J28:L28" si="98">J4</f>
        <v>10530</v>
      </c>
      <c r="K28" s="103">
        <f t="shared" ref="K28" si="99">K4</f>
        <v>10598.4</v>
      </c>
    </row>
    <row r="29" spans="1:11" x14ac:dyDescent="0.3">
      <c r="A29" s="19"/>
      <c r="B29" s="19"/>
      <c r="C29" s="19"/>
      <c r="D29" s="20" t="s">
        <v>18</v>
      </c>
      <c r="E29" s="14">
        <f t="shared" ref="E29:G29" si="100">E4-E47/12</f>
        <v>10292.0825</v>
      </c>
      <c r="F29" s="14">
        <f t="shared" ref="F29" si="101">F4-F47/12</f>
        <v>10499.228333333333</v>
      </c>
      <c r="G29" s="14">
        <f t="shared" si="100"/>
        <v>0</v>
      </c>
      <c r="H29" s="14">
        <f t="shared" ref="H29:I29" si="102">H4-H47/12</f>
        <v>10539.31875</v>
      </c>
      <c r="I29" s="14">
        <f t="shared" si="102"/>
        <v>10516.501666666667</v>
      </c>
      <c r="J29" s="14">
        <f t="shared" ref="J29:L29" si="103">J4-J47/12</f>
        <v>10520.026666666667</v>
      </c>
      <c r="K29" s="14">
        <f t="shared" ref="K29" si="104">K4-K47/12</f>
        <v>10595.269583333333</v>
      </c>
    </row>
    <row r="30" spans="1:11" x14ac:dyDescent="0.3">
      <c r="A30" s="19"/>
      <c r="B30" s="19"/>
      <c r="C30" s="19"/>
      <c r="D30" s="20" t="s">
        <v>19</v>
      </c>
      <c r="E30" s="14">
        <f t="shared" ref="E30:G30" si="105">E4-E47/6</f>
        <v>10197.565000000001</v>
      </c>
      <c r="F30" s="14">
        <f t="shared" ref="F30" si="106">F4-F47/6</f>
        <v>10445.456666666667</v>
      </c>
      <c r="G30" s="14">
        <f t="shared" si="105"/>
        <v>0</v>
      </c>
      <c r="H30" s="14">
        <f t="shared" ref="H30:I30" si="107">H4-H47/6</f>
        <v>10525.637500000001</v>
      </c>
      <c r="I30" s="14">
        <f t="shared" si="107"/>
        <v>10509.003333333334</v>
      </c>
      <c r="J30" s="14">
        <f t="shared" ref="J30:L30" si="108">J4-J47/6</f>
        <v>10510.053333333333</v>
      </c>
      <c r="K30" s="14">
        <f t="shared" ref="K30" si="109">K4-K47/6</f>
        <v>10592.139166666666</v>
      </c>
    </row>
    <row r="31" spans="1:11" x14ac:dyDescent="0.3">
      <c r="A31" s="19"/>
      <c r="B31" s="19"/>
      <c r="C31" s="19"/>
      <c r="D31" s="20" t="s">
        <v>20</v>
      </c>
      <c r="E31" s="24">
        <f t="shared" ref="E31:G31" si="110">E4-E47/4</f>
        <v>10103.047500000001</v>
      </c>
      <c r="F31" s="24">
        <f t="shared" ref="F31" si="111">F4-F47/4</f>
        <v>10391.684999999999</v>
      </c>
      <c r="G31" s="24">
        <f t="shared" si="110"/>
        <v>0</v>
      </c>
      <c r="H31" s="24">
        <f t="shared" ref="H31:I31" si="112">H4-H47/4</f>
        <v>10511.956249999999</v>
      </c>
      <c r="I31" s="24">
        <f t="shared" si="112"/>
        <v>10501.505000000001</v>
      </c>
      <c r="J31" s="24">
        <f t="shared" ref="J31:L31" si="113">J4-J47/4</f>
        <v>10500.08</v>
      </c>
      <c r="K31" s="24">
        <f t="shared" ref="K31" si="114">K4-K47/4</f>
        <v>10589.008749999999</v>
      </c>
    </row>
    <row r="32" spans="1:11" x14ac:dyDescent="0.3">
      <c r="A32" s="19"/>
      <c r="B32" s="19"/>
      <c r="C32" s="19"/>
      <c r="D32" s="20" t="s">
        <v>21</v>
      </c>
      <c r="E32" s="32">
        <f t="shared" ref="E32:G32" si="115">E4-E47/2</f>
        <v>9819.4950000000008</v>
      </c>
      <c r="F32" s="32">
        <f t="shared" ref="F32" si="116">F4-F47/2</f>
        <v>10230.369999999999</v>
      </c>
      <c r="G32" s="32">
        <f t="shared" si="115"/>
        <v>0</v>
      </c>
      <c r="H32" s="87">
        <f t="shared" ref="H32:I32" si="117">H4-H47/2</f>
        <v>10470.9125</v>
      </c>
      <c r="I32" s="87">
        <f t="shared" si="117"/>
        <v>10479.01</v>
      </c>
      <c r="J32" s="87">
        <f t="shared" ref="J32:L32" si="118">J4-J47/2</f>
        <v>10470.16</v>
      </c>
      <c r="K32" s="87">
        <f t="shared" ref="K32" si="119">K4-K47/2</f>
        <v>10579.617499999998</v>
      </c>
    </row>
    <row r="33" spans="1:11" x14ac:dyDescent="0.3">
      <c r="A33" s="19"/>
      <c r="B33" s="19"/>
      <c r="C33" s="19"/>
      <c r="D33" s="20" t="s">
        <v>22</v>
      </c>
      <c r="E33" s="26">
        <f t="shared" ref="E33:G33" si="120">E32-1.168*(E31-E32)</f>
        <v>9488.3056800000013</v>
      </c>
      <c r="F33" s="26">
        <f t="shared" ref="F33" si="121">F32-1.168*(F31-F32)</f>
        <v>10041.954079999998</v>
      </c>
      <c r="G33" s="26">
        <f t="shared" si="120"/>
        <v>0</v>
      </c>
      <c r="H33" s="26">
        <f t="shared" ref="H33:I33" si="122">H32-1.168*(H31-H32)</f>
        <v>10422.973400000001</v>
      </c>
      <c r="I33" s="26">
        <f t="shared" si="122"/>
        <v>10452.735839999999</v>
      </c>
      <c r="J33" s="26">
        <f t="shared" ref="J33:L33" si="123">J32-1.168*(J31-J32)</f>
        <v>10435.21344</v>
      </c>
      <c r="K33" s="26">
        <f t="shared" ref="K33" si="124">K32-1.168*(K31-K32)</f>
        <v>10568.648519999997</v>
      </c>
    </row>
    <row r="34" spans="1:11" x14ac:dyDescent="0.3">
      <c r="A34" s="19"/>
      <c r="B34" s="19"/>
      <c r="C34" s="19"/>
      <c r="D34" s="20" t="s">
        <v>23</v>
      </c>
      <c r="E34" s="27">
        <f t="shared" ref="E34:G34" si="125">E4-(E22-E4)</f>
        <v>9316.1247402431891</v>
      </c>
      <c r="F34" s="27">
        <f t="shared" ref="F34" si="126">F4-(F22-F4)</f>
        <v>9935.2182059508887</v>
      </c>
      <c r="G34" s="27" t="e">
        <f t="shared" si="125"/>
        <v>#DIV/0!</v>
      </c>
      <c r="H34" s="27">
        <f>H4-(H22-H4)</f>
        <v>10402.389899308644</v>
      </c>
      <c r="I34" s="27">
        <f>I4-(I22-I4)</f>
        <v>10441.833043810251</v>
      </c>
      <c r="J34" s="27">
        <f>J4-(J22-J4)</f>
        <v>10420.800223038759</v>
      </c>
      <c r="K34" s="27">
        <f>K4-(K22-K4)</f>
        <v>10564.198043903496</v>
      </c>
    </row>
    <row r="35" spans="1:11" x14ac:dyDescent="0.3">
      <c r="A35" s="106" t="s">
        <v>26</v>
      </c>
      <c r="B35" s="106"/>
      <c r="C35" s="106"/>
      <c r="D35" s="106"/>
      <c r="E35" s="14"/>
      <c r="F35" s="14"/>
      <c r="G35" s="14"/>
      <c r="H35" s="14"/>
      <c r="I35" s="14"/>
      <c r="J35" s="14"/>
      <c r="K35" s="14"/>
    </row>
    <row r="36" spans="1:11" x14ac:dyDescent="0.3">
      <c r="A36" s="18"/>
      <c r="B36" s="18"/>
      <c r="C36" s="18"/>
      <c r="D36" s="18" t="s">
        <v>37</v>
      </c>
      <c r="E36" s="28"/>
      <c r="F36" s="105"/>
      <c r="G36" s="105"/>
      <c r="H36" s="28"/>
      <c r="I36" s="28">
        <v>10828.155805</v>
      </c>
      <c r="J36" s="28">
        <v>10828.155805</v>
      </c>
      <c r="K36" s="28">
        <v>10757.690400000001</v>
      </c>
    </row>
    <row r="37" spans="1:11" x14ac:dyDescent="0.3">
      <c r="A37" s="17"/>
      <c r="B37" s="18"/>
      <c r="C37" s="17"/>
      <c r="D37" s="18" t="s">
        <v>35</v>
      </c>
      <c r="E37" s="89"/>
      <c r="F37" s="89"/>
      <c r="G37" s="89"/>
      <c r="H37" s="89">
        <v>10779.25</v>
      </c>
      <c r="I37" s="89">
        <v>10757.690400000001</v>
      </c>
      <c r="J37" s="89">
        <v>10757.690400000001</v>
      </c>
      <c r="K37" s="89">
        <v>10678.300000000001</v>
      </c>
    </row>
    <row r="38" spans="1:11" x14ac:dyDescent="0.3">
      <c r="A38" s="17"/>
      <c r="B38" s="17"/>
      <c r="C38" s="17"/>
      <c r="D38" s="18" t="s">
        <v>32</v>
      </c>
      <c r="E38" s="88"/>
      <c r="F38" s="88"/>
      <c r="G38" s="88"/>
      <c r="H38" s="88">
        <v>10648.351145000001</v>
      </c>
      <c r="I38" s="88">
        <v>10678.300000000001</v>
      </c>
      <c r="J38" s="88">
        <v>10678.300000000001</v>
      </c>
      <c r="K38" s="88"/>
    </row>
    <row r="39" spans="1:11" x14ac:dyDescent="0.3">
      <c r="A39" s="17"/>
      <c r="B39" s="17"/>
      <c r="C39" s="17"/>
      <c r="D39" s="18" t="s">
        <v>32</v>
      </c>
      <c r="E39" s="90"/>
      <c r="F39" s="90"/>
      <c r="G39" s="90"/>
      <c r="H39" s="90">
        <v>10612.1823</v>
      </c>
      <c r="I39" s="90">
        <v>10577.61548</v>
      </c>
      <c r="J39" s="90">
        <v>10577.61548</v>
      </c>
      <c r="K39" s="90"/>
    </row>
    <row r="40" spans="1:11" x14ac:dyDescent="0.3">
      <c r="A40" s="17"/>
      <c r="B40" s="17"/>
      <c r="C40" s="17"/>
      <c r="D40" s="18" t="s">
        <v>0</v>
      </c>
      <c r="E40" s="102">
        <f>E4</f>
        <v>10386.6</v>
      </c>
      <c r="F40" s="102"/>
      <c r="G40" s="102"/>
      <c r="H40" s="102">
        <f>H4</f>
        <v>10553</v>
      </c>
      <c r="I40" s="102">
        <f>I4</f>
        <v>10524</v>
      </c>
      <c r="J40" s="102">
        <f>J4</f>
        <v>10530</v>
      </c>
      <c r="K40" s="102">
        <f>K4</f>
        <v>10598.4</v>
      </c>
    </row>
    <row r="41" spans="1:11" x14ac:dyDescent="0.3">
      <c r="A41" s="17"/>
      <c r="B41" s="17"/>
      <c r="C41" s="17"/>
      <c r="D41" s="18" t="s">
        <v>33</v>
      </c>
      <c r="E41" s="92"/>
      <c r="F41" s="92"/>
      <c r="G41" s="92"/>
      <c r="H41" s="92">
        <v>10543.787</v>
      </c>
      <c r="I41" s="92">
        <v>10505.113799999999</v>
      </c>
      <c r="J41" s="92">
        <v>10505.113799999999</v>
      </c>
      <c r="K41" s="92">
        <v>10562.902</v>
      </c>
    </row>
    <row r="42" spans="1:11" x14ac:dyDescent="0.3">
      <c r="A42" s="17"/>
      <c r="B42" s="17"/>
      <c r="C42" s="17"/>
      <c r="D42" s="18" t="s">
        <v>34</v>
      </c>
      <c r="E42" s="87"/>
      <c r="F42" s="87"/>
      <c r="G42" s="87"/>
      <c r="H42" s="86">
        <v>10505.2065</v>
      </c>
      <c r="I42" s="86">
        <v>10473.950000000001</v>
      </c>
      <c r="J42" s="86">
        <v>10485.191899999998</v>
      </c>
      <c r="K42" s="87">
        <v>10511.571900000001</v>
      </c>
    </row>
    <row r="43" spans="1:11" x14ac:dyDescent="0.3">
      <c r="A43" s="17"/>
      <c r="B43" s="17"/>
      <c r="C43" s="17"/>
      <c r="D43" s="18" t="s">
        <v>36</v>
      </c>
      <c r="E43" s="93"/>
      <c r="F43" s="93"/>
      <c r="G43" s="93"/>
      <c r="H43" s="93">
        <v>10464.172399999999</v>
      </c>
      <c r="I43" s="93">
        <v>10442.7862</v>
      </c>
      <c r="J43" s="93">
        <v>10400</v>
      </c>
      <c r="K43" s="108">
        <v>10421.0761</v>
      </c>
    </row>
    <row r="44" spans="1:11" x14ac:dyDescent="0.3">
      <c r="A44" s="17"/>
      <c r="B44" s="17"/>
      <c r="C44" s="17"/>
      <c r="D44" s="18" t="s">
        <v>38</v>
      </c>
      <c r="E44" s="94"/>
      <c r="F44" s="94"/>
      <c r="G44" s="94"/>
      <c r="H44" s="94">
        <v>10376.3388</v>
      </c>
      <c r="I44" s="94">
        <v>10414.7107</v>
      </c>
      <c r="J44" s="94"/>
      <c r="K44" s="94"/>
    </row>
    <row r="45" spans="1:11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  <c r="K45" s="14"/>
    </row>
    <row r="46" spans="1:11" x14ac:dyDescent="0.3">
      <c r="A46" s="13"/>
      <c r="B46" s="13"/>
      <c r="C46" s="12"/>
      <c r="D46" s="12" t="s">
        <v>10</v>
      </c>
      <c r="E46" s="3">
        <f t="shared" ref="E46:G46" si="127">ABS(E2-E3)</f>
        <v>1031.1000000000004</v>
      </c>
      <c r="F46" s="3">
        <f t="shared" ref="F46" si="128">ABS(F2-F3)</f>
        <v>586.60000000000036</v>
      </c>
      <c r="G46" s="3">
        <f t="shared" si="127"/>
        <v>0</v>
      </c>
      <c r="H46" s="3">
        <f t="shared" ref="H46:I46" si="129">ABS(H2-H3)</f>
        <v>149.25</v>
      </c>
      <c r="I46" s="3">
        <f t="shared" si="129"/>
        <v>81.799999999999272</v>
      </c>
      <c r="J46" s="3">
        <f t="shared" ref="J46:L46" si="130">ABS(J2-J3)</f>
        <v>108.79999999999927</v>
      </c>
      <c r="K46" s="3">
        <f t="shared" ref="K46" si="131">ABS(K2-K3)</f>
        <v>34.150000000001455</v>
      </c>
    </row>
    <row r="47" spans="1:11" x14ac:dyDescent="0.3">
      <c r="A47" s="13"/>
      <c r="B47" s="13"/>
      <c r="C47" s="12"/>
      <c r="D47" s="12" t="s">
        <v>9</v>
      </c>
      <c r="E47" s="14">
        <f t="shared" ref="E47:G47" si="132">E46*1.1</f>
        <v>1134.2100000000005</v>
      </c>
      <c r="F47" s="14">
        <f t="shared" ref="F47" si="133">F46*1.1</f>
        <v>645.26000000000045</v>
      </c>
      <c r="G47" s="14">
        <f t="shared" si="132"/>
        <v>0</v>
      </c>
      <c r="H47" s="14">
        <f t="shared" ref="H47:I47" si="134">H46*1.1</f>
        <v>164.17500000000001</v>
      </c>
      <c r="I47" s="14">
        <f t="shared" si="134"/>
        <v>89.979999999999208</v>
      </c>
      <c r="J47" s="14">
        <f t="shared" ref="J47:L47" si="135">J46*1.1</f>
        <v>119.67999999999921</v>
      </c>
      <c r="K47" s="14">
        <f t="shared" ref="K47" si="136">K46*1.1</f>
        <v>37.565000000001604</v>
      </c>
    </row>
    <row r="48" spans="1:11" x14ac:dyDescent="0.3">
      <c r="A48" s="13"/>
      <c r="B48" s="13"/>
      <c r="C48" s="12"/>
      <c r="D48" s="12" t="s">
        <v>11</v>
      </c>
      <c r="E48" s="3">
        <f t="shared" ref="E48:G48" si="137">(E2+E3)</f>
        <v>21040.199999999997</v>
      </c>
      <c r="F48" s="3">
        <f t="shared" ref="F48" si="138">(F2+F3)</f>
        <v>20627.300000000003</v>
      </c>
      <c r="G48" s="3">
        <f t="shared" si="137"/>
        <v>0</v>
      </c>
      <c r="H48" s="3">
        <f t="shared" ref="H48:I48" si="139">(H2+H3)</f>
        <v>21064.65</v>
      </c>
      <c r="I48" s="3">
        <f t="shared" si="139"/>
        <v>21035.8</v>
      </c>
      <c r="J48" s="3">
        <f t="shared" ref="J48:L48" si="140">(J2+J3)</f>
        <v>21091.7</v>
      </c>
      <c r="K48" s="3">
        <f t="shared" ref="K48" si="141">(K2+K3)</f>
        <v>21198.75</v>
      </c>
    </row>
    <row r="49" spans="1:11" x14ac:dyDescent="0.3">
      <c r="A49" s="13"/>
      <c r="B49" s="13"/>
      <c r="C49" s="13"/>
      <c r="D49" s="12" t="s">
        <v>6</v>
      </c>
      <c r="E49" s="3">
        <f t="shared" ref="E49:G49" si="142">(E2+E3)/2</f>
        <v>10520.099999999999</v>
      </c>
      <c r="F49" s="3">
        <f t="shared" ref="F49" si="143">(F2+F3)/2</f>
        <v>10313.650000000001</v>
      </c>
      <c r="G49" s="3">
        <f t="shared" si="142"/>
        <v>0</v>
      </c>
      <c r="H49" s="3">
        <f t="shared" ref="H49:I49" si="144">(H2+H3)/2</f>
        <v>10532.325000000001</v>
      </c>
      <c r="I49" s="3">
        <f t="shared" si="144"/>
        <v>10517.9</v>
      </c>
      <c r="J49" s="3">
        <f t="shared" ref="J49:L49" si="145">(J2+J3)/2</f>
        <v>10545.85</v>
      </c>
      <c r="K49" s="3">
        <f t="shared" ref="K49" si="146">(K2+K3)/2</f>
        <v>10599.375</v>
      </c>
    </row>
    <row r="52" spans="1:11" x14ac:dyDescent="0.3">
      <c r="A52" s="17"/>
      <c r="B52" s="17"/>
      <c r="C52" s="17"/>
      <c r="D52" s="18" t="s">
        <v>4</v>
      </c>
      <c r="E52" s="15">
        <f t="shared" ref="E52:G52" si="147">E13+E55/2</f>
        <v>10520.099999999999</v>
      </c>
      <c r="F52" s="15">
        <f t="shared" ref="F52" si="148">F13+F55/2</f>
        <v>10473.216666666667</v>
      </c>
      <c r="G52" s="15">
        <f t="shared" si="147"/>
        <v>0</v>
      </c>
      <c r="H52" s="15">
        <f t="shared" ref="H52:I52" si="149">H13+H55/2</f>
        <v>10546.108333333334</v>
      </c>
      <c r="I52" s="15">
        <f t="shared" si="149"/>
        <v>10521.966666666665</v>
      </c>
      <c r="J52" s="15">
        <f t="shared" ref="J52:L52" si="150">J13+J55/2</f>
        <v>10545.85</v>
      </c>
      <c r="K52" s="15">
        <f t="shared" ref="K52" si="151">K13+K55/2</f>
        <v>10599.375</v>
      </c>
    </row>
    <row r="53" spans="1:11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152">F13</f>
        <v>10393.433333333334</v>
      </c>
      <c r="G53" s="34">
        <f t="shared" ref="G53" si="153">G13</f>
        <v>0</v>
      </c>
      <c r="H53" s="34">
        <f t="shared" ref="H53:I53" si="154">H13</f>
        <v>10539.216666666667</v>
      </c>
      <c r="I53" s="34">
        <f t="shared" si="154"/>
        <v>10519.933333333332</v>
      </c>
      <c r="J53" s="34">
        <f t="shared" ref="J53:L53" si="155">J13</f>
        <v>10540.566666666668</v>
      </c>
      <c r="K53" s="34">
        <f t="shared" ref="K53" si="156">K13</f>
        <v>10599.050000000001</v>
      </c>
    </row>
    <row r="54" spans="1:11" x14ac:dyDescent="0.3">
      <c r="A54" s="17"/>
      <c r="B54" s="17"/>
      <c r="C54" s="17"/>
      <c r="D54" s="18" t="s">
        <v>3</v>
      </c>
      <c r="E54" s="16">
        <f t="shared" ref="E54:G54" si="157">E13-E55/2</f>
        <v>10431.099999999999</v>
      </c>
      <c r="F54" s="16">
        <f t="shared" ref="F54" si="158">F13-F55/2</f>
        <v>10313.650000000001</v>
      </c>
      <c r="G54" s="16">
        <f t="shared" si="157"/>
        <v>0</v>
      </c>
      <c r="H54" s="16">
        <f t="shared" ref="H54:I54" si="159">H13-H55/2</f>
        <v>10532.325000000001</v>
      </c>
      <c r="I54" s="16">
        <f t="shared" si="159"/>
        <v>10517.9</v>
      </c>
      <c r="J54" s="16">
        <f t="shared" ref="J54:L54" si="160">J13-J55/2</f>
        <v>10535.283333333335</v>
      </c>
      <c r="K54" s="16">
        <f t="shared" ref="K54" si="161">K13-K55/2</f>
        <v>10598.725000000002</v>
      </c>
    </row>
    <row r="55" spans="1:11" x14ac:dyDescent="0.3">
      <c r="A55" s="17"/>
      <c r="B55" s="17"/>
      <c r="C55" s="17"/>
      <c r="D55" s="18" t="s">
        <v>5</v>
      </c>
      <c r="E55" s="33">
        <f t="shared" ref="E55:G55" si="162">ABS((E13-E49)*2)</f>
        <v>89</v>
      </c>
      <c r="F55" s="33">
        <f t="shared" ref="F55" si="163">ABS((F13-F49)*2)</f>
        <v>159.5666666666657</v>
      </c>
      <c r="G55" s="33">
        <f t="shared" si="162"/>
        <v>0</v>
      </c>
      <c r="H55" s="33">
        <f t="shared" ref="H55:I55" si="164">ABS((H13-H49)*2)</f>
        <v>13.783333333332848</v>
      </c>
      <c r="I55" s="33">
        <f t="shared" si="164"/>
        <v>4.0666666666656965</v>
      </c>
      <c r="J55" s="33">
        <f t="shared" ref="J55:L55" si="165">ABS((J13-J49)*2)</f>
        <v>10.566666666665697</v>
      </c>
      <c r="K55" s="33">
        <f t="shared" ref="K55" si="166">ABS((K13-K49)*2)</f>
        <v>0.64999999999781721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5"/>
  <sheetViews>
    <sheetView topLeftCell="L1" zoomScale="115" zoomScaleNormal="115" workbookViewId="0">
      <selection activeCell="AA1" sqref="AA1:AF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16384" width="8.88671875" style="1"/>
  </cols>
  <sheetData>
    <row r="1" spans="1:32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</row>
    <row r="2" spans="1:32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</row>
    <row r="3" spans="1:32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</row>
    <row r="4" spans="1:32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</row>
    <row r="5" spans="1:32" x14ac:dyDescent="0.3">
      <c r="A5" s="107" t="s">
        <v>25</v>
      </c>
      <c r="B5" s="107"/>
      <c r="C5" s="107"/>
      <c r="D5" s="107"/>
      <c r="E5" s="14"/>
      <c r="F5" s="14"/>
      <c r="J5" s="14"/>
    </row>
    <row r="6" spans="1:32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F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</row>
    <row r="7" spans="1:32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F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</row>
    <row r="8" spans="1:32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F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</row>
    <row r="9" spans="1:32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F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</row>
    <row r="10" spans="1:32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F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</row>
    <row r="11" spans="1:32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F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</row>
    <row r="12" spans="1:32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</row>
    <row r="13" spans="1:32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F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</row>
    <row r="14" spans="1:32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</row>
    <row r="15" spans="1:32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F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</row>
    <row r="16" spans="1:32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F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</row>
    <row r="17" spans="1:32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F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</row>
    <row r="18" spans="1:32" x14ac:dyDescent="0.3">
      <c r="A18" s="107" t="s">
        <v>24</v>
      </c>
      <c r="B18" s="107"/>
      <c r="C18" s="107"/>
      <c r="D18" s="107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F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</row>
    <row r="19" spans="1:32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F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</row>
    <row r="20" spans="1:32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F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</row>
    <row r="21" spans="1:32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</row>
    <row r="22" spans="1:32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F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</row>
    <row r="23" spans="1:32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F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</row>
    <row r="24" spans="1:32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F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</row>
    <row r="25" spans="1:32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F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</row>
    <row r="26" spans="1:32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F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</row>
    <row r="27" spans="1:32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F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</row>
    <row r="28" spans="1:32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F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</row>
    <row r="29" spans="1:32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F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</row>
    <row r="30" spans="1:32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F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</row>
    <row r="31" spans="1:32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F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</row>
    <row r="32" spans="1:32" x14ac:dyDescent="0.3">
      <c r="A32" s="107" t="s">
        <v>26</v>
      </c>
      <c r="B32" s="107"/>
      <c r="C32" s="107"/>
      <c r="D32" s="107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F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</row>
    <row r="33" spans="1:32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F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</row>
    <row r="34" spans="1:32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10144.775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</row>
    <row r="35" spans="1:32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10177.8681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</row>
    <row r="36" spans="1:32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10218.8138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</row>
    <row r="37" spans="1:32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2">K4</f>
        <v>10316.450000000001</v>
      </c>
      <c r="L37" s="14">
        <f t="shared" si="72"/>
        <v>10348.049999999999</v>
      </c>
      <c r="M37" s="14">
        <f t="shared" si="72"/>
        <v>10301.049999999999</v>
      </c>
      <c r="N37" s="14">
        <f t="shared" si="72"/>
        <v>10460.1</v>
      </c>
      <c r="O37" s="14">
        <f t="shared" si="72"/>
        <v>10234.65</v>
      </c>
      <c r="P37" s="14">
        <f t="shared" si="72"/>
        <v>10472.5</v>
      </c>
      <c r="Q37" s="21"/>
      <c r="R37" s="21">
        <f t="shared" ref="R37:Y37" si="73">R4</f>
        <v>10584.75</v>
      </c>
      <c r="S37" s="21">
        <f t="shared" si="73"/>
        <v>10512.5</v>
      </c>
      <c r="T37" s="21">
        <f t="shared" si="73"/>
        <v>10584.75</v>
      </c>
      <c r="U37" s="21">
        <f t="shared" si="73"/>
        <v>10453.049999999999</v>
      </c>
      <c r="V37" s="21">
        <f t="shared" si="73"/>
        <v>10303.549999999999</v>
      </c>
      <c r="W37" s="91">
        <f t="shared" si="73"/>
        <v>10245.25</v>
      </c>
      <c r="X37" s="91">
        <f t="shared" si="73"/>
        <v>10146.799999999999</v>
      </c>
      <c r="Y37" s="91">
        <f t="shared" si="73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</row>
    <row r="38" spans="1:32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973.38880000000063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</row>
    <row r="39" spans="1:32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1203.2000000000007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</row>
    <row r="40" spans="1:32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1433.0112000000006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</row>
    <row r="41" spans="1:32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1574.9888000000012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</row>
    <row r="42" spans="1:32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</row>
    <row r="43" spans="1:32" x14ac:dyDescent="0.3">
      <c r="A43" s="80"/>
      <c r="B43" s="80"/>
      <c r="C43" s="81"/>
      <c r="D43" s="81" t="s">
        <v>10</v>
      </c>
      <c r="E43" s="3">
        <f t="shared" ref="E43:P43" si="74">ABS(E2-E3)</f>
        <v>183.80000000000109</v>
      </c>
      <c r="F43" s="3">
        <f t="shared" si="74"/>
        <v>320</v>
      </c>
      <c r="G43" s="3">
        <f t="shared" si="74"/>
        <v>214.10000000000036</v>
      </c>
      <c r="H43" s="3">
        <f t="shared" si="74"/>
        <v>145.29999999999927</v>
      </c>
      <c r="I43" s="3">
        <f t="shared" si="74"/>
        <v>207.45000000000073</v>
      </c>
      <c r="J43" s="3">
        <f t="shared" si="74"/>
        <v>773.75</v>
      </c>
      <c r="K43" s="3">
        <f t="shared" si="74"/>
        <v>278.75</v>
      </c>
      <c r="L43" s="3">
        <f t="shared" si="74"/>
        <v>199.95000000000073</v>
      </c>
      <c r="M43" s="3">
        <f t="shared" si="74"/>
        <v>118.25</v>
      </c>
      <c r="N43" s="3">
        <f t="shared" si="74"/>
        <v>164.10000000000036</v>
      </c>
      <c r="O43" s="3">
        <f t="shared" si="74"/>
        <v>197.35000000000036</v>
      </c>
      <c r="P43" s="3">
        <f t="shared" si="74"/>
        <v>170.30000000000109</v>
      </c>
      <c r="Q43" s="3">
        <f>ABS(Q2-Q3)</f>
        <v>402.04999999999927</v>
      </c>
      <c r="R43" s="3">
        <v>116.14999999999964</v>
      </c>
      <c r="S43" s="3">
        <f t="shared" ref="S43:Y43" si="75">ABS(S2-S3)</f>
        <v>116.14999999999964</v>
      </c>
      <c r="T43" s="3">
        <f t="shared" si="75"/>
        <v>79.600000000000364</v>
      </c>
      <c r="U43" s="3">
        <f t="shared" si="75"/>
        <v>273.69999999999891</v>
      </c>
      <c r="V43" s="3">
        <f t="shared" si="75"/>
        <v>130.5</v>
      </c>
      <c r="W43" s="3">
        <f t="shared" si="75"/>
        <v>184.54999999999927</v>
      </c>
      <c r="X43" s="3">
        <f t="shared" si="75"/>
        <v>119.75</v>
      </c>
      <c r="Y43" s="3">
        <f t="shared" si="75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</row>
    <row r="44" spans="1:32" x14ac:dyDescent="0.3">
      <c r="A44" s="80"/>
      <c r="B44" s="80"/>
      <c r="C44" s="81"/>
      <c r="D44" s="81" t="s">
        <v>9</v>
      </c>
      <c r="E44" s="14">
        <f t="shared" ref="E44:P44" si="76">E43*1.1</f>
        <v>202.18000000000123</v>
      </c>
      <c r="F44" s="14">
        <f t="shared" si="76"/>
        <v>352</v>
      </c>
      <c r="G44" s="14">
        <f t="shared" si="76"/>
        <v>235.51000000000042</v>
      </c>
      <c r="H44" s="14">
        <f t="shared" si="76"/>
        <v>159.82999999999922</v>
      </c>
      <c r="I44" s="14">
        <f t="shared" si="76"/>
        <v>228.19500000000082</v>
      </c>
      <c r="J44" s="14">
        <f t="shared" si="76"/>
        <v>851.12500000000011</v>
      </c>
      <c r="K44" s="14">
        <f t="shared" si="76"/>
        <v>306.625</v>
      </c>
      <c r="L44" s="14">
        <f t="shared" si="76"/>
        <v>219.94500000000082</v>
      </c>
      <c r="M44" s="14">
        <f t="shared" si="76"/>
        <v>130.07500000000002</v>
      </c>
      <c r="N44" s="14">
        <f t="shared" si="76"/>
        <v>180.51000000000042</v>
      </c>
      <c r="O44" s="14">
        <f t="shared" si="76"/>
        <v>217.08500000000041</v>
      </c>
      <c r="P44" s="14">
        <f t="shared" si="76"/>
        <v>187.33000000000121</v>
      </c>
      <c r="Q44" s="14">
        <f>Q43*1.1</f>
        <v>442.25499999999926</v>
      </c>
      <c r="R44" s="14">
        <v>127.76499999999962</v>
      </c>
      <c r="S44" s="14">
        <f t="shared" ref="S44:Y44" si="77">S43*1.1</f>
        <v>127.76499999999962</v>
      </c>
      <c r="T44" s="14">
        <f t="shared" si="77"/>
        <v>87.5600000000004</v>
      </c>
      <c r="U44" s="14">
        <f t="shared" si="77"/>
        <v>301.0699999999988</v>
      </c>
      <c r="V44" s="14">
        <f t="shared" si="77"/>
        <v>143.55000000000001</v>
      </c>
      <c r="W44" s="14">
        <f t="shared" si="77"/>
        <v>203.00499999999923</v>
      </c>
      <c r="X44" s="14">
        <f t="shared" si="77"/>
        <v>131.72500000000002</v>
      </c>
      <c r="Y44" s="14">
        <f t="shared" si="77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</row>
    <row r="45" spans="1:32" x14ac:dyDescent="0.3">
      <c r="A45" s="80"/>
      <c r="B45" s="80"/>
      <c r="C45" s="81"/>
      <c r="D45" s="81" t="s">
        <v>11</v>
      </c>
      <c r="E45" s="3">
        <f t="shared" ref="E45:P45" si="78">(E2+E3)</f>
        <v>21884.400000000001</v>
      </c>
      <c r="F45" s="3">
        <f t="shared" si="78"/>
        <v>22020</v>
      </c>
      <c r="G45" s="3">
        <f t="shared" si="78"/>
        <v>21857.199999999997</v>
      </c>
      <c r="H45" s="3">
        <f t="shared" si="78"/>
        <v>21832.799999999999</v>
      </c>
      <c r="I45" s="3">
        <f t="shared" si="78"/>
        <v>21301.95</v>
      </c>
      <c r="J45" s="3">
        <f t="shared" si="78"/>
        <v>21297.55</v>
      </c>
      <c r="K45" s="3">
        <f t="shared" si="78"/>
        <v>20802.55</v>
      </c>
      <c r="L45" s="3">
        <f t="shared" si="78"/>
        <v>20596.75</v>
      </c>
      <c r="M45" s="3">
        <f t="shared" si="78"/>
        <v>20676.95</v>
      </c>
      <c r="N45" s="3">
        <f t="shared" si="78"/>
        <v>20800.599999999999</v>
      </c>
      <c r="O45" s="3">
        <f t="shared" si="78"/>
        <v>20474.550000000003</v>
      </c>
      <c r="P45" s="3">
        <f t="shared" si="78"/>
        <v>20814.599999999999</v>
      </c>
      <c r="Q45" s="3">
        <f>(Q2+Q3)</f>
        <v>20679.25</v>
      </c>
      <c r="R45" s="3">
        <v>20936.449999999997</v>
      </c>
      <c r="S45" s="3">
        <f t="shared" ref="S45:Y45" si="79">(S2+S3)</f>
        <v>20936.449999999997</v>
      </c>
      <c r="T45" s="3">
        <f t="shared" si="79"/>
        <v>21130.199999999997</v>
      </c>
      <c r="U45" s="3">
        <f t="shared" si="79"/>
        <v>21146.6</v>
      </c>
      <c r="V45" s="3">
        <f t="shared" si="79"/>
        <v>20629.7</v>
      </c>
      <c r="W45" s="3">
        <f t="shared" si="79"/>
        <v>20632.55</v>
      </c>
      <c r="X45" s="3">
        <f t="shared" si="79"/>
        <v>20324.45</v>
      </c>
      <c r="Y45" s="3">
        <f t="shared" si="79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</row>
    <row r="46" spans="1:32" x14ac:dyDescent="0.3">
      <c r="A46" s="80"/>
      <c r="B46" s="80"/>
      <c r="C46" s="80"/>
      <c r="D46" s="81" t="s">
        <v>6</v>
      </c>
      <c r="E46" s="3">
        <f t="shared" ref="E46:P46" si="80">(E2+E3)/2</f>
        <v>10942.2</v>
      </c>
      <c r="F46" s="3">
        <f t="shared" si="80"/>
        <v>11010</v>
      </c>
      <c r="G46" s="3">
        <f t="shared" si="80"/>
        <v>10928.599999999999</v>
      </c>
      <c r="H46" s="3">
        <f t="shared" si="80"/>
        <v>10916.4</v>
      </c>
      <c r="I46" s="3">
        <f t="shared" si="80"/>
        <v>10650.975</v>
      </c>
      <c r="J46" s="3">
        <f t="shared" si="80"/>
        <v>10648.775</v>
      </c>
      <c r="K46" s="3">
        <f t="shared" si="80"/>
        <v>10401.275</v>
      </c>
      <c r="L46" s="3">
        <f t="shared" si="80"/>
        <v>10298.375</v>
      </c>
      <c r="M46" s="3">
        <f t="shared" si="80"/>
        <v>10338.475</v>
      </c>
      <c r="N46" s="3">
        <f t="shared" si="80"/>
        <v>10400.299999999999</v>
      </c>
      <c r="O46" s="3">
        <f t="shared" si="80"/>
        <v>10237.275000000001</v>
      </c>
      <c r="P46" s="3">
        <f t="shared" si="80"/>
        <v>10407.299999999999</v>
      </c>
      <c r="Q46" s="3">
        <f>(Q2+Q3)/2</f>
        <v>10339.625</v>
      </c>
      <c r="R46" s="3">
        <v>10468.224999999999</v>
      </c>
      <c r="S46" s="3">
        <f t="shared" ref="S46:Y46" si="81">(S2+S3)/2</f>
        <v>10468.224999999999</v>
      </c>
      <c r="T46" s="3">
        <f t="shared" si="81"/>
        <v>10565.099999999999</v>
      </c>
      <c r="U46" s="3">
        <f t="shared" si="81"/>
        <v>10573.3</v>
      </c>
      <c r="V46" s="3">
        <f t="shared" si="81"/>
        <v>10314.85</v>
      </c>
      <c r="W46" s="3">
        <f t="shared" si="81"/>
        <v>10316.275</v>
      </c>
      <c r="X46" s="3">
        <f t="shared" si="81"/>
        <v>10162.225</v>
      </c>
      <c r="Y46" s="3">
        <f t="shared" si="81"/>
        <v>10122.950000000001</v>
      </c>
      <c r="Z46" s="3">
        <f>(Z2+Z3)/2</f>
        <v>10066.700000000001</v>
      </c>
      <c r="AA46" s="3">
        <f t="shared" ref="AA46:AF46" si="82">ABS(AA2-AA3)</f>
        <v>404</v>
      </c>
      <c r="AB46" s="3">
        <f t="shared" si="82"/>
        <v>586.60000000000036</v>
      </c>
      <c r="AC46" s="3">
        <f t="shared" si="82"/>
        <v>254.94999999999891</v>
      </c>
      <c r="AD46" s="3">
        <f t="shared" si="82"/>
        <v>109.75</v>
      </c>
      <c r="AE46" s="3">
        <f t="shared" si="82"/>
        <v>290.89999999999964</v>
      </c>
      <c r="AF46" s="3">
        <f t="shared" si="82"/>
        <v>100</v>
      </c>
    </row>
    <row r="47" spans="1:32" x14ac:dyDescent="0.3">
      <c r="AA47" s="14">
        <f t="shared" ref="AA47:AF47" si="83">AA46*1.1</f>
        <v>444.40000000000003</v>
      </c>
      <c r="AB47" s="14">
        <f t="shared" si="83"/>
        <v>645.26000000000045</v>
      </c>
      <c r="AC47" s="14">
        <f t="shared" si="83"/>
        <v>280.4449999999988</v>
      </c>
      <c r="AD47" s="14">
        <f t="shared" si="83"/>
        <v>120.72500000000001</v>
      </c>
      <c r="AE47" s="14">
        <f t="shared" si="83"/>
        <v>319.98999999999961</v>
      </c>
      <c r="AF47" s="14">
        <f t="shared" si="83"/>
        <v>110.00000000000001</v>
      </c>
    </row>
    <row r="48" spans="1:32" x14ac:dyDescent="0.3">
      <c r="AA48" s="3">
        <f t="shared" ref="AA48:AF48" si="84">(AA2+AA3)</f>
        <v>20413.099999999999</v>
      </c>
      <c r="AB48" s="3">
        <f t="shared" si="84"/>
        <v>20627.300000000003</v>
      </c>
      <c r="AC48" s="3">
        <f t="shared" si="84"/>
        <v>20295.650000000001</v>
      </c>
      <c r="AD48" s="3">
        <f t="shared" si="84"/>
        <v>20460.45</v>
      </c>
      <c r="AE48" s="3">
        <f t="shared" si="84"/>
        <v>20501.099999999999</v>
      </c>
      <c r="AF48" s="3">
        <f t="shared" si="84"/>
        <v>20783.8</v>
      </c>
    </row>
    <row r="49" spans="27:32" x14ac:dyDescent="0.3">
      <c r="AA49" s="3">
        <f t="shared" ref="AA49:AF49" si="85">(AA2+AA3)/2</f>
        <v>10206.549999999999</v>
      </c>
      <c r="AB49" s="3">
        <f t="shared" si="85"/>
        <v>10313.650000000001</v>
      </c>
      <c r="AC49" s="3">
        <f t="shared" si="85"/>
        <v>10147.825000000001</v>
      </c>
      <c r="AD49" s="3">
        <f t="shared" si="85"/>
        <v>10230.225</v>
      </c>
      <c r="AE49" s="3">
        <f t="shared" si="85"/>
        <v>10250.549999999999</v>
      </c>
      <c r="AF49" s="3">
        <f t="shared" si="85"/>
        <v>10391.9</v>
      </c>
    </row>
    <row r="52" spans="27:32" x14ac:dyDescent="0.3">
      <c r="AA52" s="15">
        <f t="shared" ref="AA52:AF52" si="86">AA13+AA55/2</f>
        <v>10206.549999999999</v>
      </c>
      <c r="AB52" s="15">
        <f t="shared" si="86"/>
        <v>10473.216666666667</v>
      </c>
      <c r="AC52" s="15">
        <f t="shared" si="86"/>
        <v>10216.508333333331</v>
      </c>
      <c r="AD52" s="15">
        <f t="shared" si="86"/>
        <v>10230.225</v>
      </c>
      <c r="AE52" s="15">
        <f t="shared" si="86"/>
        <v>10341.25</v>
      </c>
      <c r="AF52" s="15">
        <f t="shared" si="86"/>
        <v>10391.9</v>
      </c>
    </row>
    <row r="53" spans="27:32" x14ac:dyDescent="0.3">
      <c r="AA53" s="34">
        <f>AA13</f>
        <v>10147.699999999999</v>
      </c>
      <c r="AB53" s="34">
        <f t="shared" ref="AB53:AF53" si="87">AB13</f>
        <v>10393.433333333334</v>
      </c>
      <c r="AC53" s="34">
        <f t="shared" si="87"/>
        <v>10182.166666666666</v>
      </c>
      <c r="AD53" s="34">
        <f t="shared" si="87"/>
        <v>10219.616666666667</v>
      </c>
      <c r="AE53" s="34">
        <f t="shared" si="87"/>
        <v>10295.9</v>
      </c>
      <c r="AF53" s="34">
        <f t="shared" si="87"/>
        <v>10388.083333333334</v>
      </c>
    </row>
    <row r="54" spans="27:32" x14ac:dyDescent="0.3">
      <c r="AA54" s="16">
        <f t="shared" ref="AA54:AF54" si="88">AA13-AA55/2</f>
        <v>10088.849999999999</v>
      </c>
      <c r="AB54" s="16">
        <f t="shared" si="88"/>
        <v>10313.650000000001</v>
      </c>
      <c r="AC54" s="16">
        <f t="shared" si="88"/>
        <v>10147.825000000001</v>
      </c>
      <c r="AD54" s="16">
        <f t="shared" si="88"/>
        <v>10209.008333333333</v>
      </c>
      <c r="AE54" s="16">
        <f t="shared" si="88"/>
        <v>10250.549999999999</v>
      </c>
      <c r="AF54" s="16">
        <f t="shared" si="88"/>
        <v>10384.266666666668</v>
      </c>
    </row>
    <row r="55" spans="27:32" x14ac:dyDescent="0.3">
      <c r="AA55" s="33">
        <f t="shared" ref="AA55:AF55" si="89">ABS((AA13-AA49)*2)</f>
        <v>117.70000000000073</v>
      </c>
      <c r="AB55" s="33">
        <f t="shared" si="89"/>
        <v>159.5666666666657</v>
      </c>
      <c r="AC55" s="33">
        <f t="shared" si="89"/>
        <v>68.683333333330665</v>
      </c>
      <c r="AD55" s="33">
        <f t="shared" si="89"/>
        <v>21.216666666667152</v>
      </c>
      <c r="AE55" s="33">
        <f t="shared" si="89"/>
        <v>90.700000000000728</v>
      </c>
      <c r="AF55" s="33">
        <f t="shared" si="89"/>
        <v>7.6333333333313931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4" workbookViewId="0">
      <selection activeCell="G30" sqref="G3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10004.549999999999</v>
      </c>
      <c r="D6" s="45"/>
      <c r="E6" s="46">
        <v>10004.549999999999</v>
      </c>
      <c r="F6" s="45"/>
      <c r="G6" s="47">
        <v>10105.299999999999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10606.15</v>
      </c>
      <c r="D9" s="45"/>
      <c r="E9" s="46">
        <v>10285</v>
      </c>
      <c r="F9" s="45"/>
      <c r="G9" s="47">
        <v>10441.700000000001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 t="s">
        <v>53</v>
      </c>
      <c r="E12" s="46">
        <v>10105</v>
      </c>
      <c r="F12" s="45"/>
      <c r="G12" s="47">
        <v>10341.9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10464.172399999999</v>
      </c>
      <c r="D16" s="71"/>
      <c r="E16" s="70">
        <f>VALUE(23.6/100*(E6-E9)+E9)</f>
        <v>10218.8138</v>
      </c>
      <c r="F16" s="72"/>
      <c r="G16" s="73">
        <f>VALUE(23.6/100*(G6-G9)+G9)</f>
        <v>10362.309600000001</v>
      </c>
    </row>
    <row r="17" spans="2:7" x14ac:dyDescent="0.3">
      <c r="B17" s="64">
        <v>0.38200000000000001</v>
      </c>
      <c r="C17" s="65">
        <f>38.2/100*(C6-C9)+C9</f>
        <v>10376.3388</v>
      </c>
      <c r="D17" s="66"/>
      <c r="E17" s="65">
        <f>VALUE(38.2/100*(E6-E9)+E9)</f>
        <v>10177.8681</v>
      </c>
      <c r="F17" s="67"/>
      <c r="G17" s="68">
        <f>VALUE(38.2/100*(G6-G9)+G9)</f>
        <v>10313.1952</v>
      </c>
    </row>
    <row r="18" spans="2:7" x14ac:dyDescent="0.3">
      <c r="B18" s="69">
        <v>0.5</v>
      </c>
      <c r="C18" s="70">
        <f>VALUE(50/100*(C6-C9)+C9)</f>
        <v>10305.349999999999</v>
      </c>
      <c r="D18" s="71"/>
      <c r="E18" s="70">
        <f>VALUE(50/100*(E6-E9)+E9)</f>
        <v>10144.775</v>
      </c>
      <c r="F18" s="72"/>
      <c r="G18" s="73">
        <f>VALUE(50/100*(G6-G9)+G9)</f>
        <v>10273.5</v>
      </c>
    </row>
    <row r="19" spans="2:7" x14ac:dyDescent="0.3">
      <c r="B19" s="69">
        <v>0.61799999999999999</v>
      </c>
      <c r="C19" s="70">
        <f>VALUE(61.8/100*(C6-C9)+C9)</f>
        <v>10234.361199999999</v>
      </c>
      <c r="D19" s="71"/>
      <c r="E19" s="70">
        <f>VALUE(61.8/100*(E6-E9)+E9)</f>
        <v>10111.6819</v>
      </c>
      <c r="F19" s="72"/>
      <c r="G19" s="73">
        <f>VALUE(61.8/100*(G6-G9)+G9)</f>
        <v>10233.8048</v>
      </c>
    </row>
    <row r="20" spans="2:7" x14ac:dyDescent="0.3">
      <c r="B20" s="53">
        <v>0.70699999999999996</v>
      </c>
      <c r="C20" s="54">
        <f>VALUE(70.7/100*(C6-C9)+C9)</f>
        <v>10180.818799999999</v>
      </c>
      <c r="D20" s="55"/>
      <c r="E20" s="54">
        <f>VALUE(70.7/100*(E6-E9)+E9)</f>
        <v>10086.72185</v>
      </c>
      <c r="F20" s="56"/>
      <c r="G20" s="57">
        <f>VALUE(70.7/100*(G6-G9)+G9)</f>
        <v>10203.8652</v>
      </c>
    </row>
    <row r="21" spans="2:7" x14ac:dyDescent="0.3">
      <c r="B21" s="53">
        <v>0.78600000000000003</v>
      </c>
      <c r="C21" s="54">
        <f>VALUE(78.6/100*(C6-C9)+C9)</f>
        <v>10133.2924</v>
      </c>
      <c r="D21" s="55"/>
      <c r="E21" s="54">
        <f>VALUE(78.6/100*(E6-E9)+E9)</f>
        <v>10064.566299999999</v>
      </c>
      <c r="F21" s="56"/>
      <c r="G21" s="57">
        <f>VALUE(78.6/100*(G6-G9)+G9)</f>
        <v>10177.2896</v>
      </c>
    </row>
    <row r="22" spans="2:7" x14ac:dyDescent="0.3">
      <c r="B22" s="53">
        <v>1</v>
      </c>
      <c r="C22" s="54">
        <f>VALUE(100/100*(C6-C9)+C9)</f>
        <v>10004.549999999999</v>
      </c>
      <c r="D22" s="55"/>
      <c r="E22" s="54">
        <f>VALUE(100/100*(E6-E9)+E9)</f>
        <v>10004.549999999999</v>
      </c>
      <c r="F22" s="56"/>
      <c r="G22" s="57">
        <f>VALUE(100/100*(G6-G9)+G9)</f>
        <v>10105.299999999999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229.81120000000016</v>
      </c>
      <c r="D25" s="84"/>
      <c r="E25" s="62">
        <f>VALUE(E12-38.2/100*(E6-E9))</f>
        <v>10212.1319</v>
      </c>
      <c r="F25" s="85"/>
      <c r="G25" s="62">
        <f>VALUE(G12-38.2/100*(G6-G9))</f>
        <v>10470.4048</v>
      </c>
    </row>
    <row r="26" spans="2:7" x14ac:dyDescent="0.3">
      <c r="B26" s="59">
        <v>0.5</v>
      </c>
      <c r="C26" s="62">
        <f>VALUE(C12-50/100*(C6-C9))</f>
        <v>300.80000000000018</v>
      </c>
      <c r="D26" s="84"/>
      <c r="E26" s="62">
        <f>VALUE(E12-50/100*(E6-E9))</f>
        <v>10245.225</v>
      </c>
      <c r="F26" s="85"/>
      <c r="G26" s="62">
        <f>VALUE(G12-50/100*(G6-G9))</f>
        <v>10510.1</v>
      </c>
    </row>
    <row r="27" spans="2:7" x14ac:dyDescent="0.3">
      <c r="B27" s="59">
        <v>0.61799999999999999</v>
      </c>
      <c r="C27" s="62">
        <f>VALUE(C12-61.8/100*(C6-C9))</f>
        <v>371.78880000000021</v>
      </c>
      <c r="D27" s="84"/>
      <c r="E27" s="62">
        <f>VALUE(E12-61.8/100*(E6-E9))</f>
        <v>10278.3181</v>
      </c>
      <c r="F27" s="85"/>
      <c r="G27" s="62">
        <f>VALUE(G12-61.8/100*(G6-G9))</f>
        <v>10549.7952</v>
      </c>
    </row>
    <row r="28" spans="2:7" x14ac:dyDescent="0.3">
      <c r="B28" s="53">
        <v>0.70699999999999996</v>
      </c>
      <c r="C28" s="57">
        <f>VALUE(C12-70.07/100*(C6-C9))</f>
        <v>421.54112000000021</v>
      </c>
      <c r="D28" s="55"/>
      <c r="E28" s="57">
        <f>VALUE(E12-70.07/100*(E6-E9))</f>
        <v>10301.511315</v>
      </c>
      <c r="F28" s="56"/>
      <c r="G28" s="57">
        <f>VALUE(G12-70.07/100*(G6-G9))</f>
        <v>10577.61548</v>
      </c>
    </row>
    <row r="29" spans="2:7" x14ac:dyDescent="0.3">
      <c r="B29" s="59">
        <v>1</v>
      </c>
      <c r="C29" s="62">
        <f>VALUE(C12-100/100*(C6-C9))</f>
        <v>601.60000000000036</v>
      </c>
      <c r="D29" s="84"/>
      <c r="E29" s="62">
        <f>VALUE(E12-100/100*(E6-E9))</f>
        <v>10385.450000000001</v>
      </c>
      <c r="F29" s="85"/>
      <c r="G29" s="62">
        <f>VALUE(G12-100/100*(G6-G9))</f>
        <v>10678.300000000001</v>
      </c>
    </row>
    <row r="30" spans="2:7" x14ac:dyDescent="0.3">
      <c r="B30" s="53">
        <v>1.236</v>
      </c>
      <c r="C30" s="57">
        <f>VALUE(C12-123.6/100*(C6-C9))</f>
        <v>743.57760000000042</v>
      </c>
      <c r="D30" s="55"/>
      <c r="E30" s="57">
        <f>VALUE(E12-123.6/100*(E6-E9))</f>
        <v>10451.636200000001</v>
      </c>
      <c r="F30" s="56"/>
      <c r="G30" s="57">
        <f>VALUE(G12-123.6/100*(G6-G9))</f>
        <v>10757.690400000001</v>
      </c>
    </row>
    <row r="31" spans="2:7" x14ac:dyDescent="0.3">
      <c r="B31" s="53">
        <v>1.3819999999999999</v>
      </c>
      <c r="C31" s="57">
        <f>VALUE(C12-138.2/100*(C6-C9))</f>
        <v>831.41120000000046</v>
      </c>
      <c r="D31" s="55"/>
      <c r="E31" s="57">
        <f>VALUE(E12-138.2/100*(E6-E9))</f>
        <v>10492.581900000001</v>
      </c>
      <c r="F31" s="56"/>
      <c r="G31" s="57">
        <f>VALUE(G12-138.2/100*(G6-G9))</f>
        <v>10806.804800000002</v>
      </c>
    </row>
    <row r="32" spans="2:7" x14ac:dyDescent="0.3">
      <c r="B32" s="53">
        <v>1.5</v>
      </c>
      <c r="C32" s="57">
        <f>VALUE(C12-150/100*(C6-C9))</f>
        <v>902.40000000000055</v>
      </c>
      <c r="D32" s="55"/>
      <c r="E32" s="57">
        <f>VALUE(E12-150/100*(E6-E9))</f>
        <v>10525.675000000001</v>
      </c>
      <c r="F32" s="56"/>
      <c r="G32" s="57">
        <f>VALUE(G12-150/100*(G6-G9))</f>
        <v>10846.500000000002</v>
      </c>
    </row>
    <row r="33" spans="2:7" x14ac:dyDescent="0.3">
      <c r="B33" s="59">
        <v>1.6180000000000001</v>
      </c>
      <c r="C33" s="62">
        <f>VALUE(C12-161.8/100*(C6-C9))</f>
        <v>973.38880000000063</v>
      </c>
      <c r="D33" s="84"/>
      <c r="E33" s="62">
        <f>VALUE(E12-161.8/100*(E6-E9))</f>
        <v>10558.768100000001</v>
      </c>
      <c r="F33" s="85"/>
      <c r="G33" s="62">
        <f>VALUE(G12-161.8/100*(G6-G9))</f>
        <v>10886.195200000002</v>
      </c>
    </row>
    <row r="34" spans="2:7" x14ac:dyDescent="0.3">
      <c r="B34" s="53">
        <v>1.7070000000000001</v>
      </c>
      <c r="C34" s="57">
        <f>VALUE(C12-170.07/100*(C6-C9))</f>
        <v>1023.1411200000006</v>
      </c>
      <c r="D34" s="55"/>
      <c r="E34" s="57">
        <f>VALUE(E12-170.07/100*(E6-E9))</f>
        <v>10581.961315</v>
      </c>
      <c r="F34" s="56"/>
      <c r="G34" s="57">
        <f>VALUE(G12-170.07/100*(G6-G9))</f>
        <v>10914.015480000002</v>
      </c>
    </row>
    <row r="35" spans="2:7" x14ac:dyDescent="0.3">
      <c r="B35" s="59">
        <v>2</v>
      </c>
      <c r="C35" s="62">
        <f>VALUE(C12-200/100*(C6-C9))</f>
        <v>1203.2000000000007</v>
      </c>
      <c r="D35" s="84"/>
      <c r="E35" s="62">
        <f>VALUE(E12-200/100*(E6-E9))</f>
        <v>10665.900000000001</v>
      </c>
      <c r="F35" s="85"/>
      <c r="G35" s="62">
        <f>VALUE(G12-200/100*(G6-G9))</f>
        <v>11014.700000000003</v>
      </c>
    </row>
    <row r="36" spans="2:7" x14ac:dyDescent="0.3">
      <c r="B36" s="53">
        <v>2.2360000000000002</v>
      </c>
      <c r="C36" s="57">
        <f>VALUE(C12-223.6/100*(C6-C9))</f>
        <v>1345.1776000000007</v>
      </c>
      <c r="D36" s="55"/>
      <c r="E36" s="57">
        <f>VALUE(E12-223.6/100*(E6-E9))</f>
        <v>10732.086200000002</v>
      </c>
      <c r="F36" s="56"/>
      <c r="G36" s="57">
        <f>VALUE(G12-223.6/100*(G6-G9))</f>
        <v>11094.090400000003</v>
      </c>
    </row>
    <row r="37" spans="2:7" x14ac:dyDescent="0.3">
      <c r="B37" s="59">
        <v>2.3820000000000001</v>
      </c>
      <c r="C37" s="62">
        <f>VALUE(C12-238.2/100*(C6-C9))</f>
        <v>1433.0112000000006</v>
      </c>
      <c r="D37" s="84"/>
      <c r="E37" s="62">
        <f>VALUE(E12-238.2/100*(E6-E9))</f>
        <v>10773.031900000002</v>
      </c>
      <c r="F37" s="85"/>
      <c r="G37" s="62">
        <f>VALUE(G12-238.2/100*(G6-G9))</f>
        <v>11143.204800000003</v>
      </c>
    </row>
    <row r="38" spans="2:7" x14ac:dyDescent="0.3">
      <c r="B38" s="59">
        <v>2.6179999999999999</v>
      </c>
      <c r="C38" s="62">
        <f>VALUE(C12-261.8/100*(C6-C9))</f>
        <v>1574.9888000000012</v>
      </c>
      <c r="D38" s="84"/>
      <c r="E38" s="62">
        <f>VALUE(E12-261.8/100*(E6-E9))</f>
        <v>10839.218100000002</v>
      </c>
      <c r="F38" s="85"/>
      <c r="G38" s="62">
        <f>VALUE(G12-261.8/100*(G6-G9))</f>
        <v>11222.595200000003</v>
      </c>
    </row>
    <row r="39" spans="2:7" x14ac:dyDescent="0.3">
      <c r="B39" s="59">
        <v>3</v>
      </c>
      <c r="C39" s="62">
        <f>VALUE(C12-300/100*(C6-C9))</f>
        <v>1804.8000000000011</v>
      </c>
      <c r="D39" s="84"/>
      <c r="E39" s="62">
        <f>VALUE(E12-300/100*(E6-E9))</f>
        <v>10946.350000000002</v>
      </c>
      <c r="F39" s="85"/>
      <c r="G39" s="62">
        <f>VALUE(G12-300/100*(G6-G9))</f>
        <v>11351.100000000004</v>
      </c>
    </row>
    <row r="40" spans="2:7" x14ac:dyDescent="0.3">
      <c r="B40" s="53">
        <v>3.2360000000000002</v>
      </c>
      <c r="C40" s="57">
        <f>VALUE(C12-323.6/100*(C6-C9))</f>
        <v>1946.7776000000013</v>
      </c>
      <c r="D40" s="55"/>
      <c r="E40" s="57">
        <f>VALUE(E12-323.6/100*(E6-E9))</f>
        <v>11012.536200000002</v>
      </c>
      <c r="F40" s="56"/>
      <c r="G40" s="57">
        <f>VALUE(G12-323.6/100*(G6-G9))</f>
        <v>11430.490400000004</v>
      </c>
    </row>
    <row r="41" spans="2:7" x14ac:dyDescent="0.3">
      <c r="B41" s="59">
        <v>3.3820000000000001</v>
      </c>
      <c r="C41" s="62">
        <f>VALUE(C12-338.2/100*(C6-C9))</f>
        <v>2034.611200000001</v>
      </c>
      <c r="D41" s="84"/>
      <c r="E41" s="62">
        <f>VALUE(E12-338.2/100*(E6-E9))</f>
        <v>11053.481900000002</v>
      </c>
      <c r="F41" s="85"/>
      <c r="G41" s="62">
        <f>VALUE(G12-338.2/100*(G6-G9))</f>
        <v>11479.604800000005</v>
      </c>
    </row>
    <row r="42" spans="2:7" x14ac:dyDescent="0.3">
      <c r="B42" s="59">
        <v>3.6179999999999999</v>
      </c>
      <c r="C42" s="62">
        <f>VALUE(C12-361.8/100*(C6-C9))</f>
        <v>2176.5888000000014</v>
      </c>
      <c r="D42" s="84"/>
      <c r="E42" s="62">
        <f>VALUE(E12-361.8/100*(E6-E9))</f>
        <v>11119.668100000003</v>
      </c>
      <c r="F42" s="85"/>
      <c r="G42" s="62">
        <f>VALUE(G12-361.8/100*(G6-G9))</f>
        <v>11558.995200000005</v>
      </c>
    </row>
    <row r="43" spans="2:7" x14ac:dyDescent="0.3">
      <c r="B43" s="59">
        <v>4</v>
      </c>
      <c r="C43" s="62">
        <f>VALUE(C12-400/100*(C6-C9))</f>
        <v>2406.4000000000015</v>
      </c>
      <c r="D43" s="84"/>
      <c r="E43" s="62">
        <f>VALUE(E12-400/100*(E6-E9))</f>
        <v>11226.800000000003</v>
      </c>
      <c r="F43" s="85"/>
      <c r="G43" s="62">
        <f>VALUE(G12-400/100*(G6-G9))</f>
        <v>11687.500000000005</v>
      </c>
    </row>
    <row r="44" spans="2:7" x14ac:dyDescent="0.3">
      <c r="B44" s="53">
        <v>4.2359999999999998</v>
      </c>
      <c r="C44" s="57">
        <f>VALUE(C12-423.6/100*(C6-C9))</f>
        <v>2548.3776000000021</v>
      </c>
      <c r="D44" s="55"/>
      <c r="E44" s="57">
        <f>VALUE(E12-423.6/100*(E6-E9))</f>
        <v>11292.986200000003</v>
      </c>
      <c r="F44" s="56"/>
      <c r="G44" s="57">
        <f>VALUE(G12-423.6/100*(G6-G9))</f>
        <v>11766.890400000006</v>
      </c>
    </row>
    <row r="45" spans="2:7" x14ac:dyDescent="0.3">
      <c r="B45" s="53">
        <v>4.3819999999999997</v>
      </c>
      <c r="C45" s="57">
        <f>VALUE(C12-438.2/100*(C6-C9))</f>
        <v>2636.2112000000016</v>
      </c>
      <c r="D45" s="55"/>
      <c r="E45" s="57">
        <f>VALUE(E12-438.2/100*(E6-E9))</f>
        <v>11333.931900000003</v>
      </c>
      <c r="F45" s="56"/>
      <c r="G45" s="57">
        <f>VALUE(G12-438.2/100*(G6-G9))</f>
        <v>11816.004800000006</v>
      </c>
    </row>
    <row r="46" spans="2:7" x14ac:dyDescent="0.3">
      <c r="B46" s="53">
        <v>4.6180000000000003</v>
      </c>
      <c r="C46" s="57">
        <f>VALUE(C12-461.8/100*(C6-C9))</f>
        <v>2778.1888000000017</v>
      </c>
      <c r="D46" s="55"/>
      <c r="E46" s="57">
        <f>VALUE(E12-461.8/100*(E6-E9))</f>
        <v>11400.118100000003</v>
      </c>
      <c r="F46" s="56"/>
      <c r="G46" s="57">
        <f>VALUE(G12-461.8/100*(G6-G9))</f>
        <v>11895.395200000006</v>
      </c>
    </row>
    <row r="47" spans="2:7" x14ac:dyDescent="0.3">
      <c r="B47" s="53">
        <v>5</v>
      </c>
      <c r="C47" s="57">
        <f>VALUE(C12-500/100*(C6-C9))</f>
        <v>3008.0000000000018</v>
      </c>
      <c r="D47" s="55"/>
      <c r="E47" s="57">
        <f>VALUE(E12-500/100*(E6-E9))</f>
        <v>11507.250000000004</v>
      </c>
      <c r="F47" s="56"/>
      <c r="G47" s="57">
        <f>VALUE(G12-500/100*(G6-G9))</f>
        <v>12023.900000000007</v>
      </c>
    </row>
    <row r="48" spans="2:7" x14ac:dyDescent="0.3">
      <c r="B48" s="53">
        <v>5.2359999999999998</v>
      </c>
      <c r="C48" s="57">
        <f>VALUE(C12-523.6/100*(C6-C9))</f>
        <v>3149.9776000000024</v>
      </c>
      <c r="D48" s="55"/>
      <c r="E48" s="57">
        <f>VALUE(E12-523.6/100*(E6-E9))</f>
        <v>11573.436200000004</v>
      </c>
      <c r="F48" s="56"/>
      <c r="G48" s="57">
        <f>VALUE(G12-523.6/100*(G6-G9))</f>
        <v>12103.290400000007</v>
      </c>
    </row>
    <row r="49" spans="2:7" x14ac:dyDescent="0.3">
      <c r="B49" s="53">
        <v>5.3819999999999997</v>
      </c>
      <c r="C49" s="57">
        <f>VALUE(C12-538.2/100*(C6-C9))</f>
        <v>3237.8112000000024</v>
      </c>
      <c r="D49" s="55"/>
      <c r="E49" s="57">
        <f>VALUE(E12-538.2/100*(E6-E9))</f>
        <v>11614.381900000004</v>
      </c>
      <c r="F49" s="56"/>
      <c r="G49" s="57">
        <f>VALUE(G12-538.2/100*(G6-G9))</f>
        <v>12152.404800000008</v>
      </c>
    </row>
    <row r="50" spans="2:7" x14ac:dyDescent="0.3">
      <c r="B50" s="53">
        <v>5.6180000000000003</v>
      </c>
      <c r="C50" s="57">
        <f>VALUE(C12-561.8/100*(C6-C9))</f>
        <v>3379.7888000000016</v>
      </c>
      <c r="D50" s="55"/>
      <c r="E50" s="57">
        <f>VALUE(E12-561.8/100*(E6-E9))</f>
        <v>11680.568100000004</v>
      </c>
      <c r="F50" s="56"/>
      <c r="G50" s="57">
        <f>VALUE(G12-561.8/100*(G6-G9))</f>
        <v>12231.795200000008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17" sqref="E17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10105</v>
      </c>
      <c r="D6" s="45"/>
      <c r="E6" s="46">
        <v>10341.9</v>
      </c>
      <c r="F6" s="45"/>
      <c r="G6" s="47">
        <v>10477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10616.45</v>
      </c>
      <c r="D9" s="45"/>
      <c r="E9" s="46">
        <v>10616.45</v>
      </c>
      <c r="F9" s="45"/>
      <c r="G9" s="47">
        <v>10616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10477</v>
      </c>
      <c r="D12" s="45"/>
      <c r="E12" s="46">
        <v>10477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10495.747800000001</v>
      </c>
      <c r="D16" s="71"/>
      <c r="E16" s="70">
        <f>VALUE(23.6/100*(E6-E9)+E9)</f>
        <v>10551.656200000001</v>
      </c>
      <c r="F16" s="72"/>
      <c r="G16" s="73">
        <f>VALUE(23.6/100*(G6-G9)+G9)</f>
        <v>10583.196</v>
      </c>
    </row>
    <row r="17" spans="2:7" x14ac:dyDescent="0.3">
      <c r="B17" s="64">
        <v>0.38200000000000001</v>
      </c>
      <c r="C17" s="65">
        <f>38.2/100*(C6-C9)+C9</f>
        <v>10421.0761</v>
      </c>
      <c r="D17" s="66"/>
      <c r="E17" s="65">
        <f>VALUE(38.2/100*(E6-E9)+E9)</f>
        <v>10511.571900000001</v>
      </c>
      <c r="F17" s="67"/>
      <c r="G17" s="68">
        <f>VALUE(38.2/100*(G6-G9)+G9)</f>
        <v>10562.902</v>
      </c>
    </row>
    <row r="18" spans="2:7" x14ac:dyDescent="0.3">
      <c r="B18" s="69">
        <v>0.5</v>
      </c>
      <c r="C18" s="70">
        <f>VALUE(50/100*(C6-C9)+C9)</f>
        <v>10360.725</v>
      </c>
      <c r="D18" s="71"/>
      <c r="E18" s="70">
        <f>VALUE(50/100*(E6-E9)+E9)</f>
        <v>10479.174999999999</v>
      </c>
      <c r="F18" s="72"/>
      <c r="G18" s="73">
        <f>VALUE(50/100*(G6-G9)+G9)</f>
        <v>10546.5</v>
      </c>
    </row>
    <row r="19" spans="2:7" x14ac:dyDescent="0.3">
      <c r="B19" s="69">
        <v>0.61799999999999999</v>
      </c>
      <c r="C19" s="70">
        <f>VALUE(61.8/100*(C6-C9)+C9)</f>
        <v>10300.373900000001</v>
      </c>
      <c r="D19" s="71"/>
      <c r="E19" s="70">
        <f>VALUE(61.8/100*(E6-E9)+E9)</f>
        <v>10446.7781</v>
      </c>
      <c r="F19" s="72"/>
      <c r="G19" s="73">
        <f>VALUE(61.8/100*(G6-G9)+G9)</f>
        <v>10530.098</v>
      </c>
    </row>
    <row r="20" spans="2:7" x14ac:dyDescent="0.3">
      <c r="B20" s="53">
        <v>0.70699999999999996</v>
      </c>
      <c r="C20" s="54">
        <f>VALUE(70.7/100*(C6-C9)+C9)</f>
        <v>10254.85485</v>
      </c>
      <c r="D20" s="55"/>
      <c r="E20" s="54">
        <f>VALUE(70.7/100*(E6-E9)+E9)</f>
        <v>10422.343150000001</v>
      </c>
      <c r="F20" s="56"/>
      <c r="G20" s="57">
        <f>VALUE(70.7/100*(G6-G9)+G9)</f>
        <v>10517.727000000001</v>
      </c>
    </row>
    <row r="21" spans="2:7" x14ac:dyDescent="0.3">
      <c r="B21" s="53">
        <v>0.78600000000000003</v>
      </c>
      <c r="C21" s="54">
        <f>VALUE(78.6/100*(C6-C9)+C9)</f>
        <v>10214.4503</v>
      </c>
      <c r="D21" s="55"/>
      <c r="E21" s="54">
        <f>VALUE(78.6/100*(E6-E9)+E9)</f>
        <v>10400.653700000001</v>
      </c>
      <c r="F21" s="56"/>
      <c r="G21" s="57">
        <f>VALUE(78.6/100*(G6-G9)+G9)</f>
        <v>10506.745999999999</v>
      </c>
    </row>
    <row r="22" spans="2:7" x14ac:dyDescent="0.3">
      <c r="B22" s="53">
        <v>1</v>
      </c>
      <c r="C22" s="54">
        <f>VALUE(100/100*(C6-C9)+C9)</f>
        <v>10105</v>
      </c>
      <c r="D22" s="55"/>
      <c r="E22" s="54">
        <f>VALUE(100/100*(E6-E9)+E9)</f>
        <v>10341.9</v>
      </c>
      <c r="F22" s="56"/>
      <c r="G22" s="57">
        <f>VALUE(100/100*(G6-G9)+G9)</f>
        <v>10477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10672.373900000001</v>
      </c>
      <c r="D25" s="84"/>
      <c r="E25" s="62">
        <f>VALUE(E12-38.2/100*(E6-E9))</f>
        <v>10581.8781</v>
      </c>
      <c r="F25" s="85"/>
      <c r="G25" s="62">
        <f>VALUE(G12-38.2/100*(G6-G9))</f>
        <v>53.097999999999999</v>
      </c>
    </row>
    <row r="26" spans="2:7" x14ac:dyDescent="0.3">
      <c r="B26" s="59">
        <v>0.5</v>
      </c>
      <c r="C26" s="62">
        <f>VALUE(C12-50/100*(C6-C9))</f>
        <v>10732.725</v>
      </c>
      <c r="D26" s="84"/>
      <c r="E26" s="62">
        <f>VALUE(E12-50/100*(E6-E9))</f>
        <v>10614.275000000001</v>
      </c>
      <c r="F26" s="85"/>
      <c r="G26" s="62">
        <f>VALUE(G12-50/100*(G6-G9))</f>
        <v>69.5</v>
      </c>
    </row>
    <row r="27" spans="2:7" x14ac:dyDescent="0.3">
      <c r="B27" s="59">
        <v>0.61799999999999999</v>
      </c>
      <c r="C27" s="62">
        <f>VALUE(C12-61.8/100*(C6-C9))</f>
        <v>10793.0761</v>
      </c>
      <c r="D27" s="84"/>
      <c r="E27" s="62">
        <f>VALUE(E12-61.8/100*(E6-E9))</f>
        <v>10646.671900000001</v>
      </c>
      <c r="F27" s="85"/>
      <c r="G27" s="62">
        <f>VALUE(G12-61.8/100*(G6-G9))</f>
        <v>85.902000000000001</v>
      </c>
    </row>
    <row r="28" spans="2:7" x14ac:dyDescent="0.3">
      <c r="B28" s="53">
        <v>0.70699999999999996</v>
      </c>
      <c r="C28" s="57">
        <f>VALUE(C12-70.07/100*(C6-C9))</f>
        <v>10835.373015000001</v>
      </c>
      <c r="D28" s="55"/>
      <c r="E28" s="57">
        <f>VALUE(E12-70.07/100*(E6-E9))</f>
        <v>10669.377185000001</v>
      </c>
      <c r="F28" s="56"/>
      <c r="G28" s="57">
        <f>VALUE(G12-70.07/100*(G6-G9))</f>
        <v>97.397299999999987</v>
      </c>
    </row>
    <row r="29" spans="2:7" x14ac:dyDescent="0.3">
      <c r="B29" s="59">
        <v>1</v>
      </c>
      <c r="C29" s="62">
        <f>VALUE(C12-100/100*(C6-C9))</f>
        <v>10988.45</v>
      </c>
      <c r="D29" s="84"/>
      <c r="E29" s="62">
        <f>VALUE(E12-100/100*(E6-E9))</f>
        <v>10751.550000000001</v>
      </c>
      <c r="F29" s="85"/>
      <c r="G29" s="62">
        <f>VALUE(G12-100/100*(G6-G9))</f>
        <v>139</v>
      </c>
    </row>
    <row r="30" spans="2:7" x14ac:dyDescent="0.3">
      <c r="B30" s="53">
        <v>1.236</v>
      </c>
      <c r="C30" s="57">
        <f>VALUE(C12-123.6/100*(C6-C9))</f>
        <v>11109.1522</v>
      </c>
      <c r="D30" s="55"/>
      <c r="E30" s="57">
        <f>VALUE(E12-123.6/100*(E6-E9))</f>
        <v>10816.343800000001</v>
      </c>
      <c r="F30" s="56"/>
      <c r="G30" s="57">
        <f>VALUE(G12-123.6/100*(G6-G9))</f>
        <v>171.804</v>
      </c>
    </row>
    <row r="31" spans="2:7" x14ac:dyDescent="0.3">
      <c r="B31" s="53">
        <v>1.3819999999999999</v>
      </c>
      <c r="C31" s="57">
        <f>VALUE(C12-138.2/100*(C6-C9))</f>
        <v>11183.823900000001</v>
      </c>
      <c r="D31" s="55"/>
      <c r="E31" s="57">
        <f>VALUE(E12-138.2/100*(E6-E9))</f>
        <v>10856.428100000001</v>
      </c>
      <c r="F31" s="56"/>
      <c r="G31" s="57">
        <f>VALUE(G12-138.2/100*(G6-G9))</f>
        <v>192.09799999999998</v>
      </c>
    </row>
    <row r="32" spans="2:7" x14ac:dyDescent="0.3">
      <c r="B32" s="53">
        <v>1.5</v>
      </c>
      <c r="C32" s="57">
        <f>VALUE(C12-150/100*(C6-C9))</f>
        <v>11244.175000000001</v>
      </c>
      <c r="D32" s="55"/>
      <c r="E32" s="57">
        <f>VALUE(E12-150/100*(E6-E9))</f>
        <v>10888.825000000001</v>
      </c>
      <c r="F32" s="56"/>
      <c r="G32" s="57">
        <f>VALUE(G12-150/100*(G6-G9))</f>
        <v>208.5</v>
      </c>
    </row>
    <row r="33" spans="2:7" x14ac:dyDescent="0.3">
      <c r="B33" s="59">
        <v>1.6180000000000001</v>
      </c>
      <c r="C33" s="62">
        <f>VALUE(C12-161.8/100*(C6-C9))</f>
        <v>11304.526100000001</v>
      </c>
      <c r="D33" s="84"/>
      <c r="E33" s="62">
        <f>VALUE(E12-161.8/100*(E6-E9))</f>
        <v>10921.221900000002</v>
      </c>
      <c r="F33" s="85"/>
      <c r="G33" s="62">
        <f>VALUE(G12-161.8/100*(G6-G9))</f>
        <v>224.90200000000002</v>
      </c>
    </row>
    <row r="34" spans="2:7" x14ac:dyDescent="0.3">
      <c r="B34" s="53">
        <v>1.7070000000000001</v>
      </c>
      <c r="C34" s="57">
        <f>VALUE(C12-170.07/100*(C6-C9))</f>
        <v>11346.823015000002</v>
      </c>
      <c r="D34" s="55"/>
      <c r="E34" s="57">
        <f>VALUE(E12-170.07/100*(E6-E9))</f>
        <v>10943.927185000002</v>
      </c>
      <c r="F34" s="56"/>
      <c r="G34" s="57">
        <f>VALUE(G12-170.07/100*(G6-G9))</f>
        <v>236.39729999999997</v>
      </c>
    </row>
    <row r="35" spans="2:7" x14ac:dyDescent="0.3">
      <c r="B35" s="59">
        <v>2</v>
      </c>
      <c r="C35" s="62">
        <f>VALUE(C12-200/100*(C6-C9))</f>
        <v>11499.900000000001</v>
      </c>
      <c r="D35" s="84"/>
      <c r="E35" s="62">
        <f>VALUE(E12-200/100*(E6-E9))</f>
        <v>11026.100000000002</v>
      </c>
      <c r="F35" s="85"/>
      <c r="G35" s="62">
        <f>VALUE(G12-200/100*(G6-G9))</f>
        <v>278</v>
      </c>
    </row>
    <row r="36" spans="2:7" x14ac:dyDescent="0.3">
      <c r="B36" s="53">
        <v>2.2360000000000002</v>
      </c>
      <c r="C36" s="57">
        <f>VALUE(C12-223.6/100*(C6-C9))</f>
        <v>11620.602200000001</v>
      </c>
      <c r="D36" s="55"/>
      <c r="E36" s="57">
        <f>VALUE(E12-223.6/100*(E6-E9))</f>
        <v>11090.893800000002</v>
      </c>
      <c r="F36" s="56"/>
      <c r="G36" s="57">
        <f>VALUE(G12-223.6/100*(G6-G9))</f>
        <v>310.80399999999997</v>
      </c>
    </row>
    <row r="37" spans="2:7" x14ac:dyDescent="0.3">
      <c r="B37" s="59">
        <v>2.3820000000000001</v>
      </c>
      <c r="C37" s="62">
        <f>VALUE(C12-238.2/100*(C6-C9))</f>
        <v>11695.273900000002</v>
      </c>
      <c r="D37" s="84"/>
      <c r="E37" s="62">
        <f>VALUE(E12-238.2/100*(E6-E9))</f>
        <v>11130.978100000002</v>
      </c>
      <c r="F37" s="85"/>
      <c r="G37" s="62">
        <f>VALUE(G12-238.2/100*(G6-G9))</f>
        <v>331.09799999999996</v>
      </c>
    </row>
    <row r="38" spans="2:7" x14ac:dyDescent="0.3">
      <c r="B38" s="59">
        <v>2.6179999999999999</v>
      </c>
      <c r="C38" s="62">
        <f>VALUE(C12-261.8/100*(C6-C9))</f>
        <v>11815.976100000002</v>
      </c>
      <c r="D38" s="84"/>
      <c r="E38" s="62">
        <f>VALUE(E12-261.8/100*(E6-E9))</f>
        <v>11195.771900000003</v>
      </c>
      <c r="F38" s="85"/>
      <c r="G38" s="62">
        <f>VALUE(G12-261.8/100*(G6-G9))</f>
        <v>363.90200000000004</v>
      </c>
    </row>
    <row r="39" spans="2:7" x14ac:dyDescent="0.3">
      <c r="B39" s="59">
        <v>3</v>
      </c>
      <c r="C39" s="62">
        <f>VALUE(C12-300/100*(C6-C9))</f>
        <v>12011.350000000002</v>
      </c>
      <c r="D39" s="84"/>
      <c r="E39" s="62">
        <f>VALUE(E12-300/100*(E6-E9))</f>
        <v>11300.650000000003</v>
      </c>
      <c r="F39" s="85"/>
      <c r="G39" s="62">
        <f>VALUE(G12-300/100*(G6-G9))</f>
        <v>417</v>
      </c>
    </row>
    <row r="40" spans="2:7" x14ac:dyDescent="0.3">
      <c r="B40" s="53">
        <v>3.2360000000000002</v>
      </c>
      <c r="C40" s="57">
        <f>VALUE(C12-323.6/100*(C6-C9))</f>
        <v>12132.052200000002</v>
      </c>
      <c r="D40" s="55"/>
      <c r="E40" s="57">
        <f>VALUE(E12-323.6/100*(E6-E9))</f>
        <v>11365.443800000003</v>
      </c>
      <c r="F40" s="56"/>
      <c r="G40" s="57">
        <f>VALUE(G12-323.6/100*(G6-G9))</f>
        <v>449.80400000000003</v>
      </c>
    </row>
    <row r="41" spans="2:7" x14ac:dyDescent="0.3">
      <c r="B41" s="59">
        <v>3.3820000000000001</v>
      </c>
      <c r="C41" s="62">
        <f>VALUE(C12-338.2/100*(C6-C9))</f>
        <v>12206.723900000003</v>
      </c>
      <c r="D41" s="84"/>
      <c r="E41" s="62">
        <f>VALUE(E12-338.2/100*(E6-E9))</f>
        <v>11405.528100000003</v>
      </c>
      <c r="F41" s="85"/>
      <c r="G41" s="62">
        <f>VALUE(G12-338.2/100*(G6-G9))</f>
        <v>470.09799999999996</v>
      </c>
    </row>
    <row r="42" spans="2:7" x14ac:dyDescent="0.3">
      <c r="B42" s="59">
        <v>3.6179999999999999</v>
      </c>
      <c r="C42" s="62">
        <f>VALUE(C12-361.8/100*(C6-C9))</f>
        <v>12327.426100000002</v>
      </c>
      <c r="D42" s="84"/>
      <c r="E42" s="62">
        <f>VALUE(E12-361.8/100*(E6-E9))</f>
        <v>11470.321900000004</v>
      </c>
      <c r="F42" s="85"/>
      <c r="G42" s="62">
        <f>VALUE(G12-361.8/100*(G6-G9))</f>
        <v>502.90200000000004</v>
      </c>
    </row>
    <row r="43" spans="2:7" x14ac:dyDescent="0.3">
      <c r="B43" s="59">
        <v>4</v>
      </c>
      <c r="C43" s="62">
        <f>VALUE(C12-400/100*(C6-C9))</f>
        <v>12522.800000000003</v>
      </c>
      <c r="D43" s="84"/>
      <c r="E43" s="62">
        <f>VALUE(E12-400/100*(E6-E9))</f>
        <v>11575.200000000004</v>
      </c>
      <c r="F43" s="85"/>
      <c r="G43" s="62">
        <f>VALUE(G12-400/100*(G6-G9))</f>
        <v>556</v>
      </c>
    </row>
    <row r="44" spans="2:7" x14ac:dyDescent="0.3">
      <c r="B44" s="53">
        <v>4.2359999999999998</v>
      </c>
      <c r="C44" s="57">
        <f>VALUE(C12-423.6/100*(C6-C9))</f>
        <v>12643.502200000003</v>
      </c>
      <c r="D44" s="55"/>
      <c r="E44" s="57">
        <f>VALUE(E12-423.6/100*(E6-E9))</f>
        <v>11639.993800000004</v>
      </c>
      <c r="F44" s="56"/>
      <c r="G44" s="57">
        <f>VALUE(G12-423.6/100*(G6-G9))</f>
        <v>588.80400000000009</v>
      </c>
    </row>
    <row r="45" spans="2:7" x14ac:dyDescent="0.3">
      <c r="B45" s="53">
        <v>4.3819999999999997</v>
      </c>
      <c r="C45" s="57">
        <f>VALUE(C12-438.2/100*(C6-C9))</f>
        <v>12718.173900000003</v>
      </c>
      <c r="D45" s="55"/>
      <c r="E45" s="57">
        <f>VALUE(E12-438.2/100*(E6-E9))</f>
        <v>11680.078100000004</v>
      </c>
      <c r="F45" s="56"/>
      <c r="G45" s="57">
        <f>VALUE(G12-438.2/100*(G6-G9))</f>
        <v>609.09799999999996</v>
      </c>
    </row>
    <row r="46" spans="2:7" x14ac:dyDescent="0.3">
      <c r="B46" s="53">
        <v>4.6180000000000003</v>
      </c>
      <c r="C46" s="57">
        <f>VALUE(C12-461.8/100*(C6-C9))</f>
        <v>12838.876100000003</v>
      </c>
      <c r="D46" s="55"/>
      <c r="E46" s="57">
        <f>VALUE(E12-461.8/100*(E6-E9))</f>
        <v>11744.871900000006</v>
      </c>
      <c r="F46" s="56"/>
      <c r="G46" s="57">
        <f>VALUE(G12-461.8/100*(G6-G9))</f>
        <v>641.90200000000004</v>
      </c>
    </row>
    <row r="47" spans="2:7" x14ac:dyDescent="0.3">
      <c r="B47" s="53">
        <v>5</v>
      </c>
      <c r="C47" s="57">
        <f>VALUE(C12-500/100*(C6-C9))</f>
        <v>13034.250000000004</v>
      </c>
      <c r="D47" s="55"/>
      <c r="E47" s="57">
        <f>VALUE(E12-500/100*(E6-E9))</f>
        <v>11849.750000000005</v>
      </c>
      <c r="F47" s="56"/>
      <c r="G47" s="57">
        <f>VALUE(G12-500/100*(G6-G9))</f>
        <v>695</v>
      </c>
    </row>
    <row r="48" spans="2:7" x14ac:dyDescent="0.3">
      <c r="B48" s="53">
        <v>5.2359999999999998</v>
      </c>
      <c r="C48" s="57">
        <f>VALUE(C12-523.6/100*(C6-C9))</f>
        <v>13154.952200000003</v>
      </c>
      <c r="D48" s="55"/>
      <c r="E48" s="57">
        <f>VALUE(E12-523.6/100*(E6-E9))</f>
        <v>11914.543800000007</v>
      </c>
      <c r="F48" s="56"/>
      <c r="G48" s="57">
        <f>VALUE(G12-523.6/100*(G6-G9))</f>
        <v>727.80400000000009</v>
      </c>
    </row>
    <row r="49" spans="2:7" x14ac:dyDescent="0.3">
      <c r="B49" s="53">
        <v>5.3819999999999997</v>
      </c>
      <c r="C49" s="57">
        <f>VALUE(C12-538.2/100*(C6-C9))</f>
        <v>13229.623900000004</v>
      </c>
      <c r="D49" s="55"/>
      <c r="E49" s="57">
        <f>VALUE(E12-538.2/100*(E6-E9))</f>
        <v>11954.628100000005</v>
      </c>
      <c r="F49" s="56"/>
      <c r="G49" s="57">
        <f>VALUE(G12-538.2/100*(G6-G9))</f>
        <v>748.09800000000007</v>
      </c>
    </row>
    <row r="50" spans="2:7" x14ac:dyDescent="0.3">
      <c r="B50" s="53">
        <v>5.6180000000000003</v>
      </c>
      <c r="C50" s="57">
        <f>VALUE(C12-561.8/100*(C6-C9))</f>
        <v>13350.326100000004</v>
      </c>
      <c r="D50" s="55"/>
      <c r="E50" s="57">
        <f>VALUE(E12-561.8/100*(E6-E9))</f>
        <v>12019.421900000007</v>
      </c>
      <c r="F50" s="56"/>
      <c r="G50" s="57">
        <f>VALUE(G12-561.8/100*(G6-G9))</f>
        <v>780.90199999999993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13" workbookViewId="0">
      <selection activeCell="G31" sqref="G31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/>
      <c r="D6" s="45"/>
      <c r="E6" s="46"/>
      <c r="F6" s="45"/>
      <c r="G6" s="47">
        <v>10477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/>
      <c r="D9" s="45"/>
      <c r="E9" s="46"/>
      <c r="F9" s="45"/>
      <c r="G9" s="47">
        <v>10600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10492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0</v>
      </c>
      <c r="D16" s="71"/>
      <c r="E16" s="70">
        <f>VALUE(23.6/100*(E6-E9)+E9)</f>
        <v>0</v>
      </c>
      <c r="F16" s="72"/>
      <c r="G16" s="73">
        <f>VALUE(23.6/100*(G6-G9)+G9)</f>
        <v>10570.972</v>
      </c>
    </row>
    <row r="17" spans="2:7" x14ac:dyDescent="0.3">
      <c r="B17" s="64">
        <v>0.38200000000000001</v>
      </c>
      <c r="C17" s="65">
        <f>38.2/100*(C6-C9)+C9</f>
        <v>0</v>
      </c>
      <c r="D17" s="66"/>
      <c r="E17" s="65">
        <f>VALUE(38.2/100*(E6-E9)+E9)</f>
        <v>0</v>
      </c>
      <c r="F17" s="67"/>
      <c r="G17" s="68">
        <f>VALUE(38.2/100*(G6-G9)+G9)</f>
        <v>10553.013999999999</v>
      </c>
    </row>
    <row r="18" spans="2:7" x14ac:dyDescent="0.3">
      <c r="B18" s="69">
        <v>0.5</v>
      </c>
      <c r="C18" s="70">
        <f>VALUE(50/100*(C6-C9)+C9)</f>
        <v>0</v>
      </c>
      <c r="D18" s="71"/>
      <c r="E18" s="70">
        <f>VALUE(50/100*(E6-E9)+E9)</f>
        <v>0</v>
      </c>
      <c r="F18" s="72"/>
      <c r="G18" s="73">
        <f>VALUE(50/100*(G6-G9)+G9)</f>
        <v>10538.5</v>
      </c>
    </row>
    <row r="19" spans="2:7" x14ac:dyDescent="0.3">
      <c r="B19" s="69">
        <v>0.61799999999999999</v>
      </c>
      <c r="C19" s="70">
        <f>VALUE(61.8/100*(C6-C9)+C9)</f>
        <v>0</v>
      </c>
      <c r="D19" s="71"/>
      <c r="E19" s="70">
        <f>VALUE(61.8/100*(E6-E9)+E9)</f>
        <v>0</v>
      </c>
      <c r="F19" s="72"/>
      <c r="G19" s="73">
        <f>VALUE(61.8/100*(G6-G9)+G9)</f>
        <v>10523.986000000001</v>
      </c>
    </row>
    <row r="20" spans="2:7" x14ac:dyDescent="0.3">
      <c r="B20" s="53">
        <v>0.70699999999999996</v>
      </c>
      <c r="C20" s="54">
        <f>VALUE(70.7/100*(C6-C9)+C9)</f>
        <v>0</v>
      </c>
      <c r="D20" s="55"/>
      <c r="E20" s="54">
        <f>VALUE(70.7/100*(E6-E9)+E9)</f>
        <v>0</v>
      </c>
      <c r="F20" s="56"/>
      <c r="G20" s="57">
        <f>VALUE(70.7/100*(G6-G9)+G9)</f>
        <v>10513.039000000001</v>
      </c>
    </row>
    <row r="21" spans="2:7" x14ac:dyDescent="0.3">
      <c r="B21" s="53">
        <v>0.78600000000000003</v>
      </c>
      <c r="C21" s="54">
        <f>VALUE(78.6/100*(C6-C9)+C9)</f>
        <v>0</v>
      </c>
      <c r="D21" s="55"/>
      <c r="E21" s="54">
        <f>VALUE(78.6/100*(E6-E9)+E9)</f>
        <v>0</v>
      </c>
      <c r="F21" s="56"/>
      <c r="G21" s="57">
        <f>VALUE(78.6/100*(G6-G9)+G9)</f>
        <v>10503.322</v>
      </c>
    </row>
    <row r="22" spans="2:7" x14ac:dyDescent="0.3">
      <c r="B22" s="53">
        <v>1</v>
      </c>
      <c r="C22" s="54">
        <f>VALUE(100/100*(C6-C9)+C9)</f>
        <v>0</v>
      </c>
      <c r="D22" s="55"/>
      <c r="E22" s="54">
        <f>VALUE(100/100*(E6-E9)+E9)</f>
        <v>0</v>
      </c>
      <c r="F22" s="56"/>
      <c r="G22" s="57">
        <f>VALUE(100/100*(G6-G9)+G9)</f>
        <v>10477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0</v>
      </c>
      <c r="D25" s="84"/>
      <c r="E25" s="62">
        <f>VALUE(E12-38.2/100*(E6-E9))</f>
        <v>0</v>
      </c>
      <c r="F25" s="85"/>
      <c r="G25" s="62">
        <f>VALUE(G12-38.2/100*(G6-G9))</f>
        <v>10538.986000000001</v>
      </c>
    </row>
    <row r="26" spans="2:7" x14ac:dyDescent="0.3">
      <c r="B26" s="59">
        <v>0.5</v>
      </c>
      <c r="C26" s="62">
        <f>VALUE(C12-50/100*(C6-C9))</f>
        <v>0</v>
      </c>
      <c r="D26" s="84"/>
      <c r="E26" s="62">
        <f>VALUE(E12-50/100*(E6-E9))</f>
        <v>0</v>
      </c>
      <c r="F26" s="85"/>
      <c r="G26" s="62">
        <f>VALUE(G12-50/100*(G6-G9))</f>
        <v>10553.5</v>
      </c>
    </row>
    <row r="27" spans="2:7" x14ac:dyDescent="0.3">
      <c r="B27" s="59">
        <v>0.61799999999999999</v>
      </c>
      <c r="C27" s="62">
        <f>VALUE(C12-61.8/100*(C6-C9))</f>
        <v>0</v>
      </c>
      <c r="D27" s="84"/>
      <c r="E27" s="62">
        <f>VALUE(E12-61.8/100*(E6-E9))</f>
        <v>0</v>
      </c>
      <c r="F27" s="85"/>
      <c r="G27" s="62">
        <f>VALUE(G12-61.8/100*(G6-G9))</f>
        <v>10568.013999999999</v>
      </c>
    </row>
    <row r="28" spans="2:7" x14ac:dyDescent="0.3">
      <c r="B28" s="53">
        <v>0.70699999999999996</v>
      </c>
      <c r="C28" s="57">
        <f>VALUE(C12-70.07/100*(C6-C9))</f>
        <v>0</v>
      </c>
      <c r="D28" s="55"/>
      <c r="E28" s="57">
        <f>VALUE(E12-70.07/100*(E6-E9))</f>
        <v>0</v>
      </c>
      <c r="F28" s="56"/>
      <c r="G28" s="57">
        <f>VALUE(G12-70.07/100*(G6-G9))</f>
        <v>10578.186100000001</v>
      </c>
    </row>
    <row r="29" spans="2:7" x14ac:dyDescent="0.3">
      <c r="B29" s="59">
        <v>1</v>
      </c>
      <c r="C29" s="62">
        <f>VALUE(C12-100/100*(C6-C9))</f>
        <v>0</v>
      </c>
      <c r="D29" s="84"/>
      <c r="E29" s="62">
        <f>VALUE(E12-100/100*(E6-E9))</f>
        <v>0</v>
      </c>
      <c r="F29" s="85"/>
      <c r="G29" s="62">
        <f>VALUE(G12-100/100*(G6-G9))</f>
        <v>10615</v>
      </c>
    </row>
    <row r="30" spans="2:7" x14ac:dyDescent="0.3">
      <c r="B30" s="53">
        <v>1.236</v>
      </c>
      <c r="C30" s="57">
        <f>VALUE(C12-123.6/100*(C6-C9))</f>
        <v>0</v>
      </c>
      <c r="D30" s="55"/>
      <c r="E30" s="57">
        <f>VALUE(E12-123.6/100*(E6-E9))</f>
        <v>0</v>
      </c>
      <c r="F30" s="56"/>
      <c r="G30" s="57">
        <f>VALUE(G12-123.6/100*(G6-G9))</f>
        <v>10644.028</v>
      </c>
    </row>
    <row r="31" spans="2:7" x14ac:dyDescent="0.3">
      <c r="B31" s="53">
        <v>1.3819999999999999</v>
      </c>
      <c r="C31" s="57">
        <f>VALUE(C12-138.2/100*(C6-C9))</f>
        <v>0</v>
      </c>
      <c r="D31" s="55"/>
      <c r="E31" s="57">
        <f>VALUE(E12-138.2/100*(E6-E9))</f>
        <v>0</v>
      </c>
      <c r="F31" s="56"/>
      <c r="G31" s="57">
        <f>VALUE(G12-138.2/100*(G6-G9))</f>
        <v>10661.986000000001</v>
      </c>
    </row>
    <row r="32" spans="2:7" x14ac:dyDescent="0.3">
      <c r="B32" s="53">
        <v>1.5</v>
      </c>
      <c r="C32" s="57">
        <f>VALUE(C12-150/100*(C6-C9))</f>
        <v>0</v>
      </c>
      <c r="D32" s="55"/>
      <c r="E32" s="57">
        <f>VALUE(E12-150/100*(E6-E9))</f>
        <v>0</v>
      </c>
      <c r="F32" s="56"/>
      <c r="G32" s="57">
        <f>VALUE(G12-150/100*(G6-G9))</f>
        <v>10676.5</v>
      </c>
    </row>
    <row r="33" spans="2:7" x14ac:dyDescent="0.3">
      <c r="B33" s="59">
        <v>1.6180000000000001</v>
      </c>
      <c r="C33" s="62">
        <f>VALUE(C12-161.8/100*(C6-C9))</f>
        <v>0</v>
      </c>
      <c r="D33" s="84"/>
      <c r="E33" s="62">
        <f>VALUE(E12-161.8/100*(E6-E9))</f>
        <v>0</v>
      </c>
      <c r="F33" s="85"/>
      <c r="G33" s="62">
        <f>VALUE(G12-161.8/100*(G6-G9))</f>
        <v>10691.013999999999</v>
      </c>
    </row>
    <row r="34" spans="2:7" x14ac:dyDescent="0.3">
      <c r="B34" s="53">
        <v>1.7070000000000001</v>
      </c>
      <c r="C34" s="57">
        <f>VALUE(C12-170.07/100*(C6-C9))</f>
        <v>0</v>
      </c>
      <c r="D34" s="55"/>
      <c r="E34" s="57">
        <f>VALUE(E12-170.07/100*(E6-E9))</f>
        <v>0</v>
      </c>
      <c r="F34" s="56"/>
      <c r="G34" s="57">
        <f>VALUE(G12-170.07/100*(G6-G9))</f>
        <v>10701.186100000001</v>
      </c>
    </row>
    <row r="35" spans="2:7" x14ac:dyDescent="0.3">
      <c r="B35" s="59">
        <v>2</v>
      </c>
      <c r="C35" s="62">
        <f>VALUE(C12-200/100*(C6-C9))</f>
        <v>0</v>
      </c>
      <c r="D35" s="84"/>
      <c r="E35" s="62">
        <f>VALUE(E12-200/100*(E6-E9))</f>
        <v>0</v>
      </c>
      <c r="F35" s="85"/>
      <c r="G35" s="62">
        <f>VALUE(G12-200/100*(G6-G9))</f>
        <v>10738</v>
      </c>
    </row>
    <row r="36" spans="2:7" x14ac:dyDescent="0.3">
      <c r="B36" s="53">
        <v>2.2360000000000002</v>
      </c>
      <c r="C36" s="57">
        <f>VALUE(C12-223.6/100*(C6-C9))</f>
        <v>0</v>
      </c>
      <c r="D36" s="55"/>
      <c r="E36" s="57">
        <f>VALUE(E12-223.6/100*(E6-E9))</f>
        <v>0</v>
      </c>
      <c r="F36" s="56"/>
      <c r="G36" s="57">
        <f>VALUE(G12-223.6/100*(G6-G9))</f>
        <v>10767.028</v>
      </c>
    </row>
    <row r="37" spans="2:7" x14ac:dyDescent="0.3">
      <c r="B37" s="59">
        <v>2.3820000000000001</v>
      </c>
      <c r="C37" s="62">
        <f>VALUE(C12-238.2/100*(C6-C9))</f>
        <v>0</v>
      </c>
      <c r="D37" s="84"/>
      <c r="E37" s="62">
        <f>VALUE(E12-238.2/100*(E6-E9))</f>
        <v>0</v>
      </c>
      <c r="F37" s="85"/>
      <c r="G37" s="62">
        <f>VALUE(G12-238.2/100*(G6-G9))</f>
        <v>10784.986000000001</v>
      </c>
    </row>
    <row r="38" spans="2:7" x14ac:dyDescent="0.3">
      <c r="B38" s="59">
        <v>2.6179999999999999</v>
      </c>
      <c r="C38" s="62">
        <f>VALUE(C12-261.8/100*(C6-C9))</f>
        <v>0</v>
      </c>
      <c r="D38" s="84"/>
      <c r="E38" s="62">
        <f>VALUE(E12-261.8/100*(E6-E9))</f>
        <v>0</v>
      </c>
      <c r="F38" s="85"/>
      <c r="G38" s="62">
        <f>VALUE(G12-261.8/100*(G6-G9))</f>
        <v>10814.013999999999</v>
      </c>
    </row>
    <row r="39" spans="2:7" x14ac:dyDescent="0.3">
      <c r="B39" s="59">
        <v>3</v>
      </c>
      <c r="C39" s="62">
        <f>VALUE(C12-300/100*(C6-C9))</f>
        <v>0</v>
      </c>
      <c r="D39" s="84"/>
      <c r="E39" s="62">
        <f>VALUE(E12-300/100*(E6-E9))</f>
        <v>0</v>
      </c>
      <c r="F39" s="85"/>
      <c r="G39" s="62">
        <f>VALUE(G12-300/100*(G6-G9))</f>
        <v>10861</v>
      </c>
    </row>
    <row r="40" spans="2:7" x14ac:dyDescent="0.3">
      <c r="B40" s="53">
        <v>3.2360000000000002</v>
      </c>
      <c r="C40" s="57">
        <f>VALUE(C12-323.6/100*(C6-C9))</f>
        <v>0</v>
      </c>
      <c r="D40" s="55"/>
      <c r="E40" s="57">
        <f>VALUE(E12-323.6/100*(E6-E9))</f>
        <v>0</v>
      </c>
      <c r="F40" s="56"/>
      <c r="G40" s="57">
        <f>VALUE(G12-323.6/100*(G6-G9))</f>
        <v>10890.028</v>
      </c>
    </row>
    <row r="41" spans="2:7" x14ac:dyDescent="0.3">
      <c r="B41" s="59">
        <v>3.3820000000000001</v>
      </c>
      <c r="C41" s="62">
        <f>VALUE(C12-338.2/100*(C6-C9))</f>
        <v>0</v>
      </c>
      <c r="D41" s="84"/>
      <c r="E41" s="62">
        <f>VALUE(E12-338.2/100*(E6-E9))</f>
        <v>0</v>
      </c>
      <c r="F41" s="85"/>
      <c r="G41" s="62">
        <f>VALUE(G12-338.2/100*(G6-G9))</f>
        <v>10907.986000000001</v>
      </c>
    </row>
    <row r="42" spans="2:7" x14ac:dyDescent="0.3">
      <c r="B42" s="59">
        <v>3.6179999999999999</v>
      </c>
      <c r="C42" s="62">
        <f>VALUE(C12-361.8/100*(C6-C9))</f>
        <v>0</v>
      </c>
      <c r="D42" s="84"/>
      <c r="E42" s="62">
        <f>VALUE(E12-361.8/100*(E6-E9))</f>
        <v>0</v>
      </c>
      <c r="F42" s="85"/>
      <c r="G42" s="62">
        <f>VALUE(G12-361.8/100*(G6-G9))</f>
        <v>10937.013999999999</v>
      </c>
    </row>
    <row r="43" spans="2:7" x14ac:dyDescent="0.3">
      <c r="B43" s="59">
        <v>4</v>
      </c>
      <c r="C43" s="62">
        <f>VALUE(C12-400/100*(C6-C9))</f>
        <v>0</v>
      </c>
      <c r="D43" s="84"/>
      <c r="E43" s="62">
        <f>VALUE(E12-400/100*(E6-E9))</f>
        <v>0</v>
      </c>
      <c r="F43" s="85"/>
      <c r="G43" s="62">
        <f>VALUE(G12-400/100*(G6-G9))</f>
        <v>10984</v>
      </c>
    </row>
    <row r="44" spans="2:7" x14ac:dyDescent="0.3">
      <c r="B44" s="53">
        <v>4.2359999999999998</v>
      </c>
      <c r="C44" s="57">
        <f>VALUE(C12-423.6/100*(C6-C9))</f>
        <v>0</v>
      </c>
      <c r="D44" s="55"/>
      <c r="E44" s="57">
        <f>VALUE(E12-423.6/100*(E6-E9))</f>
        <v>0</v>
      </c>
      <c r="F44" s="56"/>
      <c r="G44" s="57">
        <f>VALUE(G12-423.6/100*(G6-G9))</f>
        <v>11013.028</v>
      </c>
    </row>
    <row r="45" spans="2:7" x14ac:dyDescent="0.3">
      <c r="B45" s="53">
        <v>4.3819999999999997</v>
      </c>
      <c r="C45" s="57">
        <f>VALUE(C12-438.2/100*(C6-C9))</f>
        <v>0</v>
      </c>
      <c r="D45" s="55"/>
      <c r="E45" s="57">
        <f>VALUE(E12-438.2/100*(E6-E9))</f>
        <v>0</v>
      </c>
      <c r="F45" s="56"/>
      <c r="G45" s="57">
        <f>VALUE(G12-438.2/100*(G6-G9))</f>
        <v>11030.986000000001</v>
      </c>
    </row>
    <row r="46" spans="2:7" x14ac:dyDescent="0.3">
      <c r="B46" s="53">
        <v>4.6180000000000003</v>
      </c>
      <c r="C46" s="57">
        <f>VALUE(C12-461.8/100*(C6-C9))</f>
        <v>0</v>
      </c>
      <c r="D46" s="55"/>
      <c r="E46" s="57">
        <f>VALUE(E12-461.8/100*(E6-E9))</f>
        <v>0</v>
      </c>
      <c r="F46" s="56"/>
      <c r="G46" s="57">
        <f>VALUE(G12-461.8/100*(G6-G9))</f>
        <v>11060.013999999999</v>
      </c>
    </row>
    <row r="47" spans="2:7" x14ac:dyDescent="0.3">
      <c r="B47" s="53">
        <v>5</v>
      </c>
      <c r="C47" s="57">
        <f>VALUE(C12-500/100*(C6-C9))</f>
        <v>0</v>
      </c>
      <c r="D47" s="55"/>
      <c r="E47" s="57">
        <f>VALUE(E12-500/100*(E6-E9))</f>
        <v>0</v>
      </c>
      <c r="F47" s="56"/>
      <c r="G47" s="57">
        <f>VALUE(G12-500/100*(G6-G9))</f>
        <v>11107</v>
      </c>
    </row>
    <row r="48" spans="2:7" x14ac:dyDescent="0.3">
      <c r="B48" s="53">
        <v>5.2359999999999998</v>
      </c>
      <c r="C48" s="57">
        <f>VALUE(C12-523.6/100*(C6-C9))</f>
        <v>0</v>
      </c>
      <c r="D48" s="55"/>
      <c r="E48" s="57">
        <f>VALUE(E12-523.6/100*(E6-E9))</f>
        <v>0</v>
      </c>
      <c r="F48" s="56"/>
      <c r="G48" s="57">
        <f>VALUE(G12-523.6/100*(G6-G9))</f>
        <v>11136.028</v>
      </c>
    </row>
    <row r="49" spans="2:7" x14ac:dyDescent="0.3">
      <c r="B49" s="53">
        <v>5.3819999999999997</v>
      </c>
      <c r="C49" s="57">
        <f>VALUE(C12-538.2/100*(C6-C9))</f>
        <v>0</v>
      </c>
      <c r="D49" s="55"/>
      <c r="E49" s="57">
        <f>VALUE(E12-538.2/100*(E6-E9))</f>
        <v>0</v>
      </c>
      <c r="F49" s="56"/>
      <c r="G49" s="57">
        <f>VALUE(G12-538.2/100*(G6-G9))</f>
        <v>11153.986000000001</v>
      </c>
    </row>
    <row r="50" spans="2:7" x14ac:dyDescent="0.3">
      <c r="B50" s="53">
        <v>5.6180000000000003</v>
      </c>
      <c r="C50" s="57">
        <f>VALUE(C12-561.8/100*(C6-C9))</f>
        <v>0</v>
      </c>
      <c r="D50" s="55"/>
      <c r="E50" s="57">
        <f>VALUE(E12-561.8/100*(E6-E9))</f>
        <v>0</v>
      </c>
      <c r="F50" s="56"/>
      <c r="G50" s="57">
        <f>VALUE(G12-561.8/100*(G6-G9))</f>
        <v>11183.013999999999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Povit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2018-11-08T20:14:20Z</dcterms:modified>
</cp:coreProperties>
</file>