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30" i="2"/>
  <c r="I28" i="2"/>
  <c r="I31" i="2" s="1"/>
  <c r="I27" i="2"/>
  <c r="I25" i="2"/>
  <c r="I20" i="2"/>
  <c r="I18" i="2"/>
  <c r="I23" i="2" s="1"/>
  <c r="I11" i="2"/>
  <c r="I14" i="2" s="1"/>
  <c r="I16" i="2" s="1"/>
  <c r="J30" i="2"/>
  <c r="J28" i="2"/>
  <c r="J31" i="2" s="1"/>
  <c r="J27" i="2"/>
  <c r="J25" i="2"/>
  <c r="J26" i="2" s="1"/>
  <c r="J20" i="2"/>
  <c r="J18" i="2"/>
  <c r="J23" i="2" s="1"/>
  <c r="J11" i="2"/>
  <c r="J8" i="2" s="1"/>
  <c r="I8" i="2" l="1"/>
  <c r="I6" i="2" s="1"/>
  <c r="J29" i="2"/>
  <c r="J32" i="2" s="1"/>
  <c r="J12" i="2" s="1"/>
  <c r="I29" i="2"/>
  <c r="I32" i="2" s="1"/>
  <c r="I12" i="2" s="1"/>
  <c r="J14" i="2"/>
  <c r="J16" i="2" s="1"/>
  <c r="I7" i="2"/>
  <c r="I10" i="2"/>
  <c r="I15" i="2"/>
  <c r="I26" i="2"/>
  <c r="J22" i="2"/>
  <c r="J19" i="2"/>
  <c r="J21" i="2"/>
  <c r="J7" i="2"/>
  <c r="J15" i="2"/>
  <c r="J6" i="2"/>
  <c r="J10" i="2" l="1"/>
  <c r="I21" i="2"/>
  <c r="I19" i="2"/>
  <c r="I22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G30" i="2"/>
  <c r="G28" i="2"/>
  <c r="G31" i="2" s="1"/>
  <c r="G27" i="2"/>
  <c r="G25" i="2"/>
  <c r="G20" i="2"/>
  <c r="G18" i="2"/>
  <c r="G23" i="2" s="1"/>
  <c r="G11" i="2"/>
  <c r="G29" i="2" l="1"/>
  <c r="G32" i="2" s="1"/>
  <c r="G12" i="2" s="1"/>
  <c r="G15" i="2"/>
  <c r="BU22" i="14"/>
  <c r="BU21" i="14"/>
  <c r="BU19" i="14"/>
  <c r="BT22" i="14"/>
  <c r="BT21" i="14"/>
  <c r="BT19" i="14"/>
  <c r="G8" i="2"/>
  <c r="G6" i="2" s="1"/>
  <c r="G14" i="2"/>
  <c r="G16" i="2" s="1"/>
  <c r="G7" i="2"/>
  <c r="G26" i="2"/>
  <c r="G10" i="2" l="1"/>
  <c r="G19" i="2"/>
  <c r="G22" i="2"/>
  <c r="G21" i="2"/>
  <c r="BR31" i="14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H30" i="2"/>
  <c r="H28" i="2"/>
  <c r="H31" i="2" s="1"/>
  <c r="H27" i="2"/>
  <c r="H25" i="2"/>
  <c r="H20" i="2"/>
  <c r="H18" i="2"/>
  <c r="H23" i="2" s="1"/>
  <c r="H11" i="2"/>
  <c r="H8" i="2" s="1"/>
  <c r="BM19" i="14" l="1"/>
  <c r="BM21" i="14"/>
  <c r="BM22" i="14"/>
  <c r="BJ22" i="14"/>
  <c r="BJ21" i="14"/>
  <c r="BJ19" i="14"/>
  <c r="H14" i="2"/>
  <c r="H16" i="2" s="1"/>
  <c r="H6" i="2"/>
  <c r="H29" i="2"/>
  <c r="H32" i="2" s="1"/>
  <c r="H12" i="2" s="1"/>
  <c r="H26" i="2"/>
  <c r="H15" i="2"/>
  <c r="H7" i="2"/>
  <c r="H10" i="2" l="1"/>
  <c r="H21" i="2"/>
  <c r="H22" i="2"/>
  <c r="H19" i="2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<sst xmlns="http://schemas.openxmlformats.org/spreadsheetml/2006/main" count="69" uniqueCount="66">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</sst>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Q23" sqref="Q23"/>
    </sheetView>
  </sheetViews>
  <sheetFormatPr defaultColWidth="8.81640625" defaultRowHeight="14.75" customHeight="1"/>
  <cols>
    <col min="1" max="4" width="8.81640625" style="15" customWidth="1"/>
    <col min="5" max="10" width="10.81640625" style="15" customWidth="1"/>
    <col min="11" max="11" width="9.1796875" style="15" bestFit="1" customWidth="1"/>
    <col min="12" max="12" width="11" style="13" bestFit="1" customWidth="1"/>
    <col min="13" max="13" width="13.81640625" style="15" bestFit="1" customWidth="1"/>
    <col min="14" max="19" width="10.453125" style="15" bestFit="1" customWidth="1"/>
    <col min="20" max="255" width="8.81640625" style="15" customWidth="1"/>
    <col min="256" max="16384" width="8.81640625" style="16"/>
  </cols>
  <sheetData>
    <row r="1" spans="1:20" ht="15" customHeight="1" thickBot="1">
      <c r="A1" s="70"/>
      <c r="B1" s="71"/>
      <c r="C1" s="71"/>
      <c r="D1" s="71"/>
      <c r="E1" s="1" t="s">
        <v>65</v>
      </c>
      <c r="F1" s="1" t="s">
        <v>0</v>
      </c>
      <c r="G1" s="2">
        <v>43983</v>
      </c>
      <c r="H1" s="2">
        <v>43984</v>
      </c>
      <c r="I1" s="2">
        <v>43985</v>
      </c>
      <c r="J1" s="2">
        <v>43983</v>
      </c>
      <c r="K1" s="2"/>
      <c r="M1" s="12" t="s">
        <v>27</v>
      </c>
      <c r="N1" s="14">
        <v>8806.75</v>
      </c>
      <c r="O1" s="14">
        <v>8806.75</v>
      </c>
      <c r="P1" s="14">
        <v>9004.25</v>
      </c>
      <c r="Q1" s="14">
        <v>10159.049999999999</v>
      </c>
      <c r="R1" s="14">
        <v>2252.75</v>
      </c>
      <c r="S1" s="14">
        <v>12430.5</v>
      </c>
    </row>
    <row r="2" spans="1:20" ht="15" customHeight="1" thickBot="1">
      <c r="A2" s="17"/>
      <c r="B2" s="18"/>
      <c r="C2" s="18"/>
      <c r="D2" s="3" t="s">
        <v>1</v>
      </c>
      <c r="E2" s="56">
        <v>9889.0499999999993</v>
      </c>
      <c r="F2" s="56">
        <v>9598.85</v>
      </c>
      <c r="G2" s="56">
        <v>9931.6</v>
      </c>
      <c r="H2" s="56">
        <v>9995.6</v>
      </c>
      <c r="I2" s="56">
        <v>10035.549999999999</v>
      </c>
      <c r="J2" s="56">
        <v>21619.55</v>
      </c>
      <c r="K2" s="56"/>
      <c r="M2" s="12" t="s">
        <v>28</v>
      </c>
      <c r="N2" s="14">
        <v>9178.5499999999993</v>
      </c>
      <c r="O2" s="14">
        <v>10176.200000000001</v>
      </c>
      <c r="P2" s="14">
        <v>10176.200000000001</v>
      </c>
      <c r="Q2" s="14">
        <v>10067.799999999999</v>
      </c>
      <c r="R2" s="14">
        <v>12430.5</v>
      </c>
      <c r="S2" s="14">
        <v>7511.1</v>
      </c>
    </row>
    <row r="3" spans="1:20" ht="15" customHeight="1" thickBot="1">
      <c r="A3" s="17"/>
      <c r="B3" s="4"/>
      <c r="C3" s="5"/>
      <c r="D3" s="3" t="s">
        <v>2</v>
      </c>
      <c r="E3" s="55">
        <v>8055.8</v>
      </c>
      <c r="F3" s="55">
        <v>8996.65</v>
      </c>
      <c r="G3" s="55">
        <v>9706.9500000000007</v>
      </c>
      <c r="H3" s="55">
        <v>9824.0499999999993</v>
      </c>
      <c r="I3" s="55">
        <v>10176.200000000001</v>
      </c>
      <c r="J3" s="55">
        <v>20822</v>
      </c>
      <c r="K3" s="55"/>
      <c r="M3" s="12" t="s">
        <v>29</v>
      </c>
      <c r="N3" s="14">
        <v>8968.5499999999993</v>
      </c>
      <c r="O3" s="14"/>
      <c r="P3" s="14"/>
      <c r="Q3" s="14">
        <v>10176.200000000001</v>
      </c>
      <c r="R3" s="14"/>
      <c r="S3" s="14"/>
      <c r="T3" s="51"/>
    </row>
    <row r="4" spans="1:20" ht="15" customHeight="1">
      <c r="A4" s="17"/>
      <c r="B4" s="4"/>
      <c r="C4" s="5"/>
      <c r="D4" s="3" t="s">
        <v>3</v>
      </c>
      <c r="E4" s="21">
        <v>9859.9</v>
      </c>
      <c r="F4" s="21">
        <v>9580.2999999999993</v>
      </c>
      <c r="G4" s="21">
        <v>9826.15</v>
      </c>
      <c r="H4" s="21">
        <v>9979.1</v>
      </c>
      <c r="I4" s="21">
        <v>10061.549999999999</v>
      </c>
      <c r="J4" s="21">
        <v>20940.7</v>
      </c>
      <c r="K4" s="21"/>
    </row>
    <row r="5" spans="1:20" ht="15" customHeight="1">
      <c r="A5" s="68" t="s">
        <v>4</v>
      </c>
      <c r="B5" s="69"/>
      <c r="C5" s="69"/>
      <c r="D5" s="69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10389.416666666666</v>
      </c>
      <c r="G6" s="26">
        <f t="shared" ref="G6" si="1">G8+G25</f>
        <v>10160.833333333334</v>
      </c>
      <c r="H6" s="26">
        <f t="shared" ref="H6:J6" si="2">H8+H25</f>
        <v>10213.333333333334</v>
      </c>
      <c r="I6" s="26">
        <f t="shared" ref="I6" si="3">I8+I25</f>
        <v>10146.650000000001</v>
      </c>
      <c r="J6" s="26">
        <f t="shared" si="2"/>
        <v>22230.383333333335</v>
      </c>
      <c r="K6" s="26"/>
      <c r="M6" s="43">
        <v>0.23599999999999999</v>
      </c>
      <c r="N6" s="44">
        <f t="shared" ref="N6" si="4">VALUE(23.6/100*(N1-N2)+N2)</f>
        <v>9090.8051999999989</v>
      </c>
      <c r="O6" s="44">
        <f t="shared" ref="O6" si="5">VALUE(23.6/100*(O1-O2)+O2)</f>
        <v>9853.0097999999998</v>
      </c>
      <c r="P6" s="44">
        <f t="shared" ref="P6:Q6" si="6">VALUE(23.6/100*(P1-P2)+P2)</f>
        <v>9899.6198000000004</v>
      </c>
      <c r="Q6" s="44">
        <f t="shared" si="6"/>
        <v>10089.334999999999</v>
      </c>
      <c r="R6" s="44">
        <f t="shared" ref="R6:S6" si="7">VALUE(23.6/100*(R1-R2)+R2)</f>
        <v>10028.550999999999</v>
      </c>
      <c r="S6" s="44">
        <f t="shared" si="7"/>
        <v>8672.0784000000003</v>
      </c>
    </row>
    <row r="7" spans="1:20" ht="15" customHeight="1">
      <c r="A7" s="24"/>
      <c r="B7" s="25"/>
      <c r="C7" s="25"/>
      <c r="D7" s="6" t="s">
        <v>6</v>
      </c>
      <c r="E7" s="27">
        <f t="shared" ref="E7:F7" si="8">E11+E25</f>
        <v>11101.5</v>
      </c>
      <c r="F7" s="27">
        <f t="shared" si="8"/>
        <v>9994.1333333333332</v>
      </c>
      <c r="G7" s="27">
        <f t="shared" ref="G7" si="9">G11+G25</f>
        <v>10046.216666666667</v>
      </c>
      <c r="H7" s="27">
        <f t="shared" ref="H7:J7" si="10">H11+H25</f>
        <v>10104.466666666667</v>
      </c>
      <c r="I7" s="27">
        <f t="shared" ref="I7" si="11">I11+I25</f>
        <v>10231.750000000002</v>
      </c>
      <c r="J7" s="27">
        <f t="shared" si="10"/>
        <v>21924.966666666667</v>
      </c>
      <c r="K7" s="27"/>
      <c r="M7" s="47">
        <v>0.38200000000000001</v>
      </c>
      <c r="N7" s="48">
        <f t="shared" ref="N7" si="12">38.2/100*(N1-N2)+N2</f>
        <v>9036.5223999999998</v>
      </c>
      <c r="O7" s="48">
        <f t="shared" ref="O7" si="13">38.2/100*(O1-O2)+O2</f>
        <v>9653.0701000000008</v>
      </c>
      <c r="P7" s="48">
        <f t="shared" ref="P7:Q7" si="14">38.2/100*(P1-P2)+P2</f>
        <v>9728.5151000000005</v>
      </c>
      <c r="Q7" s="48">
        <f t="shared" si="14"/>
        <v>10102.657499999999</v>
      </c>
      <c r="R7" s="48">
        <f t="shared" ref="R7:S7" si="15">38.2/100*(R1-R2)+R2</f>
        <v>8542.5995000000003</v>
      </c>
      <c r="S7" s="48">
        <f t="shared" si="15"/>
        <v>9390.3107999999993</v>
      </c>
    </row>
    <row r="8" spans="1:20" ht="15" customHeight="1">
      <c r="A8" s="24"/>
      <c r="B8" s="25"/>
      <c r="C8" s="25"/>
      <c r="D8" s="6" t="s">
        <v>7</v>
      </c>
      <c r="E8" s="28">
        <f t="shared" ref="E8:F8" si="16">(2*E11)-E3</f>
        <v>10480.700000000001</v>
      </c>
      <c r="F8" s="28">
        <f t="shared" si="16"/>
        <v>9787.2166666666653</v>
      </c>
      <c r="G8" s="28">
        <f t="shared" ref="G8" si="17">(2*G11)-G3</f>
        <v>9936.1833333333343</v>
      </c>
      <c r="H8" s="28">
        <f t="shared" ref="H8:J8" si="18">(2*H11)-H3</f>
        <v>10041.783333333333</v>
      </c>
      <c r="I8" s="28">
        <f t="shared" ref="I8" si="19">(2*I11)-I3</f>
        <v>10006</v>
      </c>
      <c r="J8" s="28">
        <f t="shared" si="18"/>
        <v>21432.833333333336</v>
      </c>
      <c r="K8" s="28"/>
      <c r="M8" s="41">
        <v>0.5</v>
      </c>
      <c r="N8" s="42">
        <f t="shared" ref="N8" si="20">VALUE(50/100*(N1-N2)+N2)</f>
        <v>8992.65</v>
      </c>
      <c r="O8" s="42">
        <f t="shared" ref="O8" si="21">VALUE(50/100*(O1-O2)+O2)</f>
        <v>9491.4750000000004</v>
      </c>
      <c r="P8" s="42">
        <f t="shared" ref="P8:Q8" si="22">VALUE(50/100*(P1-P2)+P2)</f>
        <v>9590.2250000000004</v>
      </c>
      <c r="Q8" s="42">
        <f t="shared" si="22"/>
        <v>10113.424999999999</v>
      </c>
      <c r="R8" s="42">
        <f t="shared" ref="R8:S8" si="23">VALUE(50/100*(R1-R2)+R2)</f>
        <v>7341.625</v>
      </c>
      <c r="S8" s="42">
        <f t="shared" si="23"/>
        <v>9970.7999999999993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49">
        <v>0.61799999999999999</v>
      </c>
      <c r="N9" s="50">
        <f t="shared" ref="N9" si="24">VALUE(61.8/100*(N1-N2)+N2)</f>
        <v>8948.7775999999994</v>
      </c>
      <c r="O9" s="50">
        <f t="shared" ref="O9" si="25">VALUE(61.8/100*(O1-O2)+O2)</f>
        <v>9329.8798999999999</v>
      </c>
      <c r="P9" s="50">
        <f t="shared" ref="P9:Q9" si="26">VALUE(61.8/100*(P1-P2)+P2)</f>
        <v>9451.9349000000002</v>
      </c>
      <c r="Q9" s="50">
        <f t="shared" si="26"/>
        <v>10124.192499999999</v>
      </c>
      <c r="R9" s="50">
        <f t="shared" ref="R9:S9" si="27">VALUE(61.8/100*(R1-R2)+R2)</f>
        <v>6140.6504999999997</v>
      </c>
      <c r="S9" s="50">
        <f t="shared" si="27"/>
        <v>10551.289199999999</v>
      </c>
    </row>
    <row r="10" spans="1:20" ht="15" customHeight="1">
      <c r="A10" s="24"/>
      <c r="B10" s="25"/>
      <c r="C10" s="25"/>
      <c r="D10" s="6" t="s">
        <v>8</v>
      </c>
      <c r="E10" s="53">
        <f t="shared" ref="E10:F10" si="28">E11+E32/2</f>
        <v>9564.0750000000007</v>
      </c>
      <c r="F10" s="53">
        <f t="shared" si="28"/>
        <v>9486.116666666665</v>
      </c>
      <c r="G10" s="53">
        <f t="shared" ref="G10" si="29">G11+G32/2</f>
        <v>9823.8583333333336</v>
      </c>
      <c r="H10" s="53">
        <f t="shared" ref="H10:J10" si="30">H11+H32/2</f>
        <v>9956.0083333333314</v>
      </c>
      <c r="I10" s="53">
        <f t="shared" ref="I10" si="31">I11+I32/2</f>
        <v>10105.875</v>
      </c>
      <c r="J10" s="53">
        <f t="shared" si="30"/>
        <v>21220.775000000001</v>
      </c>
      <c r="K10" s="53"/>
      <c r="M10" s="39">
        <v>0.70699999999999996</v>
      </c>
      <c r="N10" s="40">
        <f t="shared" ref="N10" si="32">VALUE(70.7/100*(N1-N2)+N2)</f>
        <v>8915.6873999999989</v>
      </c>
      <c r="O10" s="40">
        <f t="shared" ref="O10" si="33">VALUE(70.7/100*(O1-O2)+O2)</f>
        <v>9207.9988499999999</v>
      </c>
      <c r="P10" s="40">
        <f t="shared" ref="P10:Q10" si="34">VALUE(70.7/100*(P1-P2)+P2)</f>
        <v>9347.6313499999997</v>
      </c>
      <c r="Q10" s="40">
        <f t="shared" si="34"/>
        <v>10132.313749999999</v>
      </c>
      <c r="R10" s="40">
        <f t="shared" ref="R10:S10" si="35">VALUE(70.7/100*(R1-R2)+R2)</f>
        <v>5234.8307499999992</v>
      </c>
      <c r="S10" s="40">
        <f t="shared" si="35"/>
        <v>10989.1158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36">(E2+E3+E4)/3</f>
        <v>9268.25</v>
      </c>
      <c r="F11" s="21">
        <f t="shared" si="36"/>
        <v>9391.9333333333325</v>
      </c>
      <c r="G11" s="21">
        <f t="shared" ref="G11" si="37">(G2+G3+G4)/3</f>
        <v>9821.5666666666675</v>
      </c>
      <c r="H11" s="21">
        <f t="shared" ref="H11:J11" si="38">(H2+H3+H4)/3</f>
        <v>9932.9166666666661</v>
      </c>
      <c r="I11" s="21">
        <f t="shared" ref="I11" si="39">(I2+I3+I4)/3</f>
        <v>10091.1</v>
      </c>
      <c r="J11" s="21">
        <f t="shared" si="38"/>
        <v>21127.416666666668</v>
      </c>
      <c r="K11" s="21"/>
      <c r="M11" s="45">
        <v>0.78600000000000003</v>
      </c>
      <c r="N11" s="46">
        <f t="shared" ref="N11" si="40">VALUE(78.6/100*(N1-N2)+N2)</f>
        <v>8886.3151999999991</v>
      </c>
      <c r="O11" s="46">
        <f t="shared" ref="O11" si="41">VALUE(78.6/100*(O1-O2)+O2)</f>
        <v>9099.8122999999996</v>
      </c>
      <c r="P11" s="46">
        <f t="shared" ref="P11:Q11" si="42">VALUE(78.6/100*(P1-P2)+P2)</f>
        <v>9255.0473000000002</v>
      </c>
      <c r="Q11" s="46">
        <f t="shared" si="42"/>
        <v>10139.522499999999</v>
      </c>
      <c r="R11" s="46">
        <f t="shared" ref="R11:S11" si="43">VALUE(78.6/100*(R1-R2)+R2)</f>
        <v>4430.7885000000006</v>
      </c>
      <c r="S11" s="46">
        <f t="shared" si="43"/>
        <v>11377.7484</v>
      </c>
    </row>
    <row r="12" spans="1:20" ht="15" customHeight="1">
      <c r="A12" s="24"/>
      <c r="B12" s="25"/>
      <c r="C12" s="25"/>
      <c r="D12" s="6" t="s">
        <v>10</v>
      </c>
      <c r="E12" s="54">
        <f t="shared" ref="E12:F12" si="44">E11-E32/2</f>
        <v>8972.4249999999993</v>
      </c>
      <c r="F12" s="54">
        <f t="shared" si="44"/>
        <v>9297.75</v>
      </c>
      <c r="G12" s="54">
        <f t="shared" ref="G12" si="45">G11-G32/2</f>
        <v>9819.2750000000015</v>
      </c>
      <c r="H12" s="54">
        <f t="shared" ref="H12:J12" si="46">H11-H32/2</f>
        <v>9909.8250000000007</v>
      </c>
      <c r="I12" s="54">
        <f t="shared" ref="I12" si="47">I11-I32/2</f>
        <v>10076.325000000001</v>
      </c>
      <c r="J12" s="54">
        <f t="shared" si="46"/>
        <v>21034.058333333334</v>
      </c>
      <c r="K12" s="54"/>
      <c r="M12" s="39">
        <v>1</v>
      </c>
      <c r="N12" s="40">
        <f t="shared" ref="N12" si="48">VALUE(100/100*(N1-N2)+N2)</f>
        <v>8806.75</v>
      </c>
      <c r="O12" s="40">
        <f t="shared" ref="O12" si="49">VALUE(100/100*(O1-O2)+O2)</f>
        <v>8806.75</v>
      </c>
      <c r="P12" s="40">
        <f t="shared" ref="P12:Q12" si="50">VALUE(100/100*(P1-P2)+P2)</f>
        <v>9004.25</v>
      </c>
      <c r="Q12" s="40">
        <f t="shared" si="50"/>
        <v>10159.049999999999</v>
      </c>
      <c r="R12" s="40">
        <f t="shared" ref="R12:S12" si="51">VALUE(100/100*(R1-R2)+R2)</f>
        <v>2252.75</v>
      </c>
      <c r="S12" s="40">
        <f t="shared" si="51"/>
        <v>12430.5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" si="52">VALUE(123.6/100*(N1-N2)+N2)</f>
        <v>8719.0051999999996</v>
      </c>
      <c r="O13" s="40">
        <f t="shared" ref="O13" si="53">VALUE(123.6/100*(O1-O2)+O2)</f>
        <v>8483.5597999999991</v>
      </c>
      <c r="P13" s="40">
        <f t="shared" ref="P13:Q13" si="54">VALUE(123.6/100*(P1-P2)+P2)</f>
        <v>8727.6697999999997</v>
      </c>
      <c r="Q13" s="40">
        <f t="shared" si="54"/>
        <v>10180.584999999999</v>
      </c>
      <c r="R13" s="40">
        <f t="shared" ref="R13:S13" si="55">VALUE(123.6/100*(R1-R2)+R2)</f>
        <v>-149.19900000000052</v>
      </c>
      <c r="S13" s="40">
        <f t="shared" si="55"/>
        <v>13591.4784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56">2*E11-E2</f>
        <v>8647.4500000000007</v>
      </c>
      <c r="F14" s="32">
        <f t="shared" si="56"/>
        <v>9185.0166666666646</v>
      </c>
      <c r="G14" s="32">
        <f t="shared" ref="G14" si="57">2*G11-G2</f>
        <v>9711.5333333333347</v>
      </c>
      <c r="H14" s="32">
        <f t="shared" ref="H14:J14" si="58">2*H11-H2</f>
        <v>9870.2333333333318</v>
      </c>
      <c r="I14" s="32">
        <f t="shared" ref="I14" si="59">2*I11-I2</f>
        <v>10146.650000000001</v>
      </c>
      <c r="J14" s="32">
        <f t="shared" si="58"/>
        <v>20635.283333333336</v>
      </c>
      <c r="K14" s="32"/>
      <c r="M14" s="33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60">E11-E25</f>
        <v>7435.0000000000009</v>
      </c>
      <c r="F15" s="34">
        <f t="shared" si="60"/>
        <v>8789.7333333333318</v>
      </c>
      <c r="G15" s="34">
        <f t="shared" ref="G15" si="61">G11-G25</f>
        <v>9596.9166666666679</v>
      </c>
      <c r="H15" s="34">
        <f t="shared" ref="H15:J15" si="62">H11-H25</f>
        <v>9761.366666666665</v>
      </c>
      <c r="I15" s="34">
        <f t="shared" ref="I15" si="63">I11-I25</f>
        <v>9950.4499999999989</v>
      </c>
      <c r="J15" s="34">
        <f t="shared" si="62"/>
        <v>20329.866666666669</v>
      </c>
      <c r="K15" s="34"/>
      <c r="M15" s="38" t="s">
        <v>31</v>
      </c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64">E14-E25</f>
        <v>6814.2000000000016</v>
      </c>
      <c r="F16" s="35">
        <f t="shared" si="64"/>
        <v>8582.8166666666639</v>
      </c>
      <c r="G16" s="35">
        <f t="shared" ref="G16" si="65">G14-G25</f>
        <v>9486.883333333335</v>
      </c>
      <c r="H16" s="35">
        <f t="shared" ref="H16:J16" si="66">H14-H25</f>
        <v>9698.6833333333307</v>
      </c>
      <c r="I16" s="35">
        <f t="shared" ref="I16" si="67">I14-I25</f>
        <v>10006</v>
      </c>
      <c r="J16" s="35">
        <f t="shared" si="66"/>
        <v>19837.733333333337</v>
      </c>
      <c r="K16" s="35"/>
      <c r="M16" s="39">
        <v>0.23599999999999999</v>
      </c>
      <c r="N16" s="40">
        <f t="shared" ref="N16" si="68">VALUE(N3-23.6/100*(N1-N2))</f>
        <v>9056.2947999999997</v>
      </c>
      <c r="O16" s="40">
        <f t="shared" ref="O16" si="69">VALUE(O3-23.6/100*(O1-O2))</f>
        <v>323.19020000000017</v>
      </c>
      <c r="P16" s="40">
        <f t="shared" ref="P16:Q16" si="70">VALUE(P3-23.6/100*(P1-P2))</f>
        <v>276.58020000000022</v>
      </c>
      <c r="Q16" s="40">
        <f t="shared" si="70"/>
        <v>10154.665000000001</v>
      </c>
      <c r="R16" s="40">
        <f t="shared" ref="R16:S16" si="71">VALUE(R3-23.6/100*(R1-R2))</f>
        <v>2401.9490000000001</v>
      </c>
      <c r="S16" s="40">
        <f t="shared" si="71"/>
        <v>-1160.9784</v>
      </c>
    </row>
    <row r="17" spans="1:20" ht="15" customHeight="1">
      <c r="A17" s="68" t="s">
        <v>14</v>
      </c>
      <c r="B17" s="69"/>
      <c r="C17" s="69"/>
      <c r="D17" s="69"/>
      <c r="E17" s="5"/>
      <c r="F17" s="5"/>
      <c r="G17" s="5"/>
      <c r="H17" s="5"/>
      <c r="I17" s="5"/>
      <c r="J17" s="5"/>
      <c r="K17" s="5"/>
      <c r="M17" s="66">
        <v>0.38200000000000001</v>
      </c>
      <c r="N17" s="67">
        <f t="shared" ref="N17" si="72">VALUE(N3-38.2/100*(N1-N2))</f>
        <v>9110.5775999999987</v>
      </c>
      <c r="O17" s="67">
        <f t="shared" ref="O17" si="73">VALUE(O3-38.2/100*(O1-O2))</f>
        <v>523.12990000000025</v>
      </c>
      <c r="P17" s="67">
        <f t="shared" ref="P17:Q17" si="74">VALUE(P3-38.2/100*(P1-P2))</f>
        <v>447.68490000000031</v>
      </c>
      <c r="Q17" s="67">
        <f t="shared" si="74"/>
        <v>10141.342500000001</v>
      </c>
      <c r="R17" s="67">
        <f t="shared" ref="R17:S17" si="75">VALUE(R3-38.2/100*(R1-R2))</f>
        <v>3887.9005000000002</v>
      </c>
      <c r="S17" s="67">
        <f t="shared" si="75"/>
        <v>-1879.2107999999998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76">(E2/E3)*E4</f>
        <v>12103.707154472551</v>
      </c>
      <c r="F18" s="27">
        <f t="shared" si="76"/>
        <v>10221.567211684349</v>
      </c>
      <c r="G18" s="27">
        <f t="shared" ref="G18" si="77">(G2/G3)*G4</f>
        <v>10053.558670849236</v>
      </c>
      <c r="H18" s="27">
        <f t="shared" ref="H18:J18" si="78">(H2/H3)*H4</f>
        <v>10153.357521592421</v>
      </c>
      <c r="I18" s="27">
        <f t="shared" ref="I18" si="79">(I2/I3)*I4</f>
        <v>9922.4846310508819</v>
      </c>
      <c r="J18" s="27">
        <f t="shared" si="78"/>
        <v>21742.79659422726</v>
      </c>
      <c r="K18" s="27"/>
      <c r="M18" s="66">
        <v>0.5</v>
      </c>
      <c r="N18" s="67">
        <f t="shared" ref="N18" si="80">VALUE(N3-50/100*(N1-N2))</f>
        <v>9154.4499999999989</v>
      </c>
      <c r="O18" s="67">
        <f t="shared" ref="O18" si="81">VALUE(O3-50/100*(O1-O2))</f>
        <v>684.72500000000036</v>
      </c>
      <c r="P18" s="67">
        <f t="shared" ref="P18:Q18" si="82">VALUE(P3-50/100*(P1-P2))</f>
        <v>585.97500000000036</v>
      </c>
      <c r="Q18" s="67">
        <f t="shared" si="82"/>
        <v>10130.575000000001</v>
      </c>
      <c r="R18" s="67">
        <f t="shared" ref="R18:S18" si="83">VALUE(R3-50/100*(R1-R2))</f>
        <v>5088.875</v>
      </c>
      <c r="S18" s="67">
        <f t="shared" si="83"/>
        <v>-2459.6999999999998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84">E4+E26/2</f>
        <v>10868.1875</v>
      </c>
      <c r="F19" s="28">
        <f t="shared" si="84"/>
        <v>9911.51</v>
      </c>
      <c r="G19" s="28">
        <f t="shared" ref="G19" si="85">G4+G26/2</f>
        <v>9949.7074999999986</v>
      </c>
      <c r="H19" s="28">
        <f t="shared" ref="H19:J19" si="86">H4+H26/2</f>
        <v>10073.452500000001</v>
      </c>
      <c r="I19" s="28">
        <f t="shared" ref="I19" si="87">I4+I26/2</f>
        <v>10138.907499999999</v>
      </c>
      <c r="J19" s="28">
        <f t="shared" si="86"/>
        <v>21379.352500000001</v>
      </c>
      <c r="K19" s="28"/>
      <c r="M19" s="66">
        <v>0.61799999999999999</v>
      </c>
      <c r="N19" s="67">
        <f t="shared" ref="N19" si="88">VALUE(N3-61.8/100*(N1-N2))</f>
        <v>9198.3223999999991</v>
      </c>
      <c r="O19" s="67">
        <f t="shared" ref="O19" si="89">VALUE(O3-61.8/100*(O1-O2))</f>
        <v>846.32010000000048</v>
      </c>
      <c r="P19" s="67">
        <f t="shared" ref="P19:Q19" si="90">VALUE(P3-61.8/100*(P1-P2))</f>
        <v>724.26510000000042</v>
      </c>
      <c r="Q19" s="67">
        <f t="shared" si="90"/>
        <v>10119.807500000001</v>
      </c>
      <c r="R19" s="67">
        <f t="shared" ref="R19:S19" si="91">VALUE(R3-61.8/100*(R1-R2))</f>
        <v>6289.8495000000003</v>
      </c>
      <c r="S19" s="67">
        <f t="shared" si="91"/>
        <v>-3040.1891999999998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92">E4</f>
        <v>9859.9</v>
      </c>
      <c r="F20" s="21">
        <f t="shared" si="92"/>
        <v>9580.2999999999993</v>
      </c>
      <c r="G20" s="21">
        <f t="shared" ref="G20" si="93">G4</f>
        <v>9826.15</v>
      </c>
      <c r="H20" s="21">
        <f t="shared" ref="H20:J20" si="94">H4</f>
        <v>9979.1</v>
      </c>
      <c r="I20" s="21">
        <f t="shared" ref="I20" si="95">I4</f>
        <v>10061.549999999999</v>
      </c>
      <c r="J20" s="21">
        <f t="shared" si="94"/>
        <v>20940.7</v>
      </c>
      <c r="K20" s="21"/>
      <c r="M20" s="39">
        <v>0.70699999999999996</v>
      </c>
      <c r="N20" s="40">
        <f t="shared" ref="N20" si="96">VALUE(N3-70.07/100*(N1-N2))</f>
        <v>9229.0702599999986</v>
      </c>
      <c r="O20" s="40">
        <f t="shared" ref="O20" si="97">VALUE(O3-70.07/100*(O1-O2))</f>
        <v>959.57361500000036</v>
      </c>
      <c r="P20" s="40">
        <f t="shared" ref="P20:Q20" si="98">VALUE(P3-70.07/100*(P1-P2))</f>
        <v>821.18536500000039</v>
      </c>
      <c r="Q20" s="40">
        <f t="shared" si="98"/>
        <v>10112.261125000001</v>
      </c>
      <c r="R20" s="40">
        <f t="shared" ref="R20:S20" si="99">VALUE(R3-70.07/100*(R1-R2))</f>
        <v>7131.5494249999983</v>
      </c>
      <c r="S20" s="40">
        <f t="shared" si="99"/>
        <v>-3447.0235799999991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100">E4-E26/4</f>
        <v>9355.7562500000004</v>
      </c>
      <c r="F21" s="20">
        <f t="shared" si="100"/>
        <v>9414.6949999999997</v>
      </c>
      <c r="G21" s="20">
        <f t="shared" ref="G21" si="101">G4-G26/4</f>
        <v>9764.3712500000001</v>
      </c>
      <c r="H21" s="20">
        <f t="shared" ref="H21:J21" si="102">H4-H26/4</f>
        <v>9931.9237499999999</v>
      </c>
      <c r="I21" s="20">
        <f t="shared" ref="I21" si="103">I4-I26/4</f>
        <v>10022.871249999998</v>
      </c>
      <c r="J21" s="20">
        <f t="shared" si="102"/>
        <v>20721.373750000002</v>
      </c>
      <c r="K21" s="20"/>
      <c r="M21" s="39">
        <v>0.78600000000000003</v>
      </c>
      <c r="N21" s="40">
        <f t="shared" ref="N21" si="104">VALUE(N3-78.6/100*(N1-N2))</f>
        <v>9260.7847999999994</v>
      </c>
      <c r="O21" s="40">
        <f t="shared" ref="O21" si="105">VALUE(O3-78.6/100*(O1-O2))</f>
        <v>1076.3877000000005</v>
      </c>
      <c r="P21" s="40">
        <f t="shared" ref="P21:Q21" si="106">VALUE(P3-78.6/100*(P1-P2))</f>
        <v>921.15270000000044</v>
      </c>
      <c r="Q21" s="40">
        <f t="shared" si="106"/>
        <v>10104.477500000001</v>
      </c>
      <c r="R21" s="40">
        <f t="shared" ref="R21:S21" si="107">VALUE(R3-78.6/100*(R1-R2))</f>
        <v>7999.7114999999994</v>
      </c>
      <c r="S21" s="40">
        <f t="shared" si="107"/>
        <v>-3866.6483999999991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108">E4-E26/2</f>
        <v>8851.6124999999993</v>
      </c>
      <c r="F22" s="32">
        <f t="shared" si="108"/>
        <v>9249.0899999999983</v>
      </c>
      <c r="G22" s="32">
        <f t="shared" ref="G22" si="109">G4-G26/2</f>
        <v>9702.5925000000007</v>
      </c>
      <c r="H22" s="32">
        <f t="shared" ref="H22:J22" si="110">H4-H26/2</f>
        <v>9884.7474999999995</v>
      </c>
      <c r="I22" s="32">
        <f t="shared" ref="I22" si="111">I4-I26/2</f>
        <v>9984.1924999999992</v>
      </c>
      <c r="J22" s="32">
        <f t="shared" si="110"/>
        <v>20502.047500000001</v>
      </c>
      <c r="K22" s="32"/>
      <c r="M22" s="39">
        <v>1</v>
      </c>
      <c r="N22" s="40">
        <f t="shared" ref="N22" si="112">VALUE(N3-100/100*(N1-N2))</f>
        <v>9340.3499999999985</v>
      </c>
      <c r="O22" s="40">
        <f t="shared" ref="O22" si="113">VALUE(O3-100/100*(O1-O2))</f>
        <v>1369.4500000000007</v>
      </c>
      <c r="P22" s="40">
        <f t="shared" ref="P22:Q22" si="114">VALUE(P3-100/100*(P1-P2))</f>
        <v>1171.9500000000007</v>
      </c>
      <c r="Q22" s="40">
        <f t="shared" si="114"/>
        <v>10084.950000000001</v>
      </c>
      <c r="R22" s="40">
        <f t="shared" ref="R22:S22" si="115">VALUE(R3-100/100*(R1-R2))</f>
        <v>10177.75</v>
      </c>
      <c r="S22" s="40">
        <f t="shared" si="115"/>
        <v>-4919.3999999999996</v>
      </c>
      <c r="T22" s="52"/>
    </row>
    <row r="23" spans="1:20" ht="15" customHeight="1">
      <c r="A23" s="24"/>
      <c r="B23" s="25"/>
      <c r="C23" s="25"/>
      <c r="D23" s="6" t="s">
        <v>19</v>
      </c>
      <c r="E23" s="34">
        <f t="shared" ref="E23:F23" si="116">E4-(E18-E4)</f>
        <v>7616.0928455274479</v>
      </c>
      <c r="F23" s="34">
        <f t="shared" si="116"/>
        <v>8939.0327883156497</v>
      </c>
      <c r="G23" s="34">
        <f t="shared" ref="G23" si="117">G4-(G18-G4)</f>
        <v>9598.7413291507637</v>
      </c>
      <c r="H23" s="34">
        <f t="shared" ref="H23:J23" si="118">H4-(H18-H4)</f>
        <v>9804.8424784075796</v>
      </c>
      <c r="I23" s="34">
        <f t="shared" ref="I23" si="119">I4-(I18-I4)</f>
        <v>10200.615368949117</v>
      </c>
      <c r="J23" s="34">
        <f t="shared" si="118"/>
        <v>20138.603405772741</v>
      </c>
      <c r="K23" s="34"/>
      <c r="M23" s="62">
        <v>1.236</v>
      </c>
      <c r="N23" s="63">
        <f t="shared" ref="N23" si="120">VALUE(N3-123.6/100*(N1-N2))</f>
        <v>9428.0947999999989</v>
      </c>
      <c r="O23" s="63">
        <f t="shared" ref="O23" si="121">VALUE(O3-123.6/100*(O1-O2))</f>
        <v>1692.640200000001</v>
      </c>
      <c r="P23" s="63">
        <f t="shared" ref="P23:Q23" si="122">VALUE(P3-123.6/100*(P1-P2))</f>
        <v>1448.5302000000008</v>
      </c>
      <c r="Q23" s="63">
        <f t="shared" si="122"/>
        <v>10063.415000000001</v>
      </c>
      <c r="R23" s="63">
        <f t="shared" ref="R23:S23" si="123">VALUE(R3-123.6/100*(R1-R2))</f>
        <v>12579.699000000001</v>
      </c>
      <c r="S23" s="63">
        <f t="shared" si="123"/>
        <v>-6080.3783999999996</v>
      </c>
      <c r="T23" s="52"/>
    </row>
    <row r="24" spans="1:20" ht="15" customHeight="1">
      <c r="A24" s="68" t="s">
        <v>20</v>
      </c>
      <c r="B24" s="69"/>
      <c r="C24" s="69"/>
      <c r="D24" s="69"/>
      <c r="E24" s="5"/>
      <c r="F24" s="5"/>
      <c r="G24" s="5"/>
      <c r="H24" s="5"/>
      <c r="I24" s="5"/>
      <c r="J24" s="5"/>
      <c r="K24" s="5"/>
      <c r="M24" s="39">
        <v>1.272</v>
      </c>
      <c r="N24" s="40">
        <f t="shared" ref="N24" si="124">VALUE(N3-127.2/100*(N1-N2))</f>
        <v>9441.4795999999988</v>
      </c>
      <c r="O24" s="40">
        <f t="shared" ref="O24" si="125">VALUE(O3-127.2/100*(O1-O2))</f>
        <v>1741.9404000000009</v>
      </c>
      <c r="P24" s="40">
        <f t="shared" ref="P24:Q24" si="126">VALUE(P3-127.2/100*(P1-P2))</f>
        <v>1490.7204000000008</v>
      </c>
      <c r="Q24" s="40">
        <f t="shared" si="126"/>
        <v>10060.130000000001</v>
      </c>
      <c r="R24" s="40">
        <f t="shared" ref="R24:S24" si="127">VALUE(R3-127.2/100*(R1-R2))</f>
        <v>12946.098</v>
      </c>
      <c r="S24" s="40">
        <f t="shared" si="127"/>
        <v>-6257.4767999999995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128">ABS(E2-E3)</f>
        <v>1833.2499999999991</v>
      </c>
      <c r="F25" s="36">
        <f t="shared" si="128"/>
        <v>602.20000000000073</v>
      </c>
      <c r="G25" s="36">
        <f t="shared" ref="G25" si="129">ABS(G2-G3)</f>
        <v>224.64999999999964</v>
      </c>
      <c r="H25" s="36">
        <f t="shared" ref="H25:J25" si="130">ABS(H2-H3)</f>
        <v>171.55000000000109</v>
      </c>
      <c r="I25" s="36">
        <f t="shared" ref="I25" si="131">ABS(I2-I3)</f>
        <v>140.65000000000146</v>
      </c>
      <c r="J25" s="36">
        <f t="shared" si="130"/>
        <v>797.54999999999927</v>
      </c>
      <c r="K25" s="36"/>
      <c r="M25" s="64">
        <v>1.3819999999999999</v>
      </c>
      <c r="N25" s="65">
        <f t="shared" ref="N25" si="132">VALUE(N3-138.2/100*(N1-N2))</f>
        <v>9482.377599999998</v>
      </c>
      <c r="O25" s="65">
        <f t="shared" ref="O25" si="133">VALUE(O3-138.2/100*(O1-O2))</f>
        <v>1892.5799000000009</v>
      </c>
      <c r="P25" s="65">
        <f t="shared" ref="P25:Q25" si="134">VALUE(P3-138.2/100*(P1-P2))</f>
        <v>1619.6349000000009</v>
      </c>
      <c r="Q25" s="65">
        <f t="shared" si="134"/>
        <v>10050.092500000001</v>
      </c>
      <c r="R25" s="65">
        <f t="shared" ref="R25:S25" si="135">VALUE(R3-138.2/100*(R1-R2))</f>
        <v>14065.6505</v>
      </c>
      <c r="S25" s="65">
        <f t="shared" si="135"/>
        <v>-6798.6107999999986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36">E25*1.1</f>
        <v>2016.5749999999991</v>
      </c>
      <c r="F26" s="36">
        <f t="shared" si="136"/>
        <v>662.42000000000087</v>
      </c>
      <c r="G26" s="36">
        <f t="shared" ref="G26" si="137">G25*1.1</f>
        <v>247.11499999999961</v>
      </c>
      <c r="H26" s="36">
        <f t="shared" ref="H26:J26" si="138">H25*1.1</f>
        <v>188.70500000000121</v>
      </c>
      <c r="I26" s="36">
        <f t="shared" ref="I26" si="139">I25*1.1</f>
        <v>154.71500000000162</v>
      </c>
      <c r="J26" s="36">
        <f t="shared" si="138"/>
        <v>877.30499999999927</v>
      </c>
      <c r="K26" s="36"/>
      <c r="M26" s="39">
        <v>1.4139999999999999</v>
      </c>
      <c r="N26" s="40">
        <f t="shared" ref="N26" si="140">VALUE(N3-141.4/100*(N1-N2))</f>
        <v>9494.2751999999982</v>
      </c>
      <c r="O26" s="40">
        <f t="shared" ref="O26" si="141">VALUE(O3-141.4/100*(O1-O2))</f>
        <v>1936.4023000000013</v>
      </c>
      <c r="P26" s="40">
        <f t="shared" ref="P26:Q26" si="142">VALUE(P3-141.4/100*(P1-P2))</f>
        <v>1657.1373000000012</v>
      </c>
      <c r="Q26" s="40">
        <f t="shared" si="142"/>
        <v>10047.172500000001</v>
      </c>
      <c r="R26" s="40">
        <f t="shared" ref="R26:S26" si="143">VALUE(R3-141.4/100*(R1-R2))</f>
        <v>14391.338500000002</v>
      </c>
      <c r="S26" s="40">
        <f t="shared" si="143"/>
        <v>-6956.0316000000003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44">(E2+E3)</f>
        <v>17944.849999999999</v>
      </c>
      <c r="F27" s="36">
        <f t="shared" si="144"/>
        <v>18595.5</v>
      </c>
      <c r="G27" s="36">
        <f t="shared" ref="G27" si="145">(G2+G3)</f>
        <v>19638.550000000003</v>
      </c>
      <c r="H27" s="36">
        <f t="shared" ref="H27:J27" si="146">(H2+H3)</f>
        <v>19819.650000000001</v>
      </c>
      <c r="I27" s="36">
        <f t="shared" ref="I27" si="147">(I2+I3)</f>
        <v>20211.75</v>
      </c>
      <c r="J27" s="36">
        <f t="shared" si="146"/>
        <v>42441.55</v>
      </c>
      <c r="K27" s="36"/>
      <c r="M27" s="43">
        <v>1.5</v>
      </c>
      <c r="N27" s="44">
        <f t="shared" ref="N27" si="148">VALUE(N3-150/100*(N1-N2))</f>
        <v>9526.2499999999982</v>
      </c>
      <c r="O27" s="44">
        <f t="shared" ref="O27" si="149">VALUE(O3-150/100*(O1-O2))</f>
        <v>2054.1750000000011</v>
      </c>
      <c r="P27" s="44">
        <f t="shared" ref="P27:Q27" si="150">VALUE(P3-150/100*(P1-P2))</f>
        <v>1757.9250000000011</v>
      </c>
      <c r="Q27" s="44">
        <f t="shared" si="150"/>
        <v>10039.325000000001</v>
      </c>
      <c r="R27" s="44">
        <f t="shared" ref="R27:S27" si="151">VALUE(R3-150/100*(R1-R2))</f>
        <v>15266.625</v>
      </c>
      <c r="S27" s="44">
        <f t="shared" si="151"/>
        <v>-7379.0999999999995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52">(E2+E3)/2</f>
        <v>8972.4249999999993</v>
      </c>
      <c r="F28" s="36">
        <f t="shared" si="152"/>
        <v>9297.75</v>
      </c>
      <c r="G28" s="36">
        <f t="shared" ref="G28" si="153">(G2+G3)/2</f>
        <v>9819.2750000000015</v>
      </c>
      <c r="H28" s="36">
        <f t="shared" ref="H28:J28" si="154">(H2+H3)/2</f>
        <v>9909.8250000000007</v>
      </c>
      <c r="I28" s="36">
        <f t="shared" ref="I28" si="155">(I2+I3)/2</f>
        <v>10105.875</v>
      </c>
      <c r="J28" s="36">
        <f t="shared" si="154"/>
        <v>21220.775000000001</v>
      </c>
      <c r="K28" s="36"/>
      <c r="M28" s="49">
        <v>1.6180000000000001</v>
      </c>
      <c r="N28" s="50">
        <f t="shared" ref="N28" si="156">VALUE(N3-161.8/100*(N1-N2))</f>
        <v>9570.1223999999984</v>
      </c>
      <c r="O28" s="50">
        <f t="shared" ref="O28" si="157">VALUE(O3-161.8/100*(O1-O2))</f>
        <v>2215.7701000000011</v>
      </c>
      <c r="P28" s="50">
        <f t="shared" ref="P28:Q28" si="158">VALUE(P3-161.8/100*(P1-P2))</f>
        <v>1896.2151000000013</v>
      </c>
      <c r="Q28" s="50">
        <f t="shared" si="158"/>
        <v>10028.557500000001</v>
      </c>
      <c r="R28" s="50">
        <f t="shared" ref="R28:S28" si="159">VALUE(R3-161.8/100*(R1-R2))</f>
        <v>16467.5995</v>
      </c>
      <c r="S28" s="50">
        <f t="shared" si="159"/>
        <v>-7959.5892000000003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60">E30-E31+E30</f>
        <v>9564.0750000000007</v>
      </c>
      <c r="F29" s="36">
        <f t="shared" si="160"/>
        <v>9486.116666666665</v>
      </c>
      <c r="G29" s="36">
        <f t="shared" ref="G29" si="161">G30-G31+G30</f>
        <v>9823.8583333333336</v>
      </c>
      <c r="H29" s="36">
        <f t="shared" ref="H29:J29" si="162">H30-H31+H30</f>
        <v>9956.0083333333314</v>
      </c>
      <c r="I29" s="36">
        <f t="shared" ref="I29" si="163">I30-I31+I30</f>
        <v>10076.325000000001</v>
      </c>
      <c r="J29" s="36">
        <f t="shared" si="162"/>
        <v>21034.058333333334</v>
      </c>
      <c r="K29" s="36"/>
      <c r="M29" s="39">
        <v>1.7070000000000001</v>
      </c>
      <c r="N29" s="40">
        <f t="shared" ref="N29" si="164">VALUE(N3-170.07/100*(N1-N2))</f>
        <v>9600.8702599999979</v>
      </c>
      <c r="O29" s="40">
        <f t="shared" ref="O29" si="165">VALUE(O3-170.07/100*(O1-O2))</f>
        <v>2329.023615000001</v>
      </c>
      <c r="P29" s="40">
        <f t="shared" ref="P29:Q29" si="166">VALUE(P3-170.07/100*(P1-P2))</f>
        <v>1993.135365000001</v>
      </c>
      <c r="Q29" s="40">
        <f t="shared" si="166"/>
        <v>10021.011125000001</v>
      </c>
      <c r="R29" s="40">
        <f t="shared" ref="R29:S29" si="167">VALUE(R3-170.07/100*(R1-R2))</f>
        <v>17309.299424999997</v>
      </c>
      <c r="S29" s="40">
        <f t="shared" si="167"/>
        <v>-8366.4235799999988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68">(E2+E3+E4)/3</f>
        <v>9268.25</v>
      </c>
      <c r="F30" s="36">
        <f t="shared" si="168"/>
        <v>9391.9333333333325</v>
      </c>
      <c r="G30" s="36">
        <f t="shared" ref="G30" si="169">(G2+G3+G4)/3</f>
        <v>9821.5666666666675</v>
      </c>
      <c r="H30" s="36">
        <f t="shared" ref="H30:J30" si="170">(H2+H3+H4)/3</f>
        <v>9932.9166666666661</v>
      </c>
      <c r="I30" s="36">
        <f t="shared" ref="I30" si="171">(I2+I3+I4)/3</f>
        <v>10091.1</v>
      </c>
      <c r="J30" s="36">
        <f t="shared" si="170"/>
        <v>21127.416666666668</v>
      </c>
      <c r="K30" s="36"/>
      <c r="M30" s="39">
        <v>2</v>
      </c>
      <c r="N30" s="40">
        <f t="shared" ref="N30" si="172">VALUE(N3-200/100*(N1-N2))</f>
        <v>9712.1499999999978</v>
      </c>
      <c r="O30" s="40">
        <f t="shared" ref="O30" si="173">VALUE(O3-200/100*(O1-O2))</f>
        <v>2738.9000000000015</v>
      </c>
      <c r="P30" s="40">
        <f t="shared" ref="P30:Q30" si="174">VALUE(P3-200/100*(P1-P2))</f>
        <v>2343.9000000000015</v>
      </c>
      <c r="Q30" s="40">
        <f t="shared" si="174"/>
        <v>9993.7000000000007</v>
      </c>
      <c r="R30" s="40">
        <f t="shared" ref="R30:S30" si="175">VALUE(R3-200/100*(R1-R2))</f>
        <v>20355.5</v>
      </c>
      <c r="S30" s="40">
        <f t="shared" si="175"/>
        <v>-9838.7999999999993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76">E28</f>
        <v>8972.4249999999993</v>
      </c>
      <c r="F31" s="36">
        <f t="shared" si="176"/>
        <v>9297.75</v>
      </c>
      <c r="G31" s="36">
        <f t="shared" ref="G31" si="177">G28</f>
        <v>9819.2750000000015</v>
      </c>
      <c r="H31" s="36">
        <f t="shared" ref="H31:J31" si="178">H28</f>
        <v>9909.8250000000007</v>
      </c>
      <c r="I31" s="36">
        <f t="shared" ref="I31" si="179">I28</f>
        <v>10105.875</v>
      </c>
      <c r="J31" s="36">
        <f t="shared" si="178"/>
        <v>21220.775000000001</v>
      </c>
      <c r="K31" s="36"/>
      <c r="M31" s="39">
        <v>2.2360000000000002</v>
      </c>
      <c r="N31" s="40">
        <f t="shared" ref="N31" si="180">VALUE(N3-223.6/100*(N1-N2))</f>
        <v>9799.8947999999982</v>
      </c>
      <c r="O31" s="40">
        <f t="shared" ref="O31" si="181">VALUE(O3-223.6/100*(O1-O2))</f>
        <v>3062.0902000000015</v>
      </c>
      <c r="P31" s="40">
        <f t="shared" ref="P31:Q31" si="182">VALUE(P3-223.6/100*(P1-P2))</f>
        <v>2620.4802000000013</v>
      </c>
      <c r="Q31" s="40">
        <f t="shared" si="182"/>
        <v>9972.1650000000009</v>
      </c>
      <c r="R31" s="40">
        <f t="shared" ref="R31:S31" si="183">VALUE(R3-223.6/100*(R1-R2))</f>
        <v>22757.448999999997</v>
      </c>
      <c r="S31" s="40">
        <f t="shared" si="183"/>
        <v>-10999.778399999997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84">ABS(F29-F31)</f>
        <v>188.36666666666497</v>
      </c>
      <c r="G32" s="37">
        <f t="shared" ref="G32" si="185">ABS(G29-G31)</f>
        <v>4.5833333333321207</v>
      </c>
      <c r="H32" s="37">
        <f t="shared" ref="H32:J32" si="186">ABS(H29-H31)</f>
        <v>46.183333333330665</v>
      </c>
      <c r="I32" s="37">
        <f t="shared" ref="I32" si="187">ABS(I29-I31)</f>
        <v>29.549999999999272</v>
      </c>
      <c r="J32" s="37">
        <f t="shared" si="186"/>
        <v>186.71666666666715</v>
      </c>
      <c r="K32" s="37"/>
      <c r="M32" s="39">
        <v>2.2719999999999998</v>
      </c>
      <c r="N32" s="40">
        <f t="shared" ref="N32" si="188">VALUE(N3-227.2/100*(N1-N2))</f>
        <v>9813.279599999998</v>
      </c>
      <c r="O32" s="40">
        <f t="shared" ref="O32" si="189">VALUE(O3-227.2/100*(O1-O2))</f>
        <v>3111.3904000000016</v>
      </c>
      <c r="P32" s="40">
        <f t="shared" ref="P32:Q32" si="190">VALUE(P3-227.2/100*(P1-P2))</f>
        <v>2662.6704000000013</v>
      </c>
      <c r="Q32" s="40">
        <f t="shared" si="190"/>
        <v>9968.880000000001</v>
      </c>
      <c r="R32" s="40">
        <f t="shared" ref="R32:S32" si="191">VALUE(R3-227.2/100*(R1-R2))</f>
        <v>23123.847999999998</v>
      </c>
      <c r="S32" s="40">
        <f t="shared" si="191"/>
        <v>-11176.876799999998</v>
      </c>
    </row>
    <row r="33" spans="13:20" ht="15" customHeight="1">
      <c r="M33" s="39">
        <v>2.3820000000000001</v>
      </c>
      <c r="N33" s="40">
        <f t="shared" ref="N33" si="192">VALUE(N3-238.2/100*(N1-N2))</f>
        <v>9854.1775999999973</v>
      </c>
      <c r="O33" s="40">
        <f t="shared" ref="O33" si="193">VALUE(O3-238.2/100*(O1-O2))</f>
        <v>3262.0299000000014</v>
      </c>
      <c r="P33" s="40">
        <f t="shared" ref="P33:Q33" si="194">VALUE(P3-238.2/100*(P1-P2))</f>
        <v>2791.5849000000012</v>
      </c>
      <c r="Q33" s="40">
        <f t="shared" si="194"/>
        <v>9958.8425000000007</v>
      </c>
      <c r="R33" s="40">
        <f t="shared" ref="R33:S33" si="195">VALUE(R3-238.2/100*(R1-R2))</f>
        <v>24243.400499999996</v>
      </c>
      <c r="S33" s="40">
        <f t="shared" si="195"/>
        <v>-11718.010799999998</v>
      </c>
    </row>
    <row r="34" spans="13:20" ht="15" customHeight="1">
      <c r="M34" s="39">
        <v>2.4140000000000001</v>
      </c>
      <c r="N34" s="40">
        <f t="shared" ref="N34" si="196">VALUE(N3-241.4/100*(N1-N2))</f>
        <v>9866.0751999999975</v>
      </c>
      <c r="O34" s="40">
        <f t="shared" ref="O34" si="197">VALUE(O3-241.4/100*(O1-O2))</f>
        <v>3305.8523000000018</v>
      </c>
      <c r="P34" s="40">
        <f t="shared" ref="P34:Q34" si="198">VALUE(P3-241.4/100*(P1-P2))</f>
        <v>2829.087300000002</v>
      </c>
      <c r="Q34" s="40">
        <f t="shared" si="198"/>
        <v>9955.9225000000006</v>
      </c>
      <c r="R34" s="40">
        <f t="shared" ref="R34:S34" si="199">VALUE(R3-241.4/100*(R1-R2))</f>
        <v>24569.088500000002</v>
      </c>
      <c r="S34" s="40">
        <f t="shared" si="199"/>
        <v>-11875.4316</v>
      </c>
      <c r="T34" s="52"/>
    </row>
    <row r="35" spans="13:20" ht="15" customHeight="1">
      <c r="M35" s="58">
        <v>2.6179999999999999</v>
      </c>
      <c r="N35" s="59">
        <f t="shared" ref="N35" si="200">VALUE(N3-261.8/100*(N1-N2))</f>
        <v>9941.9223999999977</v>
      </c>
      <c r="O35" s="59">
        <f t="shared" ref="O35" si="201">VALUE(O3-261.8/100*(O1-O2))</f>
        <v>3585.2201000000023</v>
      </c>
      <c r="P35" s="59">
        <f t="shared" ref="P35:Q35" si="202">VALUE(P3-261.8/100*(P1-P2))</f>
        <v>3068.1651000000024</v>
      </c>
      <c r="Q35" s="59">
        <f t="shared" si="202"/>
        <v>9937.3075000000008</v>
      </c>
      <c r="R35" s="59">
        <f t="shared" ref="R35:S35" si="203">VALUE(R3-261.8/100*(R1-R2))</f>
        <v>26645.349500000004</v>
      </c>
      <c r="S35" s="59">
        <f t="shared" si="203"/>
        <v>-12878.9892</v>
      </c>
    </row>
    <row r="36" spans="13:20" ht="15" customHeight="1">
      <c r="M36" s="39">
        <v>3</v>
      </c>
      <c r="N36" s="40">
        <f t="shared" ref="N36" si="204">VALUE(N3-300/100*(N1-N2))</f>
        <v>10083.949999999997</v>
      </c>
      <c r="O36" s="40">
        <f t="shared" ref="O36" si="205">VALUE(O3-300/100*(O1-O2))</f>
        <v>4108.3500000000022</v>
      </c>
      <c r="P36" s="40">
        <f t="shared" ref="P36:Q36" si="206">VALUE(P3-300/100*(P1-P2))</f>
        <v>3515.8500000000022</v>
      </c>
      <c r="Q36" s="40">
        <f t="shared" si="206"/>
        <v>9902.4500000000007</v>
      </c>
      <c r="R36" s="40">
        <f t="shared" ref="R36:S36" si="207">VALUE(R3-300/100*(R1-R2))</f>
        <v>30533.25</v>
      </c>
      <c r="S36" s="40">
        <f t="shared" si="207"/>
        <v>-14758.199999999999</v>
      </c>
    </row>
    <row r="37" spans="13:20" ht="15" customHeight="1">
      <c r="M37" s="39">
        <v>3.2360000000000002</v>
      </c>
      <c r="N37" s="40">
        <f t="shared" ref="N37" si="208">VALUE(N3-323.6/100*(N1-N2))</f>
        <v>10171.694799999997</v>
      </c>
      <c r="O37" s="40">
        <f t="shared" ref="O37" si="209">VALUE(O3-323.6/100*(O1-O2))</f>
        <v>4431.5402000000022</v>
      </c>
      <c r="P37" s="40">
        <f t="shared" ref="P37:Q37" si="210">VALUE(P3-323.6/100*(P1-P2))</f>
        <v>3792.4302000000025</v>
      </c>
      <c r="Q37" s="40">
        <f t="shared" si="210"/>
        <v>9880.9150000000009</v>
      </c>
      <c r="R37" s="40">
        <f t="shared" ref="R37:S37" si="211">VALUE(R3-323.6/100*(R1-R2))</f>
        <v>32935.199000000001</v>
      </c>
      <c r="S37" s="40">
        <f t="shared" si="211"/>
        <v>-15919.178400000001</v>
      </c>
    </row>
    <row r="38" spans="13:20" ht="15" customHeight="1">
      <c r="M38" s="39">
        <v>3.2719999999999998</v>
      </c>
      <c r="N38" s="40">
        <f t="shared" ref="N38" si="212">VALUE(N3-327.2/100*(N1-N2))</f>
        <v>10185.079599999997</v>
      </c>
      <c r="O38" s="40">
        <f t="shared" ref="O38" si="213">VALUE(O3-327.2/100*(O1-O2))</f>
        <v>4480.8404000000019</v>
      </c>
      <c r="P38" s="40">
        <f t="shared" ref="P38:Q38" si="214">VALUE(P3-327.2/100*(P1-P2))</f>
        <v>3834.6204000000021</v>
      </c>
      <c r="Q38" s="40">
        <f t="shared" si="214"/>
        <v>9877.630000000001</v>
      </c>
      <c r="R38" s="40">
        <f t="shared" ref="R38:S38" si="215">VALUE(R3-327.2/100*(R1-R2))</f>
        <v>33301.597999999998</v>
      </c>
      <c r="S38" s="40">
        <f t="shared" si="215"/>
        <v>-16096.276799999998</v>
      </c>
    </row>
    <row r="39" spans="13:20" ht="15" customHeight="1">
      <c r="M39" s="39">
        <v>3.3820000000000001</v>
      </c>
      <c r="N39" s="40">
        <f t="shared" ref="N39" si="216">VALUE(N3-338.2/100*(N1-N2))</f>
        <v>10225.977599999997</v>
      </c>
      <c r="O39" s="40">
        <f t="shared" ref="O39" si="217">VALUE(O3-338.2/100*(O1-O2))</f>
        <v>4631.4799000000021</v>
      </c>
      <c r="P39" s="40">
        <f t="shared" ref="P39:Q39" si="218">VALUE(P3-338.2/100*(P1-P2))</f>
        <v>3963.5349000000019</v>
      </c>
      <c r="Q39" s="40">
        <f t="shared" si="218"/>
        <v>9867.5925000000007</v>
      </c>
      <c r="R39" s="40">
        <f t="shared" ref="R39:S39" si="219">VALUE(R3-338.2/100*(R1-R2))</f>
        <v>34421.150499999996</v>
      </c>
      <c r="S39" s="40">
        <f t="shared" si="219"/>
        <v>-16637.410799999998</v>
      </c>
    </row>
    <row r="40" spans="13:20" ht="15" customHeight="1">
      <c r="M40" s="39">
        <v>3.4140000000000001</v>
      </c>
      <c r="N40" s="40">
        <f t="shared" ref="N40" si="220">VALUE(N3-341.4/100*(N1-N2))</f>
        <v>10237.875199999997</v>
      </c>
      <c r="O40" s="40">
        <f t="shared" ref="O40" si="221">VALUE(O3-341.4/100*(O1-O2))</f>
        <v>4675.3023000000021</v>
      </c>
      <c r="P40" s="40">
        <f t="shared" ref="P40:Q40" si="222">VALUE(P3-341.4/100*(P1-P2))</f>
        <v>4001.0373000000022</v>
      </c>
      <c r="Q40" s="40">
        <f t="shared" si="222"/>
        <v>9864.6725000000006</v>
      </c>
      <c r="R40" s="40">
        <f t="shared" ref="R40:S40" si="223">VALUE(R3-341.4/100*(R1-R2))</f>
        <v>34746.838499999998</v>
      </c>
      <c r="S40" s="40">
        <f t="shared" si="223"/>
        <v>-16794.831599999998</v>
      </c>
    </row>
    <row r="41" spans="13:20" ht="15" customHeight="1">
      <c r="M41" s="39">
        <v>3.6179999999999999</v>
      </c>
      <c r="N41" s="40">
        <f t="shared" ref="N41" si="224">VALUE(N3-361.8/100*(N1-N2))</f>
        <v>10313.722399999997</v>
      </c>
      <c r="O41" s="40">
        <f t="shared" ref="O41" si="225">VALUE(O3-361.8/100*(O1-O2))</f>
        <v>4954.670100000003</v>
      </c>
      <c r="P41" s="40">
        <f t="shared" ref="P41:Q41" si="226">VALUE(P3-361.8/100*(P1-P2))</f>
        <v>4240.1151000000027</v>
      </c>
      <c r="Q41" s="40">
        <f t="shared" si="226"/>
        <v>9846.0575000000008</v>
      </c>
      <c r="R41" s="40">
        <f t="shared" ref="R41:S41" si="227">VALUE(R3-361.8/100*(R1-R2))</f>
        <v>36823.099500000004</v>
      </c>
      <c r="S41" s="40">
        <f t="shared" si="227"/>
        <v>-17798.389200000001</v>
      </c>
    </row>
    <row r="42" spans="13:20" ht="15" customHeight="1">
      <c r="M42" s="39">
        <v>4</v>
      </c>
      <c r="N42" s="40">
        <f t="shared" ref="N42" si="228">VALUE(N3-400/100*(N1-N2))</f>
        <v>10455.749999999996</v>
      </c>
      <c r="O42" s="40">
        <f t="shared" ref="O42" si="229">VALUE(O3-400/100*(O1-O2))</f>
        <v>5477.8000000000029</v>
      </c>
      <c r="P42" s="40">
        <f t="shared" ref="P42:Q42" si="230">VALUE(P3-400/100*(P1-P2))</f>
        <v>4687.8000000000029</v>
      </c>
      <c r="Q42" s="40">
        <f t="shared" si="230"/>
        <v>9811.2000000000007</v>
      </c>
      <c r="R42" s="40">
        <f t="shared" ref="R42:S42" si="231">VALUE(R3-400/100*(R1-R2))</f>
        <v>40711</v>
      </c>
      <c r="S42" s="40">
        <f t="shared" si="231"/>
        <v>-19677.599999999999</v>
      </c>
    </row>
    <row r="43" spans="13:20" ht="15" customHeight="1">
      <c r="M43" s="39">
        <v>4.2359999999999998</v>
      </c>
      <c r="N43" s="40">
        <f t="shared" ref="N43" si="232">VALUE(N3-423.6/100*(N1-N2))</f>
        <v>10543.494799999997</v>
      </c>
      <c r="O43" s="40">
        <f t="shared" ref="O43" si="233">VALUE(O3-423.6/100*(O1-O2))</f>
        <v>5800.9902000000038</v>
      </c>
      <c r="P43" s="40">
        <f t="shared" ref="P43:Q43" si="234">VALUE(P3-423.6/100*(P1-P2))</f>
        <v>4964.3802000000042</v>
      </c>
      <c r="Q43" s="40">
        <f t="shared" si="234"/>
        <v>9789.6650000000009</v>
      </c>
      <c r="R43" s="40">
        <f t="shared" ref="R43:S43" si="235">VALUE(R3-423.6/100*(R1-R2))</f>
        <v>43112.949000000008</v>
      </c>
      <c r="S43" s="40">
        <f t="shared" si="235"/>
        <v>-20838.578400000002</v>
      </c>
    </row>
    <row r="44" spans="13:20" ht="15" customHeight="1">
      <c r="M44" s="39">
        <v>4.2720000000000002</v>
      </c>
      <c r="N44" s="40">
        <f t="shared" ref="N44" si="236">VALUE(N3-427.2/100*(N1-N2))</f>
        <v>10556.879599999997</v>
      </c>
      <c r="O44" s="40">
        <f t="shared" ref="O44" si="237">VALUE(O3-427.2/100*(O1-O2))</f>
        <v>5850.2904000000035</v>
      </c>
      <c r="P44" s="40">
        <f t="shared" ref="P44:Q44" si="238">VALUE(P3-427.2/100*(P1-P2))</f>
        <v>5006.5704000000032</v>
      </c>
      <c r="Q44" s="40">
        <f t="shared" si="238"/>
        <v>9786.380000000001</v>
      </c>
      <c r="R44" s="40">
        <f t="shared" ref="R44:S44" si="239">VALUE(R3-427.2/100*(R1-R2))</f>
        <v>43479.348000000005</v>
      </c>
      <c r="S44" s="40">
        <f t="shared" si="239"/>
        <v>-21015.676800000001</v>
      </c>
    </row>
    <row r="45" spans="13:20" ht="15" customHeight="1">
      <c r="M45" s="39">
        <v>4.3819999999999997</v>
      </c>
      <c r="N45" s="40">
        <f t="shared" ref="N45" si="240">VALUE(N3-438.2/100*(N1-N2))</f>
        <v>10597.777599999996</v>
      </c>
      <c r="O45" s="40">
        <f t="shared" ref="O45" si="241">VALUE(O3-438.2/100*(O1-O2))</f>
        <v>6000.9299000000028</v>
      </c>
      <c r="P45" s="40">
        <f t="shared" ref="P45:Q45" si="242">VALUE(P3-438.2/100*(P1-P2))</f>
        <v>5135.4849000000031</v>
      </c>
      <c r="Q45" s="40">
        <f t="shared" si="242"/>
        <v>9776.3425000000007</v>
      </c>
      <c r="R45" s="40">
        <f t="shared" ref="R45:S45" si="243">VALUE(R3-438.2/100*(R1-R2))</f>
        <v>44598.900499999996</v>
      </c>
      <c r="S45" s="40">
        <f t="shared" si="243"/>
        <v>-21556.810799999996</v>
      </c>
    </row>
    <row r="46" spans="13:20" ht="15" customHeight="1">
      <c r="M46" s="39">
        <v>4.4139999999999997</v>
      </c>
      <c r="N46" s="40">
        <f t="shared" ref="N46" si="244">VALUE(N3-414.4/100*(N1-N2))</f>
        <v>10509.289199999996</v>
      </c>
      <c r="O46" s="40">
        <f t="shared" ref="O46" si="245">VALUE(O3-414.4/100*(O1-O2))</f>
        <v>5675.0008000000034</v>
      </c>
      <c r="P46" s="40">
        <f t="shared" ref="P46:Q46" si="246">VALUE(P3-414.4/100*(P1-P2))</f>
        <v>4856.5608000000029</v>
      </c>
      <c r="Q46" s="40">
        <f t="shared" si="246"/>
        <v>9798.0600000000013</v>
      </c>
      <c r="R46" s="40">
        <f t="shared" ref="R46:S46" si="247">VALUE(R3-414.4/100*(R1-R2))</f>
        <v>42176.595999999998</v>
      </c>
      <c r="S46" s="40">
        <f t="shared" si="247"/>
        <v>-20385.993599999998</v>
      </c>
    </row>
    <row r="47" spans="13:20" ht="15" customHeight="1">
      <c r="M47" s="60">
        <v>4.6180000000000003</v>
      </c>
      <c r="N47" s="61">
        <f t="shared" ref="N47" si="248">VALUE(N3-461.8/100*(N1-N2))</f>
        <v>10685.522399999996</v>
      </c>
      <c r="O47" s="61">
        <f t="shared" ref="O47" si="249">VALUE(O3-461.8/100*(O1-O2))</f>
        <v>6324.1201000000037</v>
      </c>
      <c r="P47" s="61">
        <f t="shared" ref="P47:Q47" si="250">VALUE(P3-461.8/100*(P1-P2))</f>
        <v>5412.0651000000034</v>
      </c>
      <c r="Q47" s="61">
        <f t="shared" si="250"/>
        <v>9754.8075000000008</v>
      </c>
      <c r="R47" s="61">
        <f t="shared" ref="R47:S47" si="251">VALUE(R3-461.8/100*(R1-R2))</f>
        <v>47000.849500000004</v>
      </c>
      <c r="S47" s="61">
        <f t="shared" si="251"/>
        <v>-22717.789199999999</v>
      </c>
    </row>
    <row r="48" spans="13:20" ht="15" customHeight="1">
      <c r="M48" s="39">
        <v>4.7640000000000002</v>
      </c>
      <c r="N48" s="40">
        <f t="shared" ref="N48" si="252">VALUE(N3-476.4/100*(N1-N2))</f>
        <v>10739.805199999995</v>
      </c>
      <c r="O48" s="40">
        <f t="shared" ref="O48" si="253">VALUE(O3-476.4/100*(O1-O2))</f>
        <v>6524.0598000000027</v>
      </c>
      <c r="P48" s="40">
        <f t="shared" ref="P48:Q48" si="254">VALUE(P3-476.4/100*(P1-P2))</f>
        <v>5583.1698000000024</v>
      </c>
      <c r="Q48" s="40">
        <f t="shared" si="254"/>
        <v>9741.4850000000006</v>
      </c>
      <c r="R48" s="40">
        <f t="shared" ref="R48:S48" si="255">VALUE(R3-476.4/100*(R1-R2))</f>
        <v>48486.800999999992</v>
      </c>
      <c r="S48" s="40">
        <f t="shared" si="255"/>
        <v>-23436.021599999996</v>
      </c>
    </row>
    <row r="49" spans="13:19" ht="15" customHeight="1">
      <c r="M49" s="39">
        <v>5</v>
      </c>
      <c r="N49" s="40">
        <f t="shared" ref="N49" si="256">VALUE(N3-500/100*(N1-N2))</f>
        <v>10827.549999999996</v>
      </c>
      <c r="O49" s="40">
        <f t="shared" ref="O49" si="257">VALUE(O3-500/100*(O1-O2))</f>
        <v>6847.2500000000036</v>
      </c>
      <c r="P49" s="40">
        <f t="shared" ref="P49:Q49" si="258">VALUE(P3-500/100*(P1-P2))</f>
        <v>5859.7500000000036</v>
      </c>
      <c r="Q49" s="40">
        <f t="shared" si="258"/>
        <v>9719.9500000000007</v>
      </c>
      <c r="R49" s="40">
        <f t="shared" ref="R49:S49" si="259">VALUE(R3-500/100*(R1-R2))</f>
        <v>50888.75</v>
      </c>
      <c r="S49" s="40">
        <f t="shared" si="259"/>
        <v>-24597</v>
      </c>
    </row>
    <row r="50" spans="13:19" ht="15" customHeight="1">
      <c r="M50" s="39">
        <v>5.2359999999999998</v>
      </c>
      <c r="N50" s="40">
        <f t="shared" ref="N50" si="260">VALUE(N3-523.6/100*(N1-N2))</f>
        <v>10915.294799999996</v>
      </c>
      <c r="O50" s="40">
        <f t="shared" ref="O50" si="261">VALUE(O3-523.6/100*(O1-O2))</f>
        <v>7170.4402000000046</v>
      </c>
      <c r="P50" s="40">
        <f t="shared" ref="P50:Q50" si="262">VALUE(P3-523.6/100*(P1-P2))</f>
        <v>6136.3302000000049</v>
      </c>
      <c r="Q50" s="40">
        <f t="shared" si="262"/>
        <v>9698.4150000000009</v>
      </c>
      <c r="R50" s="40">
        <f t="shared" ref="R50:S50" si="263">VALUE(R3-523.6/100*(R1-R2))</f>
        <v>53290.699000000008</v>
      </c>
      <c r="S50" s="40">
        <f t="shared" si="263"/>
        <v>-25757.9784</v>
      </c>
    </row>
    <row r="51" spans="13:19" ht="15" customHeight="1">
      <c r="M51" s="39">
        <v>5.3819999999999997</v>
      </c>
      <c r="N51" s="40">
        <f t="shared" ref="N51" si="264">VALUE(N3-538.2/100*(N1-N2))</f>
        <v>10969.577599999995</v>
      </c>
      <c r="O51" s="40">
        <f t="shared" ref="O51" si="265">VALUE(O3-538.2/100*(O1-O2))</f>
        <v>7370.3799000000045</v>
      </c>
      <c r="P51" s="40">
        <f t="shared" ref="P51:Q51" si="266">VALUE(P3-538.2/100*(P1-P2))</f>
        <v>6307.4349000000047</v>
      </c>
      <c r="Q51" s="40">
        <f t="shared" si="266"/>
        <v>9685.0925000000007</v>
      </c>
      <c r="R51" s="40">
        <f t="shared" ref="R51:S51" si="267">VALUE(R3-538.2/100*(R1-R2))</f>
        <v>54776.650500000003</v>
      </c>
      <c r="S51" s="40">
        <f t="shared" si="267"/>
        <v>-26476.210800000001</v>
      </c>
    </row>
    <row r="52" spans="13:19" ht="15" customHeight="1">
      <c r="M52" s="39">
        <v>5.6180000000000003</v>
      </c>
      <c r="N52" s="40">
        <f t="shared" ref="N52" si="268">VALUE(N3-561.8/100*(N1-N2))</f>
        <v>11057.322399999995</v>
      </c>
      <c r="O52" s="40">
        <f t="shared" ref="O52" si="269">VALUE(O3-561.8/100*(O1-O2))</f>
        <v>7693.5701000000035</v>
      </c>
      <c r="P52" s="40">
        <f t="shared" ref="P52:Q52" si="270">VALUE(P3-561.8/100*(P1-P2))</f>
        <v>6584.0151000000033</v>
      </c>
      <c r="Q52" s="40">
        <f t="shared" si="270"/>
        <v>9663.5575000000008</v>
      </c>
      <c r="R52" s="40">
        <f t="shared" ref="R52:S52" si="271">VALUE(R3-561.8/100*(R1-R2))</f>
        <v>57178.599499999997</v>
      </c>
      <c r="S52" s="40">
        <f t="shared" si="271"/>
        <v>-27637.189199999993</v>
      </c>
    </row>
    <row r="53" spans="13:19" ht="15" customHeight="1"/>
    <row r="54" spans="13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  <row r="7" spans="1:1" ht="14.75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opLeftCell="BG1" workbookViewId="0">
      <selection activeCell="BT3" sqref="BT3"/>
    </sheetView>
  </sheetViews>
  <sheetFormatPr defaultRowHeight="14.5"/>
  <cols>
    <col min="1" max="74" width="10.81640625" style="15" customWidth="1"/>
  </cols>
  <sheetData>
    <row r="1" spans="1:7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</row>
    <row r="2" spans="1:7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</row>
    <row r="3" spans="1:7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</row>
    <row r="4" spans="1:7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</row>
    <row r="5" spans="1:7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BV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</row>
    <row r="7" spans="1:7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BV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</row>
    <row r="8" spans="1:7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BV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</row>
    <row r="9" spans="1:7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BV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</row>
    <row r="11" spans="1:7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BV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</row>
    <row r="12" spans="1:7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BV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</row>
    <row r="13" spans="1:7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BV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</row>
    <row r="15" spans="1:7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BV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</row>
    <row r="16" spans="1:7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BV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</row>
    <row r="17" spans="1:7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BV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</row>
    <row r="19" spans="1:7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BV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</row>
    <row r="20" spans="1:7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BV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</row>
    <row r="21" spans="1:7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BV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</row>
    <row r="22" spans="1:7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BV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</row>
    <row r="23" spans="1:7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BV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</row>
    <row r="24" spans="1:7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BV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</row>
    <row r="26" spans="1:7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BV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</row>
    <row r="27" spans="1:7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BV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</row>
    <row r="28" spans="1:7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BV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</row>
    <row r="29" spans="1:7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BV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</row>
    <row r="30" spans="1:7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BV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</row>
    <row r="31" spans="1:7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BV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</row>
    <row r="32" spans="1:7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BV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2020-06-03T10:32:49Z</dcterms:modified>
</cp:coreProperties>
</file>