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H30" i="2"/>
  <c r="H28" i="2"/>
  <c r="H31" i="2" s="1"/>
  <c r="H27" i="2"/>
  <c r="H25" i="2"/>
  <c r="H7" i="2" s="1"/>
  <c r="H20" i="2"/>
  <c r="H18" i="2"/>
  <c r="H23" i="2" s="1"/>
  <c r="H11" i="2"/>
  <c r="H14" i="2" s="1"/>
  <c r="H29" i="2" l="1"/>
  <c r="H32" i="2" s="1"/>
  <c r="H10" i="2" s="1"/>
  <c r="AY21" i="14"/>
  <c r="AY19" i="14"/>
  <c r="AY22" i="14"/>
  <c r="AV22" i="14"/>
  <c r="AV21" i="14"/>
  <c r="AV19" i="14"/>
  <c r="AX22" i="14"/>
  <c r="AX21" i="14"/>
  <c r="AX19" i="14"/>
  <c r="H16" i="2"/>
  <c r="H26" i="2"/>
  <c r="H15" i="2"/>
  <c r="H8" i="2"/>
  <c r="H6" i="2" s="1"/>
  <c r="G30" i="2"/>
  <c r="G28" i="2"/>
  <c r="G31" i="2" s="1"/>
  <c r="G29" i="2" s="1"/>
  <c r="G32" i="2" s="1"/>
  <c r="G10" i="2" s="1"/>
  <c r="G27" i="2"/>
  <c r="G25" i="2"/>
  <c r="G26" i="2" s="1"/>
  <c r="G20" i="2"/>
  <c r="G18" i="2"/>
  <c r="G23" i="2" s="1"/>
  <c r="G11" i="2"/>
  <c r="G14" i="2" s="1"/>
  <c r="H12" i="2" l="1"/>
  <c r="H19" i="2"/>
  <c r="H22" i="2"/>
  <c r="H21" i="2"/>
  <c r="G16" i="2"/>
  <c r="G19" i="2"/>
  <c r="G21" i="2"/>
  <c r="G22" i="2"/>
  <c r="G15" i="2"/>
  <c r="G7" i="2"/>
  <c r="G12" i="2"/>
  <c r="G8" i="2"/>
  <c r="G6" i="2" s="1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10" i="2"/>
  <c r="L9" i="2"/>
  <c r="L8" i="2"/>
  <c r="L7" i="2"/>
  <c r="L6" i="2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<sst xmlns="http://schemas.openxmlformats.org/spreadsheetml/2006/main" count="70" uniqueCount="67">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</sst>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topLeftCell="C1" zoomScale="110" zoomScaleNormal="110" workbookViewId="0">
      <selection activeCell="H4" sqref="H4"/>
    </sheetView>
  </sheetViews>
  <sheetFormatPr defaultColWidth="8.81640625" defaultRowHeight="14.75" customHeight="1"/>
  <cols>
    <col min="1" max="4" width="8.81640625" style="15" customWidth="1"/>
    <col min="5" max="8" width="10.81640625" style="15" customWidth="1"/>
    <col min="9" max="9" width="9.1796875" style="15" bestFit="1" customWidth="1"/>
    <col min="10" max="10" width="11" style="13" bestFit="1" customWidth="1"/>
    <col min="11" max="11" width="13.81640625" style="15" bestFit="1" customWidth="1"/>
    <col min="12" max="16" width="10.453125" style="15" bestFit="1" customWidth="1"/>
    <col min="17" max="253" width="8.81640625" style="15" customWidth="1"/>
    <col min="254" max="16384" width="8.81640625" style="16"/>
  </cols>
  <sheetData>
    <row r="1" spans="1:17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43948</v>
      </c>
      <c r="H1" s="2">
        <v>43948</v>
      </c>
      <c r="I1" s="2"/>
      <c r="J1" s="13">
        <v>8700</v>
      </c>
      <c r="K1" s="12" t="s">
        <v>27</v>
      </c>
      <c r="L1" s="14">
        <v>8055.8</v>
      </c>
      <c r="M1" s="14">
        <v>7511.1</v>
      </c>
      <c r="N1" s="14">
        <v>2252.75</v>
      </c>
      <c r="O1" s="14">
        <v>12430.5</v>
      </c>
      <c r="P1" s="14">
        <v>7511.1</v>
      </c>
    </row>
    <row r="2" spans="1:17" ht="15" customHeight="1" thickBot="1">
      <c r="A2" s="17"/>
      <c r="B2" s="18"/>
      <c r="C2" s="18"/>
      <c r="D2" s="3" t="s">
        <v>1</v>
      </c>
      <c r="E2" s="58">
        <v>12246.7</v>
      </c>
      <c r="F2" s="58">
        <v>9324</v>
      </c>
      <c r="G2" s="58">
        <v>9377.1</v>
      </c>
      <c r="H2" s="58">
        <v>20224.75</v>
      </c>
      <c r="I2" s="58"/>
      <c r="J2" s="13">
        <v>8300</v>
      </c>
      <c r="K2" s="12" t="s">
        <v>28</v>
      </c>
      <c r="L2" s="14">
        <v>9131.7000000000007</v>
      </c>
      <c r="M2" s="14">
        <v>9038.9</v>
      </c>
      <c r="N2" s="14">
        <v>12430.5</v>
      </c>
      <c r="O2" s="14">
        <v>7511.1</v>
      </c>
      <c r="P2" s="14">
        <v>9131.7000000000007</v>
      </c>
    </row>
    <row r="3" spans="1:17" ht="15" customHeight="1" thickBot="1">
      <c r="A3" s="17"/>
      <c r="B3" s="4"/>
      <c r="C3" s="5"/>
      <c r="D3" s="3" t="s">
        <v>2</v>
      </c>
      <c r="E3" s="57">
        <v>11175.05</v>
      </c>
      <c r="F3" s="57">
        <v>8821.9</v>
      </c>
      <c r="G3" s="57">
        <v>9250.35</v>
      </c>
      <c r="H3" s="57">
        <v>19847.650000000001</v>
      </c>
      <c r="I3" s="57"/>
      <c r="J3" s="13">
        <v>8056</v>
      </c>
      <c r="K3" s="12" t="s">
        <v>29</v>
      </c>
      <c r="L3" s="14">
        <v>8700.35</v>
      </c>
      <c r="M3" s="14">
        <v>8055.8</v>
      </c>
      <c r="N3" s="14"/>
      <c r="O3" s="14"/>
      <c r="P3" s="14"/>
      <c r="Q3" s="53" t="s">
        <v>66</v>
      </c>
    </row>
    <row r="4" spans="1:17" ht="15" customHeight="1">
      <c r="A4" s="17"/>
      <c r="B4" s="4"/>
      <c r="C4" s="5"/>
      <c r="D4" s="3" t="s">
        <v>3</v>
      </c>
      <c r="E4" s="21">
        <v>11201.75</v>
      </c>
      <c r="F4" s="21">
        <v>9266.75</v>
      </c>
      <c r="G4" s="21">
        <v>9282.2999999999993</v>
      </c>
      <c r="H4" s="21">
        <v>20081.150000000001</v>
      </c>
      <c r="I4" s="21"/>
      <c r="J4" s="13">
        <v>7800</v>
      </c>
    </row>
    <row r="5" spans="1:17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3">
        <v>7606</v>
      </c>
      <c r="K5" s="22" t="s">
        <v>30</v>
      </c>
      <c r="L5" s="23"/>
      <c r="M5" s="23"/>
      <c r="N5" s="23"/>
      <c r="O5" s="23"/>
      <c r="P5" s="23"/>
    </row>
    <row r="6" spans="1:17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9955.3000000000029</v>
      </c>
      <c r="G6" s="26">
        <f t="shared" ref="G6" si="1">G8+G25</f>
        <v>9482.9</v>
      </c>
      <c r="H6" s="26">
        <f t="shared" ref="H6" si="2">H8+H25</f>
        <v>20631.816666666666</v>
      </c>
      <c r="I6" s="26"/>
      <c r="K6" s="43">
        <v>0.23599999999999999</v>
      </c>
      <c r="L6" s="44">
        <f t="shared" ref="L6" si="3">VALUE(23.6/100*(L1-L2)+L2)</f>
        <v>8877.7876000000015</v>
      </c>
      <c r="M6" s="44">
        <f t="shared" ref="M6" si="4">VALUE(23.6/100*(M1-M2)+M2)</f>
        <v>8678.3392000000003</v>
      </c>
      <c r="N6" s="44">
        <f t="shared" ref="N6:P6" si="5">VALUE(23.6/100*(N1-N2)+N2)</f>
        <v>10028.550999999999</v>
      </c>
      <c r="O6" s="44">
        <f t="shared" si="5"/>
        <v>8672.0784000000003</v>
      </c>
      <c r="P6" s="44">
        <f t="shared" si="5"/>
        <v>8749.2384000000002</v>
      </c>
    </row>
    <row r="7" spans="1:17" ht="15" customHeight="1">
      <c r="A7" s="24"/>
      <c r="B7" s="25"/>
      <c r="C7" s="25"/>
      <c r="D7" s="6" t="s">
        <v>6</v>
      </c>
      <c r="E7" s="27">
        <f t="shared" ref="E7:F7" si="6">E11+E25</f>
        <v>12612.816666666668</v>
      </c>
      <c r="F7" s="27">
        <f t="shared" si="6"/>
        <v>9639.6500000000015</v>
      </c>
      <c r="G7" s="27">
        <f t="shared" ref="G7" si="7">G11+G25</f>
        <v>9430</v>
      </c>
      <c r="H7" s="27">
        <f t="shared" ref="H7" si="8">H11+H25</f>
        <v>20428.283333333333</v>
      </c>
      <c r="I7" s="27"/>
      <c r="K7" s="47">
        <v>0.38200000000000001</v>
      </c>
      <c r="L7" s="48">
        <f t="shared" ref="L7" si="9">38.2/100*(L1-L2)+L2</f>
        <v>8720.7062000000005</v>
      </c>
      <c r="M7" s="48">
        <f t="shared" ref="M7" si="10">38.2/100*(M1-M2)+M2</f>
        <v>8455.2803999999996</v>
      </c>
      <c r="N7" s="48">
        <f t="shared" ref="N7:P7" si="11">38.2/100*(N1-N2)+N2</f>
        <v>8542.5995000000003</v>
      </c>
      <c r="O7" s="62">
        <f t="shared" si="11"/>
        <v>9390.3107999999993</v>
      </c>
      <c r="P7" s="48">
        <f t="shared" si="11"/>
        <v>8512.6308000000008</v>
      </c>
    </row>
    <row r="8" spans="1:17" ht="15" customHeight="1">
      <c r="A8" s="24"/>
      <c r="B8" s="25"/>
      <c r="C8" s="25"/>
      <c r="D8" s="6" t="s">
        <v>7</v>
      </c>
      <c r="E8" s="28">
        <f t="shared" ref="E8:F8" si="12">(2*E11)-E3</f>
        <v>11907.283333333333</v>
      </c>
      <c r="F8" s="28">
        <f t="shared" si="12"/>
        <v>9453.2000000000025</v>
      </c>
      <c r="G8" s="28">
        <f t="shared" ref="G8" si="13">(2*G11)-G3</f>
        <v>9356.15</v>
      </c>
      <c r="H8" s="28">
        <f t="shared" ref="H8" si="14">(2*H11)-H3</f>
        <v>20254.716666666667</v>
      </c>
      <c r="I8" s="28"/>
      <c r="K8" s="41">
        <v>0.5</v>
      </c>
      <c r="L8" s="42">
        <f t="shared" ref="L8" si="15">VALUE(50/100*(L1-L2)+L2)</f>
        <v>8593.75</v>
      </c>
      <c r="M8" s="42">
        <f t="shared" ref="M8" si="16">VALUE(50/100*(M1-M2)+M2)</f>
        <v>8275</v>
      </c>
      <c r="N8" s="42">
        <f t="shared" ref="N8:P8" si="17">VALUE(50/100*(N1-N2)+N2)</f>
        <v>7341.625</v>
      </c>
      <c r="O8" s="42">
        <f t="shared" si="17"/>
        <v>9970.7999999999993</v>
      </c>
      <c r="P8" s="42">
        <f t="shared" si="17"/>
        <v>8321.4000000000015</v>
      </c>
    </row>
    <row r="9" spans="1:17" ht="15" customHeight="1">
      <c r="A9" s="24"/>
      <c r="B9" s="25"/>
      <c r="C9" s="25"/>
      <c r="D9" s="7"/>
      <c r="E9" s="21"/>
      <c r="F9" s="21"/>
      <c r="G9" s="21"/>
      <c r="H9" s="21"/>
      <c r="I9" s="21"/>
      <c r="K9" s="49">
        <v>0.61799999999999999</v>
      </c>
      <c r="L9" s="50">
        <f t="shared" ref="L9" si="18">VALUE(61.8/100*(L1-L2)+L2)</f>
        <v>8466.7937999999995</v>
      </c>
      <c r="M9" s="50">
        <f t="shared" ref="M9" si="19">VALUE(61.8/100*(M1-M2)+M2)</f>
        <v>8094.7196000000004</v>
      </c>
      <c r="N9" s="50">
        <f t="shared" ref="N9:P9" si="20">VALUE(61.8/100*(N1-N2)+N2)</f>
        <v>6140.6504999999997</v>
      </c>
      <c r="O9" s="50">
        <f t="shared" si="20"/>
        <v>10551.289199999999</v>
      </c>
      <c r="P9" s="50">
        <f t="shared" si="20"/>
        <v>8130.1692000000003</v>
      </c>
    </row>
    <row r="10" spans="1:17" ht="15" customHeight="1">
      <c r="A10" s="24"/>
      <c r="B10" s="25"/>
      <c r="C10" s="25"/>
      <c r="D10" s="6" t="s">
        <v>8</v>
      </c>
      <c r="E10" s="55">
        <f t="shared" ref="E10:F10" si="21">E11+E32/2</f>
        <v>11371.458333333332</v>
      </c>
      <c r="F10" s="55">
        <f t="shared" si="21"/>
        <v>9202.1500000000015</v>
      </c>
      <c r="G10" s="55">
        <f t="shared" ref="G10" si="22">G11+G32/2</f>
        <v>9313.7250000000004</v>
      </c>
      <c r="H10" s="55">
        <f t="shared" ref="H10" si="23">H11+H32/2</f>
        <v>20066.166666666668</v>
      </c>
      <c r="I10" s="55"/>
      <c r="K10" s="39">
        <v>0.70699999999999996</v>
      </c>
      <c r="L10" s="40">
        <f t="shared" ref="L10" si="24">VALUE(70.7/100*(L1-L2)+L2)</f>
        <v>8371.038700000001</v>
      </c>
      <c r="M10" s="40">
        <f t="shared" ref="M10" si="25">VALUE(70.7/100*(M1-M2)+M2)</f>
        <v>7958.7453999999998</v>
      </c>
      <c r="N10" s="40">
        <f t="shared" ref="N10:P10" si="26">VALUE(70.7/100*(N1-N2)+N2)</f>
        <v>5234.8307499999992</v>
      </c>
      <c r="O10" s="40">
        <f t="shared" si="26"/>
        <v>10989.1158</v>
      </c>
      <c r="P10" s="40">
        <f t="shared" si="26"/>
        <v>7985.9358000000002</v>
      </c>
    </row>
    <row r="11" spans="1:17" ht="15" customHeight="1">
      <c r="A11" s="24"/>
      <c r="B11" s="25"/>
      <c r="C11" s="25"/>
      <c r="D11" s="6" t="s">
        <v>9</v>
      </c>
      <c r="E11" s="21">
        <f t="shared" ref="E11:F11" si="27">(E2+E3+E4)/3</f>
        <v>11541.166666666666</v>
      </c>
      <c r="F11" s="21">
        <f t="shared" si="27"/>
        <v>9137.5500000000011</v>
      </c>
      <c r="G11" s="21">
        <f t="shared" ref="G11" si="28">(G2+G3+G4)/3</f>
        <v>9303.25</v>
      </c>
      <c r="H11" s="21">
        <f t="shared" ref="H11" si="29">(H2+H3+H4)/3</f>
        <v>20051.183333333334</v>
      </c>
      <c r="I11" s="21"/>
      <c r="K11" s="45">
        <v>0.78600000000000003</v>
      </c>
      <c r="L11" s="46">
        <f t="shared" ref="L11" si="30">VALUE(78.6/100*(L1-L2)+L2)</f>
        <v>8286.0426000000007</v>
      </c>
      <c r="M11" s="46">
        <f t="shared" ref="M11" si="31">VALUE(78.6/100*(M1-M2)+M2)</f>
        <v>7838.0492000000004</v>
      </c>
      <c r="N11" s="46">
        <f t="shared" ref="N11:P11" si="32">VALUE(78.6/100*(N1-N2)+N2)</f>
        <v>4430.7885000000006</v>
      </c>
      <c r="O11" s="46">
        <f t="shared" si="32"/>
        <v>11377.7484</v>
      </c>
      <c r="P11" s="46">
        <f t="shared" si="32"/>
        <v>7857.9084000000003</v>
      </c>
    </row>
    <row r="12" spans="1:17" ht="15" customHeight="1">
      <c r="A12" s="24"/>
      <c r="B12" s="25"/>
      <c r="C12" s="25"/>
      <c r="D12" s="6" t="s">
        <v>10</v>
      </c>
      <c r="E12" s="56">
        <f t="shared" ref="E12:F12" si="33">E11-E32/2</f>
        <v>11710.875</v>
      </c>
      <c r="F12" s="56">
        <f t="shared" si="33"/>
        <v>9072.9500000000007</v>
      </c>
      <c r="G12" s="56">
        <f t="shared" ref="G12" si="34">G11-G32/2</f>
        <v>9292.7749999999996</v>
      </c>
      <c r="H12" s="56">
        <f t="shared" ref="H12" si="35">H11-H32/2</f>
        <v>20036.2</v>
      </c>
      <c r="I12" s="56"/>
      <c r="K12" s="39">
        <v>1</v>
      </c>
      <c r="L12" s="40">
        <f t="shared" ref="L12" si="36">VALUE(100/100*(L1-L2)+L2)</f>
        <v>8055.8</v>
      </c>
      <c r="M12" s="40">
        <f t="shared" ref="M12" si="37">VALUE(100/100*(M1-M2)+M2)</f>
        <v>7511.1</v>
      </c>
      <c r="N12" s="40">
        <f t="shared" ref="N12:P12" si="38">VALUE(100/100*(N1-N2)+N2)</f>
        <v>2252.75</v>
      </c>
      <c r="O12" s="40">
        <f t="shared" si="38"/>
        <v>12430.5</v>
      </c>
      <c r="P12" s="40">
        <f t="shared" si="38"/>
        <v>7511.1</v>
      </c>
    </row>
    <row r="13" spans="1:17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 t="shared" ref="L13" si="39">VALUE(123.6/100*(L1-L2)+L2)</f>
        <v>7801.8876</v>
      </c>
      <c r="M13" s="40">
        <f t="shared" ref="M13" si="40">VALUE(123.6/100*(M1-M2)+M2)</f>
        <v>7150.5392000000011</v>
      </c>
      <c r="N13" s="40">
        <f t="shared" ref="N13:P13" si="41">VALUE(123.6/100*(N1-N2)+N2)</f>
        <v>-149.19900000000052</v>
      </c>
      <c r="O13" s="40">
        <f t="shared" si="41"/>
        <v>13591.4784</v>
      </c>
      <c r="P13" s="40">
        <f t="shared" si="41"/>
        <v>7128.6383999999998</v>
      </c>
    </row>
    <row r="14" spans="1:17" ht="15" customHeight="1">
      <c r="A14" s="24"/>
      <c r="B14" s="25"/>
      <c r="C14" s="25"/>
      <c r="D14" s="6" t="s">
        <v>11</v>
      </c>
      <c r="E14" s="32">
        <f t="shared" ref="E14:F14" si="42">2*E11-E2</f>
        <v>10835.633333333331</v>
      </c>
      <c r="F14" s="32">
        <f t="shared" si="42"/>
        <v>8951.1000000000022</v>
      </c>
      <c r="G14" s="32">
        <f t="shared" ref="G14" si="43">2*G11-G2</f>
        <v>9229.4</v>
      </c>
      <c r="H14" s="32">
        <f t="shared" ref="H14" si="44">2*H11-H2</f>
        <v>19877.616666666669</v>
      </c>
      <c r="I14" s="32"/>
      <c r="K14" s="33"/>
      <c r="L14" s="30"/>
      <c r="M14" s="30"/>
      <c r="N14" s="30"/>
      <c r="O14" s="30"/>
      <c r="P14" s="30"/>
    </row>
    <row r="15" spans="1:17" ht="15" customHeight="1">
      <c r="A15" s="24"/>
      <c r="B15" s="25"/>
      <c r="C15" s="25"/>
      <c r="D15" s="6" t="s">
        <v>12</v>
      </c>
      <c r="E15" s="34">
        <f t="shared" ref="E15:F15" si="45">E11-E25</f>
        <v>10469.516666666665</v>
      </c>
      <c r="F15" s="34">
        <f t="shared" si="45"/>
        <v>8635.4500000000007</v>
      </c>
      <c r="G15" s="34">
        <f t="shared" ref="G15" si="46">G11-G25</f>
        <v>9176.5</v>
      </c>
      <c r="H15" s="34">
        <f t="shared" ref="H15" si="47">H11-H25</f>
        <v>19674.083333333336</v>
      </c>
      <c r="I15" s="34"/>
      <c r="K15" s="38" t="s">
        <v>31</v>
      </c>
      <c r="L15" s="30"/>
      <c r="M15" s="30"/>
      <c r="N15" s="30"/>
      <c r="O15" s="30"/>
      <c r="P15" s="30"/>
    </row>
    <row r="16" spans="1:17" ht="15" customHeight="1">
      <c r="A16" s="24"/>
      <c r="B16" s="25"/>
      <c r="C16" s="25"/>
      <c r="D16" s="6" t="s">
        <v>13</v>
      </c>
      <c r="E16" s="35">
        <f t="shared" ref="E16:F16" si="48">E14-E25</f>
        <v>9763.9833333333299</v>
      </c>
      <c r="F16" s="35">
        <f t="shared" si="48"/>
        <v>8449.0000000000018</v>
      </c>
      <c r="G16" s="35">
        <f t="shared" ref="G16" si="49">G14-G25</f>
        <v>9102.65</v>
      </c>
      <c r="H16" s="35">
        <f t="shared" ref="H16" si="50">H14-H25</f>
        <v>19500.51666666667</v>
      </c>
      <c r="I16" s="35"/>
      <c r="K16" s="39">
        <v>0.23599999999999999</v>
      </c>
      <c r="L16" s="60">
        <f t="shared" ref="L16" si="51">VALUE(L3-23.6/100*(L1-L2))</f>
        <v>8954.2623999999996</v>
      </c>
      <c r="M16" s="40">
        <f t="shared" ref="M16" si="52">VALUE(M3-23.6/100*(M1-M2))</f>
        <v>8416.3608000000004</v>
      </c>
      <c r="N16" s="60">
        <f t="shared" ref="N16:P16" si="53">VALUE(N3-23.6/100*(N1-N2))</f>
        <v>2401.9490000000001</v>
      </c>
      <c r="O16" s="60">
        <f t="shared" si="53"/>
        <v>-1160.9784</v>
      </c>
      <c r="P16" s="60">
        <f t="shared" si="53"/>
        <v>382.46160000000009</v>
      </c>
    </row>
    <row r="17" spans="1:17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K17" s="39">
        <v>0.38200000000000001</v>
      </c>
      <c r="L17" s="60">
        <f t="shared" ref="L17" si="54">VALUE(L3-38.2/100*(L1-L2))</f>
        <v>9111.3438000000006</v>
      </c>
      <c r="M17" s="40">
        <f t="shared" ref="M17" si="55">VALUE(M3-38.2/100*(M1-M2))</f>
        <v>8639.4195999999993</v>
      </c>
      <c r="N17" s="60">
        <f t="shared" ref="N17:P17" si="56">VALUE(N3-38.2/100*(N1-N2))</f>
        <v>3887.9005000000002</v>
      </c>
      <c r="O17" s="60">
        <f t="shared" si="56"/>
        <v>-1879.2107999999998</v>
      </c>
      <c r="P17" s="60">
        <f t="shared" si="56"/>
        <v>619.06920000000014</v>
      </c>
    </row>
    <row r="18" spans="1:17" ht="15" customHeight="1">
      <c r="A18" s="24"/>
      <c r="B18" s="25"/>
      <c r="C18" s="25"/>
      <c r="D18" s="6" t="s">
        <v>15</v>
      </c>
      <c r="E18" s="27">
        <f t="shared" ref="E18:F18" si="57">(E2/E3)*E4</f>
        <v>12275.960440892883</v>
      </c>
      <c r="F18" s="27">
        <f t="shared" si="57"/>
        <v>9794.1687164896448</v>
      </c>
      <c r="G18" s="27">
        <f t="shared" ref="G18" si="58">(G2/G3)*G4</f>
        <v>9409.4877847865209</v>
      </c>
      <c r="H18" s="27">
        <f t="shared" ref="H18" si="59">(H2/H3)*H4</f>
        <v>20462.686437059299</v>
      </c>
      <c r="I18" s="27"/>
      <c r="K18" s="39">
        <v>0.5</v>
      </c>
      <c r="L18" s="60">
        <f t="shared" ref="L18" si="60">VALUE(L3-50/100*(L1-L2))</f>
        <v>9238.3000000000011</v>
      </c>
      <c r="M18" s="40">
        <f t="shared" ref="M18" si="61">VALUE(M3-50/100*(M1-M2))</f>
        <v>8819.7000000000007</v>
      </c>
      <c r="N18" s="60">
        <f t="shared" ref="N18:P18" si="62">VALUE(N3-50/100*(N1-N2))</f>
        <v>5088.875</v>
      </c>
      <c r="O18" s="60">
        <f t="shared" si="62"/>
        <v>-2459.6999999999998</v>
      </c>
      <c r="P18" s="60">
        <f t="shared" si="62"/>
        <v>810.30000000000018</v>
      </c>
    </row>
    <row r="19" spans="1:17" ht="15" customHeight="1">
      <c r="A19" s="24"/>
      <c r="B19" s="25"/>
      <c r="C19" s="25"/>
      <c r="D19" s="6" t="s">
        <v>16</v>
      </c>
      <c r="E19" s="28">
        <f t="shared" ref="E19:F19" si="63">E4+E26/2</f>
        <v>11791.157500000001</v>
      </c>
      <c r="F19" s="28">
        <f t="shared" si="63"/>
        <v>9542.9050000000007</v>
      </c>
      <c r="G19" s="28">
        <f t="shared" ref="G19" si="64">G4+G26/2</f>
        <v>9352.0124999999989</v>
      </c>
      <c r="H19" s="28">
        <f t="shared" ref="H19" si="65">H4+H26/2</f>
        <v>20288.555</v>
      </c>
      <c r="I19" s="28"/>
      <c r="K19" s="39">
        <v>0.61799999999999999</v>
      </c>
      <c r="L19" s="60">
        <f t="shared" ref="L19" si="66">VALUE(L3-61.8/100*(L1-L2))</f>
        <v>9365.2561999999998</v>
      </c>
      <c r="M19" s="40">
        <f t="shared" ref="M19" si="67">VALUE(M3-61.8/100*(M1-M2))</f>
        <v>8999.9804000000004</v>
      </c>
      <c r="N19" s="60">
        <f t="shared" ref="N19:P19" si="68">VALUE(N3-61.8/100*(N1-N2))</f>
        <v>6289.8495000000003</v>
      </c>
      <c r="O19" s="60">
        <f t="shared" si="68"/>
        <v>-3040.1891999999998</v>
      </c>
      <c r="P19" s="60">
        <f t="shared" si="68"/>
        <v>1001.5308000000002</v>
      </c>
    </row>
    <row r="20" spans="1:17" ht="15" customHeight="1">
      <c r="A20" s="24"/>
      <c r="B20" s="25"/>
      <c r="C20" s="25"/>
      <c r="D20" s="6" t="s">
        <v>3</v>
      </c>
      <c r="E20" s="21">
        <f t="shared" ref="E20:F20" si="69">E4</f>
        <v>11201.75</v>
      </c>
      <c r="F20" s="21">
        <f t="shared" si="69"/>
        <v>9266.75</v>
      </c>
      <c r="G20" s="21">
        <f t="shared" ref="G20" si="70">G4</f>
        <v>9282.2999999999993</v>
      </c>
      <c r="H20" s="21">
        <f t="shared" ref="H20" si="71">H4</f>
        <v>20081.150000000001</v>
      </c>
      <c r="I20" s="21"/>
      <c r="K20" s="59">
        <v>0.70699999999999996</v>
      </c>
      <c r="L20" s="60">
        <f t="shared" ref="L20" si="72">VALUE(L3-70.07/100*(L1-L2))</f>
        <v>9454.2331300000005</v>
      </c>
      <c r="M20" s="60">
        <f t="shared" ref="M20" si="73">VALUE(M3-70.07/100*(M1-M2))</f>
        <v>9126.329459999999</v>
      </c>
      <c r="N20" s="60">
        <f t="shared" ref="N20:P20" si="74">VALUE(N3-70.07/100*(N1-N2))</f>
        <v>7131.5494249999983</v>
      </c>
      <c r="O20" s="60">
        <f t="shared" si="74"/>
        <v>-3447.0235799999991</v>
      </c>
      <c r="P20" s="60">
        <f t="shared" si="74"/>
        <v>1135.5544200000002</v>
      </c>
    </row>
    <row r="21" spans="1:17" ht="15" customHeight="1">
      <c r="A21" s="24"/>
      <c r="B21" s="25"/>
      <c r="C21" s="25"/>
      <c r="D21" s="6" t="s">
        <v>17</v>
      </c>
      <c r="E21" s="20">
        <f t="shared" ref="E21:F21" si="75">E4-E26/4</f>
        <v>10907.046249999999</v>
      </c>
      <c r="F21" s="20">
        <f t="shared" si="75"/>
        <v>9128.6725000000006</v>
      </c>
      <c r="G21" s="20">
        <f t="shared" ref="G21" si="76">G4-G26/4</f>
        <v>9247.4437499999985</v>
      </c>
      <c r="H21" s="20">
        <f t="shared" ref="H21" si="77">H4-H26/4</f>
        <v>19977.447500000002</v>
      </c>
      <c r="I21" s="20"/>
      <c r="K21" s="59">
        <v>0.78600000000000003</v>
      </c>
      <c r="L21" s="60">
        <f t="shared" ref="L21" si="78">VALUE(L3-78.6/100*(L1-L2))</f>
        <v>9546.0074000000004</v>
      </c>
      <c r="M21" s="60">
        <f t="shared" ref="M21" si="79">VALUE(M3-78.6/100*(M1-M2))</f>
        <v>9256.6507999999994</v>
      </c>
      <c r="N21" s="60">
        <f t="shared" ref="N21:P21" si="80">VALUE(N3-78.6/100*(N1-N2))</f>
        <v>7999.7114999999994</v>
      </c>
      <c r="O21" s="60">
        <f t="shared" si="80"/>
        <v>-3866.6483999999991</v>
      </c>
      <c r="P21" s="60">
        <f t="shared" si="80"/>
        <v>1273.7916000000002</v>
      </c>
    </row>
    <row r="22" spans="1:17" ht="15" customHeight="1">
      <c r="A22" s="24"/>
      <c r="B22" s="25"/>
      <c r="C22" s="25"/>
      <c r="D22" s="6" t="s">
        <v>18</v>
      </c>
      <c r="E22" s="32">
        <f t="shared" ref="E22:F22" si="81">E4-E26/2</f>
        <v>10612.342499999999</v>
      </c>
      <c r="F22" s="32">
        <f t="shared" si="81"/>
        <v>8990.5949999999993</v>
      </c>
      <c r="G22" s="32">
        <f t="shared" ref="G22" si="82">G4-G26/2</f>
        <v>9212.5874999999996</v>
      </c>
      <c r="H22" s="32">
        <f t="shared" ref="H22" si="83">H4-H26/2</f>
        <v>19873.745000000003</v>
      </c>
      <c r="I22" s="32"/>
      <c r="K22" s="59">
        <v>1</v>
      </c>
      <c r="L22" s="60">
        <f t="shared" ref="L22" si="84">VALUE(L3-100/100*(L1-L2))</f>
        <v>9776.25</v>
      </c>
      <c r="M22" s="61">
        <f t="shared" ref="M22" si="85">VALUE(M3-100/100*(M1-M2))</f>
        <v>9583.5999999999985</v>
      </c>
      <c r="N22" s="60">
        <f t="shared" ref="N22:P22" si="86">VALUE(N3-100/100*(N1-N2))</f>
        <v>10177.75</v>
      </c>
      <c r="O22" s="60">
        <f t="shared" si="86"/>
        <v>-4919.3999999999996</v>
      </c>
      <c r="P22" s="60">
        <f t="shared" si="86"/>
        <v>1620.6000000000004</v>
      </c>
      <c r="Q22" s="54"/>
    </row>
    <row r="23" spans="1:17" ht="15" customHeight="1">
      <c r="A23" s="24"/>
      <c r="B23" s="25"/>
      <c r="C23" s="25"/>
      <c r="D23" s="6" t="s">
        <v>19</v>
      </c>
      <c r="E23" s="34">
        <f t="shared" ref="E23:F23" si="87">E4-(E18-E4)</f>
        <v>10127.539559107117</v>
      </c>
      <c r="F23" s="34">
        <f t="shared" si="87"/>
        <v>8739.3312835103552</v>
      </c>
      <c r="G23" s="34">
        <f t="shared" ref="G23" si="88">G4-(G18-G4)</f>
        <v>9155.1122152134776</v>
      </c>
      <c r="H23" s="34">
        <f t="shared" ref="H23" si="89">H4-(H18-H4)</f>
        <v>19699.613562940704</v>
      </c>
      <c r="I23" s="34"/>
      <c r="K23" s="59">
        <v>1.236</v>
      </c>
      <c r="L23" s="60">
        <f t="shared" ref="L23" si="90">VALUE(L3-123.6/100*(L1-L2))</f>
        <v>10030.162400000001</v>
      </c>
      <c r="M23" s="61">
        <f t="shared" ref="M23" si="91">VALUE(M3-123.6/100*(M1-M2))</f>
        <v>9944.1607999999997</v>
      </c>
      <c r="N23" s="60">
        <f t="shared" ref="N23:P23" si="92">VALUE(N3-123.6/100*(N1-N2))</f>
        <v>12579.699000000001</v>
      </c>
      <c r="O23" s="60">
        <f t="shared" si="92"/>
        <v>-6080.3783999999996</v>
      </c>
      <c r="P23" s="60">
        <f t="shared" si="92"/>
        <v>2003.0616000000005</v>
      </c>
      <c r="Q23" s="54"/>
    </row>
    <row r="24" spans="1:17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K24" s="51">
        <v>1.272</v>
      </c>
      <c r="L24" s="52">
        <f t="shared" ref="L24" si="93">VALUE(L3-127.2/100*(L1-L2))</f>
        <v>10068.894800000002</v>
      </c>
      <c r="M24" s="52">
        <f t="shared" ref="M24" si="94">VALUE(M3-127.2/100*(M1-M2))</f>
        <v>9999.1615999999995</v>
      </c>
      <c r="N24" s="52">
        <f t="shared" ref="N24:P24" si="95">VALUE(N3-127.2/100*(N1-N2))</f>
        <v>12946.098</v>
      </c>
      <c r="O24" s="52">
        <f t="shared" si="95"/>
        <v>-6257.4767999999995</v>
      </c>
      <c r="P24" s="52">
        <f t="shared" si="95"/>
        <v>2061.4032000000007</v>
      </c>
    </row>
    <row r="25" spans="1:17" ht="15" customHeight="1">
      <c r="A25" s="24"/>
      <c r="B25" s="25"/>
      <c r="C25" s="25"/>
      <c r="D25" s="6" t="s">
        <v>21</v>
      </c>
      <c r="E25" s="36">
        <f t="shared" ref="E25:F25" si="96">ABS(E2-E3)</f>
        <v>1071.6500000000015</v>
      </c>
      <c r="F25" s="36">
        <f t="shared" si="96"/>
        <v>502.10000000000036</v>
      </c>
      <c r="G25" s="36">
        <f t="shared" ref="G25" si="97">ABS(G2-G3)</f>
        <v>126.75</v>
      </c>
      <c r="H25" s="36">
        <f t="shared" ref="H25" si="98">ABS(H2-H3)</f>
        <v>377.09999999999854</v>
      </c>
      <c r="I25" s="36"/>
      <c r="K25" s="39">
        <v>1.3819999999999999</v>
      </c>
      <c r="L25" s="40">
        <f t="shared" ref="L25" si="99">VALUE(L3-138.2/100*(L1-L2))</f>
        <v>10187.2438</v>
      </c>
      <c r="M25" s="40">
        <f t="shared" ref="M25" si="100">VALUE(M3-138.2/100*(M1-M2))</f>
        <v>10167.219599999999</v>
      </c>
      <c r="N25" s="40">
        <f t="shared" ref="N25:P25" si="101">VALUE(N3-138.2/100*(N1-N2))</f>
        <v>14065.6505</v>
      </c>
      <c r="O25" s="40">
        <f t="shared" si="101"/>
        <v>-6798.6107999999986</v>
      </c>
      <c r="P25" s="40">
        <f t="shared" si="101"/>
        <v>2239.6692000000003</v>
      </c>
    </row>
    <row r="26" spans="1:17" ht="15" customHeight="1">
      <c r="A26" s="24"/>
      <c r="B26" s="25"/>
      <c r="C26" s="25"/>
      <c r="D26" s="6" t="s">
        <v>22</v>
      </c>
      <c r="E26" s="36">
        <f t="shared" ref="E26:F26" si="102">E25*1.1</f>
        <v>1178.8150000000016</v>
      </c>
      <c r="F26" s="36">
        <f t="shared" si="102"/>
        <v>552.3100000000004</v>
      </c>
      <c r="G26" s="36">
        <f t="shared" ref="G26" si="103">G25*1.1</f>
        <v>139.42500000000001</v>
      </c>
      <c r="H26" s="36">
        <f t="shared" ref="H26" si="104">H25*1.1</f>
        <v>414.80999999999841</v>
      </c>
      <c r="I26" s="36"/>
      <c r="K26" s="39">
        <v>1.4139999999999999</v>
      </c>
      <c r="L26" s="40">
        <f t="shared" ref="L26" si="105">VALUE(L3-141.4/100*(L1-L2))</f>
        <v>10221.672600000002</v>
      </c>
      <c r="M26" s="40">
        <f t="shared" ref="M26" si="106">VALUE(M3-141.4/100*(M1-M2))</f>
        <v>10216.109199999999</v>
      </c>
      <c r="N26" s="40">
        <f t="shared" ref="N26:P26" si="107">VALUE(N3-141.4/100*(N1-N2))</f>
        <v>14391.338500000002</v>
      </c>
      <c r="O26" s="40">
        <f t="shared" si="107"/>
        <v>-6956.0316000000003</v>
      </c>
      <c r="P26" s="40">
        <f t="shared" si="107"/>
        <v>2291.5284000000006</v>
      </c>
    </row>
    <row r="27" spans="1:17" ht="15" customHeight="1">
      <c r="A27" s="24"/>
      <c r="B27" s="25"/>
      <c r="C27" s="25"/>
      <c r="D27" s="6" t="s">
        <v>23</v>
      </c>
      <c r="E27" s="36">
        <f t="shared" ref="E27:F27" si="108">(E2+E3)</f>
        <v>23421.75</v>
      </c>
      <c r="F27" s="36">
        <f t="shared" si="108"/>
        <v>18145.900000000001</v>
      </c>
      <c r="G27" s="36">
        <f t="shared" ref="G27" si="109">(G2+G3)</f>
        <v>18627.45</v>
      </c>
      <c r="H27" s="36">
        <f t="shared" ref="H27" si="110">(H2+H3)</f>
        <v>40072.400000000001</v>
      </c>
      <c r="I27" s="36"/>
      <c r="K27" s="39">
        <v>1.5</v>
      </c>
      <c r="L27" s="40">
        <f t="shared" ref="L27" si="111">VALUE(L3-150/100*(L1-L2))</f>
        <v>10314.200000000001</v>
      </c>
      <c r="M27" s="40">
        <f t="shared" ref="M27" si="112">VALUE(M3-150/100*(M1-M2))</f>
        <v>10347.5</v>
      </c>
      <c r="N27" s="40">
        <f t="shared" ref="N27:P27" si="113">VALUE(N3-150/100*(N1-N2))</f>
        <v>15266.625</v>
      </c>
      <c r="O27" s="40">
        <f t="shared" si="113"/>
        <v>-7379.0999999999995</v>
      </c>
      <c r="P27" s="40">
        <f t="shared" si="113"/>
        <v>2430.9000000000005</v>
      </c>
    </row>
    <row r="28" spans="1:17" ht="15" customHeight="1">
      <c r="A28" s="24"/>
      <c r="B28" s="25"/>
      <c r="C28" s="25"/>
      <c r="D28" s="6" t="s">
        <v>24</v>
      </c>
      <c r="E28" s="36">
        <f t="shared" ref="E28:F28" si="114">(E2+E3)/2</f>
        <v>11710.875</v>
      </c>
      <c r="F28" s="36">
        <f t="shared" si="114"/>
        <v>9072.9500000000007</v>
      </c>
      <c r="G28" s="36">
        <f t="shared" ref="G28" si="115">(G2+G3)/2</f>
        <v>9313.7250000000004</v>
      </c>
      <c r="H28" s="36">
        <f t="shared" ref="H28" si="116">(H2+H3)/2</f>
        <v>20036.2</v>
      </c>
      <c r="I28" s="36"/>
      <c r="K28" s="49">
        <v>1.6180000000000001</v>
      </c>
      <c r="L28" s="50">
        <f t="shared" ref="L28" si="117">VALUE(L3-161.8/100*(L1-L2))</f>
        <v>10441.156200000001</v>
      </c>
      <c r="M28" s="50">
        <f t="shared" ref="M28" si="118">VALUE(M3-161.8/100*(M1-M2))</f>
        <v>10527.7804</v>
      </c>
      <c r="N28" s="50">
        <f t="shared" ref="N28:P28" si="119">VALUE(N3-161.8/100*(N1-N2))</f>
        <v>16467.5995</v>
      </c>
      <c r="O28" s="50">
        <f t="shared" si="119"/>
        <v>-7959.5892000000003</v>
      </c>
      <c r="P28" s="50">
        <f t="shared" si="119"/>
        <v>2622.1308000000008</v>
      </c>
    </row>
    <row r="29" spans="1:17" ht="15" customHeight="1">
      <c r="A29" s="24"/>
      <c r="B29" s="25"/>
      <c r="C29" s="25"/>
      <c r="D29" s="6" t="s">
        <v>8</v>
      </c>
      <c r="E29" s="36">
        <f t="shared" ref="E29:F29" si="120">E30-E31+E30</f>
        <v>11371.458333333332</v>
      </c>
      <c r="F29" s="36">
        <f t="shared" si="120"/>
        <v>9202.1500000000015</v>
      </c>
      <c r="G29" s="36">
        <f t="shared" ref="G29" si="121">G30-G31+G30</f>
        <v>9292.7749999999996</v>
      </c>
      <c r="H29" s="36">
        <f t="shared" ref="H29" si="122">H30-H31+H30</f>
        <v>20066.166666666668</v>
      </c>
      <c r="I29" s="36"/>
      <c r="K29" s="39">
        <v>1.7070000000000001</v>
      </c>
      <c r="L29" s="40">
        <f t="shared" ref="L29" si="123">VALUE(L3-170.07/100*(L1-L2))</f>
        <v>10530.133130000002</v>
      </c>
      <c r="M29" s="40">
        <f t="shared" ref="M29" si="124">VALUE(M3-170.07/100*(M1-M2))</f>
        <v>10654.129459999998</v>
      </c>
      <c r="N29" s="40">
        <f t="shared" ref="N29:P29" si="125">VALUE(N3-170.07/100*(N1-N2))</f>
        <v>17309.299424999997</v>
      </c>
      <c r="O29" s="40">
        <f t="shared" si="125"/>
        <v>-8366.4235799999988</v>
      </c>
      <c r="P29" s="40">
        <f t="shared" si="125"/>
        <v>2756.1544200000003</v>
      </c>
    </row>
    <row r="30" spans="1:17" ht="15" customHeight="1">
      <c r="A30" s="24"/>
      <c r="B30" s="25"/>
      <c r="C30" s="25"/>
      <c r="D30" s="6" t="s">
        <v>25</v>
      </c>
      <c r="E30" s="36">
        <f t="shared" ref="E30:F30" si="126">(E2+E3+E4)/3</f>
        <v>11541.166666666666</v>
      </c>
      <c r="F30" s="36">
        <f t="shared" si="126"/>
        <v>9137.5500000000011</v>
      </c>
      <c r="G30" s="36">
        <f t="shared" ref="G30" si="127">(G2+G3+G4)/3</f>
        <v>9303.25</v>
      </c>
      <c r="H30" s="36">
        <f t="shared" ref="H30" si="128">(H2+H3+H4)/3</f>
        <v>20051.183333333334</v>
      </c>
      <c r="I30" s="36"/>
      <c r="K30" s="41">
        <v>2</v>
      </c>
      <c r="L30" s="42">
        <f t="shared" ref="L30" si="129">VALUE(L3-200/100*(L1-L2))</f>
        <v>10852.150000000001</v>
      </c>
      <c r="M30" s="42">
        <f t="shared" ref="M30" si="130">VALUE(M3-200/100*(M1-M2))</f>
        <v>11111.399999999998</v>
      </c>
      <c r="N30" s="42">
        <f t="shared" ref="N30:P30" si="131">VALUE(N3-200/100*(N1-N2))</f>
        <v>20355.5</v>
      </c>
      <c r="O30" s="42">
        <f t="shared" si="131"/>
        <v>-9838.7999999999993</v>
      </c>
      <c r="P30" s="42">
        <f t="shared" si="131"/>
        <v>3241.2000000000007</v>
      </c>
    </row>
    <row r="31" spans="1:17" ht="15" customHeight="1">
      <c r="A31" s="24"/>
      <c r="B31" s="25"/>
      <c r="C31" s="25"/>
      <c r="D31" s="6" t="s">
        <v>10</v>
      </c>
      <c r="E31" s="36">
        <f t="shared" ref="E31:F31" si="132">E28</f>
        <v>11710.875</v>
      </c>
      <c r="F31" s="36">
        <f t="shared" si="132"/>
        <v>9072.9500000000007</v>
      </c>
      <c r="G31" s="36">
        <f t="shared" ref="G31" si="133">G28</f>
        <v>9313.7250000000004</v>
      </c>
      <c r="H31" s="36">
        <f t="shared" ref="H31" si="134">H28</f>
        <v>20036.2</v>
      </c>
      <c r="I31" s="36"/>
      <c r="K31" s="39">
        <v>2.2360000000000002</v>
      </c>
      <c r="L31" s="40">
        <f t="shared" ref="L31" si="135">VALUE(L3-223.6/100*(L1-L2))</f>
        <v>11106.062400000001</v>
      </c>
      <c r="M31" s="40">
        <f t="shared" ref="M31" si="136">VALUE(M3-223.6/100*(M1-M2))</f>
        <v>11471.960799999997</v>
      </c>
      <c r="N31" s="40">
        <f t="shared" ref="N31:P31" si="137">VALUE(N3-223.6/100*(N1-N2))</f>
        <v>22757.448999999997</v>
      </c>
      <c r="O31" s="40">
        <f t="shared" si="137"/>
        <v>-10999.778399999997</v>
      </c>
      <c r="P31" s="40">
        <f t="shared" si="137"/>
        <v>3623.6616000000004</v>
      </c>
    </row>
    <row r="32" spans="1:17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38">ABS(F29-F31)</f>
        <v>129.20000000000073</v>
      </c>
      <c r="G32" s="37">
        <f t="shared" ref="G32" si="139">ABS(G29-G31)</f>
        <v>20.950000000000728</v>
      </c>
      <c r="H32" s="37">
        <f t="shared" ref="H32" si="140">ABS(H29-H31)</f>
        <v>29.966666666667152</v>
      </c>
      <c r="I32" s="37"/>
      <c r="K32" s="39">
        <v>2.2719999999999998</v>
      </c>
      <c r="L32" s="40">
        <f t="shared" ref="L32" si="141">VALUE(L3-227.2/100*(L1-L2))</f>
        <v>11144.794800000001</v>
      </c>
      <c r="M32" s="40">
        <f t="shared" ref="M32" si="142">VALUE(M3-227.2/100*(M1-M2))</f>
        <v>11526.961599999999</v>
      </c>
      <c r="N32" s="40">
        <f t="shared" ref="N32:P32" si="143">VALUE(N3-227.2/100*(N1-N2))</f>
        <v>23123.847999999998</v>
      </c>
      <c r="O32" s="40">
        <f t="shared" si="143"/>
        <v>-11176.876799999998</v>
      </c>
      <c r="P32" s="40">
        <f t="shared" si="143"/>
        <v>3682.0032000000006</v>
      </c>
    </row>
    <row r="33" spans="11:16" ht="15" customHeight="1">
      <c r="K33" s="39">
        <v>2.3820000000000001</v>
      </c>
      <c r="L33" s="40">
        <f t="shared" ref="L33" si="144">VALUE(L3-238.2/100*(L1-L2))</f>
        <v>11263.143800000002</v>
      </c>
      <c r="M33" s="40">
        <f t="shared" ref="M33" si="145">VALUE(M3-238.2/100*(M1-M2))</f>
        <v>11695.019599999998</v>
      </c>
      <c r="N33" s="40">
        <f t="shared" ref="N33:P33" si="146">VALUE(N3-238.2/100*(N1-N2))</f>
        <v>24243.400499999996</v>
      </c>
      <c r="O33" s="40">
        <f t="shared" si="146"/>
        <v>-11718.010799999998</v>
      </c>
      <c r="P33" s="40">
        <f t="shared" si="146"/>
        <v>3860.2692000000002</v>
      </c>
    </row>
    <row r="34" spans="11:16" ht="15" customHeight="1">
      <c r="K34" s="47">
        <v>2.4140000000000001</v>
      </c>
      <c r="L34" s="48">
        <f t="shared" ref="L34" si="147">VALUE(L3-241.4/100*(L1-L2))</f>
        <v>11297.572600000001</v>
      </c>
      <c r="M34" s="48">
        <f t="shared" ref="M34" si="148">VALUE(M3-241.4/100*(M1-M2))</f>
        <v>11743.909199999998</v>
      </c>
      <c r="N34" s="48">
        <f t="shared" ref="N34:P34" si="149">VALUE(N3-241.4/100*(N1-N2))</f>
        <v>24569.088500000002</v>
      </c>
      <c r="O34" s="48">
        <f t="shared" si="149"/>
        <v>-11875.4316</v>
      </c>
      <c r="P34" s="48">
        <f t="shared" si="149"/>
        <v>3912.128400000001</v>
      </c>
    </row>
    <row r="35" spans="11:16" ht="15" customHeight="1">
      <c r="K35" s="43">
        <v>2.6179999999999999</v>
      </c>
      <c r="L35" s="44">
        <f t="shared" ref="L35" si="150">VALUE(L3-261.8/100*(L1-L2))</f>
        <v>11517.056200000003</v>
      </c>
      <c r="M35" s="44">
        <f t="shared" ref="M35" si="151">VALUE(M3-261.8/100*(M1-M2))</f>
        <v>12055.580399999999</v>
      </c>
      <c r="N35" s="44">
        <f t="shared" ref="N35:P35" si="152">VALUE(N3-261.8/100*(N1-N2))</f>
        <v>26645.349500000004</v>
      </c>
      <c r="O35" s="44">
        <f t="shared" si="152"/>
        <v>-12878.9892</v>
      </c>
      <c r="P35" s="44">
        <f t="shared" si="152"/>
        <v>4242.7308000000012</v>
      </c>
    </row>
    <row r="36" spans="11:16" ht="15" customHeight="1">
      <c r="K36" s="39">
        <v>3</v>
      </c>
      <c r="L36" s="40">
        <f t="shared" ref="L36" si="153">VALUE(L3-300/100*(L1-L2))</f>
        <v>11928.050000000003</v>
      </c>
      <c r="M36" s="40">
        <f t="shared" ref="M36" si="154">VALUE(M3-300/100*(M1-M2))</f>
        <v>12639.199999999997</v>
      </c>
      <c r="N36" s="40">
        <f t="shared" ref="N36:P36" si="155">VALUE(N3-300/100*(N1-N2))</f>
        <v>30533.25</v>
      </c>
      <c r="O36" s="40">
        <f t="shared" si="155"/>
        <v>-14758.199999999999</v>
      </c>
      <c r="P36" s="40">
        <f t="shared" si="155"/>
        <v>4861.8000000000011</v>
      </c>
    </row>
    <row r="37" spans="11:16" ht="15" customHeight="1">
      <c r="K37" s="39">
        <v>3.2360000000000002</v>
      </c>
      <c r="L37" s="40">
        <f t="shared" ref="L37" si="156">VALUE(L3-323.6/100*(L1-L2))</f>
        <v>12181.962400000002</v>
      </c>
      <c r="M37" s="40">
        <f t="shared" ref="M37" si="157">VALUE(M3-323.6/100*(M1-M2))</f>
        <v>12999.760799999998</v>
      </c>
      <c r="N37" s="40">
        <f t="shared" ref="N37:P37" si="158">VALUE(N3-323.6/100*(N1-N2))</f>
        <v>32935.199000000001</v>
      </c>
      <c r="O37" s="40">
        <f t="shared" si="158"/>
        <v>-15919.178400000001</v>
      </c>
      <c r="P37" s="40">
        <f t="shared" si="158"/>
        <v>5244.2616000000016</v>
      </c>
    </row>
    <row r="38" spans="11:16" ht="15" customHeight="1">
      <c r="K38" s="39">
        <v>3.2719999999999998</v>
      </c>
      <c r="L38" s="40">
        <f t="shared" ref="L38" si="159">VALUE(L3-327.2/100*(L1-L2))</f>
        <v>12220.694800000001</v>
      </c>
      <c r="M38" s="40">
        <f t="shared" ref="M38" si="160">VALUE(M3-327.2/100*(M1-M2))</f>
        <v>13054.761599999998</v>
      </c>
      <c r="N38" s="40">
        <f t="shared" ref="N38:P38" si="161">VALUE(N3-327.2/100*(N1-N2))</f>
        <v>33301.597999999998</v>
      </c>
      <c r="O38" s="40">
        <f t="shared" si="161"/>
        <v>-16096.276799999998</v>
      </c>
      <c r="P38" s="40">
        <f t="shared" si="161"/>
        <v>5302.6032000000005</v>
      </c>
    </row>
    <row r="39" spans="11:16" ht="15" customHeight="1">
      <c r="K39" s="39">
        <v>3.3820000000000001</v>
      </c>
      <c r="L39" s="40">
        <f t="shared" ref="L39" si="162">VALUE(L3-338.2/100*(L1-L2))</f>
        <v>12339.043800000001</v>
      </c>
      <c r="M39" s="40">
        <f t="shared" ref="M39" si="163">VALUE(M3-338.2/100*(M1-M2))</f>
        <v>13222.819599999997</v>
      </c>
      <c r="N39" s="40">
        <f t="shared" ref="N39:P39" si="164">VALUE(N3-338.2/100*(N1-N2))</f>
        <v>34421.150499999996</v>
      </c>
      <c r="O39" s="40">
        <f t="shared" si="164"/>
        <v>-16637.410799999998</v>
      </c>
      <c r="P39" s="40">
        <f t="shared" si="164"/>
        <v>5480.869200000001</v>
      </c>
    </row>
    <row r="40" spans="11:16" ht="15" customHeight="1">
      <c r="K40" s="39">
        <v>3.4140000000000001</v>
      </c>
      <c r="L40" s="40">
        <f t="shared" ref="L40" si="165">VALUE(L3-341.4/100*(L1-L2))</f>
        <v>12373.472600000001</v>
      </c>
      <c r="M40" s="40">
        <f t="shared" ref="M40" si="166">VALUE(M3-341.4/100*(M1-M2))</f>
        <v>13271.709199999998</v>
      </c>
      <c r="N40" s="40">
        <f t="shared" ref="N40:P40" si="167">VALUE(N3-341.4/100*(N1-N2))</f>
        <v>34746.838499999998</v>
      </c>
      <c r="O40" s="40">
        <f t="shared" si="167"/>
        <v>-16794.831599999998</v>
      </c>
      <c r="P40" s="40">
        <f t="shared" si="167"/>
        <v>5532.7284000000009</v>
      </c>
    </row>
    <row r="41" spans="11:16" ht="15" customHeight="1">
      <c r="K41" s="39">
        <v>3.6179999999999999</v>
      </c>
      <c r="L41" s="40">
        <f t="shared" ref="L41" si="168">VALUE(L3-361.8/100*(L1-L2))</f>
        <v>12592.956200000002</v>
      </c>
      <c r="M41" s="40">
        <f t="shared" ref="M41" si="169">VALUE(M3-361.8/100*(M1-M2))</f>
        <v>13583.380399999998</v>
      </c>
      <c r="N41" s="40">
        <f t="shared" ref="N41:P41" si="170">VALUE(N3-361.8/100*(N1-N2))</f>
        <v>36823.099500000004</v>
      </c>
      <c r="O41" s="40">
        <f t="shared" si="170"/>
        <v>-17798.389200000001</v>
      </c>
      <c r="P41" s="40">
        <f t="shared" si="170"/>
        <v>5863.3308000000015</v>
      </c>
    </row>
    <row r="42" spans="11:16" ht="15" customHeight="1">
      <c r="K42" s="39">
        <v>4</v>
      </c>
      <c r="L42" s="40">
        <f t="shared" ref="L42" si="171">VALUE(L3-400/100*(L1-L2))</f>
        <v>13003.950000000003</v>
      </c>
      <c r="M42" s="40">
        <f t="shared" ref="M42" si="172">VALUE(M3-400/100*(M1-M2))</f>
        <v>14166.999999999996</v>
      </c>
      <c r="N42" s="40">
        <f t="shared" ref="N42:P42" si="173">VALUE(N3-400/100*(N1-N2))</f>
        <v>40711</v>
      </c>
      <c r="O42" s="40">
        <f t="shared" si="173"/>
        <v>-19677.599999999999</v>
      </c>
      <c r="P42" s="40">
        <f t="shared" si="173"/>
        <v>6482.4000000000015</v>
      </c>
    </row>
    <row r="43" spans="11:16" ht="15" customHeight="1">
      <c r="K43" s="39">
        <v>4.2359999999999998</v>
      </c>
      <c r="L43" s="40">
        <f t="shared" ref="L43" si="174">VALUE(L3-423.6/100*(L1-L2))</f>
        <v>13257.862400000004</v>
      </c>
      <c r="M43" s="40">
        <f t="shared" ref="M43" si="175">VALUE(M3-423.6/100*(M1-M2))</f>
        <v>14527.560799999999</v>
      </c>
      <c r="N43" s="40">
        <f t="shared" ref="N43:P43" si="176">VALUE(N3-423.6/100*(N1-N2))</f>
        <v>43112.949000000008</v>
      </c>
      <c r="O43" s="40">
        <f t="shared" si="176"/>
        <v>-20838.578400000002</v>
      </c>
      <c r="P43" s="40">
        <f t="shared" si="176"/>
        <v>6864.8616000000029</v>
      </c>
    </row>
    <row r="44" spans="11:16" ht="15" customHeight="1">
      <c r="K44" s="39">
        <v>4.2720000000000002</v>
      </c>
      <c r="L44" s="40">
        <f t="shared" ref="L44" si="177">VALUE(L3-427.2/100*(L1-L2))</f>
        <v>13296.594800000003</v>
      </c>
      <c r="M44" s="40">
        <f t="shared" ref="M44" si="178">VALUE(M3-427.2/100*(M1-M2))</f>
        <v>14582.561599999997</v>
      </c>
      <c r="N44" s="40">
        <f t="shared" ref="N44:P44" si="179">VALUE(N3-427.2/100*(N1-N2))</f>
        <v>43479.348000000005</v>
      </c>
      <c r="O44" s="40">
        <f t="shared" si="179"/>
        <v>-21015.676800000001</v>
      </c>
      <c r="P44" s="40">
        <f t="shared" si="179"/>
        <v>6923.2032000000017</v>
      </c>
    </row>
    <row r="45" spans="11:16" ht="15" customHeight="1">
      <c r="K45" s="39">
        <v>4.3819999999999997</v>
      </c>
      <c r="L45" s="40">
        <f t="shared" ref="L45" si="180">VALUE(L3-438.2/100*(L1-L2))</f>
        <v>13414.943800000003</v>
      </c>
      <c r="M45" s="40">
        <f t="shared" ref="M45" si="181">VALUE(M3-438.2/100*(M1-M2))</f>
        <v>14750.619599999996</v>
      </c>
      <c r="N45" s="40">
        <f t="shared" ref="N45:P45" si="182">VALUE(N3-438.2/100*(N1-N2))</f>
        <v>44598.900499999996</v>
      </c>
      <c r="O45" s="40">
        <f t="shared" si="182"/>
        <v>-21556.810799999996</v>
      </c>
      <c r="P45" s="40">
        <f t="shared" si="182"/>
        <v>7101.4692000000014</v>
      </c>
    </row>
    <row r="46" spans="11:16" ht="15" customHeight="1">
      <c r="K46" s="39">
        <v>4.4139999999999997</v>
      </c>
      <c r="L46" s="40">
        <f t="shared" ref="L46" si="183">VALUE(L3-414.4/100*(L1-L2))</f>
        <v>13158.879600000004</v>
      </c>
      <c r="M46" s="40">
        <f t="shared" ref="M46" si="184">VALUE(M3-414.4/100*(M1-M2))</f>
        <v>14387.003199999997</v>
      </c>
      <c r="N46" s="40">
        <f t="shared" ref="N46:P46" si="185">VALUE(N3-414.4/100*(N1-N2))</f>
        <v>42176.595999999998</v>
      </c>
      <c r="O46" s="40">
        <f t="shared" si="185"/>
        <v>-20385.993599999998</v>
      </c>
      <c r="P46" s="40">
        <f t="shared" si="185"/>
        <v>6715.7664000000013</v>
      </c>
    </row>
    <row r="47" spans="11:16" ht="15" customHeight="1">
      <c r="K47" s="39">
        <v>4.6180000000000003</v>
      </c>
      <c r="L47" s="40">
        <f t="shared" ref="L47" si="186">VALUE(L3-461.8/100*(L1-L2))</f>
        <v>13668.856200000002</v>
      </c>
      <c r="M47" s="40">
        <f t="shared" ref="M47" si="187">VALUE(M3-461.8/100*(M1-M2))</f>
        <v>15111.180399999997</v>
      </c>
      <c r="N47" s="40">
        <f t="shared" ref="N47:P47" si="188">VALUE(N3-461.8/100*(N1-N2))</f>
        <v>47000.849500000004</v>
      </c>
      <c r="O47" s="40">
        <f t="shared" si="188"/>
        <v>-22717.789199999999</v>
      </c>
      <c r="P47" s="40">
        <f t="shared" si="188"/>
        <v>7483.9308000000019</v>
      </c>
    </row>
    <row r="48" spans="11:16" ht="15" customHeight="1">
      <c r="K48" s="39">
        <v>4.7640000000000002</v>
      </c>
      <c r="L48" s="40">
        <f t="shared" ref="L48" si="189">VALUE(L3-476.4/100*(L1-L2))</f>
        <v>13825.937600000001</v>
      </c>
      <c r="M48" s="40">
        <f t="shared" ref="M48" si="190">VALUE(M3-476.4/100*(M1-M2))</f>
        <v>15334.239199999996</v>
      </c>
      <c r="N48" s="40">
        <f t="shared" ref="N48:P48" si="191">VALUE(N3-476.4/100*(N1-N2))</f>
        <v>48486.800999999992</v>
      </c>
      <c r="O48" s="40">
        <f t="shared" si="191"/>
        <v>-23436.021599999996</v>
      </c>
      <c r="P48" s="40">
        <f t="shared" si="191"/>
        <v>7720.5384000000004</v>
      </c>
    </row>
    <row r="49" spans="11:16" ht="15" customHeight="1">
      <c r="K49" s="39">
        <v>5</v>
      </c>
      <c r="L49" s="40">
        <f t="shared" ref="L49" si="192">VALUE(L3-500/100*(L1-L2))</f>
        <v>14079.850000000002</v>
      </c>
      <c r="M49" s="40">
        <f t="shared" ref="M49" si="193">VALUE(M3-500/100*(M1-M2))</f>
        <v>15694.799999999996</v>
      </c>
      <c r="N49" s="40">
        <f t="shared" ref="N49:P49" si="194">VALUE(N3-500/100*(N1-N2))</f>
        <v>50888.75</v>
      </c>
      <c r="O49" s="40">
        <f t="shared" si="194"/>
        <v>-24597</v>
      </c>
      <c r="P49" s="40">
        <f t="shared" si="194"/>
        <v>8103.0000000000018</v>
      </c>
    </row>
    <row r="50" spans="11:16" ht="15" customHeight="1">
      <c r="K50" s="39">
        <v>5.2359999999999998</v>
      </c>
      <c r="L50" s="40">
        <f t="shared" ref="L50" si="195">VALUE(L3-523.6/100*(L1-L2))</f>
        <v>14333.762400000003</v>
      </c>
      <c r="M50" s="40">
        <f t="shared" ref="M50" si="196">VALUE(M3-523.6/100*(M1-M2))</f>
        <v>16055.360799999999</v>
      </c>
      <c r="N50" s="40">
        <f t="shared" ref="N50:P50" si="197">VALUE(N3-523.6/100*(N1-N2))</f>
        <v>53290.699000000008</v>
      </c>
      <c r="O50" s="40">
        <f t="shared" si="197"/>
        <v>-25757.9784</v>
      </c>
      <c r="P50" s="40">
        <f t="shared" si="197"/>
        <v>8485.4616000000024</v>
      </c>
    </row>
    <row r="51" spans="11:16" ht="15" customHeight="1">
      <c r="K51" s="39">
        <v>5.3819999999999997</v>
      </c>
      <c r="L51" s="40">
        <f t="shared" ref="L51" si="198">VALUE(L3-538.2/100*(L1-L2))</f>
        <v>14490.843800000004</v>
      </c>
      <c r="M51" s="40">
        <f t="shared" ref="M51" si="199">VALUE(M3-538.2/100*(M1-M2))</f>
        <v>16278.419599999997</v>
      </c>
      <c r="N51" s="40">
        <f t="shared" ref="N51:P51" si="200">VALUE(N3-538.2/100*(N1-N2))</f>
        <v>54776.650500000003</v>
      </c>
      <c r="O51" s="40">
        <f t="shared" si="200"/>
        <v>-26476.210800000001</v>
      </c>
      <c r="P51" s="40">
        <f t="shared" si="200"/>
        <v>8722.0692000000035</v>
      </c>
    </row>
    <row r="52" spans="11:16" ht="15" customHeight="1">
      <c r="K52" s="39">
        <v>5.6180000000000003</v>
      </c>
      <c r="L52" s="40">
        <f t="shared" ref="L52" si="201">VALUE(L3-561.8/100*(L1-L2))</f>
        <v>14744.756200000003</v>
      </c>
      <c r="M52" s="40">
        <f t="shared" ref="M52" si="202">VALUE(M3-561.8/100*(M1-M2))</f>
        <v>16638.980399999997</v>
      </c>
      <c r="N52" s="40">
        <f t="shared" ref="N52:P52" si="203">VALUE(N3-561.8/100*(N1-N2))</f>
        <v>57178.599499999997</v>
      </c>
      <c r="O52" s="40">
        <f t="shared" si="203"/>
        <v>-27637.189199999993</v>
      </c>
      <c r="P52" s="40">
        <f t="shared" si="203"/>
        <v>9104.5308000000005</v>
      </c>
    </row>
    <row r="53" spans="11:16" ht="15" customHeight="1"/>
    <row r="54" spans="11:16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opLeftCell="AN1" workbookViewId="0">
      <selection activeCell="AU1" sqref="AU1:AY1048576"/>
    </sheetView>
  </sheetViews>
  <sheetFormatPr defaultRowHeight="14.5"/>
  <cols>
    <col min="1" max="51" width="10.81640625" style="15" customWidth="1"/>
  </cols>
  <sheetData>
    <row r="1" spans="1:51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</row>
    <row r="2" spans="1:51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  <c r="AQ2" s="58">
        <v>9112.0499999999993</v>
      </c>
      <c r="AR2" s="58">
        <v>9261.2000000000007</v>
      </c>
      <c r="AS2" s="58">
        <v>9053.75</v>
      </c>
      <c r="AT2" s="58">
        <v>9324</v>
      </c>
      <c r="AU2" s="58">
        <v>9390.85</v>
      </c>
      <c r="AV2" s="58">
        <v>9044.4</v>
      </c>
      <c r="AW2" s="58">
        <v>9209.75</v>
      </c>
      <c r="AX2" s="58">
        <v>9343.6</v>
      </c>
      <c r="AY2" s="58">
        <v>9296.9</v>
      </c>
    </row>
    <row r="3" spans="1:51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  <c r="AQ3" s="57">
        <v>8912.4</v>
      </c>
      <c r="AR3" s="57">
        <v>8874.1</v>
      </c>
      <c r="AS3" s="57">
        <v>8821.9</v>
      </c>
      <c r="AT3" s="57">
        <v>9091.35</v>
      </c>
      <c r="AU3" s="57">
        <v>9230.7999999999993</v>
      </c>
      <c r="AV3" s="57">
        <v>8909.4</v>
      </c>
      <c r="AW3" s="57">
        <v>8946.25</v>
      </c>
      <c r="AX3" s="57">
        <v>9170.15</v>
      </c>
      <c r="AY3" s="57">
        <v>9141.2999999999993</v>
      </c>
    </row>
    <row r="4" spans="1:51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</row>
    <row r="5" spans="1:5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1">
      <c r="A6" s="26">
        <f t="shared" ref="A6:AY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</row>
    <row r="7" spans="1:51">
      <c r="A7" s="27">
        <f t="shared" ref="A7:AY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  <c r="AQ7" s="27">
        <f t="shared" si="1"/>
        <v>9205.7499999999982</v>
      </c>
      <c r="AR7" s="27">
        <f t="shared" si="1"/>
        <v>9407.3000000000011</v>
      </c>
      <c r="AS7" s="27">
        <f t="shared" si="1"/>
        <v>9188</v>
      </c>
      <c r="AT7" s="27">
        <f t="shared" si="1"/>
        <v>9460.0166666666664</v>
      </c>
      <c r="AU7" s="27">
        <f t="shared" si="1"/>
        <v>9454.5500000000011</v>
      </c>
      <c r="AV7" s="27">
        <f t="shared" si="1"/>
        <v>9113.4166666666661</v>
      </c>
      <c r="AW7" s="27">
        <f t="shared" si="1"/>
        <v>9377.9333333333325</v>
      </c>
      <c r="AX7" s="27">
        <f t="shared" si="1"/>
        <v>9449.3333333333339</v>
      </c>
      <c r="AY7" s="27">
        <f t="shared" si="1"/>
        <v>9353.1333333333332</v>
      </c>
    </row>
    <row r="8" spans="1:51">
      <c r="A8" s="28">
        <f t="shared" ref="A8:AY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  <c r="AQ8" s="28">
        <f t="shared" si="2"/>
        <v>9099.7999999999975</v>
      </c>
      <c r="AR8" s="28">
        <f t="shared" si="2"/>
        <v>9166.3000000000011</v>
      </c>
      <c r="AS8" s="28">
        <f t="shared" si="2"/>
        <v>9090.4</v>
      </c>
      <c r="AT8" s="28">
        <f t="shared" si="2"/>
        <v>9363.3833333333332</v>
      </c>
      <c r="AU8" s="28">
        <f t="shared" si="2"/>
        <v>9358.2000000000007</v>
      </c>
      <c r="AV8" s="28">
        <f t="shared" si="2"/>
        <v>9047.4333333333325</v>
      </c>
      <c r="AW8" s="28">
        <f t="shared" si="2"/>
        <v>9282.616666666665</v>
      </c>
      <c r="AX8" s="28">
        <f t="shared" si="2"/>
        <v>9381.6166666666668</v>
      </c>
      <c r="AY8" s="28">
        <f t="shared" si="2"/>
        <v>9253.7666666666664</v>
      </c>
    </row>
    <row r="9" spans="1:5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1:51">
      <c r="A10" s="29">
        <f t="shared" ref="A10:AY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  <c r="AQ10" s="55">
        <f t="shared" si="3"/>
        <v>9012.2249999999985</v>
      </c>
      <c r="AR10" s="55">
        <f t="shared" si="3"/>
        <v>9067.6500000000015</v>
      </c>
      <c r="AS10" s="55">
        <f t="shared" si="3"/>
        <v>8974.4749999999985</v>
      </c>
      <c r="AT10" s="55">
        <f t="shared" si="3"/>
        <v>9247.0583333333343</v>
      </c>
      <c r="AU10" s="55">
        <f t="shared" si="3"/>
        <v>9310.8250000000007</v>
      </c>
      <c r="AV10" s="55">
        <f t="shared" si="3"/>
        <v>8979.9333333333325</v>
      </c>
      <c r="AW10" s="55">
        <f t="shared" si="3"/>
        <v>9150.866666666665</v>
      </c>
      <c r="AX10" s="55">
        <f t="shared" si="3"/>
        <v>9294.8916666666664</v>
      </c>
      <c r="AY10" s="55">
        <f t="shared" si="3"/>
        <v>9219.0999999999985</v>
      </c>
    </row>
    <row r="11" spans="1:51">
      <c r="A11" s="21">
        <f t="shared" ref="A11:AY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  <c r="AQ11" s="21">
        <f t="shared" si="4"/>
        <v>9006.0999999999985</v>
      </c>
      <c r="AR11" s="21">
        <f t="shared" si="4"/>
        <v>9020.2000000000007</v>
      </c>
      <c r="AS11" s="21">
        <f t="shared" si="4"/>
        <v>8956.15</v>
      </c>
      <c r="AT11" s="21">
        <f t="shared" si="4"/>
        <v>9227.3666666666668</v>
      </c>
      <c r="AU11" s="21">
        <f t="shared" si="4"/>
        <v>9294.5</v>
      </c>
      <c r="AV11" s="21">
        <f t="shared" si="4"/>
        <v>8978.4166666666661</v>
      </c>
      <c r="AW11" s="21">
        <f t="shared" si="4"/>
        <v>9114.4333333333325</v>
      </c>
      <c r="AX11" s="21">
        <f t="shared" si="4"/>
        <v>9275.8833333333332</v>
      </c>
      <c r="AY11" s="21">
        <f t="shared" si="4"/>
        <v>9197.5333333333328</v>
      </c>
    </row>
    <row r="12" spans="1:51">
      <c r="A12" s="31">
        <f t="shared" ref="A12:AY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  <c r="AQ12" s="56">
        <f t="shared" si="5"/>
        <v>8999.9749999999985</v>
      </c>
      <c r="AR12" s="56">
        <f t="shared" si="5"/>
        <v>8972.75</v>
      </c>
      <c r="AS12" s="56">
        <f t="shared" si="5"/>
        <v>8937.8250000000007</v>
      </c>
      <c r="AT12" s="56">
        <f t="shared" si="5"/>
        <v>9207.6749999999993</v>
      </c>
      <c r="AU12" s="56">
        <f t="shared" si="5"/>
        <v>9278.1749999999993</v>
      </c>
      <c r="AV12" s="56">
        <f t="shared" si="5"/>
        <v>8976.9</v>
      </c>
      <c r="AW12" s="56">
        <f t="shared" si="5"/>
        <v>9078</v>
      </c>
      <c r="AX12" s="56">
        <f t="shared" si="5"/>
        <v>9256.875</v>
      </c>
      <c r="AY12" s="56">
        <f t="shared" si="5"/>
        <v>9175.9666666666672</v>
      </c>
    </row>
    <row r="13" spans="1:5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32">
        <f t="shared" ref="A14:AY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  <c r="AQ14" s="32">
        <f t="shared" si="6"/>
        <v>8900.1499999999978</v>
      </c>
      <c r="AR14" s="32">
        <f t="shared" si="6"/>
        <v>8779.2000000000007</v>
      </c>
      <c r="AS14" s="32">
        <f t="shared" si="6"/>
        <v>8858.5499999999993</v>
      </c>
      <c r="AT14" s="32">
        <f t="shared" si="6"/>
        <v>9130.7333333333336</v>
      </c>
      <c r="AU14" s="32">
        <f t="shared" si="6"/>
        <v>9198.15</v>
      </c>
      <c r="AV14" s="32">
        <f t="shared" si="6"/>
        <v>8912.4333333333325</v>
      </c>
      <c r="AW14" s="32">
        <f t="shared" si="6"/>
        <v>9019.116666666665</v>
      </c>
      <c r="AX14" s="32">
        <f t="shared" si="6"/>
        <v>9208.1666666666661</v>
      </c>
      <c r="AY14" s="32">
        <f t="shared" si="6"/>
        <v>9098.1666666666661</v>
      </c>
    </row>
    <row r="15" spans="1:51">
      <c r="A15" s="34">
        <f t="shared" ref="A15:AY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  <c r="AQ15" s="34">
        <f t="shared" si="7"/>
        <v>8806.4499999999989</v>
      </c>
      <c r="AR15" s="34">
        <f t="shared" si="7"/>
        <v>8633.1</v>
      </c>
      <c r="AS15" s="34">
        <f t="shared" si="7"/>
        <v>8724.2999999999993</v>
      </c>
      <c r="AT15" s="34">
        <f t="shared" si="7"/>
        <v>8994.7166666666672</v>
      </c>
      <c r="AU15" s="34">
        <f t="shared" si="7"/>
        <v>9134.4499999999989</v>
      </c>
      <c r="AV15" s="34">
        <f t="shared" si="7"/>
        <v>8843.4166666666661</v>
      </c>
      <c r="AW15" s="34">
        <f t="shared" si="7"/>
        <v>8850.9333333333325</v>
      </c>
      <c r="AX15" s="34">
        <f t="shared" si="7"/>
        <v>9102.4333333333325</v>
      </c>
      <c r="AY15" s="34">
        <f t="shared" si="7"/>
        <v>9041.9333333333325</v>
      </c>
    </row>
    <row r="16" spans="1:51">
      <c r="A16" s="35">
        <f t="shared" ref="A16:AY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  <c r="AQ16" s="35">
        <f t="shared" si="8"/>
        <v>8700.4999999999982</v>
      </c>
      <c r="AR16" s="35">
        <f t="shared" si="8"/>
        <v>8392.1</v>
      </c>
      <c r="AS16" s="35">
        <f t="shared" si="8"/>
        <v>8626.6999999999989</v>
      </c>
      <c r="AT16" s="35">
        <f t="shared" si="8"/>
        <v>8898.0833333333339</v>
      </c>
      <c r="AU16" s="35">
        <f t="shared" si="8"/>
        <v>9038.0999999999985</v>
      </c>
      <c r="AV16" s="35">
        <f t="shared" si="8"/>
        <v>8777.4333333333325</v>
      </c>
      <c r="AW16" s="35">
        <f t="shared" si="8"/>
        <v>8755.616666666665</v>
      </c>
      <c r="AX16" s="35">
        <f t="shared" si="8"/>
        <v>9034.7166666666653</v>
      </c>
      <c r="AY16" s="35">
        <f t="shared" si="8"/>
        <v>8942.5666666666657</v>
      </c>
    </row>
    <row r="17" spans="1:5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>
      <c r="A18" s="27">
        <f t="shared" ref="A18:AY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  <c r="AQ18" s="27">
        <f t="shared" si="9"/>
        <v>9195.324591860779</v>
      </c>
      <c r="AR18" s="27">
        <f t="shared" si="9"/>
        <v>9314.6334118389477</v>
      </c>
      <c r="AS18" s="27">
        <f t="shared" si="9"/>
        <v>9229.1414547886507</v>
      </c>
      <c r="AT18" s="27">
        <f t="shared" si="9"/>
        <v>9503.8885314062263</v>
      </c>
      <c r="AU18" s="27">
        <f t="shared" si="9"/>
        <v>9422.4383663929475</v>
      </c>
      <c r="AV18" s="27">
        <f t="shared" si="9"/>
        <v>9117.5417401845243</v>
      </c>
      <c r="AW18" s="27">
        <f t="shared" si="9"/>
        <v>9457.8998099762466</v>
      </c>
      <c r="AX18" s="27">
        <f t="shared" si="9"/>
        <v>9490.0689781519395</v>
      </c>
      <c r="AY18" s="27">
        <f t="shared" si="9"/>
        <v>9310.222983601896</v>
      </c>
    </row>
    <row r="19" spans="1:51">
      <c r="A19" s="28">
        <f t="shared" ref="A19:AY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  <c r="AQ19" s="28">
        <f t="shared" si="10"/>
        <v>9103.6574999999993</v>
      </c>
      <c r="AR19" s="28">
        <f t="shared" si="10"/>
        <v>9138.2049999999999</v>
      </c>
      <c r="AS19" s="28">
        <f t="shared" si="10"/>
        <v>9120.3174999999992</v>
      </c>
      <c r="AT19" s="28">
        <f t="shared" si="10"/>
        <v>9394.7075000000004</v>
      </c>
      <c r="AU19" s="28">
        <f t="shared" si="10"/>
        <v>9349.8775000000005</v>
      </c>
      <c r="AV19" s="28">
        <f t="shared" si="10"/>
        <v>9055.7000000000007</v>
      </c>
      <c r="AW19" s="28">
        <f t="shared" si="10"/>
        <v>9332.2249999999985</v>
      </c>
      <c r="AX19" s="28">
        <f t="shared" si="10"/>
        <v>9409.2975000000006</v>
      </c>
      <c r="AY19" s="28">
        <f t="shared" si="10"/>
        <v>9239.98</v>
      </c>
    </row>
    <row r="20" spans="1:51">
      <c r="A20" s="21">
        <f t="shared" ref="A20:AY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  <c r="AQ20" s="21">
        <f t="shared" si="11"/>
        <v>8993.85</v>
      </c>
      <c r="AR20" s="21">
        <f t="shared" si="11"/>
        <v>8925.2999999999993</v>
      </c>
      <c r="AS20" s="21">
        <f t="shared" si="11"/>
        <v>8992.7999999999993</v>
      </c>
      <c r="AT20" s="21">
        <f t="shared" si="11"/>
        <v>9266.75</v>
      </c>
      <c r="AU20" s="21">
        <f t="shared" si="11"/>
        <v>9261.85</v>
      </c>
      <c r="AV20" s="21">
        <f t="shared" si="11"/>
        <v>8981.4500000000007</v>
      </c>
      <c r="AW20" s="21">
        <f t="shared" si="11"/>
        <v>9187.2999999999993</v>
      </c>
      <c r="AX20" s="21">
        <f t="shared" si="11"/>
        <v>9313.9</v>
      </c>
      <c r="AY20" s="21">
        <f t="shared" si="11"/>
        <v>9154.4</v>
      </c>
    </row>
    <row r="21" spans="1:51">
      <c r="A21" s="20">
        <f t="shared" ref="A21:AY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  <c r="AQ21" s="20">
        <f t="shared" si="12"/>
        <v>8938.9462500000009</v>
      </c>
      <c r="AR21" s="20">
        <f t="shared" si="12"/>
        <v>8818.8474999999999</v>
      </c>
      <c r="AS21" s="20">
        <f t="shared" si="12"/>
        <v>8929.0412499999984</v>
      </c>
      <c r="AT21" s="20">
        <f t="shared" si="12"/>
        <v>9202.7712499999998</v>
      </c>
      <c r="AU21" s="20">
        <f t="shared" si="12"/>
        <v>9217.8362500000003</v>
      </c>
      <c r="AV21" s="20">
        <f t="shared" si="12"/>
        <v>8944.3250000000007</v>
      </c>
      <c r="AW21" s="20">
        <f t="shared" si="12"/>
        <v>9114.8374999999996</v>
      </c>
      <c r="AX21" s="20">
        <f t="shared" si="12"/>
        <v>9266.2012500000001</v>
      </c>
      <c r="AY21" s="20">
        <f t="shared" si="12"/>
        <v>9111.6099999999988</v>
      </c>
    </row>
    <row r="22" spans="1:51">
      <c r="A22" s="32">
        <f t="shared" ref="A22:AY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  <c r="AQ22" s="32">
        <f t="shared" si="13"/>
        <v>8884.0425000000014</v>
      </c>
      <c r="AR22" s="32">
        <f t="shared" si="13"/>
        <v>8712.3949999999986</v>
      </c>
      <c r="AS22" s="32">
        <f t="shared" si="13"/>
        <v>8865.2824999999993</v>
      </c>
      <c r="AT22" s="32">
        <f t="shared" si="13"/>
        <v>9138.7924999999996</v>
      </c>
      <c r="AU22" s="32">
        <f t="shared" si="13"/>
        <v>9173.8225000000002</v>
      </c>
      <c r="AV22" s="32">
        <f t="shared" si="13"/>
        <v>8907.2000000000007</v>
      </c>
      <c r="AW22" s="32">
        <f t="shared" si="13"/>
        <v>9042.375</v>
      </c>
      <c r="AX22" s="32">
        <f t="shared" si="13"/>
        <v>9218.5024999999987</v>
      </c>
      <c r="AY22" s="32">
        <f t="shared" si="13"/>
        <v>9068.82</v>
      </c>
    </row>
    <row r="23" spans="1:51">
      <c r="A23" s="34">
        <f t="shared" ref="A23:AY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  <c r="AQ23" s="34">
        <f t="shared" si="14"/>
        <v>8792.3754081392217</v>
      </c>
      <c r="AR23" s="34">
        <f t="shared" si="14"/>
        <v>8535.9665881610508</v>
      </c>
      <c r="AS23" s="34">
        <f t="shared" si="14"/>
        <v>8756.4585452113479</v>
      </c>
      <c r="AT23" s="34">
        <f t="shared" si="14"/>
        <v>9029.6114685937737</v>
      </c>
      <c r="AU23" s="34">
        <f t="shared" si="14"/>
        <v>9101.2616336070532</v>
      </c>
      <c r="AV23" s="34">
        <f t="shared" si="14"/>
        <v>8845.3582598154771</v>
      </c>
      <c r="AW23" s="34">
        <f t="shared" si="14"/>
        <v>8916.7001900237519</v>
      </c>
      <c r="AX23" s="34">
        <f t="shared" si="14"/>
        <v>9137.7310218480598</v>
      </c>
      <c r="AY23" s="34">
        <f t="shared" si="14"/>
        <v>8998.5770163981033</v>
      </c>
    </row>
    <row r="24" spans="1:5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>
      <c r="A25" s="36">
        <f t="shared" ref="A25:AY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  <c r="AQ25" s="36">
        <f t="shared" si="15"/>
        <v>199.64999999999964</v>
      </c>
      <c r="AR25" s="36">
        <f t="shared" si="15"/>
        <v>387.10000000000036</v>
      </c>
      <c r="AS25" s="36">
        <f t="shared" si="15"/>
        <v>231.85000000000036</v>
      </c>
      <c r="AT25" s="36">
        <f t="shared" si="15"/>
        <v>232.64999999999964</v>
      </c>
      <c r="AU25" s="36">
        <f t="shared" si="15"/>
        <v>160.05000000000109</v>
      </c>
      <c r="AV25" s="36">
        <f t="shared" si="15"/>
        <v>135</v>
      </c>
      <c r="AW25" s="36">
        <f t="shared" si="15"/>
        <v>263.5</v>
      </c>
      <c r="AX25" s="36">
        <f t="shared" si="15"/>
        <v>173.45000000000073</v>
      </c>
      <c r="AY25" s="36">
        <f t="shared" si="15"/>
        <v>155.60000000000036</v>
      </c>
    </row>
    <row r="26" spans="1:51">
      <c r="A26" s="36">
        <f t="shared" ref="A26:AY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  <c r="AQ26" s="36">
        <f t="shared" si="16"/>
        <v>219.61499999999961</v>
      </c>
      <c r="AR26" s="36">
        <f t="shared" si="16"/>
        <v>425.81000000000046</v>
      </c>
      <c r="AS26" s="36">
        <f t="shared" si="16"/>
        <v>255.03500000000042</v>
      </c>
      <c r="AT26" s="36">
        <f t="shared" si="16"/>
        <v>255.91499999999962</v>
      </c>
      <c r="AU26" s="36">
        <f t="shared" si="16"/>
        <v>176.0550000000012</v>
      </c>
      <c r="AV26" s="36">
        <f t="shared" si="16"/>
        <v>148.5</v>
      </c>
      <c r="AW26" s="36">
        <f t="shared" si="16"/>
        <v>289.85000000000002</v>
      </c>
      <c r="AX26" s="36">
        <f t="shared" si="16"/>
        <v>190.79500000000081</v>
      </c>
      <c r="AY26" s="36">
        <f t="shared" si="16"/>
        <v>171.16000000000042</v>
      </c>
    </row>
    <row r="27" spans="1:51">
      <c r="A27" s="36">
        <f t="shared" ref="A27:AY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  <c r="AQ27" s="36">
        <f t="shared" si="17"/>
        <v>18024.449999999997</v>
      </c>
      <c r="AR27" s="36">
        <f t="shared" si="17"/>
        <v>18135.300000000003</v>
      </c>
      <c r="AS27" s="36">
        <f t="shared" si="17"/>
        <v>17875.650000000001</v>
      </c>
      <c r="AT27" s="36">
        <f t="shared" si="17"/>
        <v>18415.349999999999</v>
      </c>
      <c r="AU27" s="36">
        <f t="shared" si="17"/>
        <v>18621.650000000001</v>
      </c>
      <c r="AV27" s="36">
        <f t="shared" si="17"/>
        <v>17953.8</v>
      </c>
      <c r="AW27" s="36">
        <f t="shared" si="17"/>
        <v>18156</v>
      </c>
      <c r="AX27" s="36">
        <f t="shared" si="17"/>
        <v>18513.75</v>
      </c>
      <c r="AY27" s="36">
        <f t="shared" si="17"/>
        <v>18438.199999999997</v>
      </c>
    </row>
    <row r="28" spans="1:51">
      <c r="A28" s="36">
        <f t="shared" ref="A28:AY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  <c r="AQ28" s="36">
        <f t="shared" si="18"/>
        <v>9012.2249999999985</v>
      </c>
      <c r="AR28" s="36">
        <f t="shared" si="18"/>
        <v>9067.6500000000015</v>
      </c>
      <c r="AS28" s="36">
        <f t="shared" si="18"/>
        <v>8937.8250000000007</v>
      </c>
      <c r="AT28" s="36">
        <f t="shared" si="18"/>
        <v>9207.6749999999993</v>
      </c>
      <c r="AU28" s="36">
        <f t="shared" si="18"/>
        <v>9310.8250000000007</v>
      </c>
      <c r="AV28" s="36">
        <f t="shared" si="18"/>
        <v>8976.9</v>
      </c>
      <c r="AW28" s="36">
        <f t="shared" si="18"/>
        <v>9078</v>
      </c>
      <c r="AX28" s="36">
        <f t="shared" si="18"/>
        <v>9256.875</v>
      </c>
      <c r="AY28" s="36">
        <f t="shared" si="18"/>
        <v>9219.0999999999985</v>
      </c>
    </row>
    <row r="29" spans="1:51">
      <c r="A29" s="36">
        <f t="shared" ref="A29:AY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  <c r="AQ29" s="36">
        <f t="shared" si="19"/>
        <v>8999.9749999999985</v>
      </c>
      <c r="AR29" s="36">
        <f t="shared" si="19"/>
        <v>8972.75</v>
      </c>
      <c r="AS29" s="36">
        <f t="shared" si="19"/>
        <v>8974.4749999999985</v>
      </c>
      <c r="AT29" s="36">
        <f t="shared" si="19"/>
        <v>9247.0583333333343</v>
      </c>
      <c r="AU29" s="36">
        <f t="shared" si="19"/>
        <v>9278.1749999999993</v>
      </c>
      <c r="AV29" s="36">
        <f t="shared" si="19"/>
        <v>8979.9333333333325</v>
      </c>
      <c r="AW29" s="36">
        <f t="shared" si="19"/>
        <v>9150.866666666665</v>
      </c>
      <c r="AX29" s="36">
        <f t="shared" si="19"/>
        <v>9294.8916666666664</v>
      </c>
      <c r="AY29" s="36">
        <f t="shared" si="19"/>
        <v>9175.9666666666672</v>
      </c>
    </row>
    <row r="30" spans="1:51">
      <c r="A30" s="36">
        <f t="shared" ref="A30:AY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  <c r="AQ30" s="36">
        <f t="shared" si="20"/>
        <v>9006.0999999999985</v>
      </c>
      <c r="AR30" s="36">
        <f t="shared" si="20"/>
        <v>9020.2000000000007</v>
      </c>
      <c r="AS30" s="36">
        <f t="shared" si="20"/>
        <v>8956.15</v>
      </c>
      <c r="AT30" s="36">
        <f t="shared" si="20"/>
        <v>9227.3666666666668</v>
      </c>
      <c r="AU30" s="36">
        <f t="shared" si="20"/>
        <v>9294.5</v>
      </c>
      <c r="AV30" s="36">
        <f t="shared" si="20"/>
        <v>8978.4166666666661</v>
      </c>
      <c r="AW30" s="36">
        <f t="shared" si="20"/>
        <v>9114.4333333333325</v>
      </c>
      <c r="AX30" s="36">
        <f t="shared" si="20"/>
        <v>9275.8833333333332</v>
      </c>
      <c r="AY30" s="36">
        <f t="shared" si="20"/>
        <v>9197.5333333333328</v>
      </c>
    </row>
    <row r="31" spans="1:51">
      <c r="A31" s="36">
        <f t="shared" ref="A31:AY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  <c r="AQ31" s="36">
        <f t="shared" si="21"/>
        <v>9012.2249999999985</v>
      </c>
      <c r="AR31" s="36">
        <f t="shared" si="21"/>
        <v>9067.6500000000015</v>
      </c>
      <c r="AS31" s="36">
        <f t="shared" si="21"/>
        <v>8937.8250000000007</v>
      </c>
      <c r="AT31" s="36">
        <f t="shared" si="21"/>
        <v>9207.6749999999993</v>
      </c>
      <c r="AU31" s="36">
        <f t="shared" si="21"/>
        <v>9310.8250000000007</v>
      </c>
      <c r="AV31" s="36">
        <f t="shared" si="21"/>
        <v>8976.9</v>
      </c>
      <c r="AW31" s="36">
        <f t="shared" si="21"/>
        <v>9078</v>
      </c>
      <c r="AX31" s="36">
        <f t="shared" si="21"/>
        <v>9256.875</v>
      </c>
      <c r="AY31" s="36">
        <f t="shared" si="21"/>
        <v>9219.0999999999985</v>
      </c>
    </row>
    <row r="32" spans="1:51">
      <c r="A32" s="37">
        <f t="shared" ref="A32:AY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  <c r="AQ32" s="37">
        <f t="shared" si="22"/>
        <v>12.25</v>
      </c>
      <c r="AR32" s="37">
        <f t="shared" si="22"/>
        <v>94.900000000001455</v>
      </c>
      <c r="AS32" s="37">
        <f t="shared" si="22"/>
        <v>36.649999999997817</v>
      </c>
      <c r="AT32" s="37">
        <f t="shared" si="22"/>
        <v>39.383333333335031</v>
      </c>
      <c r="AU32" s="37">
        <f t="shared" si="22"/>
        <v>32.650000000001455</v>
      </c>
      <c r="AV32" s="37">
        <f t="shared" si="22"/>
        <v>3.0333333333328483</v>
      </c>
      <c r="AW32" s="37">
        <f t="shared" si="22"/>
        <v>72.866666666664969</v>
      </c>
      <c r="AX32" s="37">
        <f t="shared" si="22"/>
        <v>38.016666666666424</v>
      </c>
      <c r="AY32" s="37">
        <f t="shared" si="22"/>
        <v>43.133333333331393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2020-04-27T18:16:19Z</dcterms:modified>
</cp:coreProperties>
</file>