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Y8" i="6" l="1"/>
  <c r="FA10" i="6"/>
  <c r="FA11" i="6" s="1"/>
  <c r="EX14" i="6"/>
  <c r="EX10" i="6" s="1"/>
  <c r="EY14" i="6"/>
  <c r="EY10" i="6" s="1"/>
  <c r="EZ14" i="6"/>
  <c r="EZ8" i="6" s="1"/>
  <c r="FA14" i="6"/>
  <c r="FA8" i="6" s="1"/>
  <c r="FA9" i="6" s="1"/>
  <c r="FB14" i="6"/>
  <c r="FB10" i="6" s="1"/>
  <c r="EZ17" i="6"/>
  <c r="EY18" i="6"/>
  <c r="EZ18" i="6"/>
  <c r="FA18" i="6"/>
  <c r="FA17" i="6" s="1"/>
  <c r="FA20" i="6"/>
  <c r="FA21" i="6" s="1"/>
  <c r="EY22" i="6"/>
  <c r="EX24" i="6"/>
  <c r="EY24" i="6"/>
  <c r="EZ24" i="6"/>
  <c r="FA24" i="6"/>
  <c r="FB24" i="6"/>
  <c r="EX28" i="6"/>
  <c r="FB28" i="6"/>
  <c r="FA29" i="6"/>
  <c r="EX30" i="6"/>
  <c r="EY30" i="6"/>
  <c r="EZ30" i="6"/>
  <c r="FA30" i="6"/>
  <c r="FB30" i="6"/>
  <c r="EX32" i="6"/>
  <c r="FB32" i="6"/>
  <c r="FA33" i="6"/>
  <c r="EX36" i="6"/>
  <c r="EY36" i="6"/>
  <c r="EZ36" i="6"/>
  <c r="FA36" i="6"/>
  <c r="FB36" i="6"/>
  <c r="EX43" i="6"/>
  <c r="EY43" i="6"/>
  <c r="EZ43" i="6"/>
  <c r="FA43" i="6"/>
  <c r="FB43" i="6"/>
  <c r="EX50" i="6"/>
  <c r="EY50" i="6"/>
  <c r="EY20" i="6" s="1"/>
  <c r="EY21" i="6" s="1"/>
  <c r="EZ50" i="6"/>
  <c r="EZ22" i="6" s="1"/>
  <c r="FA50" i="6"/>
  <c r="FA22" i="6" s="1"/>
  <c r="FB50" i="6"/>
  <c r="EX51" i="6"/>
  <c r="EX29" i="6" s="1"/>
  <c r="EY51" i="6"/>
  <c r="EY28" i="6" s="1"/>
  <c r="FA51" i="6"/>
  <c r="FA26" i="6" s="1"/>
  <c r="FB51" i="6"/>
  <c r="FB29" i="6" s="1"/>
  <c r="EX52" i="6"/>
  <c r="EY52" i="6"/>
  <c r="EZ52" i="6"/>
  <c r="FA52" i="6"/>
  <c r="FB52" i="6"/>
  <c r="EX53" i="6"/>
  <c r="EY53" i="6"/>
  <c r="EZ53" i="6"/>
  <c r="FA53" i="6"/>
  <c r="FA56" i="6" s="1"/>
  <c r="FB53" i="6"/>
  <c r="EZ54" i="6"/>
  <c r="EZ57" i="6" s="1"/>
  <c r="EZ15" i="6" s="1"/>
  <c r="EX55" i="6"/>
  <c r="EX54" i="6" s="1"/>
  <c r="EX57" i="6" s="1"/>
  <c r="EY55" i="6"/>
  <c r="EY54" i="6" s="1"/>
  <c r="EY57" i="6" s="1"/>
  <c r="EZ55" i="6"/>
  <c r="FA55" i="6"/>
  <c r="FA54" i="6" s="1"/>
  <c r="FA57" i="6" s="1"/>
  <c r="FA15" i="6" s="1"/>
  <c r="FB55" i="6"/>
  <c r="FB54" i="6" s="1"/>
  <c r="FB57" i="6" s="1"/>
  <c r="EX56" i="6"/>
  <c r="EY56" i="6"/>
  <c r="EZ56" i="6"/>
  <c r="FB56" i="6"/>
  <c r="J55" i="2"/>
  <c r="I55" i="2"/>
  <c r="H55" i="2"/>
  <c r="G55" i="2"/>
  <c r="J53" i="2"/>
  <c r="J56" i="2" s="1"/>
  <c r="I53" i="2"/>
  <c r="I56" i="2" s="1"/>
  <c r="H53" i="2"/>
  <c r="H56" i="2" s="1"/>
  <c r="G53" i="2"/>
  <c r="G56" i="2" s="1"/>
  <c r="G54" i="2" s="1"/>
  <c r="G57" i="2" s="1"/>
  <c r="J52" i="2"/>
  <c r="I52" i="2"/>
  <c r="H52" i="2"/>
  <c r="G52" i="2"/>
  <c r="J50" i="2"/>
  <c r="J51" i="2" s="1"/>
  <c r="I50" i="2"/>
  <c r="I51" i="2" s="1"/>
  <c r="H50" i="2"/>
  <c r="H51" i="2" s="1"/>
  <c r="G50" i="2"/>
  <c r="G51" i="2" s="1"/>
  <c r="J43" i="2"/>
  <c r="I43" i="2"/>
  <c r="H43" i="2"/>
  <c r="G43" i="2"/>
  <c r="J30" i="2"/>
  <c r="I30" i="2"/>
  <c r="H30" i="2"/>
  <c r="G30" i="2"/>
  <c r="J24" i="2"/>
  <c r="J36" i="2" s="1"/>
  <c r="I24" i="2"/>
  <c r="I36" i="2" s="1"/>
  <c r="H24" i="2"/>
  <c r="H36" i="2" s="1"/>
  <c r="G24" i="2"/>
  <c r="G36" i="2" s="1"/>
  <c r="J14" i="2"/>
  <c r="J18" i="2" s="1"/>
  <c r="J22" i="2" s="1"/>
  <c r="I14" i="2"/>
  <c r="I18" i="2" s="1"/>
  <c r="H14" i="2"/>
  <c r="H20" i="2" s="1"/>
  <c r="G14" i="2"/>
  <c r="G20" i="2" s="1"/>
  <c r="J10" i="2"/>
  <c r="J11" i="2" s="1"/>
  <c r="J6" i="2" l="1"/>
  <c r="EY6" i="6"/>
  <c r="EY7" i="6" s="1"/>
  <c r="EY11" i="6"/>
  <c r="FB6" i="6"/>
  <c r="FB11" i="6"/>
  <c r="EX6" i="6"/>
  <c r="EX11" i="6"/>
  <c r="EY15" i="6"/>
  <c r="EY13" i="6"/>
  <c r="EY19" i="6"/>
  <c r="EZ9" i="6"/>
  <c r="EY9" i="6"/>
  <c r="EY27" i="6"/>
  <c r="FA6" i="6"/>
  <c r="FA7" i="6" s="1"/>
  <c r="EY34" i="6"/>
  <c r="FA32" i="6"/>
  <c r="FB31" i="6"/>
  <c r="EX31" i="6"/>
  <c r="FA28" i="6"/>
  <c r="FB27" i="6"/>
  <c r="EX27" i="6"/>
  <c r="EY26" i="6"/>
  <c r="EY25" i="6" s="1"/>
  <c r="EZ20" i="6"/>
  <c r="FA19" i="6"/>
  <c r="FB18" i="6"/>
  <c r="EX18" i="6"/>
  <c r="EY17" i="6"/>
  <c r="FB13" i="6"/>
  <c r="EX13" i="6"/>
  <c r="EZ10" i="6"/>
  <c r="FB8" i="6"/>
  <c r="FB9" i="6" s="1"/>
  <c r="EX8" i="6"/>
  <c r="EX9" i="6" s="1"/>
  <c r="EY31" i="6"/>
  <c r="FB34" i="6"/>
  <c r="EX34" i="6"/>
  <c r="EY33" i="6"/>
  <c r="FA31" i="6"/>
  <c r="EY29" i="6"/>
  <c r="FA27" i="6"/>
  <c r="FA25" i="6" s="1"/>
  <c r="FB26" i="6"/>
  <c r="FB25" i="6" s="1"/>
  <c r="EX26" i="6"/>
  <c r="EX25" i="6" s="1"/>
  <c r="FB17" i="6"/>
  <c r="EX17" i="6"/>
  <c r="FA13" i="6"/>
  <c r="EZ51" i="6"/>
  <c r="FA34" i="6"/>
  <c r="FA35" i="6" s="1"/>
  <c r="FB33" i="6"/>
  <c r="EX33" i="6"/>
  <c r="EY32" i="6"/>
  <c r="FB20" i="6"/>
  <c r="EX20" i="6"/>
  <c r="FB15" i="6"/>
  <c r="EX15" i="6"/>
  <c r="EZ13" i="6"/>
  <c r="J34" i="2"/>
  <c r="J31" i="2"/>
  <c r="J27" i="2"/>
  <c r="H32" i="2"/>
  <c r="H33" i="2"/>
  <c r="H29" i="2"/>
  <c r="H31" i="2"/>
  <c r="H27" i="2"/>
  <c r="J8" i="2"/>
  <c r="J9" i="2" s="1"/>
  <c r="H17" i="2"/>
  <c r="H18" i="2"/>
  <c r="H19" i="2" s="1"/>
  <c r="H10" i="2"/>
  <c r="H54" i="2"/>
  <c r="H57" i="2" s="1"/>
  <c r="H15" i="2" s="1"/>
  <c r="I54" i="2"/>
  <c r="I57" i="2" s="1"/>
  <c r="I15" i="2" s="1"/>
  <c r="J17" i="2"/>
  <c r="H8" i="2"/>
  <c r="J20" i="2"/>
  <c r="J21" i="2" s="1"/>
  <c r="H13" i="2"/>
  <c r="I22" i="2"/>
  <c r="G33" i="2"/>
  <c r="G29" i="2"/>
  <c r="G34" i="2"/>
  <c r="G26" i="2"/>
  <c r="G32" i="2"/>
  <c r="G28" i="2"/>
  <c r="G31" i="2"/>
  <c r="G27" i="2"/>
  <c r="I31" i="2"/>
  <c r="I27" i="2"/>
  <c r="I32" i="2"/>
  <c r="I28" i="2"/>
  <c r="I34" i="2"/>
  <c r="I26" i="2"/>
  <c r="I25" i="2" s="1"/>
  <c r="I33" i="2"/>
  <c r="I29" i="2"/>
  <c r="J54" i="2"/>
  <c r="J57" i="2" s="1"/>
  <c r="G8" i="2"/>
  <c r="I10" i="2"/>
  <c r="G13" i="2"/>
  <c r="G18" i="2"/>
  <c r="I20" i="2"/>
  <c r="I21" i="2" s="1"/>
  <c r="H26" i="2"/>
  <c r="H25" i="2" s="1"/>
  <c r="J28" i="2"/>
  <c r="J32" i="2"/>
  <c r="H34" i="2"/>
  <c r="I17" i="2"/>
  <c r="H22" i="2"/>
  <c r="H21" i="2" s="1"/>
  <c r="J29" i="2"/>
  <c r="J33" i="2"/>
  <c r="I8" i="2"/>
  <c r="I9" i="2" s="1"/>
  <c r="G10" i="2"/>
  <c r="G15" i="2"/>
  <c r="J26" i="2"/>
  <c r="J25" i="2" s="1"/>
  <c r="H28" i="2"/>
  <c r="I13" i="2" l="1"/>
  <c r="EZ21" i="6"/>
  <c r="EZ19" i="6"/>
  <c r="EY35" i="6"/>
  <c r="FB35" i="6"/>
  <c r="EZ11" i="6"/>
  <c r="EZ6" i="6"/>
  <c r="EZ7" i="6" s="1"/>
  <c r="EX19" i="6"/>
  <c r="EX22" i="6"/>
  <c r="EX21" i="6" s="1"/>
  <c r="EX35" i="6"/>
  <c r="FB7" i="6"/>
  <c r="J35" i="2"/>
  <c r="H35" i="2"/>
  <c r="EZ27" i="6"/>
  <c r="EZ31" i="6"/>
  <c r="EZ26" i="6"/>
  <c r="EZ28" i="6"/>
  <c r="EZ32" i="6"/>
  <c r="EZ29" i="6"/>
  <c r="EZ33" i="6"/>
  <c r="EZ34" i="6"/>
  <c r="EZ35" i="6" s="1"/>
  <c r="FB22" i="6"/>
  <c r="FB21" i="6" s="1"/>
  <c r="FB19" i="6"/>
  <c r="EX7" i="6"/>
  <c r="G35" i="2"/>
  <c r="G9" i="2"/>
  <c r="J19" i="2"/>
  <c r="J7" i="2"/>
  <c r="H11" i="2"/>
  <c r="H6" i="2"/>
  <c r="H7" i="2" s="1"/>
  <c r="H9" i="2"/>
  <c r="G6" i="2"/>
  <c r="G7" i="2" s="1"/>
  <c r="G11" i="2"/>
  <c r="J15" i="2"/>
  <c r="J13" i="2"/>
  <c r="G19" i="2"/>
  <c r="G22" i="2"/>
  <c r="G21" i="2" s="1"/>
  <c r="G17" i="2"/>
  <c r="I11" i="2"/>
  <c r="I6" i="2"/>
  <c r="I7" i="2" s="1"/>
  <c r="I35" i="2"/>
  <c r="G25" i="2"/>
  <c r="I19" i="2"/>
  <c r="EZ25" i="6" l="1"/>
  <c r="ES56" i="6"/>
  <c r="EW55" i="6"/>
  <c r="EV55" i="6"/>
  <c r="EU55" i="6"/>
  <c r="ET55" i="6"/>
  <c r="ES55" i="6"/>
  <c r="EW53" i="6"/>
  <c r="EW56" i="6" s="1"/>
  <c r="EV53" i="6"/>
  <c r="EV56" i="6" s="1"/>
  <c r="EU53" i="6"/>
  <c r="EU56" i="6" s="1"/>
  <c r="EU54" i="6" s="1"/>
  <c r="EU57" i="6" s="1"/>
  <c r="ET53" i="6"/>
  <c r="ET56" i="6" s="1"/>
  <c r="ES53" i="6"/>
  <c r="EW52" i="6"/>
  <c r="EV52" i="6"/>
  <c r="EU52" i="6"/>
  <c r="ET52" i="6"/>
  <c r="ES52" i="6"/>
  <c r="EW51" i="6"/>
  <c r="EW29" i="6" s="1"/>
  <c r="EW50" i="6"/>
  <c r="EW8"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T18" i="6"/>
  <c r="ES18" i="6"/>
  <c r="ES22" i="6" s="1"/>
  <c r="EW14" i="6"/>
  <c r="EV14" i="6"/>
  <c r="EU14" i="6"/>
  <c r="EU13" i="6" s="1"/>
  <c r="ET14" i="6"/>
  <c r="ET20" i="6" s="1"/>
  <c r="ES14" i="6"/>
  <c r="ET11" i="6"/>
  <c r="EU10" i="6"/>
  <c r="EU11" i="6" s="1"/>
  <c r="ET10" i="6"/>
  <c r="ES8" i="6"/>
  <c r="EU6" i="6"/>
  <c r="ES33" i="6" l="1"/>
  <c r="ES31" i="6"/>
  <c r="ES27" i="6"/>
  <c r="EV34" i="6"/>
  <c r="EV35" i="6" s="1"/>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U7" i="6"/>
  <c r="ES19" i="6"/>
  <c r="ET51" i="6"/>
  <c r="ET6" i="6"/>
  <c r="ET7" i="6" s="1"/>
  <c r="EV13" i="6"/>
  <c r="EW17" i="6"/>
  <c r="EW26" i="6"/>
  <c r="EW34" i="6"/>
  <c r="EW22" i="6"/>
  <c r="EV15" i="6"/>
  <c r="EU8" i="6"/>
  <c r="EU9" i="6" s="1"/>
  <c r="ES10" i="6"/>
  <c r="ES9" i="6" s="1"/>
  <c r="EW15" i="6"/>
  <c r="EU18" i="6"/>
  <c r="ES20" i="6"/>
  <c r="ES21" i="6" s="1"/>
  <c r="ES29" i="6"/>
  <c r="EW33" i="6"/>
  <c r="EW28" i="6"/>
  <c r="ES32" i="6"/>
  <c r="EV8" i="6"/>
  <c r="ES17" i="6"/>
  <c r="EV18" i="6"/>
  <c r="ES26" i="6"/>
  <c r="ES34" i="6"/>
  <c r="ES35" i="6" s="1"/>
  <c r="EV10" i="6"/>
  <c r="EV20" i="6"/>
  <c r="ET22" i="6"/>
  <c r="ET21" i="6" s="1"/>
  <c r="ES28" i="6"/>
  <c r="EW32" i="6"/>
  <c r="EW10" i="6"/>
  <c r="EW9" i="6" s="1"/>
  <c r="EV26" i="6"/>
  <c r="EW21" i="6" l="1"/>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P36" i="6"/>
  <c r="ER30" i="6"/>
  <c r="EQ30" i="6"/>
  <c r="EP30" i="6"/>
  <c r="EO30" i="6"/>
  <c r="EN30" i="6"/>
  <c r="ER24" i="6"/>
  <c r="ER36" i="6" s="1"/>
  <c r="EQ24" i="6"/>
  <c r="EQ36" i="6" s="1"/>
  <c r="EP24" i="6"/>
  <c r="EO24" i="6"/>
  <c r="EO36" i="6" s="1"/>
  <c r="EN24" i="6"/>
  <c r="EN36" i="6" s="1"/>
  <c r="EQ20" i="6"/>
  <c r="ER14" i="6"/>
  <c r="ER20" i="6" s="1"/>
  <c r="EQ14" i="6"/>
  <c r="EP14" i="6"/>
  <c r="EP18" i="6" s="1"/>
  <c r="EO14" i="6"/>
  <c r="EN14" i="6"/>
  <c r="EQ10" i="6"/>
  <c r="EQ11" i="6" s="1"/>
  <c r="EP10" i="6"/>
  <c r="EP11" i="6" s="1"/>
  <c r="EO8" i="6"/>
  <c r="EO28" i="6" l="1"/>
  <c r="EO31" i="6"/>
  <c r="EO27" i="6"/>
  <c r="EP54" i="6"/>
  <c r="EP57" i="6" s="1"/>
  <c r="EP13" i="6" s="1"/>
  <c r="EP22" i="6"/>
  <c r="EP17" i="6"/>
  <c r="EN54" i="6"/>
  <c r="EN57" i="6" s="1"/>
  <c r="EO17" i="6"/>
  <c r="EO18" i="6"/>
  <c r="EQ8" i="6"/>
  <c r="EQ9" i="6" s="1"/>
  <c r="EQ6" i="6"/>
  <c r="EQ7" i="6" s="1"/>
  <c r="EO13" i="6"/>
  <c r="EO15" i="6"/>
  <c r="ER29" i="6"/>
  <c r="ER32" i="6"/>
  <c r="ER27" i="6"/>
  <c r="ER33" i="6"/>
  <c r="ER28" i="6"/>
  <c r="ER31" i="6"/>
  <c r="ER34" i="6"/>
  <c r="ER26" i="6"/>
  <c r="EN33" i="6"/>
  <c r="EN28" i="6"/>
  <c r="EN31" i="6"/>
  <c r="EN34" i="6"/>
  <c r="EN35" i="6" s="1"/>
  <c r="EN26" i="6"/>
  <c r="EN29" i="6"/>
  <c r="EN32" i="6"/>
  <c r="EN27" i="6"/>
  <c r="EN15"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25" i="6" s="1"/>
  <c r="EO34" i="6"/>
  <c r="ER10" i="6"/>
  <c r="EP7" i="6" l="1"/>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M54" i="6" s="1"/>
  <c r="EM57" i="6" s="1"/>
  <c r="EM13" i="6" s="1"/>
  <c r="EL55" i="6"/>
  <c r="EK55" i="6"/>
  <c r="EJ55" i="6"/>
  <c r="EI55" i="6"/>
  <c r="EM53" i="6"/>
  <c r="EL53" i="6"/>
  <c r="EL56" i="6" s="1"/>
  <c r="EK53" i="6"/>
  <c r="EK56" i="6" s="1"/>
  <c r="EK54" i="6" s="1"/>
  <c r="EK57" i="6" s="1"/>
  <c r="EJ53" i="6"/>
  <c r="EJ56" i="6" s="1"/>
  <c r="EJ54" i="6" s="1"/>
  <c r="EJ57" i="6" s="1"/>
  <c r="EI53" i="6"/>
  <c r="EI56" i="6" s="1"/>
  <c r="EM52" i="6"/>
  <c r="EL52" i="6"/>
  <c r="EK52" i="6"/>
  <c r="EJ52" i="6"/>
  <c r="EI52" i="6"/>
  <c r="EM50" i="6"/>
  <c r="EM51" i="6" s="1"/>
  <c r="EL50" i="6"/>
  <c r="EL51" i="6" s="1"/>
  <c r="EK50" i="6"/>
  <c r="EK51" i="6" s="1"/>
  <c r="EK32" i="6" s="1"/>
  <c r="EJ50" i="6"/>
  <c r="EJ51" i="6" s="1"/>
  <c r="EI50" i="6"/>
  <c r="EI51" i="6" s="1"/>
  <c r="EM43" i="6"/>
  <c r="EL43" i="6"/>
  <c r="EK43" i="6"/>
  <c r="EJ43" i="6"/>
  <c r="EI43" i="6"/>
  <c r="EM34" i="6"/>
  <c r="EM30" i="6"/>
  <c r="EL30" i="6"/>
  <c r="EK30" i="6"/>
  <c r="EJ30" i="6"/>
  <c r="EI30" i="6"/>
  <c r="EK28" i="6"/>
  <c r="EM24" i="6"/>
  <c r="EM36" i="6" s="1"/>
  <c r="EL24" i="6"/>
  <c r="EL36" i="6" s="1"/>
  <c r="EK24" i="6"/>
  <c r="EK36" i="6" s="1"/>
  <c r="EJ24" i="6"/>
  <c r="EJ36" i="6" s="1"/>
  <c r="EI24" i="6"/>
  <c r="EI36" i="6" s="1"/>
  <c r="EM18" i="6"/>
  <c r="EM17" i="6" s="1"/>
  <c r="EM14" i="6"/>
  <c r="EL14" i="6"/>
  <c r="EK14" i="6"/>
  <c r="EJ14" i="6"/>
  <c r="EJ18" i="6" s="1"/>
  <c r="EI14" i="6"/>
  <c r="EI18" i="6" s="1"/>
  <c r="EL27" i="6" l="1"/>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9" i="6" s="1"/>
  <c r="EJ22" i="6"/>
  <c r="EJ21" i="6" s="1"/>
  <c r="EI10" i="6"/>
  <c r="EM10" i="6"/>
  <c r="EM15" i="6"/>
  <c r="ED14" i="6"/>
  <c r="ED10" i="6" s="1"/>
  <c r="EE14" i="6"/>
  <c r="EE10" i="6" s="1"/>
  <c r="EF14" i="6"/>
  <c r="EF8" i="6" s="1"/>
  <c r="EG14" i="6"/>
  <c r="EH14" i="6"/>
  <c r="EH10" i="6" s="1"/>
  <c r="EE18" i="6"/>
  <c r="EG18" i="6"/>
  <c r="EG17" i="6" s="1"/>
  <c r="EG20" i="6"/>
  <c r="EG21" i="6" s="1"/>
  <c r="ED24" i="6"/>
  <c r="EE24" i="6"/>
  <c r="EF24" i="6"/>
  <c r="EG24" i="6"/>
  <c r="EH24" i="6"/>
  <c r="EG29" i="6"/>
  <c r="ED30" i="6"/>
  <c r="EE30" i="6"/>
  <c r="EF30" i="6"/>
  <c r="EG30" i="6"/>
  <c r="EH30" i="6"/>
  <c r="EG33" i="6"/>
  <c r="ED36" i="6"/>
  <c r="EE36" i="6"/>
  <c r="EF36" i="6"/>
  <c r="EG36" i="6"/>
  <c r="EH36" i="6"/>
  <c r="ED43" i="6"/>
  <c r="EE43" i="6"/>
  <c r="EF43" i="6"/>
  <c r="EG43" i="6"/>
  <c r="EH43" i="6"/>
  <c r="ED50" i="6"/>
  <c r="EE50" i="6"/>
  <c r="EE20" i="6" s="1"/>
  <c r="EF50" i="6"/>
  <c r="EG50" i="6"/>
  <c r="EG22" i="6" s="1"/>
  <c r="EH50" i="6"/>
  <c r="ED51" i="6"/>
  <c r="ED29" i="6" s="1"/>
  <c r="EG51" i="6"/>
  <c r="EG26" i="6" s="1"/>
  <c r="EH51" i="6"/>
  <c r="EH29" i="6" s="1"/>
  <c r="ED52" i="6"/>
  <c r="EE52" i="6"/>
  <c r="EF52" i="6"/>
  <c r="EG52" i="6"/>
  <c r="EH52" i="6"/>
  <c r="ED53" i="6"/>
  <c r="EE53" i="6"/>
  <c r="EE56" i="6" s="1"/>
  <c r="EF53" i="6"/>
  <c r="EF56" i="6" s="1"/>
  <c r="EF54" i="6" s="1"/>
  <c r="EF57" i="6" s="1"/>
  <c r="EF15" i="6" s="1"/>
  <c r="EG53" i="6"/>
  <c r="EG56" i="6" s="1"/>
  <c r="EH53" i="6"/>
  <c r="ED55" i="6"/>
  <c r="EE55" i="6"/>
  <c r="EF55" i="6"/>
  <c r="EG55" i="6"/>
  <c r="EH55" i="6"/>
  <c r="ED56" i="6"/>
  <c r="EH56" i="6"/>
  <c r="EH54" i="6" l="1"/>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G6" i="6"/>
  <c r="EG7" i="6" s="1"/>
  <c r="EH34" i="6"/>
  <c r="ED34" i="6"/>
  <c r="EE33" i="6"/>
  <c r="EG31" i="6"/>
  <c r="EE29" i="6"/>
  <c r="EG27" i="6"/>
  <c r="EG25" i="6" s="1"/>
  <c r="EH26" i="6"/>
  <c r="ED26" i="6"/>
  <c r="ED25" i="6" s="1"/>
  <c r="EG13" i="6"/>
  <c r="EE27" i="6"/>
  <c r="EF51" i="6"/>
  <c r="EG34" i="6"/>
  <c r="EG35" i="6" s="1"/>
  <c r="EH33" i="6"/>
  <c r="ED33" i="6"/>
  <c r="EE32" i="6"/>
  <c r="EH20" i="6"/>
  <c r="ED20" i="6"/>
  <c r="EH15" i="6"/>
  <c r="EF13" i="6"/>
  <c r="ED7" i="6" l="1"/>
  <c r="EF22" i="6"/>
  <c r="ED15" i="6"/>
  <c r="EH25" i="6"/>
  <c r="EG9" i="6"/>
  <c r="EF6" i="6"/>
  <c r="EF7" i="6" s="1"/>
  <c r="EF11" i="6"/>
  <c r="EE25" i="6"/>
  <c r="EH19" i="6"/>
  <c r="EH22" i="6"/>
  <c r="EF9" i="6"/>
  <c r="EF27" i="6"/>
  <c r="EF31" i="6"/>
  <c r="EF34" i="6"/>
  <c r="EF28" i="6"/>
  <c r="EF32" i="6"/>
  <c r="EF26" i="6"/>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C8" i="6"/>
  <c r="EC9" i="6" s="1"/>
  <c r="EB8" i="6"/>
  <c r="EB9" i="6" s="1"/>
  <c r="DZ8" i="6"/>
  <c r="EC6" i="6"/>
  <c r="EC7" i="6" s="1"/>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A8" i="6" l="1"/>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11" i="6" l="1"/>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V15" i="6"/>
  <c r="DY10" i="6"/>
  <c r="DU8" i="6"/>
  <c r="DY13" i="6"/>
  <c r="DU18" i="6"/>
  <c r="DW33" i="6"/>
  <c r="DY17" i="6"/>
  <c r="DW28" i="6"/>
  <c r="DU10" i="6"/>
  <c r="DY15" i="6"/>
  <c r="DX6" i="6"/>
  <c r="DV10" i="6"/>
  <c r="DU17" i="6"/>
  <c r="DV20" i="6"/>
  <c r="DW32" i="6"/>
  <c r="DY20" i="6"/>
  <c r="DU20" i="6"/>
  <c r="DW27" i="6"/>
  <c r="DY8" i="6"/>
  <c r="DY9" i="6" s="1"/>
  <c r="DY35" i="6" l="1"/>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D8" i="6" l="1"/>
  <c r="DI21" i="6"/>
  <c r="DF35" i="6"/>
  <c r="DJ21" i="6"/>
  <c r="DE54" i="6"/>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V17" i="6"/>
  <c r="CU20" i="6"/>
  <c r="CU21" i="6" s="1"/>
  <c r="CV26" i="6"/>
  <c r="CV25" i="6" s="1"/>
  <c r="CV10" i="6"/>
  <c r="CV9" i="6" s="1"/>
  <c r="CW26" i="6"/>
  <c r="CV29" i="6"/>
  <c r="CV33" i="6"/>
  <c r="CW34" i="6"/>
  <c r="CW35" i="6" s="1"/>
  <c r="CV22" i="6"/>
  <c r="CV21" i="6" s="1"/>
  <c r="CW8" i="6"/>
  <c r="CW18" i="6"/>
  <c r="CV34" i="6"/>
  <c r="CU8" i="6"/>
  <c r="CU9" i="6" s="1"/>
  <c r="CW10" i="6"/>
  <c r="CV28" i="6"/>
  <c r="CW29" i="6"/>
  <c r="CU7" i="6" l="1"/>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Y9" i="6" s="1"/>
  <c r="BZ26" i="6"/>
  <c r="CA15" i="6" l="1"/>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G35" i="6" l="1"/>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<sst xmlns="http://schemas.openxmlformats.org/spreadsheetml/2006/main" count="162" uniqueCount="76">
  <si>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</si>
  <si>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</si>
  <si>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</si>
  <si>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</si>
  <si>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</si>
  <si>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</si>
  <si>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</si>
  <si>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</si>
  <si>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</si>
  <si>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</si>
  <si>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</si>
  <si>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</si>
  <si>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</si>
  <si>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</si>
  <si>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</si>
  <si>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</si>
  <si>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</si>
  <si>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</si>
  <si>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</si>
  <si>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</si>
  <si>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</si>
  <si>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</si>
  <si>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</si>
  <si>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</si>
  <si>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</si>
  <si>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</si>
  <si>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</si>
  <si>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</si>
  <si>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</si>
  <si>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</si>
  <si>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</si>
  <si>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</si>
  <si>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</si>
  <si>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</si>
  <si>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</si>
  <si>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</si>
  <si>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</si>
  <si>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</si>
  <si>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</si>
  <si>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</si>
  <si>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</si>
  <si>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</si>
  <si>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</si>
  <si>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</si>
  <si>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</si>
  <si>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</si>
  <si>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</si>
  <si>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</si>
  <si>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</si>
  <si>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</si>
  <si>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</si>
  <si>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</si>
  <si>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</si>
  <si>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</si>
  <si>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</si>
  <si>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</si>
  <si>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</si>
  <si>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</si>
  <si>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</si>
  <si>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</si>
  <si>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</si>
  <si>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</si>
  <si>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</si>
  <si>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</si>
  <si>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</si>
  <si>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</si>
  <si>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</si>
  <si>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</si>
  <si>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</si>
  <si>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</si>
  <si>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</si>
  <si>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</si>
  <si>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</si>
  <si>
    <t>Jun 2019</t>
  </si>
  <si>
    <t>Gap</t>
  </si>
  <si>
    <t>200EMA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</si>
</sst>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xf numFmtId="4" fontId="3" fillId="11"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8" fillId="17" borderId="5" xfId="0" applyNumberFormat="1" applyFont="1" applyFill="1" applyBorder="1" applyAlignment="1"/>
    <xf numFmtId="164" fontId="28" fillId="17" borderId="5" xfId="1"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topLeftCell="A18" zoomScale="110" zoomScaleNormal="110" workbookViewId="0">
      <selection activeCell="K47" sqref="K47"/>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9.109375" style="91" bestFit="1" customWidth="1"/>
    <col min="12" max="12" width="10.6640625" style="91" customWidth="1"/>
    <col min="13" max="13" width="11" style="207" bestFit="1" customWidth="1"/>
    <col min="15" max="15" width="9.33203125" style="1" bestFit="1" customWidth="1"/>
    <col min="16" max="256" width="8.6640625" style="1" customWidth="1"/>
  </cols>
  <sheetData>
    <row r="1" spans="1:12" ht="14.7" customHeight="1" x14ac:dyDescent="0.3">
      <c r="A1" s="239"/>
      <c r="B1" s="240"/>
      <c r="C1" s="240"/>
      <c r="D1" s="240"/>
      <c r="E1" s="2" t="s">
        <v>73</v>
      </c>
      <c r="F1" s="2" t="s">
        <v>1</v>
      </c>
      <c r="G1" s="3">
        <v>43661</v>
      </c>
      <c r="H1" s="3">
        <v>43662</v>
      </c>
      <c r="I1" s="3">
        <v>43663</v>
      </c>
      <c r="J1" s="3">
        <v>43664</v>
      </c>
      <c r="K1" s="3"/>
      <c r="L1" s="211"/>
    </row>
    <row r="2" spans="1:12" ht="14.7" customHeight="1" x14ac:dyDescent="0.3">
      <c r="A2" s="4"/>
      <c r="B2" s="5"/>
      <c r="C2" s="5"/>
      <c r="D2" s="6" t="s">
        <v>2</v>
      </c>
      <c r="E2" s="7">
        <v>12103.05</v>
      </c>
      <c r="F2" s="7">
        <v>11771.9</v>
      </c>
      <c r="G2" s="7">
        <v>11618.4</v>
      </c>
      <c r="H2" s="7">
        <v>11670.05</v>
      </c>
      <c r="I2" s="7">
        <v>11706.65</v>
      </c>
      <c r="J2" s="7">
        <v>11677.15</v>
      </c>
      <c r="K2" s="7"/>
      <c r="L2" s="212"/>
    </row>
    <row r="3" spans="1:12" ht="14.7" customHeight="1" x14ac:dyDescent="0.3">
      <c r="A3" s="4"/>
      <c r="B3" s="8"/>
      <c r="C3" s="9"/>
      <c r="D3" s="6" t="s">
        <v>3</v>
      </c>
      <c r="E3" s="10">
        <v>11625.1</v>
      </c>
      <c r="F3" s="10">
        <v>11461</v>
      </c>
      <c r="G3" s="10">
        <v>11532.3</v>
      </c>
      <c r="H3" s="10">
        <v>11573.95</v>
      </c>
      <c r="I3" s="10">
        <v>11651.15</v>
      </c>
      <c r="J3" s="10">
        <v>11582.4</v>
      </c>
      <c r="K3" s="10"/>
      <c r="L3" s="213"/>
    </row>
    <row r="4" spans="1:12" ht="14.7" customHeight="1" x14ac:dyDescent="0.3">
      <c r="A4" s="4"/>
      <c r="B4" s="8"/>
      <c r="C4" s="9"/>
      <c r="D4" s="6" t="s">
        <v>4</v>
      </c>
      <c r="E4" s="11">
        <v>11788.85</v>
      </c>
      <c r="F4" s="11">
        <v>11552.5</v>
      </c>
      <c r="G4" s="11">
        <v>11588.35</v>
      </c>
      <c r="H4" s="11">
        <v>11662.6</v>
      </c>
      <c r="I4" s="11">
        <v>11687.5</v>
      </c>
      <c r="J4" s="11">
        <v>11596.9</v>
      </c>
      <c r="K4" s="11"/>
      <c r="L4" s="214"/>
    </row>
    <row r="5" spans="1:12" ht="14.7" customHeight="1" x14ac:dyDescent="0.3">
      <c r="A5" s="237" t="s">
        <v>5</v>
      </c>
      <c r="B5" s="238"/>
      <c r="C5" s="238"/>
      <c r="D5" s="238"/>
      <c r="E5" s="5"/>
      <c r="F5" s="5"/>
      <c r="G5" s="5"/>
      <c r="H5" s="5"/>
      <c r="I5" s="5"/>
      <c r="J5" s="5"/>
      <c r="K5" s="5"/>
      <c r="L5" s="215"/>
    </row>
    <row r="6" spans="1:12" ht="14.7" customHeight="1" x14ac:dyDescent="0.3">
      <c r="A6" s="12"/>
      <c r="B6" s="13"/>
      <c r="C6" s="13"/>
      <c r="D6" s="14" t="s">
        <v>6</v>
      </c>
      <c r="E6" s="15">
        <f>E10+E50</f>
        <v>12530.849999999999</v>
      </c>
      <c r="F6" s="15">
        <f>F10+F50</f>
        <v>12040.166666666666</v>
      </c>
      <c r="G6" s="15">
        <f>G10+G50</f>
        <v>11713.166666666666</v>
      </c>
      <c r="H6" s="15">
        <f>H10+H50</f>
        <v>11793.216666666664</v>
      </c>
      <c r="I6" s="15">
        <f>I10+I50</f>
        <v>11767.883333333337</v>
      </c>
      <c r="J6" s="15">
        <f>J10+J50</f>
        <v>11749.983333333332</v>
      </c>
      <c r="K6" s="15"/>
      <c r="L6" s="216"/>
    </row>
    <row r="7" spans="1:12" ht="14.7" hidden="1" customHeight="1" x14ac:dyDescent="0.3">
      <c r="A7" s="12"/>
      <c r="B7" s="13"/>
      <c r="C7" s="13"/>
      <c r="D7" s="14" t="s">
        <v>7</v>
      </c>
      <c r="E7" s="16">
        <f>(E6+E8)/2</f>
        <v>12423.899999999998</v>
      </c>
      <c r="F7" s="16">
        <f>(F6+F8)/2</f>
        <v>11973.099999999999</v>
      </c>
      <c r="G7" s="16">
        <f>(G6+G8)/2</f>
        <v>11689.474999999999</v>
      </c>
      <c r="H7" s="16">
        <f>(H6+H8)/2</f>
        <v>11762.424999999997</v>
      </c>
      <c r="I7" s="16">
        <f>(I6+I8)/2</f>
        <v>11752.575000000003</v>
      </c>
      <c r="J7" s="16">
        <f>(J6+J8)/2</f>
        <v>11731.774999999998</v>
      </c>
      <c r="K7" s="16"/>
      <c r="L7" s="217"/>
    </row>
    <row r="8" spans="1:12" ht="14.7" customHeight="1" x14ac:dyDescent="0.3">
      <c r="A8" s="12"/>
      <c r="B8" s="13"/>
      <c r="C8" s="13"/>
      <c r="D8" s="14" t="s">
        <v>8</v>
      </c>
      <c r="E8" s="17">
        <f>E14+E50</f>
        <v>12316.949999999999</v>
      </c>
      <c r="F8" s="17">
        <f>F14+F50</f>
        <v>11906.033333333333</v>
      </c>
      <c r="G8" s="17">
        <f>G14+G50</f>
        <v>11665.783333333333</v>
      </c>
      <c r="H8" s="17">
        <f>H14+H50</f>
        <v>11731.633333333331</v>
      </c>
      <c r="I8" s="17">
        <f>I14+I50</f>
        <v>11737.266666666668</v>
      </c>
      <c r="J8" s="17">
        <f>J14+J50</f>
        <v>11713.566666666666</v>
      </c>
      <c r="K8" s="17"/>
      <c r="L8" s="218"/>
    </row>
    <row r="9" spans="1:12" ht="14.7" hidden="1" customHeight="1" x14ac:dyDescent="0.3">
      <c r="A9" s="12"/>
      <c r="B9" s="13"/>
      <c r="C9" s="13"/>
      <c r="D9" s="14" t="s">
        <v>9</v>
      </c>
      <c r="E9" s="16">
        <f>(E8+E10)/2</f>
        <v>12184.924999999999</v>
      </c>
      <c r="F9" s="16">
        <f>(F8+F10)/2</f>
        <v>11817.65</v>
      </c>
      <c r="G9" s="16">
        <f>(G8+G10)/2</f>
        <v>11646.424999999999</v>
      </c>
      <c r="H9" s="16">
        <f>(H8+H10)/2</f>
        <v>11714.374999999998</v>
      </c>
      <c r="I9" s="16">
        <f>(I8+I10)/2</f>
        <v>11724.825000000003</v>
      </c>
      <c r="J9" s="16">
        <f>(J8+J10)/2</f>
        <v>11684.399999999998</v>
      </c>
      <c r="K9" s="16"/>
      <c r="L9" s="217"/>
    </row>
    <row r="10" spans="1:12" ht="14.7" customHeight="1" x14ac:dyDescent="0.3">
      <c r="A10" s="12"/>
      <c r="B10" s="13"/>
      <c r="C10" s="13"/>
      <c r="D10" s="14" t="s">
        <v>10</v>
      </c>
      <c r="E10" s="18">
        <f>(2*E14)-E3</f>
        <v>12052.9</v>
      </c>
      <c r="F10" s="18">
        <f>(2*F14)-F3</f>
        <v>11729.266666666666</v>
      </c>
      <c r="G10" s="18">
        <f>(2*G14)-G3</f>
        <v>11627.066666666666</v>
      </c>
      <c r="H10" s="18">
        <f>(2*H14)-H3</f>
        <v>11697.116666666665</v>
      </c>
      <c r="I10" s="18">
        <f>(2*I14)-I3</f>
        <v>11712.383333333337</v>
      </c>
      <c r="J10" s="18">
        <f>(2*J14)-J3</f>
        <v>11655.233333333332</v>
      </c>
      <c r="K10" s="18"/>
      <c r="L10" s="219"/>
    </row>
    <row r="11" spans="1:12" ht="14.7" hidden="1" customHeight="1" x14ac:dyDescent="0.3">
      <c r="A11" s="12"/>
      <c r="B11" s="13"/>
      <c r="C11" s="13"/>
      <c r="D11" s="14" t="s">
        <v>11</v>
      </c>
      <c r="E11" s="16">
        <f>(E10+E14)/2</f>
        <v>11945.95</v>
      </c>
      <c r="F11" s="16">
        <f>(F10+F14)/2</f>
        <v>11662.2</v>
      </c>
      <c r="G11" s="16">
        <f>(G10+G14)/2</f>
        <v>11603.375</v>
      </c>
      <c r="H11" s="16">
        <f>(H10+H14)/2</f>
        <v>11666.324999999999</v>
      </c>
      <c r="I11" s="16">
        <f>(I10+I14)/2</f>
        <v>11697.075000000003</v>
      </c>
      <c r="J11" s="16">
        <f>(J10+J14)/2</f>
        <v>11637.024999999998</v>
      </c>
      <c r="K11" s="16"/>
      <c r="L11" s="217"/>
    </row>
    <row r="12" spans="1:12" ht="8.1" customHeight="1" x14ac:dyDescent="0.3">
      <c r="A12" s="12"/>
      <c r="B12" s="13"/>
      <c r="C12" s="13"/>
      <c r="D12" s="19"/>
      <c r="E12" s="11"/>
      <c r="F12" s="11"/>
      <c r="G12" s="11"/>
      <c r="H12" s="11"/>
      <c r="I12" s="11"/>
      <c r="J12" s="11"/>
      <c r="K12" s="11"/>
      <c r="L12" s="214"/>
    </row>
    <row r="13" spans="1:12" ht="14.7" customHeight="1" x14ac:dyDescent="0.3">
      <c r="A13" s="12"/>
      <c r="B13" s="13"/>
      <c r="C13" s="13"/>
      <c r="D13" s="14" t="s">
        <v>12</v>
      </c>
      <c r="E13" s="20">
        <f>E14+E57/2</f>
        <v>11813.924999999999</v>
      </c>
      <c r="F13" s="20">
        <f>F14+F57/2</f>
        <v>11616.45</v>
      </c>
      <c r="G13" s="20">
        <f>G14+G57/2</f>
        <v>11584.016666666666</v>
      </c>
      <c r="H13" s="20">
        <f>H14+H57/2</f>
        <v>11649.066666666666</v>
      </c>
      <c r="I13" s="20">
        <f>I14+I57/2</f>
        <v>11684.633333333337</v>
      </c>
      <c r="J13" s="20">
        <f>J14+J57/2</f>
        <v>11629.775</v>
      </c>
      <c r="K13" s="20"/>
      <c r="L13" s="220"/>
    </row>
    <row r="14" spans="1:12" ht="14.7" customHeight="1" x14ac:dyDescent="0.3">
      <c r="A14" s="12"/>
      <c r="B14" s="13"/>
      <c r="C14" s="13"/>
      <c r="D14" s="14" t="s">
        <v>13</v>
      </c>
      <c r="E14" s="11">
        <f>(E2+E3+E4)/3</f>
        <v>11839</v>
      </c>
      <c r="F14" s="11">
        <f>(F2+F3+F4)/3</f>
        <v>11595.133333333333</v>
      </c>
      <c r="G14" s="11">
        <f>(G2+G3+G4)/3</f>
        <v>11579.683333333332</v>
      </c>
      <c r="H14" s="11">
        <f>(H2+H3+H4)/3</f>
        <v>11635.533333333333</v>
      </c>
      <c r="I14" s="11">
        <f>(I2+I3+I4)/3</f>
        <v>11681.766666666668</v>
      </c>
      <c r="J14" s="11">
        <f>(J2+J3+J4)/3</f>
        <v>11618.816666666666</v>
      </c>
      <c r="K14" s="11"/>
      <c r="L14" s="214"/>
    </row>
    <row r="15" spans="1:12" ht="14.7" customHeight="1" x14ac:dyDescent="0.3">
      <c r="A15" s="12"/>
      <c r="B15" s="13"/>
      <c r="C15" s="13"/>
      <c r="D15" s="14" t="s">
        <v>14</v>
      </c>
      <c r="E15" s="21">
        <f>E14-E57/2</f>
        <v>11864.075000000001</v>
      </c>
      <c r="F15" s="21">
        <f>F14-F57/2</f>
        <v>11573.816666666666</v>
      </c>
      <c r="G15" s="21">
        <f>G14-G57/2</f>
        <v>11575.349999999999</v>
      </c>
      <c r="H15" s="21">
        <f>H14-H57/2</f>
        <v>11622</v>
      </c>
      <c r="I15" s="21">
        <f>I14-I57/2</f>
        <v>11678.9</v>
      </c>
      <c r="J15" s="21">
        <f>J14-J57/2</f>
        <v>11607.858333333332</v>
      </c>
      <c r="K15" s="21"/>
      <c r="L15" s="221"/>
    </row>
    <row r="16" spans="1:12" ht="8.1" customHeight="1" x14ac:dyDescent="0.3">
      <c r="A16" s="12"/>
      <c r="B16" s="13"/>
      <c r="C16" s="13"/>
      <c r="D16" s="19"/>
      <c r="E16" s="11"/>
      <c r="F16" s="11"/>
      <c r="G16" s="11"/>
      <c r="H16" s="11"/>
      <c r="I16" s="11"/>
      <c r="J16" s="11"/>
      <c r="K16" s="11"/>
      <c r="L16" s="214"/>
    </row>
    <row r="17" spans="1:12" ht="14.7" hidden="1" customHeight="1" x14ac:dyDescent="0.3">
      <c r="A17" s="12"/>
      <c r="B17" s="13"/>
      <c r="C17" s="13"/>
      <c r="D17" s="14" t="s">
        <v>15</v>
      </c>
      <c r="E17" s="16">
        <f>(E14+E18)/2</f>
        <v>11706.975</v>
      </c>
      <c r="F17" s="16">
        <f>(F14+F18)/2</f>
        <v>11506.75</v>
      </c>
      <c r="G17" s="16">
        <f>(G14+G18)/2</f>
        <v>11560.324999999999</v>
      </c>
      <c r="H17" s="16">
        <f>(H14+H18)/2</f>
        <v>11618.275</v>
      </c>
      <c r="I17" s="16">
        <f>(I14+I18)/2</f>
        <v>11669.325000000003</v>
      </c>
      <c r="J17" s="16">
        <f>(J14+J18)/2</f>
        <v>11589.649999999998</v>
      </c>
      <c r="K17" s="16"/>
      <c r="L17" s="217"/>
    </row>
    <row r="18" spans="1:12" ht="14.7" customHeight="1" x14ac:dyDescent="0.3">
      <c r="A18" s="12"/>
      <c r="B18" s="13"/>
      <c r="C18" s="13"/>
      <c r="D18" s="14" t="s">
        <v>16</v>
      </c>
      <c r="E18" s="22">
        <f>2*E14-E2</f>
        <v>11574.95</v>
      </c>
      <c r="F18" s="22">
        <f>2*F14-F2</f>
        <v>11418.366666666667</v>
      </c>
      <c r="G18" s="22">
        <f>2*G14-G2</f>
        <v>11540.966666666665</v>
      </c>
      <c r="H18" s="22">
        <f>2*H14-H2</f>
        <v>11601.016666666666</v>
      </c>
      <c r="I18" s="22">
        <f>2*I14-I2</f>
        <v>11656.883333333337</v>
      </c>
      <c r="J18" s="22">
        <f>2*J14-J2</f>
        <v>11560.483333333332</v>
      </c>
      <c r="K18" s="22"/>
      <c r="L18" s="222"/>
    </row>
    <row r="19" spans="1:12" ht="14.7" hidden="1" customHeight="1" x14ac:dyDescent="0.3">
      <c r="A19" s="12"/>
      <c r="B19" s="13"/>
      <c r="C19" s="13"/>
      <c r="D19" s="14" t="s">
        <v>17</v>
      </c>
      <c r="E19" s="16">
        <f>(E18+E20)/2</f>
        <v>11468</v>
      </c>
      <c r="F19" s="16">
        <f>(F18+F20)/2</f>
        <v>11351.3</v>
      </c>
      <c r="G19" s="16">
        <f>(G18+G20)/2</f>
        <v>11517.274999999998</v>
      </c>
      <c r="H19" s="16">
        <f>(H18+H20)/2</f>
        <v>11570.225</v>
      </c>
      <c r="I19" s="16">
        <f>(I18+I20)/2</f>
        <v>11641.575000000003</v>
      </c>
      <c r="J19" s="16">
        <f>(J18+J20)/2</f>
        <v>11542.274999999998</v>
      </c>
      <c r="K19" s="16"/>
      <c r="L19" s="217"/>
    </row>
    <row r="20" spans="1:12" ht="14.7" customHeight="1" x14ac:dyDescent="0.3">
      <c r="A20" s="12"/>
      <c r="B20" s="13"/>
      <c r="C20" s="13"/>
      <c r="D20" s="14" t="s">
        <v>18</v>
      </c>
      <c r="E20" s="23">
        <f>E14-E50</f>
        <v>11361.050000000001</v>
      </c>
      <c r="F20" s="23">
        <f>F14-F50</f>
        <v>11284.233333333334</v>
      </c>
      <c r="G20" s="23">
        <f>G14-G50</f>
        <v>11493.583333333332</v>
      </c>
      <c r="H20" s="23">
        <f>H14-H50</f>
        <v>11539.433333333334</v>
      </c>
      <c r="I20" s="23">
        <f>I14-I50</f>
        <v>11626.266666666668</v>
      </c>
      <c r="J20" s="23">
        <f>J14-J50</f>
        <v>11524.066666666666</v>
      </c>
      <c r="K20" s="23"/>
      <c r="L20" s="223"/>
    </row>
    <row r="21" spans="1:12" ht="14.7" hidden="1" customHeight="1" x14ac:dyDescent="0.3">
      <c r="A21" s="12"/>
      <c r="B21" s="13"/>
      <c r="C21" s="13"/>
      <c r="D21" s="14" t="s">
        <v>19</v>
      </c>
      <c r="E21" s="16">
        <f>(E20+E22)/2</f>
        <v>11229.025000000001</v>
      </c>
      <c r="F21" s="16">
        <f>(F20+F22)/2</f>
        <v>11195.85</v>
      </c>
      <c r="G21" s="16">
        <f>(G20+G22)/2</f>
        <v>11474.224999999999</v>
      </c>
      <c r="H21" s="16">
        <f>(H20+H22)/2</f>
        <v>11522.175000000001</v>
      </c>
      <c r="I21" s="16">
        <f>(I20+I22)/2</f>
        <v>11613.825000000003</v>
      </c>
      <c r="J21" s="16">
        <f>(J20+J22)/2</f>
        <v>11494.899999999998</v>
      </c>
      <c r="K21" s="16"/>
      <c r="L21" s="217"/>
    </row>
    <row r="22" spans="1:12" ht="14.7" customHeight="1" x14ac:dyDescent="0.3">
      <c r="A22" s="12"/>
      <c r="B22" s="13"/>
      <c r="C22" s="13"/>
      <c r="D22" s="14" t="s">
        <v>20</v>
      </c>
      <c r="E22" s="24">
        <f>E18-E50</f>
        <v>11097.000000000002</v>
      </c>
      <c r="F22" s="24">
        <f>F18-F50</f>
        <v>11107.466666666667</v>
      </c>
      <c r="G22" s="24">
        <f>G18-G50</f>
        <v>11454.866666666665</v>
      </c>
      <c r="H22" s="24">
        <f>H18-H50</f>
        <v>11504.916666666668</v>
      </c>
      <c r="I22" s="24">
        <f>I18-I50</f>
        <v>11601.383333333337</v>
      </c>
      <c r="J22" s="24">
        <f>J18-J50</f>
        <v>11465.733333333332</v>
      </c>
      <c r="K22" s="24"/>
      <c r="L22" s="224"/>
    </row>
    <row r="23" spans="1:12" ht="14.7" customHeight="1" x14ac:dyDescent="0.3">
      <c r="A23" s="237" t="s">
        <v>21</v>
      </c>
      <c r="B23" s="238"/>
      <c r="C23" s="238"/>
      <c r="D23" s="238"/>
      <c r="E23" s="25"/>
      <c r="F23" s="25"/>
      <c r="G23" s="25"/>
      <c r="H23" s="25"/>
      <c r="I23" s="25"/>
      <c r="J23" s="25"/>
      <c r="K23" s="25"/>
      <c r="L23" s="225"/>
    </row>
    <row r="24" spans="1:12" ht="14.7" customHeight="1" x14ac:dyDescent="0.3">
      <c r="A24" s="12"/>
      <c r="B24" s="13"/>
      <c r="C24" s="13"/>
      <c r="D24" s="14" t="s">
        <v>22</v>
      </c>
      <c r="E24" s="17">
        <f>(E2/E3)*E4</f>
        <v>12273.532356065753</v>
      </c>
      <c r="F24" s="17">
        <f>(F2/F3)*F4</f>
        <v>11865.88210016578</v>
      </c>
      <c r="G24" s="17">
        <f>(G2/G3)*G4</f>
        <v>11674.868468562214</v>
      </c>
      <c r="H24" s="17">
        <f>(H2/H3)*H4</f>
        <v>11759.436072386694</v>
      </c>
      <c r="I24" s="17">
        <f>(I2/I3)*I4</f>
        <v>11743.173152435596</v>
      </c>
      <c r="J24" s="17">
        <f>(J2/J3)*J4</f>
        <v>11691.768617471336</v>
      </c>
      <c r="K24" s="17"/>
      <c r="L24" s="218"/>
    </row>
    <row r="25" spans="1:12" ht="14.7" hidden="1" customHeight="1" x14ac:dyDescent="0.3">
      <c r="A25" s="12"/>
      <c r="B25" s="13"/>
      <c r="C25" s="13"/>
      <c r="D25" s="14" t="s">
        <v>23</v>
      </c>
      <c r="E25" s="16">
        <f>E26+1.168*(E26-E27)</f>
        <v>12205.240040000001</v>
      </c>
      <c r="F25" s="16">
        <f>F26+1.168*(F26-F27)</f>
        <v>11823.356079999998</v>
      </c>
      <c r="G25" s="16">
        <f>G26+1.168*(G26-G27)</f>
        <v>11663.36032</v>
      </c>
      <c r="H25" s="16">
        <f>H26+1.168*(H26-H27)</f>
        <v>11746.322319999999</v>
      </c>
      <c r="I25" s="16">
        <f>I26+1.168*(I26-I27)</f>
        <v>11735.851599999998</v>
      </c>
      <c r="J25" s="16">
        <f>J26+1.168*(J26-J27)</f>
        <v>11679.446199999998</v>
      </c>
      <c r="K25" s="16"/>
      <c r="L25" s="217"/>
    </row>
    <row r="26" spans="1:12" ht="14.7" customHeight="1" x14ac:dyDescent="0.3">
      <c r="A26" s="12"/>
      <c r="B26" s="13"/>
      <c r="C26" s="13"/>
      <c r="D26" s="14" t="s">
        <v>24</v>
      </c>
      <c r="E26" s="18">
        <f>E4+E51/2</f>
        <v>12051.7225</v>
      </c>
      <c r="F26" s="18">
        <f>F4+F51/2</f>
        <v>11723.494999999999</v>
      </c>
      <c r="G26" s="18">
        <f>G4+G51/2</f>
        <v>11635.705</v>
      </c>
      <c r="H26" s="18">
        <f>H4+H51/2</f>
        <v>11715.455</v>
      </c>
      <c r="I26" s="18">
        <f>I4+I51/2</f>
        <v>11718.025</v>
      </c>
      <c r="J26" s="18">
        <f>J4+J51/2</f>
        <v>11649.012499999999</v>
      </c>
      <c r="K26" s="18"/>
      <c r="L26" s="219"/>
    </row>
    <row r="27" spans="1:12" ht="14.7" customHeight="1" x14ac:dyDescent="0.3">
      <c r="A27" s="12"/>
      <c r="B27" s="13"/>
      <c r="C27" s="13"/>
      <c r="D27" s="14" t="s">
        <v>25</v>
      </c>
      <c r="E27" s="7">
        <f>E4+E51/4</f>
        <v>11920.286249999999</v>
      </c>
      <c r="F27" s="7">
        <f>F4+F51/4</f>
        <v>11637.997499999999</v>
      </c>
      <c r="G27" s="7">
        <f>G4+G51/4</f>
        <v>11612.0275</v>
      </c>
      <c r="H27" s="7">
        <f>H4+H51/4</f>
        <v>11689.0275</v>
      </c>
      <c r="I27" s="7">
        <f>I4+I51/4</f>
        <v>11702.762500000001</v>
      </c>
      <c r="J27" s="7">
        <f>J4+J51/4</f>
        <v>11622.956249999999</v>
      </c>
      <c r="K27" s="7"/>
      <c r="L27" s="212"/>
    </row>
    <row r="28" spans="1:12" ht="14.7" hidden="1" customHeight="1" x14ac:dyDescent="0.3">
      <c r="A28" s="12"/>
      <c r="B28" s="13"/>
      <c r="C28" s="13"/>
      <c r="D28" s="14" t="s">
        <v>26</v>
      </c>
      <c r="E28" s="16">
        <f>E4+E51/6</f>
        <v>11876.474166666667</v>
      </c>
      <c r="F28" s="16">
        <f>F4+F51/6</f>
        <v>11609.498333333333</v>
      </c>
      <c r="G28" s="16">
        <f>G4+G51/6</f>
        <v>11604.135</v>
      </c>
      <c r="H28" s="16">
        <f>H4+H51/6</f>
        <v>11680.218333333334</v>
      </c>
      <c r="I28" s="16">
        <f>I4+I51/6</f>
        <v>11697.674999999999</v>
      </c>
      <c r="J28" s="16">
        <f>J4+J51/6</f>
        <v>11614.270833333332</v>
      </c>
      <c r="K28" s="16"/>
      <c r="L28" s="217"/>
    </row>
    <row r="29" spans="1:12" ht="14.7" hidden="1" customHeight="1" x14ac:dyDescent="0.3">
      <c r="A29" s="12"/>
      <c r="B29" s="13"/>
      <c r="C29" s="13"/>
      <c r="D29" s="14" t="s">
        <v>27</v>
      </c>
      <c r="E29" s="16">
        <f>E4+E51/12</f>
        <v>11832.662083333333</v>
      </c>
      <c r="F29" s="16">
        <f>F4+F51/12</f>
        <v>11580.999166666666</v>
      </c>
      <c r="G29" s="16">
        <f>G4+G51/12</f>
        <v>11596.2425</v>
      </c>
      <c r="H29" s="16">
        <f>H4+H51/12</f>
        <v>11671.409166666666</v>
      </c>
      <c r="I29" s="16">
        <f>I4+I51/12</f>
        <v>11692.5875</v>
      </c>
      <c r="J29" s="16">
        <f>J4+J51/12</f>
        <v>11605.585416666667</v>
      </c>
      <c r="K29" s="16"/>
      <c r="L29" s="217"/>
    </row>
    <row r="30" spans="1:12" ht="14.7" customHeight="1" x14ac:dyDescent="0.3">
      <c r="A30" s="12"/>
      <c r="B30" s="13"/>
      <c r="C30" s="13"/>
      <c r="D30" s="14" t="s">
        <v>4</v>
      </c>
      <c r="E30" s="11">
        <f>E4</f>
        <v>11788.85</v>
      </c>
      <c r="F30" s="11">
        <f>F4</f>
        <v>11552.5</v>
      </c>
      <c r="G30" s="11">
        <f>G4</f>
        <v>11588.35</v>
      </c>
      <c r="H30" s="11">
        <f>H4</f>
        <v>11662.6</v>
      </c>
      <c r="I30" s="11">
        <f>I4</f>
        <v>11687.5</v>
      </c>
      <c r="J30" s="11">
        <f>J4</f>
        <v>11596.9</v>
      </c>
      <c r="K30" s="11"/>
      <c r="L30" s="214"/>
    </row>
    <row r="31" spans="1:12" ht="14.7" hidden="1" customHeight="1" x14ac:dyDescent="0.3">
      <c r="A31" s="12"/>
      <c r="B31" s="13"/>
      <c r="C31" s="13"/>
      <c r="D31" s="14" t="s">
        <v>28</v>
      </c>
      <c r="E31" s="16">
        <f>E4-E51/12</f>
        <v>11745.037916666668</v>
      </c>
      <c r="F31" s="16">
        <f>F4-F51/12</f>
        <v>11524.000833333334</v>
      </c>
      <c r="G31" s="16">
        <f>G4-G51/12</f>
        <v>11580.4575</v>
      </c>
      <c r="H31" s="16">
        <f>H4-H51/12</f>
        <v>11653.790833333334</v>
      </c>
      <c r="I31" s="16">
        <f>I4-I51/12</f>
        <v>11682.4125</v>
      </c>
      <c r="J31" s="16">
        <f>J4-J51/12</f>
        <v>11588.214583333332</v>
      </c>
      <c r="K31" s="16"/>
      <c r="L31" s="217"/>
    </row>
    <row r="32" spans="1:12" ht="14.7" hidden="1" customHeight="1" x14ac:dyDescent="0.3">
      <c r="A32" s="12"/>
      <c r="B32" s="13"/>
      <c r="C32" s="13"/>
      <c r="D32" s="14" t="s">
        <v>29</v>
      </c>
      <c r="E32" s="16">
        <f>E4-E51/6</f>
        <v>11701.225833333334</v>
      </c>
      <c r="F32" s="16">
        <f>F4-F51/6</f>
        <v>11495.501666666667</v>
      </c>
      <c r="G32" s="16">
        <f>G4-G51/6</f>
        <v>11572.565000000001</v>
      </c>
      <c r="H32" s="16">
        <f>H4-H51/6</f>
        <v>11644.981666666667</v>
      </c>
      <c r="I32" s="16">
        <f>I4-I51/6</f>
        <v>11677.325000000001</v>
      </c>
      <c r="J32" s="16">
        <f>J4-J51/6</f>
        <v>11579.529166666667</v>
      </c>
      <c r="K32" s="16"/>
      <c r="L32" s="217"/>
    </row>
    <row r="33" spans="1:15" ht="14.7" customHeight="1" x14ac:dyDescent="0.3">
      <c r="A33" s="12"/>
      <c r="B33" s="13"/>
      <c r="C33" s="13"/>
      <c r="D33" s="14" t="s">
        <v>30</v>
      </c>
      <c r="E33" s="10">
        <f>E4-E51/4</f>
        <v>11657.413750000002</v>
      </c>
      <c r="F33" s="10">
        <f>F4-F51/4</f>
        <v>11467.002500000001</v>
      </c>
      <c r="G33" s="10">
        <f>G4-G51/4</f>
        <v>11564.672500000001</v>
      </c>
      <c r="H33" s="10">
        <f>H4-H51/4</f>
        <v>11636.172500000001</v>
      </c>
      <c r="I33" s="10">
        <f>I4-I51/4</f>
        <v>11672.237499999999</v>
      </c>
      <c r="J33" s="10">
        <f>J4-J51/4</f>
        <v>11570.84375</v>
      </c>
      <c r="K33" s="10"/>
      <c r="L33" s="213"/>
    </row>
    <row r="34" spans="1:15" ht="14.7" customHeight="1" x14ac:dyDescent="0.3">
      <c r="A34" s="12"/>
      <c r="B34" s="13"/>
      <c r="C34" s="13"/>
      <c r="D34" s="14" t="s">
        <v>31</v>
      </c>
      <c r="E34" s="22">
        <f>E4-E51/2</f>
        <v>11525.977500000001</v>
      </c>
      <c r="F34" s="22">
        <f>F4-F51/2</f>
        <v>11381.505000000001</v>
      </c>
      <c r="G34" s="22">
        <f>G4-G51/2</f>
        <v>11540.995000000001</v>
      </c>
      <c r="H34" s="22">
        <f>H4-H51/2</f>
        <v>11609.745000000001</v>
      </c>
      <c r="I34" s="22">
        <f>I4-I51/2</f>
        <v>11656.975</v>
      </c>
      <c r="J34" s="22">
        <f>J4-J51/2</f>
        <v>11544.7875</v>
      </c>
      <c r="K34" s="22"/>
      <c r="L34" s="222"/>
      <c r="O34" s="96"/>
    </row>
    <row r="35" spans="1:15" ht="14.7" hidden="1" customHeight="1" x14ac:dyDescent="0.3">
      <c r="A35" s="12"/>
      <c r="B35" s="13"/>
      <c r="C35" s="13"/>
      <c r="D35" s="14" t="s">
        <v>32</v>
      </c>
      <c r="E35" s="16">
        <f>E34-1.168*(E33-E34)</f>
        <v>11372.45996</v>
      </c>
      <c r="F35" s="16">
        <f>F34-1.168*(F33-F34)</f>
        <v>11281.643920000002</v>
      </c>
      <c r="G35" s="16">
        <f>G34-1.168*(G33-G34)</f>
        <v>11513.339680000001</v>
      </c>
      <c r="H35" s="16">
        <f>H34-1.168*(H33-H34)</f>
        <v>11578.877680000001</v>
      </c>
      <c r="I35" s="16">
        <f>I34-1.168*(I33-I34)</f>
        <v>11639.148400000002</v>
      </c>
      <c r="J35" s="16">
        <f>J34-1.168*(J33-J34)</f>
        <v>11514.353800000001</v>
      </c>
      <c r="K35" s="16"/>
      <c r="L35" s="217"/>
    </row>
    <row r="36" spans="1:15" ht="14.7" customHeight="1" x14ac:dyDescent="0.3">
      <c r="A36" s="12"/>
      <c r="B36" s="13"/>
      <c r="C36" s="13"/>
      <c r="D36" s="14" t="s">
        <v>33</v>
      </c>
      <c r="E36" s="23">
        <f>E4-(E24-E4)</f>
        <v>11304.167643934248</v>
      </c>
      <c r="F36" s="23">
        <f>F4-(F24-F4)</f>
        <v>11239.11789983422</v>
      </c>
      <c r="G36" s="23">
        <f>G4-(G24-G4)</f>
        <v>11501.831531437787</v>
      </c>
      <c r="H36" s="23">
        <f>H4-(H24-H4)</f>
        <v>11565.763927613307</v>
      </c>
      <c r="I36" s="23">
        <f>I4-(I24-I4)</f>
        <v>11631.826847564404</v>
      </c>
      <c r="J36" s="23">
        <f>J4-(J24-J4)</f>
        <v>11502.031382528663</v>
      </c>
      <c r="K36" s="23"/>
      <c r="L36" s="223"/>
      <c r="O36" s="96"/>
    </row>
    <row r="37" spans="1:15" ht="14.7" customHeight="1" x14ac:dyDescent="0.3">
      <c r="A37" s="237" t="s">
        <v>34</v>
      </c>
      <c r="B37" s="238"/>
      <c r="C37" s="238"/>
      <c r="D37" s="238"/>
      <c r="E37" s="26" t="s">
        <v>35</v>
      </c>
      <c r="F37" s="9"/>
      <c r="G37" s="9"/>
      <c r="H37" s="9"/>
      <c r="I37" s="9"/>
      <c r="J37" s="9"/>
      <c r="K37" s="9"/>
      <c r="L37" s="226"/>
    </row>
    <row r="38" spans="1:15" ht="14.7" customHeight="1" x14ac:dyDescent="0.3">
      <c r="A38" s="30"/>
      <c r="B38" s="19"/>
      <c r="C38" s="19"/>
      <c r="D38" s="14" t="s">
        <v>36</v>
      </c>
      <c r="E38" s="15"/>
      <c r="F38" s="15"/>
      <c r="G38" s="15"/>
      <c r="H38" s="15"/>
      <c r="I38" s="15"/>
      <c r="J38" s="15">
        <v>11680.021200000001</v>
      </c>
      <c r="K38" s="15">
        <v>0.78300000000000003</v>
      </c>
      <c r="L38" s="216"/>
    </row>
    <row r="39" spans="1:15" ht="14.7" customHeight="1" x14ac:dyDescent="0.3">
      <c r="A39" s="30"/>
      <c r="B39" s="19"/>
      <c r="C39" s="19"/>
      <c r="D39" s="14" t="s">
        <v>37</v>
      </c>
      <c r="E39" s="17"/>
      <c r="F39" s="17"/>
      <c r="G39" s="77"/>
      <c r="H39" s="77"/>
      <c r="I39" s="77"/>
      <c r="J39" s="17">
        <v>11659.1556</v>
      </c>
      <c r="K39" s="77">
        <v>0.61</v>
      </c>
      <c r="L39" s="227"/>
      <c r="M39" s="208"/>
      <c r="N39" s="205"/>
      <c r="O39" s="169"/>
    </row>
    <row r="40" spans="1:15" ht="14.7" customHeight="1" x14ac:dyDescent="0.3">
      <c r="A40" s="12"/>
      <c r="B40" s="19"/>
      <c r="C40" s="13"/>
      <c r="D40" s="14" t="s">
        <v>38</v>
      </c>
      <c r="E40" s="18"/>
      <c r="F40" s="18"/>
      <c r="G40" s="18"/>
      <c r="H40" s="18"/>
      <c r="I40" s="18"/>
      <c r="J40" s="18">
        <v>11640.093800000001</v>
      </c>
      <c r="K40" s="18">
        <v>0.5</v>
      </c>
      <c r="L40" s="219"/>
      <c r="M40" s="208"/>
      <c r="N40" s="205"/>
    </row>
    <row r="41" spans="1:15" ht="14.7" customHeight="1" x14ac:dyDescent="0.3">
      <c r="A41" s="12"/>
      <c r="B41" s="13"/>
      <c r="C41" s="13"/>
      <c r="D41" s="14" t="s">
        <v>39</v>
      </c>
      <c r="E41" s="7"/>
      <c r="F41" s="7"/>
      <c r="G41" s="7"/>
      <c r="H41" s="7"/>
      <c r="I41" s="7"/>
      <c r="J41" s="7">
        <v>11629.8444</v>
      </c>
      <c r="K41" s="7">
        <v>0.38</v>
      </c>
      <c r="L41" s="229"/>
      <c r="M41" s="208"/>
      <c r="N41" s="205"/>
    </row>
    <row r="42" spans="1:15" ht="14.7" customHeight="1" x14ac:dyDescent="0.3">
      <c r="A42" s="12"/>
      <c r="B42" s="13"/>
      <c r="C42" s="13"/>
      <c r="D42" s="138" t="s">
        <v>64</v>
      </c>
      <c r="E42" s="20"/>
      <c r="F42" s="20"/>
      <c r="G42" s="20"/>
      <c r="H42" s="20"/>
      <c r="I42" s="20"/>
      <c r="J42" s="20">
        <v>11611.7112</v>
      </c>
      <c r="K42" s="20">
        <v>0.23</v>
      </c>
      <c r="L42" s="230"/>
      <c r="O42" s="91"/>
    </row>
    <row r="43" spans="1:15" ht="14.7" customHeight="1" x14ac:dyDescent="0.3">
      <c r="A43" s="12"/>
      <c r="B43" s="13"/>
      <c r="C43" s="13"/>
      <c r="D43" s="14" t="s">
        <v>4</v>
      </c>
      <c r="E43" s="11">
        <f>E4</f>
        <v>11788.85</v>
      </c>
      <c r="F43" s="11">
        <f>F4</f>
        <v>11552.5</v>
      </c>
      <c r="G43" s="11">
        <f>G4</f>
        <v>11588.35</v>
      </c>
      <c r="H43" s="11">
        <f>H4</f>
        <v>11662.6</v>
      </c>
      <c r="I43" s="11">
        <f>I4</f>
        <v>11687.5</v>
      </c>
      <c r="J43" s="11">
        <f>J4</f>
        <v>11596.9</v>
      </c>
      <c r="K43" s="11"/>
      <c r="L43" s="231"/>
    </row>
    <row r="44" spans="1:15" ht="14.7" customHeight="1" x14ac:dyDescent="0.3">
      <c r="A44" s="12"/>
      <c r="B44" s="13"/>
      <c r="C44" s="13"/>
      <c r="D44" s="14" t="s">
        <v>40</v>
      </c>
      <c r="E44" s="21"/>
      <c r="F44" s="21"/>
      <c r="G44" s="21"/>
      <c r="H44" s="21"/>
      <c r="I44" s="21"/>
      <c r="J44" s="21">
        <v>11424.1</v>
      </c>
      <c r="K44" s="236" t="s">
        <v>74</v>
      </c>
      <c r="L44" s="232"/>
      <c r="M44" s="209"/>
    </row>
    <row r="45" spans="1:15" ht="14.7" customHeight="1" x14ac:dyDescent="0.3">
      <c r="A45" s="12"/>
      <c r="B45" s="13"/>
      <c r="C45" s="13"/>
      <c r="D45" s="14" t="s">
        <v>41</v>
      </c>
      <c r="E45" s="10"/>
      <c r="F45" s="10"/>
      <c r="G45" s="10"/>
      <c r="H45" s="10"/>
      <c r="I45" s="10"/>
      <c r="J45" s="10">
        <v>11373.2817</v>
      </c>
      <c r="K45" s="10">
        <v>0.6</v>
      </c>
      <c r="L45" s="233"/>
      <c r="M45" s="210"/>
      <c r="O45" s="91"/>
    </row>
    <row r="46" spans="1:15" ht="14.7" customHeight="1" x14ac:dyDescent="0.3">
      <c r="A46" s="12"/>
      <c r="B46" s="13"/>
      <c r="C46" s="13"/>
      <c r="D46" s="14" t="s">
        <v>42</v>
      </c>
      <c r="E46" s="22"/>
      <c r="F46" s="22"/>
      <c r="G46" s="22"/>
      <c r="H46" s="22"/>
      <c r="I46" s="22"/>
      <c r="J46" s="22">
        <v>11124</v>
      </c>
      <c r="K46" s="22" t="s">
        <v>75</v>
      </c>
      <c r="L46" s="234"/>
      <c r="M46" s="208"/>
      <c r="N46" s="170"/>
      <c r="O46" s="91"/>
    </row>
    <row r="47" spans="1:15" ht="14.7" customHeight="1" x14ac:dyDescent="0.3">
      <c r="A47" s="12"/>
      <c r="B47" s="13"/>
      <c r="C47" s="13"/>
      <c r="D47" s="14" t="s">
        <v>43</v>
      </c>
      <c r="E47" s="23"/>
      <c r="F47" s="23"/>
      <c r="G47" s="23"/>
      <c r="H47" s="23"/>
      <c r="I47" s="23"/>
      <c r="J47" s="23"/>
      <c r="K47" s="23"/>
      <c r="L47" s="235"/>
      <c r="M47" s="208"/>
      <c r="N47" s="170"/>
    </row>
    <row r="48" spans="1:15" ht="14.7" customHeight="1" x14ac:dyDescent="0.3">
      <c r="A48" s="12"/>
      <c r="B48" s="13"/>
      <c r="C48" s="13"/>
      <c r="D48" s="14" t="s">
        <v>44</v>
      </c>
      <c r="E48" s="24"/>
      <c r="F48" s="24"/>
      <c r="G48" s="24"/>
      <c r="H48" s="24"/>
      <c r="I48" s="24"/>
      <c r="J48" s="24"/>
      <c r="K48" s="24"/>
      <c r="L48" s="224"/>
    </row>
    <row r="49" spans="1:12" ht="14.7" customHeight="1" x14ac:dyDescent="0.3">
      <c r="A49" s="237" t="s">
        <v>45</v>
      </c>
      <c r="B49" s="238"/>
      <c r="C49" s="238"/>
      <c r="D49" s="238"/>
      <c r="E49" s="25"/>
      <c r="F49" s="25"/>
      <c r="G49" s="25"/>
      <c r="H49" s="25"/>
      <c r="I49" s="25"/>
      <c r="J49" s="25"/>
      <c r="K49" s="25"/>
      <c r="L49" s="225"/>
    </row>
    <row r="50" spans="1:12" ht="14.7" customHeight="1" x14ac:dyDescent="0.3">
      <c r="A50" s="12"/>
      <c r="B50" s="13"/>
      <c r="C50" s="13"/>
      <c r="D50" s="14" t="s">
        <v>46</v>
      </c>
      <c r="E50" s="16">
        <f>ABS(E2-E3)</f>
        <v>477.94999999999891</v>
      </c>
      <c r="F50" s="16">
        <f>ABS(F2-F3)</f>
        <v>310.89999999999964</v>
      </c>
      <c r="G50" s="16">
        <f>ABS(G2-G3)</f>
        <v>86.100000000000364</v>
      </c>
      <c r="H50" s="16">
        <f>ABS(H2-H3)</f>
        <v>96.099999999998545</v>
      </c>
      <c r="I50" s="16">
        <f>ABS(I2-I3)</f>
        <v>55.5</v>
      </c>
      <c r="J50" s="16">
        <f>ABS(J2-J3)</f>
        <v>94.75</v>
      </c>
      <c r="K50" s="16"/>
      <c r="L50" s="217"/>
    </row>
    <row r="51" spans="1:12" ht="14.7" customHeight="1" x14ac:dyDescent="0.3">
      <c r="A51" s="12"/>
      <c r="B51" s="13"/>
      <c r="C51" s="13"/>
      <c r="D51" s="14" t="s">
        <v>47</v>
      </c>
      <c r="E51" s="16">
        <f>E50*1.1</f>
        <v>525.74499999999887</v>
      </c>
      <c r="F51" s="16">
        <f>F50*1.1</f>
        <v>341.98999999999961</v>
      </c>
      <c r="G51" s="16">
        <f>G50*1.1</f>
        <v>94.710000000000406</v>
      </c>
      <c r="H51" s="16">
        <f>H50*1.1</f>
        <v>105.7099999999984</v>
      </c>
      <c r="I51" s="16">
        <f>I50*1.1</f>
        <v>61.050000000000004</v>
      </c>
      <c r="J51" s="16">
        <f>J50*1.1</f>
        <v>104.22500000000001</v>
      </c>
      <c r="K51" s="16"/>
      <c r="L51" s="217"/>
    </row>
    <row r="52" spans="1:12" ht="14.7" customHeight="1" x14ac:dyDescent="0.3">
      <c r="A52" s="12"/>
      <c r="B52" s="13"/>
      <c r="C52" s="13"/>
      <c r="D52" s="14" t="s">
        <v>48</v>
      </c>
      <c r="E52" s="16">
        <f>(E2+E3)</f>
        <v>23728.15</v>
      </c>
      <c r="F52" s="16">
        <f>(F2+F3)</f>
        <v>23232.9</v>
      </c>
      <c r="G52" s="16">
        <f>(G2+G3)</f>
        <v>23150.699999999997</v>
      </c>
      <c r="H52" s="16">
        <f>(H2+H3)</f>
        <v>23244</v>
      </c>
      <c r="I52" s="16">
        <f>(I2+I3)</f>
        <v>23357.8</v>
      </c>
      <c r="J52" s="16">
        <f>(J2+J3)</f>
        <v>23259.55</v>
      </c>
      <c r="K52" s="16"/>
      <c r="L52" s="217"/>
    </row>
    <row r="53" spans="1:12" ht="14.7" customHeight="1" x14ac:dyDescent="0.3">
      <c r="A53" s="12"/>
      <c r="B53" s="13"/>
      <c r="C53" s="13"/>
      <c r="D53" s="14" t="s">
        <v>49</v>
      </c>
      <c r="E53" s="16">
        <f>(E2+E3)/2</f>
        <v>11864.075000000001</v>
      </c>
      <c r="F53" s="16">
        <f>(F2+F3)/2</f>
        <v>11616.45</v>
      </c>
      <c r="G53" s="16">
        <f>(G2+G3)/2</f>
        <v>11575.349999999999</v>
      </c>
      <c r="H53" s="16">
        <f>(H2+H3)/2</f>
        <v>11622</v>
      </c>
      <c r="I53" s="16">
        <f>(I2+I3)/2</f>
        <v>11678.9</v>
      </c>
      <c r="J53" s="16">
        <f>(J2+J3)/2</f>
        <v>11629.775</v>
      </c>
      <c r="K53" s="16"/>
      <c r="L53" s="217"/>
    </row>
    <row r="54" spans="1:12" ht="14.7" customHeight="1" x14ac:dyDescent="0.3">
      <c r="A54" s="12"/>
      <c r="B54" s="13"/>
      <c r="C54" s="13"/>
      <c r="D54" s="14" t="s">
        <v>12</v>
      </c>
      <c r="E54" s="16">
        <f>E55-E56+E55</f>
        <v>11813.924999999999</v>
      </c>
      <c r="F54" s="16">
        <f>F55-F56+F55</f>
        <v>11573.816666666666</v>
      </c>
      <c r="G54" s="16">
        <f>G55-G56+G55</f>
        <v>11584.016666666666</v>
      </c>
      <c r="H54" s="16">
        <f>H55-H56+H55</f>
        <v>11649.066666666666</v>
      </c>
      <c r="I54" s="16">
        <f>I55-I56+I55</f>
        <v>11684.633333333337</v>
      </c>
      <c r="J54" s="16">
        <f>J55-J56+J55</f>
        <v>11607.858333333332</v>
      </c>
      <c r="K54" s="16"/>
      <c r="L54" s="217"/>
    </row>
    <row r="55" spans="1:12" ht="14.7" customHeight="1" x14ac:dyDescent="0.3">
      <c r="A55" s="12"/>
      <c r="B55" s="13"/>
      <c r="C55" s="13"/>
      <c r="D55" s="14" t="s">
        <v>50</v>
      </c>
      <c r="E55" s="16">
        <f>(E2+E3+E4)/3</f>
        <v>11839</v>
      </c>
      <c r="F55" s="16">
        <f>(F2+F3+F4)/3</f>
        <v>11595.133333333333</v>
      </c>
      <c r="G55" s="16">
        <f>(G2+G3+G4)/3</f>
        <v>11579.683333333332</v>
      </c>
      <c r="H55" s="16">
        <f>(H2+H3+H4)/3</f>
        <v>11635.533333333333</v>
      </c>
      <c r="I55" s="16">
        <f>(I2+I3+I4)/3</f>
        <v>11681.766666666668</v>
      </c>
      <c r="J55" s="16">
        <f>(J2+J3+J4)/3</f>
        <v>11618.816666666666</v>
      </c>
      <c r="K55" s="16"/>
      <c r="L55" s="217"/>
    </row>
    <row r="56" spans="1:12" ht="14.7" customHeight="1" x14ac:dyDescent="0.3">
      <c r="A56" s="12"/>
      <c r="B56" s="13"/>
      <c r="C56" s="13"/>
      <c r="D56" s="14" t="s">
        <v>14</v>
      </c>
      <c r="E56" s="16">
        <f>E53</f>
        <v>11864.075000000001</v>
      </c>
      <c r="F56" s="16">
        <f>F53</f>
        <v>11616.45</v>
      </c>
      <c r="G56" s="16">
        <f>G53</f>
        <v>11575.349999999999</v>
      </c>
      <c r="H56" s="16">
        <f>H53</f>
        <v>11622</v>
      </c>
      <c r="I56" s="16">
        <f>I53</f>
        <v>11678.9</v>
      </c>
      <c r="J56" s="16">
        <f>J53</f>
        <v>11629.775</v>
      </c>
      <c r="K56" s="16"/>
      <c r="L56" s="217"/>
    </row>
    <row r="57" spans="1:12" ht="14.7" customHeight="1" x14ac:dyDescent="0.3">
      <c r="A57" s="12"/>
      <c r="B57" s="13"/>
      <c r="C57" s="13"/>
      <c r="D57" s="14" t="s">
        <v>51</v>
      </c>
      <c r="E57" s="31">
        <f>(E54-E56)</f>
        <v>-50.150000000001455</v>
      </c>
      <c r="F57" s="31">
        <f>ABS(F54-F56)</f>
        <v>42.633333333335031</v>
      </c>
      <c r="G57" s="31">
        <f>ABS(G54-G56)</f>
        <v>8.6666666666678793</v>
      </c>
      <c r="H57" s="31">
        <f>ABS(H54-H56)</f>
        <v>27.066666666665697</v>
      </c>
      <c r="I57" s="31">
        <f>ABS(I54-I56)</f>
        <v>5.7333333333372138</v>
      </c>
      <c r="J57" s="31">
        <f>ABS(J54-J56)</f>
        <v>21.916666666667879</v>
      </c>
      <c r="K57" s="31"/>
      <c r="L57" s="228"/>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17" sqref="L17"/>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10004.549999999999</v>
      </c>
      <c r="K6" s="97"/>
      <c r="L6" s="146">
        <v>10004.549999999999</v>
      </c>
      <c r="M6" s="98"/>
      <c r="N6" s="145">
        <v>11108.3</v>
      </c>
      <c r="O6" s="99"/>
      <c r="P6" s="146">
        <v>10585.65</v>
      </c>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12103.05</v>
      </c>
      <c r="E9" s="97"/>
      <c r="F9" s="147">
        <v>11171.55</v>
      </c>
      <c r="G9" s="98"/>
      <c r="H9" s="145">
        <v>10985.15</v>
      </c>
      <c r="I9" s="99"/>
      <c r="J9" s="146">
        <v>11856.15</v>
      </c>
      <c r="K9" s="97"/>
      <c r="L9" s="147">
        <v>12103.05</v>
      </c>
      <c r="M9" s="98"/>
      <c r="N9" s="145">
        <v>12103.05</v>
      </c>
      <c r="O9" s="99"/>
      <c r="P9" s="146">
        <v>12103.05</v>
      </c>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10585.65</v>
      </c>
      <c r="I12" s="99"/>
      <c r="J12" s="146">
        <v>11108.3</v>
      </c>
      <c r="K12" s="97"/>
      <c r="L12" s="147"/>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10857.618999999999</v>
      </c>
      <c r="E16" s="123"/>
      <c r="F16" s="123">
        <f>VALUE(23.6/100*(F6-F9)+F9)</f>
        <v>10145.953</v>
      </c>
      <c r="G16" s="123"/>
      <c r="H16" s="123">
        <f>VALUE(23.6/100*(H6-H9)+H9)</f>
        <v>10753.7284</v>
      </c>
      <c r="I16" s="124"/>
      <c r="J16" s="123">
        <f>VALUE(23.6/100*(J6-J9)+J9)</f>
        <v>11419.172399999999</v>
      </c>
      <c r="K16" s="123"/>
      <c r="L16" s="123">
        <f>VALUE(23.6/100*(L6-L9)+L9)</f>
        <v>11607.804</v>
      </c>
      <c r="M16" s="123"/>
      <c r="N16" s="123">
        <f>VALUE(23.6/100*(N6-N9)+N9)</f>
        <v>11868.288999999999</v>
      </c>
      <c r="O16" s="124"/>
      <c r="P16" s="123">
        <f>VALUE(23.6/100*(P6-P9)+P9)</f>
        <v>11744.943599999999</v>
      </c>
      <c r="Q16" s="123"/>
      <c r="R16" s="123">
        <f>VALUE(23.6/100*(R6-R9)+R9)</f>
        <v>0</v>
      </c>
      <c r="S16" s="123"/>
    </row>
    <row r="17" spans="1:19" ht="14.7" customHeight="1" x14ac:dyDescent="0.3">
      <c r="A17" s="163">
        <v>0.38200000000000001</v>
      </c>
      <c r="B17" s="125">
        <f>38.2/100*(B6-B9)+B9</f>
        <v>5635.5419999999995</v>
      </c>
      <c r="C17" s="126"/>
      <c r="D17" s="125">
        <f>VALUE(38.2/100*(D6-D9)+D9)</f>
        <v>10087.1405</v>
      </c>
      <c r="E17" s="125"/>
      <c r="F17" s="125">
        <f>VALUE(38.2/100*(F6-F9)+F9)</f>
        <v>9511.4735000000001</v>
      </c>
      <c r="G17" s="125"/>
      <c r="H17" s="125">
        <f>38.2/100*(H6-H9)+H9</f>
        <v>10610.560799999999</v>
      </c>
      <c r="I17" s="126"/>
      <c r="J17" s="125">
        <f>VALUE(38.2/100*(J6-J9)+J9)</f>
        <v>11148.8388</v>
      </c>
      <c r="K17" s="125"/>
      <c r="L17" s="241">
        <f>VALUE(38.2/100*(L6-L9)+L9)</f>
        <v>11301.422999999999</v>
      </c>
      <c r="M17" s="125"/>
      <c r="N17" s="125">
        <f>38.2/100*(N6-N9)+N9</f>
        <v>11723.055499999999</v>
      </c>
      <c r="O17" s="126"/>
      <c r="P17" s="241">
        <f>VALUE(38.2/100*(P6-P9)+P9)</f>
        <v>11523.403199999999</v>
      </c>
      <c r="Q17" s="125"/>
      <c r="R17" s="125">
        <f>VALUE(38.2/100*(R6-R9)+R9)</f>
        <v>0</v>
      </c>
      <c r="S17" s="125"/>
    </row>
    <row r="18" spans="1:19" ht="14.7" customHeight="1" x14ac:dyDescent="0.3">
      <c r="A18" s="162">
        <v>0.5</v>
      </c>
      <c r="B18" s="123">
        <f>VALUE(50/100*(B6-B9)+B9)</f>
        <v>4559.5</v>
      </c>
      <c r="C18" s="124"/>
      <c r="D18" s="123">
        <f>VALUE(50/100*(D6-D9)+D9)</f>
        <v>9464.4249999999993</v>
      </c>
      <c r="E18" s="123"/>
      <c r="F18" s="123">
        <f>VALUE(50/100*(F6-F9)+F9)</f>
        <v>8998.6749999999993</v>
      </c>
      <c r="G18" s="123"/>
      <c r="H18" s="123">
        <f>VALUE(50/100*(H6-H9)+H9)</f>
        <v>10494.849999999999</v>
      </c>
      <c r="I18" s="124"/>
      <c r="J18" s="123">
        <f>VALUE(50/100*(J6-J9)+J9)</f>
        <v>10930.349999999999</v>
      </c>
      <c r="K18" s="123"/>
      <c r="L18" s="123">
        <f>VALUE(50/100*(L6-L9)+L9)</f>
        <v>11053.8</v>
      </c>
      <c r="M18" s="123"/>
      <c r="N18" s="123">
        <f>VALUE(50/100*(N6-N9)+N9)</f>
        <v>11605.674999999999</v>
      </c>
      <c r="O18" s="124"/>
      <c r="P18" s="123">
        <f>VALUE(50/100*(P6-P9)+P9)</f>
        <v>11344.349999999999</v>
      </c>
      <c r="Q18" s="123"/>
      <c r="R18" s="123">
        <f>VALUE(50/100*(R6-R9)+R9)</f>
        <v>0</v>
      </c>
      <c r="S18" s="123"/>
    </row>
    <row r="19" spans="1:19" ht="14.7" customHeight="1" x14ac:dyDescent="0.3">
      <c r="A19" s="162">
        <v>0.61799999999999999</v>
      </c>
      <c r="B19" s="123">
        <f>VALUE(61.8/100*(B6-B9)+B9)</f>
        <v>3483.4579999999996</v>
      </c>
      <c r="C19" s="124"/>
      <c r="D19" s="123">
        <f>VALUE(61.8/100*(D6-D9)+D9)</f>
        <v>8841.7095000000008</v>
      </c>
      <c r="E19" s="123"/>
      <c r="F19" s="123">
        <f>VALUE(61.8/100*(F6-F9)+F9)</f>
        <v>8485.8765000000003</v>
      </c>
      <c r="G19" s="123"/>
      <c r="H19" s="123">
        <f>VALUE(61.8/100*(H6-H9)+H9)</f>
        <v>10379.1392</v>
      </c>
      <c r="I19" s="124"/>
      <c r="J19" s="123">
        <f>VALUE(61.8/100*(J6-J9)+J9)</f>
        <v>10711.861199999999</v>
      </c>
      <c r="K19" s="123"/>
      <c r="L19" s="123">
        <f>VALUE(61.8/100*(L6-L9)+L9)</f>
        <v>10806.177</v>
      </c>
      <c r="M19" s="123"/>
      <c r="N19" s="123">
        <f>VALUE(61.8/100*(N6-N9)+N9)</f>
        <v>11488.2945</v>
      </c>
      <c r="O19" s="124"/>
      <c r="P19" s="123">
        <f>VALUE(61.8/100*(P6-P9)+P9)</f>
        <v>11165.2968</v>
      </c>
      <c r="Q19" s="123"/>
      <c r="R19" s="123">
        <f>VALUE(61.8/100*(R6-R9)+R9)</f>
        <v>0</v>
      </c>
      <c r="S19" s="123"/>
    </row>
    <row r="20" spans="1:19" ht="14.7" customHeight="1" x14ac:dyDescent="0.3">
      <c r="A20" s="164">
        <v>0.70699999999999996</v>
      </c>
      <c r="B20" s="127">
        <f>VALUE(70.7/100*(B6-B9)+B9)</f>
        <v>2671.8669999999993</v>
      </c>
      <c r="C20" s="128"/>
      <c r="D20" s="127">
        <f>VALUE(70.7/100*(D6-D9)+D9)</f>
        <v>8372.0342500000006</v>
      </c>
      <c r="E20" s="129"/>
      <c r="F20" s="127">
        <f>VALUE(70.7/100*(F6-F9)+F9)</f>
        <v>8099.1047499999995</v>
      </c>
      <c r="G20" s="127"/>
      <c r="H20" s="127">
        <f>VALUE(70.7/100*(H6-H9)+H9)</f>
        <v>10291.8658</v>
      </c>
      <c r="I20" s="128"/>
      <c r="J20" s="127">
        <f>VALUE(70.7/100*(J6-J9)+J9)</f>
        <v>10547.068799999999</v>
      </c>
      <c r="K20" s="129"/>
      <c r="L20" s="127">
        <f>VALUE(70.7/100*(L6-L9)+L9)</f>
        <v>10619.410499999998</v>
      </c>
      <c r="M20" s="127"/>
      <c r="N20" s="127">
        <f>VALUE(70.7/100*(N6-N9)+N9)</f>
        <v>11399.76175</v>
      </c>
      <c r="O20" s="128"/>
      <c r="P20" s="127">
        <f>VALUE(70.7/100*(P6-P9)+P9)</f>
        <v>11030.2482</v>
      </c>
      <c r="Q20" s="129"/>
      <c r="R20" s="127">
        <f>VALUE(70.7/100*(R6-R9)+R9)</f>
        <v>0</v>
      </c>
      <c r="S20" s="127"/>
    </row>
    <row r="21" spans="1:19" ht="14.7" customHeight="1" x14ac:dyDescent="0.3">
      <c r="A21" s="162">
        <v>0.78600000000000003</v>
      </c>
      <c r="B21" s="123">
        <f>VALUE(78.6/100*(B6-B9)+B9)</f>
        <v>1951.4660000000003</v>
      </c>
      <c r="C21" s="124"/>
      <c r="D21" s="123">
        <f>VALUE(78.6/100*(D6-D9)+D9)</f>
        <v>7955.1315000000004</v>
      </c>
      <c r="E21" s="123"/>
      <c r="F21" s="123">
        <f>VALUE(78.6/100*(F6-F9)+F9)</f>
        <v>7755.790500000001</v>
      </c>
      <c r="G21" s="123"/>
      <c r="H21" s="123">
        <f>VALUE(78.6/100*(H6-H9)+H9)</f>
        <v>10214.3984</v>
      </c>
      <c r="I21" s="124"/>
      <c r="J21" s="123">
        <f>VALUE(78.6/100*(J6-J9)+J9)</f>
        <v>10400.7924</v>
      </c>
      <c r="K21" s="123"/>
      <c r="L21" s="123">
        <f>VALUE(78.6/100*(L6-L9)+L9)</f>
        <v>10453.628999999999</v>
      </c>
      <c r="M21" s="123"/>
      <c r="N21" s="123">
        <f>VALUE(78.6/100*(N6-N9)+N9)</f>
        <v>11321.1765</v>
      </c>
      <c r="O21" s="124"/>
      <c r="P21" s="123">
        <f>VALUE(78.6/100*(P6-P9)+P9)</f>
        <v>10910.373599999999</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10004.549999999999</v>
      </c>
      <c r="K22" s="129"/>
      <c r="L22" s="127">
        <f>VALUE(100/100*(L6-L9)+L9)</f>
        <v>10004.549999999999</v>
      </c>
      <c r="M22" s="127"/>
      <c r="N22" s="127">
        <f>VALUE(100/100*(N6-N9)+N9)</f>
        <v>11108.3</v>
      </c>
      <c r="O22" s="128"/>
      <c r="P22" s="127">
        <f>VALUE(100/100*(P6-P9)+P9)</f>
        <v>10585.65</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2015.9094999999998</v>
      </c>
      <c r="E25" s="131"/>
      <c r="F25" s="131">
        <f>VALUE(F12-38.2/100*(F6-F9))</f>
        <v>11664.626499999998</v>
      </c>
      <c r="G25" s="131"/>
      <c r="H25" s="131">
        <f>VALUE(H12-38.2/100*(H6-H9))</f>
        <v>10960.2392</v>
      </c>
      <c r="I25" s="132"/>
      <c r="J25" s="131">
        <f>VALUE(J12-38.2/100*(J6-J9))</f>
        <v>11815.611199999999</v>
      </c>
      <c r="K25" s="131"/>
      <c r="L25" s="133">
        <f>VALUE(L12-38.2/100*(L6-L9))</f>
        <v>801.62700000000007</v>
      </c>
      <c r="M25" s="131"/>
      <c r="N25" s="131">
        <f>VALUE(N12-38.2/100*(N6-N9))</f>
        <v>379.99450000000002</v>
      </c>
      <c r="O25" s="132"/>
      <c r="P25" s="131">
        <f>VALUE(P12-38.2/100*(P6-P9))</f>
        <v>579.64679999999987</v>
      </c>
      <c r="Q25" s="131"/>
      <c r="R25" s="131">
        <f>VALUE(R12-38.2/100*(R6-R9))</f>
        <v>0</v>
      </c>
      <c r="S25" s="131"/>
    </row>
    <row r="26" spans="1:19" ht="14.7" customHeight="1" x14ac:dyDescent="0.3">
      <c r="A26" s="165">
        <v>0.5</v>
      </c>
      <c r="B26" s="131">
        <f>VALUE(B12-50/100*(B6-B9))</f>
        <v>11385.3</v>
      </c>
      <c r="C26" s="132"/>
      <c r="D26" s="131">
        <f>VALUE(D12-50/100*(D6-D9))</f>
        <v>2638.6249999999995</v>
      </c>
      <c r="E26" s="131"/>
      <c r="F26" s="131">
        <f>VALUE(F12-50/100*(F6-F9))</f>
        <v>12177.424999999999</v>
      </c>
      <c r="G26" s="131"/>
      <c r="H26" s="131">
        <f>VALUE(H12-50/100*(H6-H9))</f>
        <v>11075.95</v>
      </c>
      <c r="I26" s="132"/>
      <c r="J26" s="131">
        <f>VALUE(J12-50/100*(J6-J9))</f>
        <v>12034.099999999999</v>
      </c>
      <c r="K26" s="131"/>
      <c r="L26" s="131">
        <f>VALUE(L12-50/100*(L6-L9))</f>
        <v>1049.25</v>
      </c>
      <c r="M26" s="131"/>
      <c r="N26" s="131">
        <f>VALUE(N12-50/100*(N6-N9))</f>
        <v>497.375</v>
      </c>
      <c r="O26" s="132"/>
      <c r="P26" s="131">
        <f>VALUE(P12-50/100*(P6-P9))</f>
        <v>758.69999999999982</v>
      </c>
      <c r="Q26" s="131"/>
      <c r="R26" s="131">
        <f>VALUE(R12-50/100*(R6-R9))</f>
        <v>0</v>
      </c>
      <c r="S26" s="131"/>
    </row>
    <row r="27" spans="1:19" ht="14.7" customHeight="1" x14ac:dyDescent="0.3">
      <c r="A27" s="166">
        <v>0.61799999999999999</v>
      </c>
      <c r="B27" s="134">
        <f>VALUE(B12-61.8/100*(B6-B9))</f>
        <v>12461.342000000001</v>
      </c>
      <c r="C27" s="135"/>
      <c r="D27" s="134">
        <f>VALUE(D12-61.8/100*(D6-D9))</f>
        <v>3261.3404999999993</v>
      </c>
      <c r="E27" s="134"/>
      <c r="F27" s="134">
        <f>VALUE(F12-61.8/100*(F6-F9))</f>
        <v>12690.223499999998</v>
      </c>
      <c r="G27" s="134"/>
      <c r="H27" s="134">
        <f>VALUE(H12-61.8/100*(H6-H9))</f>
        <v>11191.6608</v>
      </c>
      <c r="I27" s="135"/>
      <c r="J27" s="134">
        <f>VALUE(J12-61.8/100*(J6-J9))</f>
        <v>12252.5888</v>
      </c>
      <c r="K27" s="134"/>
      <c r="L27" s="134">
        <f>VALUE(L12-61.8/100*(L6-L9))</f>
        <v>1296.873</v>
      </c>
      <c r="M27" s="134"/>
      <c r="N27" s="134">
        <f>VALUE(N12-61.8/100*(N6-N9))</f>
        <v>614.75549999999998</v>
      </c>
      <c r="O27" s="135"/>
      <c r="P27" s="134">
        <f>VALUE(P12-61.8/100*(P6-P9))</f>
        <v>937.75319999999977</v>
      </c>
      <c r="Q27" s="134"/>
      <c r="R27" s="134">
        <f>VALUE(R12-61.8/100*(R6-R9))</f>
        <v>0</v>
      </c>
      <c r="S27" s="134"/>
    </row>
    <row r="28" spans="1:19" ht="14.7" customHeight="1" x14ac:dyDescent="0.3">
      <c r="A28" s="164">
        <v>0.70699999999999996</v>
      </c>
      <c r="B28" s="127">
        <f>VALUE(B12-70.07/100*(B6-B9))</f>
        <v>13215.4833</v>
      </c>
      <c r="C28" s="128"/>
      <c r="D28" s="127">
        <f>VALUE(D12-70.07/100*(D6-D9))</f>
        <v>3697.7690749999988</v>
      </c>
      <c r="E28" s="129"/>
      <c r="F28" s="127">
        <f>VALUE(F12-70.07/100*(F6-F9))</f>
        <v>13049.617024999998</v>
      </c>
      <c r="G28" s="127"/>
      <c r="H28" s="127">
        <f>VALUE(H12-70.07/100*(H6-H9))</f>
        <v>11272.75642</v>
      </c>
      <c r="I28" s="128"/>
      <c r="J28" s="127">
        <f>VALUE(J12-70.07/100*(J6-J9))</f>
        <v>12405.716119999999</v>
      </c>
      <c r="K28" s="129"/>
      <c r="L28" s="127">
        <f>VALUE(L12-70.07/100*(L6-L9))</f>
        <v>1470.4189499999998</v>
      </c>
      <c r="M28" s="127"/>
      <c r="N28" s="127">
        <f>VALUE(N12-70.07/100*(N6-N9))</f>
        <v>697.02132499999993</v>
      </c>
      <c r="O28" s="128"/>
      <c r="P28" s="127">
        <f>VALUE(P12-70.07/100*(P6-P9))</f>
        <v>1063.2421799999995</v>
      </c>
      <c r="Q28" s="129"/>
      <c r="R28" s="127">
        <f>VALUE(R12-70.07/100*(R6-R9))</f>
        <v>0</v>
      </c>
      <c r="S28" s="127"/>
    </row>
    <row r="29" spans="1:19" ht="14.7" customHeight="1" x14ac:dyDescent="0.3">
      <c r="A29" s="165">
        <v>1</v>
      </c>
      <c r="B29" s="131">
        <f>VALUE(B12-100/100*(B6-B9))</f>
        <v>15944.8</v>
      </c>
      <c r="C29" s="132"/>
      <c r="D29" s="131">
        <f>VALUE(D12-100/100*(D6-D9))</f>
        <v>5277.2499999999991</v>
      </c>
      <c r="E29" s="131"/>
      <c r="F29" s="131">
        <f>VALUE(F12-100/100*(F6-F9))</f>
        <v>14350.3</v>
      </c>
      <c r="G29" s="131"/>
      <c r="H29" s="131">
        <f>VALUE(H12-100/100*(H6-H9))</f>
        <v>11566.25</v>
      </c>
      <c r="I29" s="132"/>
      <c r="J29" s="131">
        <f>VALUE(J12-100/100*(J6-J9))</f>
        <v>12959.9</v>
      </c>
      <c r="K29" s="131"/>
      <c r="L29" s="131">
        <f>VALUE(L12-100/100*(L6-L9))</f>
        <v>2098.5</v>
      </c>
      <c r="M29" s="131"/>
      <c r="N29" s="131">
        <f>VALUE(N12-100/100*(N6-N9))</f>
        <v>994.75</v>
      </c>
      <c r="O29" s="132"/>
      <c r="P29" s="131">
        <f>VALUE(P12-100/100*(P6-P9))</f>
        <v>1517.3999999999996</v>
      </c>
      <c r="Q29" s="131"/>
      <c r="R29" s="131">
        <f>VALUE(R12-100/100*(R6-R9))</f>
        <v>0</v>
      </c>
      <c r="S29" s="131"/>
    </row>
    <row r="30" spans="1:19" ht="14.7" customHeight="1" x14ac:dyDescent="0.3">
      <c r="A30" s="167">
        <v>1.236</v>
      </c>
      <c r="B30" s="136">
        <f>VALUE(B12-123.6/100*(B6-B9))</f>
        <v>18096.884000000002</v>
      </c>
      <c r="C30" s="137"/>
      <c r="D30" s="136">
        <f>VALUE(D12-123.6/100*(D6-D9))</f>
        <v>6522.6809999999987</v>
      </c>
      <c r="E30" s="136"/>
      <c r="F30" s="136">
        <f>VALUE(F12-123.6/100*(F6-F9))</f>
        <v>15375.896999999997</v>
      </c>
      <c r="G30" s="136"/>
      <c r="H30" s="136">
        <f>VALUE(H12-123.6/100*(H6-H9))</f>
        <v>11797.6716</v>
      </c>
      <c r="I30" s="137"/>
      <c r="J30" s="136">
        <f>VALUE(J12-123.6/100*(J6-J9))</f>
        <v>13396.8776</v>
      </c>
      <c r="K30" s="136"/>
      <c r="L30" s="136">
        <f>VALUE(L12-123.6/100*(L6-L9))</f>
        <v>2593.7460000000001</v>
      </c>
      <c r="M30" s="136"/>
      <c r="N30" s="136">
        <f>VALUE(N12-123.6/100*(N6-N9))</f>
        <v>1229.511</v>
      </c>
      <c r="O30" s="137"/>
      <c r="P30" s="136">
        <f>VALUE(P12-123.6/100*(P6-P9))</f>
        <v>1875.5063999999995</v>
      </c>
      <c r="Q30" s="136"/>
      <c r="R30" s="136">
        <f>VALUE(R12-123.6/100*(R6-R9))</f>
        <v>0</v>
      </c>
      <c r="S30" s="136"/>
    </row>
    <row r="31" spans="1:19" ht="14.7" customHeight="1" x14ac:dyDescent="0.3">
      <c r="A31" s="164">
        <v>1.3819999999999999</v>
      </c>
      <c r="B31" s="127">
        <f>VALUE(B12-138.2/100*(B6-B9))</f>
        <v>19428.257999999998</v>
      </c>
      <c r="C31" s="128"/>
      <c r="D31" s="127">
        <f>VALUE(D12-138.2/100*(D6-D9))</f>
        <v>7293.1594999999979</v>
      </c>
      <c r="E31" s="129"/>
      <c r="F31" s="127">
        <f>VALUE(F12-138.2/100*(F6-F9))</f>
        <v>16010.376499999998</v>
      </c>
      <c r="G31" s="127"/>
      <c r="H31" s="127">
        <f>VALUE(H12-138.2/100*(H6-H9))</f>
        <v>11940.8392</v>
      </c>
      <c r="I31" s="128"/>
      <c r="J31" s="127">
        <f>VALUE(J12-138.2/100*(J6-J9))</f>
        <v>13667.2112</v>
      </c>
      <c r="K31" s="129"/>
      <c r="L31" s="127">
        <f>VALUE(L12-138.2/100*(L6-L9))</f>
        <v>2900.127</v>
      </c>
      <c r="M31" s="127"/>
      <c r="N31" s="127">
        <f>VALUE(N12-138.2/100*(N6-N9))</f>
        <v>1374.7444999999998</v>
      </c>
      <c r="O31" s="128"/>
      <c r="P31" s="127">
        <f>VALUE(P12-138.2/100*(P6-P9))</f>
        <v>2097.0467999999992</v>
      </c>
      <c r="Q31" s="129"/>
      <c r="R31" s="127">
        <f>VALUE(R12-138.2/100*(R6-R9))</f>
        <v>0</v>
      </c>
      <c r="S31" s="127"/>
    </row>
    <row r="32" spans="1:19" ht="14.7" customHeight="1" x14ac:dyDescent="0.3">
      <c r="A32" s="164">
        <v>1.5</v>
      </c>
      <c r="B32" s="127">
        <f>VALUE(B12-150/100*(B6-B9))</f>
        <v>20504.3</v>
      </c>
      <c r="C32" s="128"/>
      <c r="D32" s="127">
        <f>VALUE(D12-150/100*(D6-D9))</f>
        <v>7915.8749999999982</v>
      </c>
      <c r="E32" s="129"/>
      <c r="F32" s="127">
        <f>VALUE(F12-150/100*(F6-F9))</f>
        <v>16523.174999999996</v>
      </c>
      <c r="G32" s="127"/>
      <c r="H32" s="127">
        <f>VALUE(H12-150/100*(H6-H9))</f>
        <v>12056.55</v>
      </c>
      <c r="I32" s="128"/>
      <c r="J32" s="127">
        <f>VALUE(J12-150/100*(J6-J9))</f>
        <v>13885.7</v>
      </c>
      <c r="K32" s="129"/>
      <c r="L32" s="127">
        <f>VALUE(L12-150/100*(L6-L9))</f>
        <v>3147.75</v>
      </c>
      <c r="M32" s="127"/>
      <c r="N32" s="127">
        <f>VALUE(N12-150/100*(N6-N9))</f>
        <v>1492.125</v>
      </c>
      <c r="O32" s="128"/>
      <c r="P32" s="127">
        <f>VALUE(P12-150/100*(P6-P9))</f>
        <v>2276.0999999999995</v>
      </c>
      <c r="Q32" s="129"/>
      <c r="R32" s="127">
        <f>VALUE(R12-150/100*(R6-R9))</f>
        <v>0</v>
      </c>
      <c r="S32" s="127"/>
    </row>
    <row r="33" spans="1:19" ht="14.7" customHeight="1" x14ac:dyDescent="0.3">
      <c r="A33" s="166">
        <v>1.6180000000000001</v>
      </c>
      <c r="B33" s="134">
        <f>VALUE(B12-161.8/100*(B6-B9))</f>
        <v>21580.342000000001</v>
      </c>
      <c r="C33" s="135"/>
      <c r="D33" s="134">
        <f>VALUE(D12-161.8/100*(D6-D9))</f>
        <v>8538.5904999999984</v>
      </c>
      <c r="E33" s="134"/>
      <c r="F33" s="134">
        <f>VALUE(F12-161.8/100*(F6-F9))</f>
        <v>17035.9735</v>
      </c>
      <c r="G33" s="134"/>
      <c r="H33" s="134">
        <f>VALUE(H12-161.8/100*(H6-H9))</f>
        <v>12172.2608</v>
      </c>
      <c r="I33" s="135"/>
      <c r="J33" s="134">
        <f>VALUE(J12-161.8/100*(J6-J9))</f>
        <v>14104.1888</v>
      </c>
      <c r="K33" s="134"/>
      <c r="L33" s="134">
        <f>VALUE(L12-161.8/100*(L6-L9))</f>
        <v>3395.373</v>
      </c>
      <c r="M33" s="134"/>
      <c r="N33" s="134">
        <f>VALUE(N12-161.8/100*(N6-N9))</f>
        <v>1609.5055000000002</v>
      </c>
      <c r="O33" s="135"/>
      <c r="P33" s="134">
        <f>VALUE(P12-161.8/100*(P6-P9))</f>
        <v>2455.1531999999997</v>
      </c>
      <c r="Q33" s="134"/>
      <c r="R33" s="134">
        <f>VALUE(R12-161.8/100*(R6-R9))</f>
        <v>0</v>
      </c>
      <c r="S33" s="134"/>
    </row>
    <row r="34" spans="1:19" ht="14.7" customHeight="1" x14ac:dyDescent="0.3">
      <c r="A34" s="164">
        <v>1.7070000000000001</v>
      </c>
      <c r="B34" s="127">
        <f>VALUE(B12-170.07/100*(B6-B9))</f>
        <v>22334.4833</v>
      </c>
      <c r="C34" s="128"/>
      <c r="D34" s="127">
        <f>VALUE(D12-170.07/100*(D6-D9))</f>
        <v>8975.0190749999983</v>
      </c>
      <c r="E34" s="129"/>
      <c r="F34" s="127">
        <f>VALUE(F12-170.07/100*(F6-F9))</f>
        <v>17395.367024999996</v>
      </c>
      <c r="G34" s="127"/>
      <c r="H34" s="127">
        <f>VALUE(H12-170.07/100*(H6-H9))</f>
        <v>12253.35642</v>
      </c>
      <c r="I34" s="128"/>
      <c r="J34" s="127">
        <f>VALUE(J12-170.07/100*(J6-J9))</f>
        <v>14257.31612</v>
      </c>
      <c r="K34" s="129"/>
      <c r="L34" s="127">
        <f>VALUE(L12-170.07/100*(L6-L9))</f>
        <v>3568.9189499999998</v>
      </c>
      <c r="M34" s="127"/>
      <c r="N34" s="127">
        <f>VALUE(N12-170.07/100*(N6-N9))</f>
        <v>1691.7713249999999</v>
      </c>
      <c r="O34" s="128"/>
      <c r="P34" s="127">
        <f>VALUE(P12-170.07/100*(P6-P9))</f>
        <v>2580.6421799999994</v>
      </c>
      <c r="Q34" s="129"/>
      <c r="R34" s="127">
        <f>VALUE(R12-170.07/100*(R6-R9))</f>
        <v>0</v>
      </c>
      <c r="S34" s="127"/>
    </row>
    <row r="35" spans="1:19" ht="14.7" customHeight="1" x14ac:dyDescent="0.3">
      <c r="A35" s="165">
        <v>2</v>
      </c>
      <c r="B35" s="131">
        <f>VALUE(B12-200/100*(B6-B9))</f>
        <v>25063.8</v>
      </c>
      <c r="C35" s="132"/>
      <c r="D35" s="131">
        <f>VALUE(D12-200/100*(D6-D9))</f>
        <v>10554.499999999998</v>
      </c>
      <c r="E35" s="131"/>
      <c r="F35" s="131">
        <f>VALUE(F12-200/100*(F6-F9))</f>
        <v>18696.049999999996</v>
      </c>
      <c r="G35" s="131"/>
      <c r="H35" s="131">
        <f>VALUE(H12-200/100*(H6-H9))</f>
        <v>12546.85</v>
      </c>
      <c r="I35" s="132"/>
      <c r="J35" s="131">
        <f>VALUE(J12-200/100*(J6-J9))</f>
        <v>14811.5</v>
      </c>
      <c r="K35" s="131"/>
      <c r="L35" s="131">
        <f>VALUE(L12-200/100*(L6-L9))</f>
        <v>4197</v>
      </c>
      <c r="M35" s="131"/>
      <c r="N35" s="131">
        <f>VALUE(N12-200/100*(N6-N9))</f>
        <v>1989.5</v>
      </c>
      <c r="O35" s="132"/>
      <c r="P35" s="131">
        <f>VALUE(P12-200/100*(P6-P9))</f>
        <v>3034.7999999999993</v>
      </c>
      <c r="Q35" s="131"/>
      <c r="R35" s="131">
        <f>VALUE(R12-200/100*(R6-R9))</f>
        <v>0</v>
      </c>
      <c r="S35" s="131"/>
    </row>
    <row r="36" spans="1:19" ht="14.7" customHeight="1" x14ac:dyDescent="0.3">
      <c r="A36" s="164">
        <v>2.2360000000000002</v>
      </c>
      <c r="B36" s="127">
        <f>VALUE(B12-223.6/100*(B6-B9))</f>
        <v>27215.883999999998</v>
      </c>
      <c r="C36" s="128"/>
      <c r="D36" s="127">
        <f>VALUE(D12-223.6/100*(D6-D9))</f>
        <v>11799.930999999997</v>
      </c>
      <c r="E36" s="129"/>
      <c r="F36" s="127">
        <f>VALUE(F12-223.6/100*(F6-F9))</f>
        <v>19721.646999999997</v>
      </c>
      <c r="G36" s="127"/>
      <c r="H36" s="127">
        <f>VALUE(H12-223.6/100*(H6-H9))</f>
        <v>12778.2716</v>
      </c>
      <c r="I36" s="128"/>
      <c r="J36" s="127">
        <f>VALUE(J12-223.6/100*(J6-J9))</f>
        <v>15248.477599999998</v>
      </c>
      <c r="K36" s="129"/>
      <c r="L36" s="127">
        <f>VALUE(L12-223.6/100*(L6-L9))</f>
        <v>4692.2459999999992</v>
      </c>
      <c r="M36" s="127"/>
      <c r="N36" s="127">
        <f>VALUE(N12-223.6/100*(N6-N9))</f>
        <v>2224.261</v>
      </c>
      <c r="O36" s="128"/>
      <c r="P36" s="127">
        <f>VALUE(P12-223.6/100*(P6-P9))</f>
        <v>3392.9063999999989</v>
      </c>
      <c r="Q36" s="129"/>
      <c r="R36" s="127">
        <f>VALUE(R12-223.6/100*(R6-R9))</f>
        <v>0</v>
      </c>
      <c r="S36" s="127"/>
    </row>
    <row r="37" spans="1:19" ht="14.7" customHeight="1" x14ac:dyDescent="0.3">
      <c r="A37" s="165">
        <v>2.3820000000000001</v>
      </c>
      <c r="B37" s="131">
        <f>VALUE(B12-238.2/100*(B6-B9))</f>
        <v>28547.257999999998</v>
      </c>
      <c r="C37" s="132"/>
      <c r="D37" s="131">
        <f>VALUE(D12-238.2/100*(D6-D9))</f>
        <v>12570.409499999996</v>
      </c>
      <c r="E37" s="131"/>
      <c r="F37" s="131">
        <f>VALUE(F12-238.2/100*(F6-F9))</f>
        <v>20356.126499999995</v>
      </c>
      <c r="G37" s="131"/>
      <c r="H37" s="131">
        <f>VALUE(H12-238.2/100*(H6-H9))</f>
        <v>12921.439200000001</v>
      </c>
      <c r="I37" s="132"/>
      <c r="J37" s="131">
        <f>VALUE(J12-238.2/100*(J6-J9))</f>
        <v>15518.8112</v>
      </c>
      <c r="K37" s="131"/>
      <c r="L37" s="131">
        <f>VALUE(L12-238.2/100*(L6-L9))</f>
        <v>4998.6269999999995</v>
      </c>
      <c r="M37" s="131"/>
      <c r="N37" s="131">
        <f>VALUE(N12-238.2/100*(N6-N9))</f>
        <v>2369.4944999999998</v>
      </c>
      <c r="O37" s="132"/>
      <c r="P37" s="131">
        <f>VALUE(P12-238.2/100*(P6-P9))</f>
        <v>3614.4467999999988</v>
      </c>
      <c r="Q37" s="131"/>
      <c r="R37" s="131">
        <f>VALUE(R12-238.2/100*(R6-R9))</f>
        <v>0</v>
      </c>
      <c r="S37" s="131"/>
    </row>
    <row r="38" spans="1:19" ht="14.7" customHeight="1" x14ac:dyDescent="0.3">
      <c r="A38" s="165">
        <v>2.6179999999999999</v>
      </c>
      <c r="B38" s="131">
        <f>VALUE(B12-261.8/100*(B6-B9))</f>
        <v>30699.342000000001</v>
      </c>
      <c r="C38" s="132"/>
      <c r="D38" s="131">
        <f>VALUE(D12-261.8/100*(D6-D9))</f>
        <v>13815.8405</v>
      </c>
      <c r="E38" s="131"/>
      <c r="F38" s="131">
        <f>VALUE(F12-261.8/100*(F6-F9))</f>
        <v>21381.7235</v>
      </c>
      <c r="G38" s="131"/>
      <c r="H38" s="131">
        <f>VALUE(H12-261.8/100*(H6-H9))</f>
        <v>13152.8608</v>
      </c>
      <c r="I38" s="132"/>
      <c r="J38" s="131">
        <f>VALUE(J12-261.8/100*(J6-J9))</f>
        <v>15955.788800000002</v>
      </c>
      <c r="K38" s="131"/>
      <c r="L38" s="131">
        <f>VALUE(L12-261.8/100*(L6-L9))</f>
        <v>5493.8730000000005</v>
      </c>
      <c r="M38" s="131"/>
      <c r="N38" s="131">
        <f>VALUE(N12-261.8/100*(N6-N9))</f>
        <v>2604.2555000000002</v>
      </c>
      <c r="O38" s="132"/>
      <c r="P38" s="131">
        <f>VALUE(P12-261.8/100*(P6-P9))</f>
        <v>3972.5531999999994</v>
      </c>
      <c r="Q38" s="131"/>
      <c r="R38" s="131">
        <f>VALUE(R12-261.8/100*(R6-R9))</f>
        <v>0</v>
      </c>
      <c r="S38" s="131"/>
    </row>
    <row r="39" spans="1:19" ht="14.7" customHeight="1" x14ac:dyDescent="0.3">
      <c r="A39" s="165">
        <v>3</v>
      </c>
      <c r="B39" s="131">
        <f>VALUE(B12-300/100*(B6-B9))</f>
        <v>34182.800000000003</v>
      </c>
      <c r="C39" s="132"/>
      <c r="D39" s="131">
        <f>VALUE(D12-300/100*(D6-D9))</f>
        <v>15831.749999999996</v>
      </c>
      <c r="E39" s="131"/>
      <c r="F39" s="131">
        <f>VALUE(F12-300/100*(F6-F9))</f>
        <v>23041.799999999996</v>
      </c>
      <c r="G39" s="131"/>
      <c r="H39" s="131">
        <f>VALUE(H12-300/100*(H6-H9))</f>
        <v>13527.45</v>
      </c>
      <c r="I39" s="132"/>
      <c r="J39" s="131">
        <f>VALUE(J12-300/100*(J6-J9))</f>
        <v>16663.099999999999</v>
      </c>
      <c r="K39" s="131"/>
      <c r="L39" s="131">
        <f>VALUE(L12-300/100*(L6-L9))</f>
        <v>6295.5</v>
      </c>
      <c r="M39" s="131"/>
      <c r="N39" s="131">
        <f>VALUE(N12-300/100*(N6-N9))</f>
        <v>2984.25</v>
      </c>
      <c r="O39" s="132"/>
      <c r="P39" s="131">
        <f>VALUE(P12-300/100*(P6-P9))</f>
        <v>4552.1999999999989</v>
      </c>
      <c r="Q39" s="131"/>
      <c r="R39" s="131">
        <f>VALUE(R12-300/100*(R6-R9))</f>
        <v>0</v>
      </c>
      <c r="S39" s="131"/>
    </row>
    <row r="40" spans="1:19" ht="14.7" customHeight="1" x14ac:dyDescent="0.3">
      <c r="A40" s="164">
        <v>3.2360000000000002</v>
      </c>
      <c r="B40" s="127">
        <f>VALUE(B12-323.6/100*(B6-B9))</f>
        <v>36334.884000000005</v>
      </c>
      <c r="C40" s="128"/>
      <c r="D40" s="127">
        <f>VALUE(D12-323.6/100*(D6-D9))</f>
        <v>17077.180999999997</v>
      </c>
      <c r="E40" s="129"/>
      <c r="F40" s="127">
        <f>VALUE(F12-323.6/100*(F6-F9))</f>
        <v>24067.396999999997</v>
      </c>
      <c r="G40" s="127"/>
      <c r="H40" s="127">
        <f>VALUE(H12-323.6/100*(H6-H9))</f>
        <v>13758.8716</v>
      </c>
      <c r="I40" s="128"/>
      <c r="J40" s="127">
        <f>VALUE(J12-323.6/100*(J6-J9))</f>
        <v>17100.077600000001</v>
      </c>
      <c r="K40" s="129"/>
      <c r="L40" s="127">
        <f>VALUE(L12-323.6/100*(L6-L9))</f>
        <v>6790.7460000000001</v>
      </c>
      <c r="M40" s="127"/>
      <c r="N40" s="127">
        <f>VALUE(N12-323.6/100*(N6-N9))</f>
        <v>3219.0110000000004</v>
      </c>
      <c r="O40" s="128"/>
      <c r="P40" s="127">
        <f>VALUE(P12-323.6/100*(P6-P9))</f>
        <v>4910.3063999999995</v>
      </c>
      <c r="Q40" s="129"/>
      <c r="R40" s="127">
        <f>VALUE(R12-323.6/100*(R6-R9))</f>
        <v>0</v>
      </c>
      <c r="S40" s="127"/>
    </row>
    <row r="41" spans="1:19" ht="14.7" customHeight="1" x14ac:dyDescent="0.3">
      <c r="A41" s="165">
        <v>3.3820000000000001</v>
      </c>
      <c r="B41" s="131">
        <f>VALUE(B12-338.2/100*(B6-B9))</f>
        <v>37666.258000000002</v>
      </c>
      <c r="C41" s="132"/>
      <c r="D41" s="131">
        <f>VALUE(D12-338.2/100*(D6-D9))</f>
        <v>17847.659499999994</v>
      </c>
      <c r="E41" s="131"/>
      <c r="F41" s="131">
        <f>VALUE(F12-338.2/100*(F6-F9))</f>
        <v>24701.876499999995</v>
      </c>
      <c r="G41" s="131"/>
      <c r="H41" s="131">
        <f>VALUE(H12-338.2/100*(H6-H9))</f>
        <v>13902.039200000001</v>
      </c>
      <c r="I41" s="132"/>
      <c r="J41" s="131">
        <f>VALUE(J12-338.2/100*(J6-J9))</f>
        <v>17370.411199999999</v>
      </c>
      <c r="K41" s="131"/>
      <c r="L41" s="131">
        <f>VALUE(L12-338.2/100*(L6-L9))</f>
        <v>7097.1269999999995</v>
      </c>
      <c r="M41" s="131"/>
      <c r="N41" s="131">
        <f>VALUE(N12-338.2/100*(N6-N9))</f>
        <v>3364.2444999999998</v>
      </c>
      <c r="O41" s="132"/>
      <c r="P41" s="131">
        <f>VALUE(P12-338.2/100*(P6-P9))</f>
        <v>5131.8467999999984</v>
      </c>
      <c r="Q41" s="131"/>
      <c r="R41" s="131">
        <f>VALUE(R12-338.2/100*(R6-R9))</f>
        <v>0</v>
      </c>
      <c r="S41" s="131"/>
    </row>
    <row r="42" spans="1:19" ht="14.7" customHeight="1" x14ac:dyDescent="0.3">
      <c r="A42" s="165">
        <v>3.6179999999999999</v>
      </c>
      <c r="B42" s="131">
        <f>VALUE(B12-361.8/100*(B6-B9))</f>
        <v>39818.342000000004</v>
      </c>
      <c r="C42" s="132"/>
      <c r="D42" s="131">
        <f>VALUE(D12-361.8/100*(D6-D9))</f>
        <v>19093.090499999998</v>
      </c>
      <c r="E42" s="131"/>
      <c r="F42" s="131">
        <f>VALUE(F12-361.8/100*(F6-F9))</f>
        <v>25727.4735</v>
      </c>
      <c r="G42" s="131"/>
      <c r="H42" s="131">
        <f>VALUE(H12-361.8/100*(H6-H9))</f>
        <v>14133.460800000001</v>
      </c>
      <c r="I42" s="132"/>
      <c r="J42" s="131">
        <f>VALUE(J12-361.8/100*(J6-J9))</f>
        <v>17807.388800000001</v>
      </c>
      <c r="K42" s="131"/>
      <c r="L42" s="131">
        <f>VALUE(L12-361.8/100*(L6-L9))</f>
        <v>7592.3730000000005</v>
      </c>
      <c r="M42" s="131"/>
      <c r="N42" s="131">
        <f>VALUE(N12-361.8/100*(N6-N9))</f>
        <v>3599.0055000000002</v>
      </c>
      <c r="O42" s="132"/>
      <c r="P42" s="131">
        <f>VALUE(P12-361.8/100*(P6-P9))</f>
        <v>5489.953199999999</v>
      </c>
      <c r="Q42" s="131"/>
      <c r="R42" s="131">
        <f>VALUE(R12-361.8/100*(R6-R9))</f>
        <v>0</v>
      </c>
      <c r="S42" s="131"/>
    </row>
    <row r="43" spans="1:19" ht="14.7" customHeight="1" x14ac:dyDescent="0.3">
      <c r="A43" s="165">
        <v>4</v>
      </c>
      <c r="B43" s="131">
        <f>VALUE(B12-400/100*(B6-B9))</f>
        <v>43301.8</v>
      </c>
      <c r="C43" s="132"/>
      <c r="D43" s="131">
        <f>VALUE(D12-400/100*(D6-D9))</f>
        <v>21108.999999999996</v>
      </c>
      <c r="E43" s="131"/>
      <c r="F43" s="131">
        <f>VALUE(F12-400/100*(F6-F9))</f>
        <v>27387.549999999996</v>
      </c>
      <c r="G43" s="131"/>
      <c r="H43" s="131">
        <f>VALUE(H12-400/100*(H6-H9))</f>
        <v>14508.050000000001</v>
      </c>
      <c r="I43" s="132"/>
      <c r="J43" s="131">
        <f>VALUE(J12-400/100*(J6-J9))</f>
        <v>18514.7</v>
      </c>
      <c r="K43" s="131"/>
      <c r="L43" s="131">
        <f>VALUE(L12-400/100*(L6-L9))</f>
        <v>8394</v>
      </c>
      <c r="M43" s="131"/>
      <c r="N43" s="131">
        <f>VALUE(N12-400/100*(N6-N9))</f>
        <v>3979</v>
      </c>
      <c r="O43" s="132"/>
      <c r="P43" s="131">
        <f>VALUE(P12-400/100*(P6-P9))</f>
        <v>6069.5999999999985</v>
      </c>
      <c r="Q43" s="131"/>
      <c r="R43" s="131">
        <f>VALUE(R12-400/100*(R6-R9))</f>
        <v>0</v>
      </c>
      <c r="S43" s="131"/>
    </row>
    <row r="44" spans="1:19" ht="14.7" customHeight="1" x14ac:dyDescent="0.3">
      <c r="A44" s="164">
        <v>4.2359999999999998</v>
      </c>
      <c r="B44" s="127">
        <f>VALUE(B12-423.6/100*(B6-B9))</f>
        <v>45453.884000000005</v>
      </c>
      <c r="C44" s="128"/>
      <c r="D44" s="127">
        <f>VALUE(D12-423.6/100*(D6-D9))</f>
        <v>22354.431</v>
      </c>
      <c r="E44" s="129"/>
      <c r="F44" s="127">
        <f>VALUE(F12-423.6/100*(F6-F9))</f>
        <v>28413.146999999997</v>
      </c>
      <c r="G44" s="127"/>
      <c r="H44" s="127">
        <f>VALUE(H12-423.6/100*(H6-H9))</f>
        <v>14739.471600000001</v>
      </c>
      <c r="I44" s="128"/>
      <c r="J44" s="127">
        <f>VALUE(J12-423.6/100*(J6-J9))</f>
        <v>18951.677600000003</v>
      </c>
      <c r="K44" s="129"/>
      <c r="L44" s="127">
        <f>VALUE(L12-423.6/100*(L6-L9))</f>
        <v>8889.246000000001</v>
      </c>
      <c r="M44" s="127"/>
      <c r="N44" s="127">
        <f>VALUE(N12-423.6/100*(N6-N9))</f>
        <v>4213.7610000000004</v>
      </c>
      <c r="O44" s="128"/>
      <c r="P44" s="127">
        <f>VALUE(P12-423.6/100*(P6-P9))</f>
        <v>6427.7063999999991</v>
      </c>
      <c r="Q44" s="129"/>
      <c r="R44" s="127">
        <f>VALUE(R12-423.6/100*(R6-R9))</f>
        <v>0</v>
      </c>
      <c r="S44" s="127"/>
    </row>
    <row r="45" spans="1:19" ht="14.7" customHeight="1" x14ac:dyDescent="0.3">
      <c r="A45" s="164">
        <v>4.3819999999999997</v>
      </c>
      <c r="B45" s="127">
        <f>VALUE(B12-438.2/100*(B6-B9))</f>
        <v>46785.258000000002</v>
      </c>
      <c r="C45" s="128"/>
      <c r="D45" s="127">
        <f>VALUE(D12-438.2/100*(D6-D9))</f>
        <v>23124.909499999994</v>
      </c>
      <c r="E45" s="129"/>
      <c r="F45" s="127">
        <f>VALUE(F12-438.2/100*(F6-F9))</f>
        <v>29047.626499999995</v>
      </c>
      <c r="G45" s="127"/>
      <c r="H45" s="127">
        <f>VALUE(H12-438.2/100*(H6-H9))</f>
        <v>14882.639200000001</v>
      </c>
      <c r="I45" s="128"/>
      <c r="J45" s="127">
        <f>VALUE(J12-438.2/100*(J6-J9))</f>
        <v>19222.011200000001</v>
      </c>
      <c r="K45" s="129"/>
      <c r="L45" s="127">
        <f>VALUE(L12-438.2/100*(L6-L9))</f>
        <v>9195.6269999999986</v>
      </c>
      <c r="M45" s="127"/>
      <c r="N45" s="127">
        <f>VALUE(N12-438.2/100*(N6-N9))</f>
        <v>4358.9944999999998</v>
      </c>
      <c r="O45" s="128"/>
      <c r="P45" s="127">
        <f>VALUE(P12-438.2/100*(P6-P9))</f>
        <v>6649.2467999999981</v>
      </c>
      <c r="Q45" s="129"/>
      <c r="R45" s="127">
        <f>VALUE(R12-438.2/100*(R6-R9))</f>
        <v>0</v>
      </c>
      <c r="S45" s="127"/>
    </row>
    <row r="46" spans="1:19" ht="14.7" customHeight="1" x14ac:dyDescent="0.3">
      <c r="A46" s="164">
        <v>4.6180000000000003</v>
      </c>
      <c r="B46" s="127">
        <f>VALUE(B12-461.8/100*(B6-B9))</f>
        <v>48937.342000000004</v>
      </c>
      <c r="C46" s="128"/>
      <c r="D46" s="127">
        <f>VALUE(D12-461.8/100*(D6-D9))</f>
        <v>24370.340499999998</v>
      </c>
      <c r="E46" s="129"/>
      <c r="F46" s="127">
        <f>VALUE(F12-461.8/100*(F6-F9))</f>
        <v>30073.223499999996</v>
      </c>
      <c r="G46" s="127"/>
      <c r="H46" s="127">
        <f>VALUE(H12-461.8/100*(H6-H9))</f>
        <v>15114.060800000003</v>
      </c>
      <c r="I46" s="128"/>
      <c r="J46" s="127">
        <f>VALUE(J12-461.8/100*(J6-J9))</f>
        <v>19658.988799999999</v>
      </c>
      <c r="K46" s="129"/>
      <c r="L46" s="127">
        <f>VALUE(L12-461.8/100*(L6-L9))</f>
        <v>9690.8730000000014</v>
      </c>
      <c r="M46" s="127"/>
      <c r="N46" s="127">
        <f>VALUE(N12-461.8/100*(N6-N9))</f>
        <v>4593.7555000000002</v>
      </c>
      <c r="O46" s="128"/>
      <c r="P46" s="127">
        <f>VALUE(P12-461.8/100*(P6-P9))</f>
        <v>7007.3531999999987</v>
      </c>
      <c r="Q46" s="129"/>
      <c r="R46" s="127">
        <f>VALUE(R12-461.8/100*(R6-R9))</f>
        <v>0</v>
      </c>
      <c r="S46" s="127"/>
    </row>
    <row r="47" spans="1:19" ht="14.7" customHeight="1" x14ac:dyDescent="0.3">
      <c r="A47" s="164">
        <v>5</v>
      </c>
      <c r="B47" s="127">
        <f>VALUE(B12-500/100*(B6-B9))</f>
        <v>52420.800000000003</v>
      </c>
      <c r="C47" s="128"/>
      <c r="D47" s="127">
        <f>VALUE(D12-500/100*(D6-D9))</f>
        <v>26386.249999999996</v>
      </c>
      <c r="E47" s="129"/>
      <c r="F47" s="127">
        <f>VALUE(F12-500/100*(F6-F9))</f>
        <v>31733.299999999996</v>
      </c>
      <c r="G47" s="127"/>
      <c r="H47" s="127">
        <f>VALUE(H12-500/100*(H6-H9))</f>
        <v>15488.650000000001</v>
      </c>
      <c r="I47" s="128"/>
      <c r="J47" s="127">
        <f>VALUE(J12-500/100*(J6-J9))</f>
        <v>20366.300000000003</v>
      </c>
      <c r="K47" s="129"/>
      <c r="L47" s="127">
        <f>VALUE(L12-500/100*(L6-L9))</f>
        <v>10492.5</v>
      </c>
      <c r="M47" s="127"/>
      <c r="N47" s="127">
        <f>VALUE(N12-500/100*(N6-N9))</f>
        <v>4973.75</v>
      </c>
      <c r="O47" s="128"/>
      <c r="P47" s="127">
        <f>VALUE(P12-500/100*(P6-P9))</f>
        <v>7586.9999999999982</v>
      </c>
      <c r="Q47" s="129"/>
      <c r="R47" s="127">
        <f>VALUE(R12-500/100*(R6-R9))</f>
        <v>0</v>
      </c>
      <c r="S47" s="127"/>
    </row>
    <row r="48" spans="1:19" ht="14.7" customHeight="1" x14ac:dyDescent="0.3">
      <c r="A48" s="164">
        <v>5.2359999999999998</v>
      </c>
      <c r="B48" s="127">
        <f>VALUE(B12-523.6/100*(B6-B9))</f>
        <v>54572.884000000005</v>
      </c>
      <c r="C48" s="128"/>
      <c r="D48" s="127">
        <f>VALUE(D12-523.6/100*(D6-D9))</f>
        <v>27631.681</v>
      </c>
      <c r="E48" s="129"/>
      <c r="F48" s="127">
        <f>VALUE(F12-523.6/100*(F6-F9))</f>
        <v>32758.896999999997</v>
      </c>
      <c r="G48" s="127"/>
      <c r="H48" s="127">
        <f>VALUE(H12-523.6/100*(H6-H9))</f>
        <v>15720.071600000003</v>
      </c>
      <c r="I48" s="128"/>
      <c r="J48" s="127">
        <f>VALUE(J12-523.6/100*(J6-J9))</f>
        <v>20803.277600000001</v>
      </c>
      <c r="K48" s="129"/>
      <c r="L48" s="127">
        <f>VALUE(L12-523.6/100*(L6-L9))</f>
        <v>10987.746000000001</v>
      </c>
      <c r="M48" s="127"/>
      <c r="N48" s="127">
        <f>VALUE(N12-523.6/100*(N6-N9))</f>
        <v>5208.5110000000004</v>
      </c>
      <c r="O48" s="128"/>
      <c r="P48" s="127">
        <f>VALUE(P12-523.6/100*(P6-P9))</f>
        <v>7945.1063999999988</v>
      </c>
      <c r="Q48" s="129"/>
      <c r="R48" s="127">
        <f>VALUE(R12-523.6/100*(R6-R9))</f>
        <v>0</v>
      </c>
      <c r="S48" s="127"/>
    </row>
    <row r="49" spans="1:19" ht="14.7" customHeight="1" x14ac:dyDescent="0.3">
      <c r="A49" s="164">
        <v>5.3819999999999997</v>
      </c>
      <c r="B49" s="127">
        <f>VALUE(B12-538.2/100*(B6-B9))</f>
        <v>55904.258000000009</v>
      </c>
      <c r="C49" s="128"/>
      <c r="D49" s="127">
        <f>VALUE(D12-538.2/100*(D6-D9))</f>
        <v>28402.159499999998</v>
      </c>
      <c r="E49" s="129"/>
      <c r="F49" s="127">
        <f>VALUE(F12-538.2/100*(F6-F9))</f>
        <v>33393.376499999998</v>
      </c>
      <c r="G49" s="127"/>
      <c r="H49" s="127">
        <f>VALUE(H12-538.2/100*(H6-H9))</f>
        <v>15863.239200000002</v>
      </c>
      <c r="I49" s="128"/>
      <c r="J49" s="127">
        <f>VALUE(J12-538.2/100*(J6-J9))</f>
        <v>21073.611200000003</v>
      </c>
      <c r="K49" s="129"/>
      <c r="L49" s="127">
        <f>VALUE(L12-538.2/100*(L6-L9))</f>
        <v>11294.127</v>
      </c>
      <c r="M49" s="127"/>
      <c r="N49" s="127">
        <f>VALUE(N12-538.2/100*(N6-N9))</f>
        <v>5353.7445000000007</v>
      </c>
      <c r="O49" s="128"/>
      <c r="P49" s="127">
        <f>VALUE(P12-538.2/100*(P6-P9))</f>
        <v>8166.6467999999986</v>
      </c>
      <c r="Q49" s="129"/>
      <c r="R49" s="127">
        <f>VALUE(R12-538.2/100*(R6-R9))</f>
        <v>0</v>
      </c>
      <c r="S49" s="127"/>
    </row>
    <row r="50" spans="1:19" ht="14.7" customHeight="1" x14ac:dyDescent="0.3">
      <c r="A50" s="164">
        <v>5.6180000000000003</v>
      </c>
      <c r="B50" s="127">
        <f>VALUE(B12-561.8/100*(B6-B9))</f>
        <v>58056.341999999997</v>
      </c>
      <c r="C50" s="128"/>
      <c r="D50" s="127">
        <f>VALUE(D12-561.8/100*(D6-D9))</f>
        <v>29647.590499999991</v>
      </c>
      <c r="E50" s="129"/>
      <c r="F50" s="127">
        <f>VALUE(F12-561.8/100*(F6-F9))</f>
        <v>34418.973499999993</v>
      </c>
      <c r="G50" s="127"/>
      <c r="H50" s="127">
        <f>VALUE(H12-561.8/100*(H6-H9))</f>
        <v>16094.660800000001</v>
      </c>
      <c r="I50" s="128"/>
      <c r="J50" s="127">
        <f>VALUE(J12-561.8/100*(J6-J9))</f>
        <v>21510.588799999998</v>
      </c>
      <c r="K50" s="129"/>
      <c r="L50" s="127">
        <f>VALUE(L12-561.8/100*(L6-L9))</f>
        <v>11789.373</v>
      </c>
      <c r="M50" s="127"/>
      <c r="N50" s="127">
        <f>VALUE(N12-561.8/100*(N6-N9))</f>
        <v>5588.5054999999993</v>
      </c>
      <c r="O50" s="128"/>
      <c r="P50" s="127">
        <f>VALUE(P12-561.8/100*(P6-P9))</f>
        <v>8524.7531999999974</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A4" zoomScaleNormal="100" workbookViewId="0">
      <selection activeCell="J6" sqref="J6:J12"/>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11981.75</v>
      </c>
      <c r="I6" s="112"/>
      <c r="J6" s="181">
        <v>12000.35</v>
      </c>
      <c r="K6" s="113"/>
      <c r="L6" s="182">
        <v>11532.5</v>
      </c>
      <c r="M6" s="111"/>
      <c r="N6" s="180">
        <v>11706.6</v>
      </c>
      <c r="O6" s="112"/>
      <c r="P6" s="181">
        <v>11706.6</v>
      </c>
      <c r="Q6" s="113"/>
      <c r="R6" s="182">
        <v>11706.6</v>
      </c>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11461</v>
      </c>
      <c r="I9" s="112"/>
      <c r="J9" s="181">
        <v>11461</v>
      </c>
      <c r="K9" s="113"/>
      <c r="L9" s="182">
        <v>11706.6</v>
      </c>
      <c r="M9" s="111"/>
      <c r="N9" s="180">
        <v>11664</v>
      </c>
      <c r="O9" s="112"/>
      <c r="P9" s="181">
        <v>11645</v>
      </c>
      <c r="Q9" s="113"/>
      <c r="R9" s="181">
        <v>11582.4</v>
      </c>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11981.75</v>
      </c>
      <c r="G12" s="111"/>
      <c r="H12" s="180">
        <v>11706.6</v>
      </c>
      <c r="I12" s="112"/>
      <c r="J12" s="181">
        <v>11706.6</v>
      </c>
      <c r="K12" s="113"/>
      <c r="L12" s="182">
        <v>11695.25</v>
      </c>
      <c r="M12" s="111"/>
      <c r="N12" s="180">
        <v>11695.25</v>
      </c>
      <c r="O12" s="112"/>
      <c r="P12" s="181">
        <v>11676.8</v>
      </c>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11713.659</v>
      </c>
      <c r="G16" s="190"/>
      <c r="H16" s="190">
        <f>VALUE(23.6/100*(H6-H9)+H9)</f>
        <v>11583.897000000001</v>
      </c>
      <c r="I16" s="191"/>
      <c r="J16" s="190">
        <f>VALUE(23.6/100*(J6-J9)+J9)</f>
        <v>11588.286599999999</v>
      </c>
      <c r="K16" s="190"/>
      <c r="L16" s="190">
        <f>VALUE(23.6/100*(L6-L9)+L9)</f>
        <v>11665.5124</v>
      </c>
      <c r="M16" s="190"/>
      <c r="N16" s="190">
        <f>VALUE(23.6/100*(N6-N9)+N9)</f>
        <v>11674.053599999999</v>
      </c>
      <c r="O16" s="191"/>
      <c r="P16" s="190">
        <f>VALUE(23.6/100*(P6-P9)+P9)</f>
        <v>11659.5376</v>
      </c>
      <c r="Q16" s="190"/>
      <c r="R16" s="190">
        <f>VALUE(23.6/100*(R6-R9)+R9)</f>
        <v>11611.7112</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11768.4455</v>
      </c>
      <c r="G17" s="192"/>
      <c r="H17" s="192">
        <f>38.2/100*(H6-H9)+H9</f>
        <v>11659.9265</v>
      </c>
      <c r="I17" s="193"/>
      <c r="J17" s="192">
        <f>VALUE(38.2/100*(J6-J9)+J9)</f>
        <v>11667.0317</v>
      </c>
      <c r="K17" s="192"/>
      <c r="L17" s="242">
        <f>VALUE(38.2/100*(L6-L9)+L9)</f>
        <v>11640.093800000001</v>
      </c>
      <c r="M17" s="192"/>
      <c r="N17" s="192">
        <f>38.2/100*(N6-N9)+N9</f>
        <v>11680.2732</v>
      </c>
      <c r="O17" s="193"/>
      <c r="P17" s="192">
        <f>VALUE(38.2/100*(P6-P9)+P9)</f>
        <v>11668.531199999999</v>
      </c>
      <c r="Q17" s="192"/>
      <c r="R17" s="192">
        <f>VALUE(38.2/100*(R6-R9)+R9)</f>
        <v>11629.8444</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11812.725</v>
      </c>
      <c r="G18" s="190"/>
      <c r="H18" s="190">
        <f>VALUE(50/100*(H6-H9)+H9)</f>
        <v>11721.375</v>
      </c>
      <c r="I18" s="191"/>
      <c r="J18" s="190">
        <f>VALUE(50/100*(J6-J9)+J9)</f>
        <v>11730.674999999999</v>
      </c>
      <c r="K18" s="190"/>
      <c r="L18" s="190">
        <f>VALUE(50/100*(L6-L9)+L9)</f>
        <v>11619.55</v>
      </c>
      <c r="M18" s="190"/>
      <c r="N18" s="190">
        <f>VALUE(50/100*(N6-N9)+N9)</f>
        <v>11685.3</v>
      </c>
      <c r="O18" s="191"/>
      <c r="P18" s="190">
        <f>VALUE(50/100*(P6-P9)+P9)</f>
        <v>11675.8</v>
      </c>
      <c r="Q18" s="190"/>
      <c r="R18" s="190">
        <f>VALUE(50/100*(R6-R9)+R9)</f>
        <v>11644.5</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11857.004500000001</v>
      </c>
      <c r="G19" s="190"/>
      <c r="H19" s="190">
        <f>VALUE(61.8/100*(H6-H9)+H9)</f>
        <v>11782.8235</v>
      </c>
      <c r="I19" s="191"/>
      <c r="J19" s="190">
        <f>VALUE(61.8/100*(J6-J9)+J9)</f>
        <v>11794.318300000001</v>
      </c>
      <c r="K19" s="190"/>
      <c r="L19" s="190">
        <f>VALUE(61.8/100*(L6-L9)+L9)</f>
        <v>11599.0062</v>
      </c>
      <c r="M19" s="190"/>
      <c r="N19" s="190">
        <f>VALUE(61.8/100*(N6-N9)+N9)</f>
        <v>11690.326800000001</v>
      </c>
      <c r="O19" s="191"/>
      <c r="P19" s="190">
        <f>VALUE(61.8/100*(P6-P9)+P9)</f>
        <v>11683.068800000001</v>
      </c>
      <c r="Q19" s="190"/>
      <c r="R19" s="190">
        <f>VALUE(61.8/100*(R6-R9)+R9)</f>
        <v>11659.1556</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11890.401750000001</v>
      </c>
      <c r="G20" s="194"/>
      <c r="H20" s="194">
        <f>VALUE(70.7/100*(H6-H9)+H9)</f>
        <v>11829.170249999999</v>
      </c>
      <c r="I20" s="171"/>
      <c r="J20" s="194">
        <f>VALUE(70.7/100*(J6-J9)+J9)</f>
        <v>11842.320450000001</v>
      </c>
      <c r="K20" s="195"/>
      <c r="L20" s="194">
        <f>VALUE(70.7/100*(L6-L9)+L9)</f>
        <v>11583.5113</v>
      </c>
      <c r="M20" s="194"/>
      <c r="N20" s="194">
        <f>VALUE(70.7/100*(N6-N9)+N9)</f>
        <v>11694.118200000001</v>
      </c>
      <c r="O20" s="171"/>
      <c r="P20" s="194">
        <f>VALUE(70.7/100*(P6-P9)+P9)</f>
        <v>11688.5512</v>
      </c>
      <c r="Q20" s="195"/>
      <c r="R20" s="194">
        <f>VALUE(70.7/100*(R6-R9)+R9)</f>
        <v>11670.2094</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11920.0465</v>
      </c>
      <c r="G21" s="190"/>
      <c r="H21" s="190">
        <f>VALUE(78.6/100*(H6-H9)+H9)</f>
        <v>11870.309499999999</v>
      </c>
      <c r="I21" s="191"/>
      <c r="J21" s="190">
        <f>VALUE(78.6/100*(J6-J9)+J9)</f>
        <v>11884.929099999999</v>
      </c>
      <c r="K21" s="190"/>
      <c r="L21" s="190">
        <f>VALUE(78.6/100*(L6-L9)+L9)</f>
        <v>11569.7574</v>
      </c>
      <c r="M21" s="190"/>
      <c r="N21" s="190">
        <f>VALUE(78.6/100*(N6-N9)+N9)</f>
        <v>11697.4836</v>
      </c>
      <c r="O21" s="191"/>
      <c r="P21" s="190">
        <f>VALUE(78.6/100*(P6-P9)+P9)</f>
        <v>11693.417600000001</v>
      </c>
      <c r="Q21" s="190"/>
      <c r="R21" s="190">
        <f>VALUE(78.6/100*(R6-R9)+R9)</f>
        <v>11680.021200000001</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11981.75</v>
      </c>
      <c r="I22" s="171"/>
      <c r="J22" s="194">
        <f>VALUE(100/100*(J6-J9)+J9)</f>
        <v>12000.35</v>
      </c>
      <c r="K22" s="195"/>
      <c r="L22" s="194">
        <f>VALUE(100/100*(L6-L9)+L9)</f>
        <v>11532.5</v>
      </c>
      <c r="M22" s="194"/>
      <c r="N22" s="194">
        <f>VALUE(100/100*(N6-N9)+N9)</f>
        <v>11706.6</v>
      </c>
      <c r="O22" s="171"/>
      <c r="P22" s="194">
        <f>VALUE(100/100*(P6-P9)+P9)</f>
        <v>11706.6</v>
      </c>
      <c r="Q22" s="195"/>
      <c r="R22" s="194">
        <f>VALUE(100/100*(R6-R9)+R9)</f>
        <v>11706.6</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11838.404500000001</v>
      </c>
      <c r="G25" s="197"/>
      <c r="H25" s="197">
        <f>VALUE(H12-38.2/100*(H6-H9))</f>
        <v>11507.673500000001</v>
      </c>
      <c r="I25" s="198"/>
      <c r="J25" s="197">
        <f>VALUE(J12-38.2/100*(J6-J9))</f>
        <v>11500.568300000001</v>
      </c>
      <c r="K25" s="197"/>
      <c r="L25" s="199">
        <f>VALUE(L12-38.2/100*(L6-L9))</f>
        <v>11761.7562</v>
      </c>
      <c r="M25" s="197"/>
      <c r="N25" s="197">
        <f>VALUE(N12-38.2/100*(N6-N9))</f>
        <v>11678.9768</v>
      </c>
      <c r="O25" s="198"/>
      <c r="P25" s="197">
        <f>VALUE(P12-38.2/100*(P6-P9))</f>
        <v>11653.2688</v>
      </c>
      <c r="Q25" s="197"/>
      <c r="R25" s="197">
        <f>VALUE(R12-38.2/100*(R6-R9))</f>
        <v>-47.444400000000279</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11794.125</v>
      </c>
      <c r="G26" s="197"/>
      <c r="H26" s="197">
        <f>VALUE(H12-50/100*(H6-H9))</f>
        <v>11446.225</v>
      </c>
      <c r="I26" s="198"/>
      <c r="J26" s="197">
        <f>VALUE(J12-50/100*(J6-J9))</f>
        <v>11436.924999999999</v>
      </c>
      <c r="K26" s="197"/>
      <c r="L26" s="197">
        <f>VALUE(L12-50/100*(L6-L9))</f>
        <v>11782.3</v>
      </c>
      <c r="M26" s="197"/>
      <c r="N26" s="197">
        <f>VALUE(N12-50/100*(N6-N9))</f>
        <v>11673.95</v>
      </c>
      <c r="O26" s="198"/>
      <c r="P26" s="197">
        <f>VALUE(P12-50/100*(P6-P9))</f>
        <v>11646</v>
      </c>
      <c r="Q26" s="197"/>
      <c r="R26" s="197">
        <f>VALUE(R12-50/100*(R6-R9))</f>
        <v>-62.100000000000364</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11749.845499999999</v>
      </c>
      <c r="G27" s="200"/>
      <c r="H27" s="200">
        <f>VALUE(H12-61.8/100*(H6-H9))</f>
        <v>11384.7765</v>
      </c>
      <c r="I27" s="201"/>
      <c r="J27" s="200">
        <f>VALUE(J12-61.8/100*(J6-J9))</f>
        <v>11373.2817</v>
      </c>
      <c r="K27" s="200"/>
      <c r="L27" s="200">
        <f>VALUE(L12-61.8/100*(L6-L9))</f>
        <v>11802.843800000001</v>
      </c>
      <c r="M27" s="200"/>
      <c r="N27" s="200">
        <f>VALUE(N12-61.8/100*(N6-N9))</f>
        <v>11668.923199999999</v>
      </c>
      <c r="O27" s="201"/>
      <c r="P27" s="200">
        <f>VALUE(P12-61.8/100*(P6-P9))</f>
        <v>11638.731199999998</v>
      </c>
      <c r="Q27" s="200"/>
      <c r="R27" s="200">
        <f>VALUE(R12-61.8/100*(R6-R9))</f>
        <v>-76.755600000000456</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11718.812325000001</v>
      </c>
      <c r="G28" s="194"/>
      <c r="H28" s="194">
        <f>VALUE(H12-70.07/100*(H6-H9))</f>
        <v>11341.710475</v>
      </c>
      <c r="I28" s="171"/>
      <c r="J28" s="194">
        <f>VALUE(J12-70.07/100*(J6-J9))</f>
        <v>11328.677455000001</v>
      </c>
      <c r="K28" s="195"/>
      <c r="L28" s="194">
        <f>VALUE(L12-70.07/100*(L6-L9))</f>
        <v>11817.24187</v>
      </c>
      <c r="M28" s="194"/>
      <c r="N28" s="194">
        <f>VALUE(N12-70.07/100*(N6-N9))</f>
        <v>11665.400180000001</v>
      </c>
      <c r="O28" s="171"/>
      <c r="P28" s="194">
        <f>VALUE(P12-70.07/100*(P6-P9))</f>
        <v>11633.636879999998</v>
      </c>
      <c r="Q28" s="195"/>
      <c r="R28" s="194">
        <f>VALUE(R12-70.07/100*(R6-R9))</f>
        <v>-87.026940000000494</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11606.5</v>
      </c>
      <c r="G29" s="197"/>
      <c r="H29" s="197">
        <f>VALUE(H12-100/100*(H6-H9))</f>
        <v>11185.85</v>
      </c>
      <c r="I29" s="198"/>
      <c r="J29" s="197">
        <f>VALUE(J12-100/100*(J6-J9))</f>
        <v>11167.25</v>
      </c>
      <c r="K29" s="197"/>
      <c r="L29" s="197">
        <f>VALUE(L12-100/100*(L6-L9))</f>
        <v>11869.35</v>
      </c>
      <c r="M29" s="197"/>
      <c r="N29" s="197">
        <f>VALUE(N12-100/100*(N6-N9))</f>
        <v>11652.65</v>
      </c>
      <c r="O29" s="198"/>
      <c r="P29" s="197">
        <f>VALUE(P12-100/100*(P6-P9))</f>
        <v>11615.199999999999</v>
      </c>
      <c r="Q29" s="197"/>
      <c r="R29" s="197">
        <f>VALUE(R12-100/100*(R6-R9))</f>
        <v>-124.20000000000073</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11517.941000000001</v>
      </c>
      <c r="G30" s="202"/>
      <c r="H30" s="202">
        <f>VALUE(H12-123.6/100*(H6-H9))</f>
        <v>11062.953</v>
      </c>
      <c r="I30" s="203"/>
      <c r="J30" s="202">
        <f>VALUE(J12-123.6/100*(J6-J9))</f>
        <v>11039.963400000001</v>
      </c>
      <c r="K30" s="202"/>
      <c r="L30" s="202">
        <f>VALUE(L12-123.6/100*(L6-L9))</f>
        <v>11910.437600000001</v>
      </c>
      <c r="M30" s="202"/>
      <c r="N30" s="202">
        <f>VALUE(N12-123.6/100*(N6-N9))</f>
        <v>11642.5964</v>
      </c>
      <c r="O30" s="203"/>
      <c r="P30" s="202">
        <f>VALUE(P12-123.6/100*(P6-P9))</f>
        <v>11600.662399999999</v>
      </c>
      <c r="Q30" s="202"/>
      <c r="R30" s="202">
        <f>VALUE(R12-123.6/100*(R6-R9))</f>
        <v>-153.51120000000091</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11463.154500000001</v>
      </c>
      <c r="G31" s="194"/>
      <c r="H31" s="194">
        <f>VALUE(H12-138.2/100*(H6-H9))</f>
        <v>10986.923500000001</v>
      </c>
      <c r="I31" s="171"/>
      <c r="J31" s="194">
        <f>VALUE(J12-138.2/100*(J6-J9))</f>
        <v>10961.2183</v>
      </c>
      <c r="K31" s="195"/>
      <c r="L31" s="194">
        <f>VALUE(L12-138.2/100*(L6-L9))</f>
        <v>11935.8562</v>
      </c>
      <c r="M31" s="194"/>
      <c r="N31" s="194">
        <f>VALUE(N12-138.2/100*(N6-N9))</f>
        <v>11636.3768</v>
      </c>
      <c r="O31" s="171"/>
      <c r="P31" s="194">
        <f>VALUE(P12-138.2/100*(P6-P9))</f>
        <v>11591.668799999999</v>
      </c>
      <c r="Q31" s="195"/>
      <c r="R31" s="194">
        <f>VALUE(R12-138.2/100*(R6-R9))</f>
        <v>-171.64440000000099</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11418.875</v>
      </c>
      <c r="G32" s="194"/>
      <c r="H32" s="194">
        <f>VALUE(H12-150/100*(H6-H9))</f>
        <v>10925.475</v>
      </c>
      <c r="I32" s="171"/>
      <c r="J32" s="194">
        <f>VALUE(J12-150/100*(J6-J9))</f>
        <v>10897.575000000001</v>
      </c>
      <c r="K32" s="195"/>
      <c r="L32" s="194">
        <f>VALUE(L12-150/100*(L6-L9))</f>
        <v>11956.400000000001</v>
      </c>
      <c r="M32" s="194"/>
      <c r="N32" s="194">
        <f>VALUE(N12-150/100*(N6-N9))</f>
        <v>11631.349999999999</v>
      </c>
      <c r="O32" s="171"/>
      <c r="P32" s="194">
        <f>VALUE(P12-150/100*(P6-P9))</f>
        <v>11584.399999999998</v>
      </c>
      <c r="Q32" s="195"/>
      <c r="R32" s="194">
        <f>VALUE(R12-150/100*(R6-R9))</f>
        <v>-186.30000000000109</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11374.595499999999</v>
      </c>
      <c r="G33" s="200"/>
      <c r="H33" s="200">
        <f>VALUE(H12-161.8/100*(H6-H9))</f>
        <v>10864.0265</v>
      </c>
      <c r="I33" s="201"/>
      <c r="J33" s="200">
        <f>VALUE(J12-161.8/100*(J6-J9))</f>
        <v>10833.931699999999</v>
      </c>
      <c r="K33" s="200"/>
      <c r="L33" s="200">
        <f>VALUE(L12-161.8/100*(L6-L9))</f>
        <v>11976.943800000001</v>
      </c>
      <c r="M33" s="200"/>
      <c r="N33" s="200">
        <f>VALUE(N12-161.8/100*(N6-N9))</f>
        <v>11626.323199999999</v>
      </c>
      <c r="O33" s="201"/>
      <c r="P33" s="200">
        <f>VALUE(P12-161.8/100*(P6-P9))</f>
        <v>11577.131199999998</v>
      </c>
      <c r="Q33" s="200"/>
      <c r="R33" s="200">
        <f>VALUE(R12-161.8/100*(R6-R9))</f>
        <v>-200.9556000000012</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11343.562325000001</v>
      </c>
      <c r="G34" s="194"/>
      <c r="H34" s="194">
        <f>VALUE(H12-170.07/100*(H6-H9))</f>
        <v>10820.960475</v>
      </c>
      <c r="I34" s="171"/>
      <c r="J34" s="194">
        <f>VALUE(J12-170.07/100*(J6-J9))</f>
        <v>10789.327455000001</v>
      </c>
      <c r="K34" s="195"/>
      <c r="L34" s="194">
        <f>VALUE(L12-170.07/100*(L6-L9))</f>
        <v>11991.34187</v>
      </c>
      <c r="M34" s="194"/>
      <c r="N34" s="194">
        <f>VALUE(N12-170.07/100*(N6-N9))</f>
        <v>11622.80018</v>
      </c>
      <c r="O34" s="171"/>
      <c r="P34" s="194">
        <f>VALUE(P12-170.07/100*(P6-P9))</f>
        <v>11572.036879999998</v>
      </c>
      <c r="Q34" s="195"/>
      <c r="R34" s="194">
        <f>VALUE(R12-170.07/100*(R6-R9))</f>
        <v>-211.22694000000124</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11231.25</v>
      </c>
      <c r="G35" s="197"/>
      <c r="H35" s="197">
        <f>VALUE(H12-200/100*(H6-H9))</f>
        <v>10665.1</v>
      </c>
      <c r="I35" s="198"/>
      <c r="J35" s="197">
        <f>VALUE(J12-200/100*(J6-J9))</f>
        <v>10627.9</v>
      </c>
      <c r="K35" s="197"/>
      <c r="L35" s="197">
        <f>VALUE(L12-200/100*(L6-L9))</f>
        <v>12043.45</v>
      </c>
      <c r="M35" s="197"/>
      <c r="N35" s="197">
        <f>VALUE(N12-200/100*(N6-N9))</f>
        <v>11610.05</v>
      </c>
      <c r="O35" s="198"/>
      <c r="P35" s="197">
        <f>VALUE(P12-200/100*(P6-P9))</f>
        <v>11553.599999999999</v>
      </c>
      <c r="Q35" s="197"/>
      <c r="R35" s="197">
        <f>VALUE(R12-200/100*(R6-R9))</f>
        <v>-248.40000000000146</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11142.691000000001</v>
      </c>
      <c r="G36" s="194"/>
      <c r="H36" s="194">
        <f>VALUE(H12-223.6/100*(H6-H9))</f>
        <v>10542.203000000001</v>
      </c>
      <c r="I36" s="171"/>
      <c r="J36" s="194">
        <f>VALUE(J12-223.6/100*(J6-J9))</f>
        <v>10500.6134</v>
      </c>
      <c r="K36" s="195"/>
      <c r="L36" s="194">
        <f>VALUE(L12-223.6/100*(L6-L9))</f>
        <v>12084.537600000001</v>
      </c>
      <c r="M36" s="194"/>
      <c r="N36" s="194">
        <f>VALUE(N12-223.6/100*(N6-N9))</f>
        <v>11599.9964</v>
      </c>
      <c r="O36" s="171"/>
      <c r="P36" s="194">
        <f>VALUE(P12-223.6/100*(P6-P9))</f>
        <v>11539.062399999999</v>
      </c>
      <c r="Q36" s="195"/>
      <c r="R36" s="194">
        <f>VALUE(R12-223.6/100*(R6-R9))</f>
        <v>-277.71120000000161</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11087.904500000001</v>
      </c>
      <c r="G37" s="197"/>
      <c r="H37" s="197">
        <f>VALUE(H12-238.2/100*(H6-H9))</f>
        <v>10466.173500000001</v>
      </c>
      <c r="I37" s="198"/>
      <c r="J37" s="197">
        <f>VALUE(J12-238.2/100*(J6-J9))</f>
        <v>10421.8683</v>
      </c>
      <c r="K37" s="197"/>
      <c r="L37" s="197">
        <f>VALUE(L12-238.2/100*(L6-L9))</f>
        <v>12109.956200000001</v>
      </c>
      <c r="M37" s="197"/>
      <c r="N37" s="197">
        <f>VALUE(N12-238.2/100*(N6-N9))</f>
        <v>11593.7768</v>
      </c>
      <c r="O37" s="198"/>
      <c r="P37" s="197">
        <f>VALUE(P12-238.2/100*(P6-P9))</f>
        <v>11530.068799999999</v>
      </c>
      <c r="Q37" s="197"/>
      <c r="R37" s="197">
        <f>VALUE(R12-238.2/100*(R6-R9))</f>
        <v>-295.84440000000171</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10999.345499999999</v>
      </c>
      <c r="G38" s="197"/>
      <c r="H38" s="197">
        <f>VALUE(H12-261.8/100*(H6-H9))</f>
        <v>10343.2765</v>
      </c>
      <c r="I38" s="198"/>
      <c r="J38" s="197">
        <f>VALUE(J12-261.8/100*(J6-J9))</f>
        <v>10294.581699999999</v>
      </c>
      <c r="K38" s="197"/>
      <c r="L38" s="197">
        <f>VALUE(L12-261.8/100*(L6-L9))</f>
        <v>12151.043800000001</v>
      </c>
      <c r="M38" s="197"/>
      <c r="N38" s="197">
        <f>VALUE(N12-261.8/100*(N6-N9))</f>
        <v>11583.723199999999</v>
      </c>
      <c r="O38" s="198"/>
      <c r="P38" s="197">
        <f>VALUE(P12-261.8/100*(P6-P9))</f>
        <v>11515.531199999998</v>
      </c>
      <c r="Q38" s="197"/>
      <c r="R38" s="197">
        <f>VALUE(R12-261.8/100*(R6-R9))</f>
        <v>-325.15560000000193</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10856</v>
      </c>
      <c r="G39" s="197"/>
      <c r="H39" s="197">
        <f>VALUE(H12-300/100*(H6-H9))</f>
        <v>10144.35</v>
      </c>
      <c r="I39" s="198"/>
      <c r="J39" s="197">
        <f>VALUE(J12-300/100*(J6-J9))</f>
        <v>10088.549999999999</v>
      </c>
      <c r="K39" s="197"/>
      <c r="L39" s="197">
        <f>VALUE(L12-300/100*(L6-L9))</f>
        <v>12217.550000000001</v>
      </c>
      <c r="M39" s="197"/>
      <c r="N39" s="197">
        <f>VALUE(N12-300/100*(N6-N9))</f>
        <v>11567.449999999999</v>
      </c>
      <c r="O39" s="198"/>
      <c r="P39" s="197">
        <f>VALUE(P12-300/100*(P6-P9))</f>
        <v>11491.999999999998</v>
      </c>
      <c r="Q39" s="197"/>
      <c r="R39" s="197">
        <f>VALUE(R12-300/100*(R6-R9))</f>
        <v>-372.60000000000218</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10767.441000000001</v>
      </c>
      <c r="G40" s="194"/>
      <c r="H40" s="194">
        <f>VALUE(H12-323.6/100*(H6-H9))</f>
        <v>10021.453</v>
      </c>
      <c r="I40" s="171"/>
      <c r="J40" s="194">
        <f>VALUE(J12-323.6/100*(J6-J9))</f>
        <v>9961.2633999999998</v>
      </c>
      <c r="K40" s="195"/>
      <c r="L40" s="194">
        <f>VALUE(L12-323.6/100*(L6-L9))</f>
        <v>12258.637600000002</v>
      </c>
      <c r="M40" s="194"/>
      <c r="N40" s="194">
        <f>VALUE(N12-323.6/100*(N6-N9))</f>
        <v>11557.3964</v>
      </c>
      <c r="O40" s="171"/>
      <c r="P40" s="194">
        <f>VALUE(P12-323.6/100*(P6-P9))</f>
        <v>11477.462399999999</v>
      </c>
      <c r="Q40" s="195"/>
      <c r="R40" s="194">
        <f>VALUE(R12-323.6/100*(R6-R9))</f>
        <v>-401.9112000000024</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10712.654500000001</v>
      </c>
      <c r="G41" s="197"/>
      <c r="H41" s="197">
        <f>VALUE(H12-338.2/100*(H6-H9))</f>
        <v>9945.4235000000008</v>
      </c>
      <c r="I41" s="198"/>
      <c r="J41" s="197">
        <f>VALUE(J12-338.2/100*(J6-J9))</f>
        <v>9882.5182999999997</v>
      </c>
      <c r="K41" s="197"/>
      <c r="L41" s="197">
        <f>VALUE(L12-338.2/100*(L6-L9))</f>
        <v>12284.056200000001</v>
      </c>
      <c r="M41" s="197"/>
      <c r="N41" s="197">
        <f>VALUE(N12-338.2/100*(N6-N9))</f>
        <v>11551.176799999999</v>
      </c>
      <c r="O41" s="198"/>
      <c r="P41" s="197">
        <f>VALUE(P12-338.2/100*(P6-P9))</f>
        <v>11468.468799999999</v>
      </c>
      <c r="Q41" s="197"/>
      <c r="R41" s="197">
        <f>VALUE(R12-338.2/100*(R6-R9))</f>
        <v>-420.04440000000244</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10624.095499999999</v>
      </c>
      <c r="G42" s="197"/>
      <c r="H42" s="197">
        <f>VALUE(H12-361.8/100*(H6-H9))</f>
        <v>9822.5264999999999</v>
      </c>
      <c r="I42" s="198"/>
      <c r="J42" s="197">
        <f>VALUE(J12-361.8/100*(J6-J9))</f>
        <v>9755.2316999999985</v>
      </c>
      <c r="K42" s="197"/>
      <c r="L42" s="197">
        <f>VALUE(L12-361.8/100*(L6-L9))</f>
        <v>12325.143800000002</v>
      </c>
      <c r="M42" s="197"/>
      <c r="N42" s="197">
        <f>VALUE(N12-361.8/100*(N6-N9))</f>
        <v>11541.123199999998</v>
      </c>
      <c r="O42" s="198"/>
      <c r="P42" s="197">
        <f>VALUE(P12-361.8/100*(P6-P9))</f>
        <v>11453.931199999997</v>
      </c>
      <c r="Q42" s="197"/>
      <c r="R42" s="197">
        <f>VALUE(R12-361.8/100*(R6-R9))</f>
        <v>-449.35560000000265</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10480.75</v>
      </c>
      <c r="G43" s="197"/>
      <c r="H43" s="197">
        <f>VALUE(H12-400/100*(H6-H9))</f>
        <v>9623.6</v>
      </c>
      <c r="I43" s="198"/>
      <c r="J43" s="197">
        <f>VALUE(J12-400/100*(J6-J9))</f>
        <v>9549.1999999999989</v>
      </c>
      <c r="K43" s="197"/>
      <c r="L43" s="197">
        <f>VALUE(L12-400/100*(L6-L9))</f>
        <v>12391.650000000001</v>
      </c>
      <c r="M43" s="197"/>
      <c r="N43" s="197">
        <f>VALUE(N12-400/100*(N6-N9))</f>
        <v>11524.849999999999</v>
      </c>
      <c r="O43" s="198"/>
      <c r="P43" s="197">
        <f>VALUE(P12-400/100*(P6-P9))</f>
        <v>11430.399999999998</v>
      </c>
      <c r="Q43" s="197"/>
      <c r="R43" s="197">
        <f>VALUE(R12-400/100*(R6-R9))</f>
        <v>-496.80000000000291</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10392.190999999999</v>
      </c>
      <c r="G44" s="194"/>
      <c r="H44" s="194">
        <f>VALUE(H12-423.6/100*(H6-H9))</f>
        <v>9500.7029999999995</v>
      </c>
      <c r="I44" s="171"/>
      <c r="J44" s="194">
        <f>VALUE(J12-423.6/100*(J6-J9))</f>
        <v>9421.9133999999976</v>
      </c>
      <c r="K44" s="195"/>
      <c r="L44" s="194">
        <f>VALUE(L12-423.6/100*(L6-L9))</f>
        <v>12432.737600000002</v>
      </c>
      <c r="M44" s="194"/>
      <c r="N44" s="194">
        <f>VALUE(N12-423.6/100*(N6-N9))</f>
        <v>11514.796399999999</v>
      </c>
      <c r="O44" s="171"/>
      <c r="P44" s="194">
        <f>VALUE(P12-423.6/100*(P6-P9))</f>
        <v>11415.862399999998</v>
      </c>
      <c r="Q44" s="195"/>
      <c r="R44" s="194">
        <f>VALUE(R12-423.6/100*(R6-R9))</f>
        <v>-526.11120000000312</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10337.404500000001</v>
      </c>
      <c r="G45" s="194"/>
      <c r="H45" s="194">
        <f>VALUE(H12-438.2/100*(H6-H9))</f>
        <v>9424.6735000000008</v>
      </c>
      <c r="I45" s="171"/>
      <c r="J45" s="194">
        <f>VALUE(J12-438.2/100*(J6-J9))</f>
        <v>9343.1682999999994</v>
      </c>
      <c r="K45" s="195"/>
      <c r="L45" s="194">
        <f>VALUE(L12-438.2/100*(L6-L9))</f>
        <v>12458.156200000001</v>
      </c>
      <c r="M45" s="194"/>
      <c r="N45" s="194">
        <f>VALUE(N12-438.2/100*(N6-N9))</f>
        <v>11508.576799999999</v>
      </c>
      <c r="O45" s="171"/>
      <c r="P45" s="194">
        <f>VALUE(P12-438.2/100*(P6-P9))</f>
        <v>11406.868799999998</v>
      </c>
      <c r="Q45" s="195"/>
      <c r="R45" s="194">
        <f>VALUE(R12-438.2/100*(R6-R9))</f>
        <v>-544.24440000000311</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10248.845499999999</v>
      </c>
      <c r="G46" s="194"/>
      <c r="H46" s="194">
        <f>VALUE(H12-461.8/100*(H6-H9))</f>
        <v>9301.7764999999999</v>
      </c>
      <c r="I46" s="171"/>
      <c r="J46" s="194">
        <f>VALUE(J12-461.8/100*(J6-J9))</f>
        <v>9215.8816999999981</v>
      </c>
      <c r="K46" s="195"/>
      <c r="L46" s="194">
        <f>VALUE(L12-461.8/100*(L6-L9))</f>
        <v>12499.243800000002</v>
      </c>
      <c r="M46" s="194"/>
      <c r="N46" s="194">
        <f>VALUE(N12-461.8/100*(N6-N9))</f>
        <v>11498.523199999998</v>
      </c>
      <c r="O46" s="171"/>
      <c r="P46" s="194">
        <f>VALUE(P12-461.8/100*(P6-P9))</f>
        <v>11392.331199999997</v>
      </c>
      <c r="Q46" s="195"/>
      <c r="R46" s="194">
        <f>VALUE(R12-461.8/100*(R6-R9))</f>
        <v>-573.55560000000344</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10105.5</v>
      </c>
      <c r="G47" s="194"/>
      <c r="H47" s="194">
        <f>VALUE(H12-500/100*(H6-H9))</f>
        <v>9102.85</v>
      </c>
      <c r="I47" s="171"/>
      <c r="J47" s="194">
        <f>VALUE(J12-500/100*(J6-J9))</f>
        <v>9009.8499999999985</v>
      </c>
      <c r="K47" s="195"/>
      <c r="L47" s="194">
        <f>VALUE(L12-500/100*(L6-L9))</f>
        <v>12565.750000000002</v>
      </c>
      <c r="M47" s="194"/>
      <c r="N47" s="194">
        <f>VALUE(N12-500/100*(N6-N9))</f>
        <v>11482.249999999998</v>
      </c>
      <c r="O47" s="171"/>
      <c r="P47" s="194">
        <f>VALUE(P12-500/100*(P6-P9))</f>
        <v>11368.799999999997</v>
      </c>
      <c r="Q47" s="195"/>
      <c r="R47" s="194">
        <f>VALUE(R12-500/100*(R6-R9))</f>
        <v>-621.00000000000364</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10016.940999999999</v>
      </c>
      <c r="G48" s="194"/>
      <c r="H48" s="194">
        <f>VALUE(H12-523.6/100*(H6-H9))</f>
        <v>8979.9529999999995</v>
      </c>
      <c r="I48" s="171"/>
      <c r="J48" s="194">
        <f>VALUE(J12-523.6/100*(J6-J9))</f>
        <v>8882.5633999999991</v>
      </c>
      <c r="K48" s="195"/>
      <c r="L48" s="194">
        <f>VALUE(L12-523.6/100*(L6-L9))</f>
        <v>12606.837600000003</v>
      </c>
      <c r="M48" s="194"/>
      <c r="N48" s="194">
        <f>VALUE(N12-523.6/100*(N6-N9))</f>
        <v>11472.196399999999</v>
      </c>
      <c r="O48" s="171"/>
      <c r="P48" s="194">
        <f>VALUE(P12-523.6/100*(P6-P9))</f>
        <v>11354.262399999998</v>
      </c>
      <c r="Q48" s="195"/>
      <c r="R48" s="194">
        <f>VALUE(R12-523.6/100*(R6-R9))</f>
        <v>-650.31120000000385</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9962.1545000000006</v>
      </c>
      <c r="G49" s="194"/>
      <c r="H49" s="194">
        <f>VALUE(H12-538.2/100*(H6-H9))</f>
        <v>8903.9235000000008</v>
      </c>
      <c r="I49" s="171"/>
      <c r="J49" s="194">
        <f>VALUE(J12-538.2/100*(J6-J9))</f>
        <v>8803.818299999999</v>
      </c>
      <c r="K49" s="195"/>
      <c r="L49" s="194">
        <f>VALUE(L12-538.2/100*(L6-L9))</f>
        <v>12632.256200000002</v>
      </c>
      <c r="M49" s="194"/>
      <c r="N49" s="194">
        <f>VALUE(N12-538.2/100*(N6-N9))</f>
        <v>11465.976799999999</v>
      </c>
      <c r="O49" s="171"/>
      <c r="P49" s="194">
        <f>VALUE(P12-538.2/100*(P6-P9))</f>
        <v>11345.268799999998</v>
      </c>
      <c r="Q49" s="195"/>
      <c r="R49" s="194">
        <f>VALUE(R12-538.2/100*(R6-R9))</f>
        <v>-668.44440000000395</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9873.5954999999994</v>
      </c>
      <c r="G50" s="194"/>
      <c r="H50" s="194">
        <f>VALUE(H12-561.8/100*(H6-H9))</f>
        <v>8781.0264999999999</v>
      </c>
      <c r="I50" s="171"/>
      <c r="J50" s="194">
        <f>VALUE(J12-561.8/100*(J6-J9))</f>
        <v>8676.5316999999995</v>
      </c>
      <c r="K50" s="195"/>
      <c r="L50" s="194">
        <f>VALUE(L12-561.8/100*(L6-L9))</f>
        <v>12673.343800000002</v>
      </c>
      <c r="M50" s="194"/>
      <c r="N50" s="194">
        <f>VALUE(N12-561.8/100*(N6-N9))</f>
        <v>11455.923199999997</v>
      </c>
      <c r="O50" s="171"/>
      <c r="P50" s="194">
        <f>VALUE(P12-561.8/100*(P6-P9))</f>
        <v>11330.731199999997</v>
      </c>
      <c r="Q50" s="195"/>
      <c r="R50" s="194">
        <f>VALUE(R12-561.8/100*(R6-R9))</f>
        <v>-697.75560000000405</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15.2" x14ac:dyDescent="0.3">
      <c r="A1" s="100" t="s">
        <v>68</v>
      </c>
    </row>
    <row r="2" spans="1:1" ht="14.7" customHeight="1" x14ac:dyDescent="0.3">
      <c r="A2" s="91" t="s">
        <v>69</v>
      </c>
    </row>
    <row r="3" spans="1:1" ht="14.7" customHeight="1" x14ac:dyDescent="0.3">
      <c r="A3" s="91" t="s">
        <v>70</v>
      </c>
    </row>
    <row r="4" spans="1:1" ht="14.7" customHeight="1" x14ac:dyDescent="0.3">
      <c r="A4" s="91" t="s">
        <v>71</v>
      </c>
    </row>
    <row r="5" spans="1:1" ht="14.7" customHeight="1" x14ac:dyDescent="0.3">
      <c r="A5" s="91" t="s">
        <v>72</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A75"/>
  <sheetViews>
    <sheetView showGridLines="0" topLeftCell="EQ1" zoomScaleNormal="100" workbookViewId="0">
      <selection activeCell="EX1" sqref="EX1:FB1048576"/>
    </sheetView>
  </sheetViews>
  <sheetFormatPr defaultColWidth="8.6640625" defaultRowHeight="14.7" customHeight="1" x14ac:dyDescent="0.3"/>
  <cols>
    <col min="1" max="4" width="8.6640625" style="33" customWidth="1"/>
    <col min="5" max="49" width="10.6640625" style="33" customWidth="1"/>
    <col min="50" max="158" width="10.6640625" style="91" customWidth="1"/>
    <col min="159" max="365" width="8.6640625" style="33" customWidth="1"/>
  </cols>
  <sheetData>
    <row r="1" spans="1:158" ht="14.7" customHeight="1" x14ac:dyDescent="0.3">
      <c r="A1" s="239"/>
      <c r="B1" s="240"/>
      <c r="C1" s="240"/>
      <c r="D1" s="24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row>
    <row r="2" spans="1:15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row>
    <row r="3" spans="1:15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row>
    <row r="4" spans="1:15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row>
    <row r="5" spans="1:158" ht="14.7" customHeight="1" x14ac:dyDescent="0.3">
      <c r="A5" s="237" t="s">
        <v>5</v>
      </c>
      <c r="B5" s="238"/>
      <c r="C5" s="238"/>
      <c r="D5" s="23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row>
    <row r="6" spans="1:15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row>
    <row r="7" spans="1:158"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c r="EX7" s="16">
        <f>(EX6+EX8)/2</f>
        <v>11913.849999999999</v>
      </c>
      <c r="EY7" s="16">
        <f>(EY6+EY8)/2</f>
        <v>11690.774999999998</v>
      </c>
      <c r="EZ7" s="16">
        <f>(EZ6+EZ8)/2</f>
        <v>11664.350000000002</v>
      </c>
      <c r="FA7" s="16">
        <f>(FA6+FA8)/2</f>
        <v>11670.45</v>
      </c>
      <c r="FB7" s="16">
        <f>(FB6+FB8)/2</f>
        <v>11696.974999999999</v>
      </c>
    </row>
    <row r="8" spans="1:158"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c r="EX8" s="17">
        <f>EX14+EX50</f>
        <v>11866.533333333333</v>
      </c>
      <c r="EY8" s="17">
        <f>EY14+EY50</f>
        <v>11654.699999999999</v>
      </c>
      <c r="EZ8" s="17">
        <f>EZ14+EZ50</f>
        <v>11640.800000000001</v>
      </c>
      <c r="FA8" s="17">
        <f>FA14+FA50</f>
        <v>11646.633333333333</v>
      </c>
      <c r="FB8" s="17">
        <f>FB14+FB50</f>
        <v>11677.833333333332</v>
      </c>
    </row>
    <row r="9" spans="1:158"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c r="EX9" s="16">
        <f>(EX8+EX10)/2</f>
        <v>11789.55</v>
      </c>
      <c r="EY9" s="16">
        <f>(EY8+EY10)/2</f>
        <v>11630</v>
      </c>
      <c r="EZ9" s="16">
        <f>(EZ8+EZ10)/2</f>
        <v>11605.325000000001</v>
      </c>
      <c r="FA9" s="16">
        <f>(FA8+FA10)/2</f>
        <v>11630.7</v>
      </c>
      <c r="FB9" s="16">
        <f>(FB8+FB10)/2</f>
        <v>11646.5</v>
      </c>
    </row>
    <row r="10" spans="1:158"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c r="EX10" s="18">
        <f>(2*EX14)-EX3</f>
        <v>11712.566666666666</v>
      </c>
      <c r="EY10" s="18">
        <f>(2*EY14)-EY3</f>
        <v>11605.3</v>
      </c>
      <c r="EZ10" s="18">
        <f>(2*EZ14)-EZ3</f>
        <v>11569.85</v>
      </c>
      <c r="FA10" s="18">
        <f>(2*FA14)-FA3</f>
        <v>11614.766666666666</v>
      </c>
      <c r="FB10" s="18">
        <f>(2*FB14)-FB3</f>
        <v>11615.166666666666</v>
      </c>
    </row>
    <row r="11" spans="1:158"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c r="EX11" s="16">
        <f>(EX10+EX14)/2</f>
        <v>11665.25</v>
      </c>
      <c r="EY11" s="16">
        <f>(EY10+EY14)/2</f>
        <v>11569.224999999999</v>
      </c>
      <c r="EZ11" s="16">
        <f>(EZ10+EZ14)/2</f>
        <v>11546.3</v>
      </c>
      <c r="FA11" s="16">
        <f>(FA10+FA14)/2</f>
        <v>11590.95</v>
      </c>
      <c r="FB11" s="16">
        <f>(FB10+FB14)/2</f>
        <v>11596.025</v>
      </c>
    </row>
    <row r="12" spans="1:15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row>
    <row r="13" spans="1:158"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c r="EX13" s="20">
        <f>EX14+EX57/2</f>
        <v>11647.599999999999</v>
      </c>
      <c r="EY13" s="20">
        <f>EY14+EY57/2</f>
        <v>11544.525</v>
      </c>
      <c r="EZ13" s="20">
        <f>EZ14+EZ57/2</f>
        <v>11534.674999999999</v>
      </c>
      <c r="FA13" s="20">
        <f>FA14+FA57/2</f>
        <v>11575.016666666666</v>
      </c>
      <c r="FB13" s="20">
        <f>FB14+FB57/2</f>
        <v>11589.075000000001</v>
      </c>
    </row>
    <row r="14" spans="1:158"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c r="EX14" s="11">
        <f>(EX2+EX3+EX4)/3</f>
        <v>11617.933333333332</v>
      </c>
      <c r="EY14" s="11">
        <f>(EY2+EY3+EY4)/3</f>
        <v>11533.15</v>
      </c>
      <c r="EZ14" s="11">
        <f>(EZ2+EZ3+EZ4)/3</f>
        <v>11522.75</v>
      </c>
      <c r="FA14" s="11">
        <f>(FA2+FA3+FA4)/3</f>
        <v>11567.133333333333</v>
      </c>
      <c r="FB14" s="11">
        <f>(FB2+FB3+FB4)/3</f>
        <v>11576.883333333333</v>
      </c>
    </row>
    <row r="15" spans="1:158"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c r="EX15" s="21">
        <f>EX14-EX57/2</f>
        <v>11588.266666666666</v>
      </c>
      <c r="EY15" s="21">
        <f>EY14-EY57/2</f>
        <v>11521.775</v>
      </c>
      <c r="EZ15" s="21">
        <f>EZ14-EZ57/2</f>
        <v>11510.825000000001</v>
      </c>
      <c r="FA15" s="21">
        <f>FA14-FA57/2</f>
        <v>11559.25</v>
      </c>
      <c r="FB15" s="21">
        <f>FB14-FB57/2</f>
        <v>11564.691666666666</v>
      </c>
    </row>
    <row r="16" spans="1:15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row>
    <row r="17" spans="1:158"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c r="EX17" s="16">
        <f>(EX14+EX18)/2</f>
        <v>11540.949999999999</v>
      </c>
      <c r="EY17" s="16">
        <f>(EY14+EY18)/2</f>
        <v>11508.45</v>
      </c>
      <c r="EZ17" s="16">
        <f>(EZ14+EZ18)/2</f>
        <v>11487.275</v>
      </c>
      <c r="FA17" s="16">
        <f>(FA14+FA18)/2</f>
        <v>11551.2</v>
      </c>
      <c r="FB17" s="16">
        <f>(FB14+FB18)/2</f>
        <v>11545.55</v>
      </c>
    </row>
    <row r="18" spans="1:158"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c r="EX18" s="22">
        <f>2*EX14-EX2</f>
        <v>11463.966666666665</v>
      </c>
      <c r="EY18" s="22">
        <f>2*EY14-EY2</f>
        <v>11483.75</v>
      </c>
      <c r="EZ18" s="22">
        <f>2*EZ14-EZ2</f>
        <v>11451.8</v>
      </c>
      <c r="FA18" s="22">
        <f>2*FA14-FA2</f>
        <v>11535.266666666666</v>
      </c>
      <c r="FB18" s="22">
        <f>2*FB14-FB2</f>
        <v>11514.216666666667</v>
      </c>
    </row>
    <row r="19" spans="1:158"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c r="EX19" s="16">
        <f>(EX18+EX20)/2</f>
        <v>11416.649999999998</v>
      </c>
      <c r="EY19" s="16">
        <f>(EY18+EY20)/2</f>
        <v>11447.674999999999</v>
      </c>
      <c r="EZ19" s="16">
        <f>(EZ18+EZ20)/2</f>
        <v>11428.25</v>
      </c>
      <c r="FA19" s="16">
        <f>(FA18+FA20)/2</f>
        <v>11511.45</v>
      </c>
      <c r="FB19" s="16">
        <f>(FB18+FB20)/2</f>
        <v>11495.075000000001</v>
      </c>
    </row>
    <row r="20" spans="1:158"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c r="EX20" s="23">
        <f>EX14-EX50</f>
        <v>11369.333333333332</v>
      </c>
      <c r="EY20" s="23">
        <f>EY14-EY50</f>
        <v>11411.6</v>
      </c>
      <c r="EZ20" s="23">
        <f>EZ14-EZ50</f>
        <v>11404.699999999999</v>
      </c>
      <c r="FA20" s="23">
        <f>FA14-FA50</f>
        <v>11487.633333333333</v>
      </c>
      <c r="FB20" s="23">
        <f>FB14-FB50</f>
        <v>11475.933333333334</v>
      </c>
    </row>
    <row r="21" spans="1:158"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c r="EX21" s="16">
        <f>(EX20+EX22)/2</f>
        <v>11292.349999999999</v>
      </c>
      <c r="EY21" s="16">
        <f>(EY20+EY22)/2</f>
        <v>11386.900000000001</v>
      </c>
      <c r="EZ21" s="16">
        <f>(EZ20+EZ22)/2</f>
        <v>11369.224999999999</v>
      </c>
      <c r="FA21" s="16">
        <f>(FA20+FA22)/2</f>
        <v>11471.7</v>
      </c>
      <c r="FB21" s="16">
        <f>(FB20+FB22)/2</f>
        <v>11444.600000000002</v>
      </c>
    </row>
    <row r="22" spans="1:158"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c r="EX22" s="24">
        <f>EX18-EX50</f>
        <v>11215.366666666665</v>
      </c>
      <c r="EY22" s="24">
        <f>EY18-EY50</f>
        <v>11362.2</v>
      </c>
      <c r="EZ22" s="24">
        <f>EZ18-EZ50</f>
        <v>11333.749999999998</v>
      </c>
      <c r="FA22" s="24">
        <f>FA18-FA50</f>
        <v>11455.766666666666</v>
      </c>
      <c r="FB22" s="24">
        <f>FB18-FB50</f>
        <v>11413.266666666668</v>
      </c>
    </row>
    <row r="23" spans="1:158" ht="14.7" customHeight="1" x14ac:dyDescent="0.3">
      <c r="A23" s="237" t="s">
        <v>21</v>
      </c>
      <c r="B23" s="238"/>
      <c r="C23" s="238"/>
      <c r="D23" s="23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row>
    <row r="24" spans="1:158"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c r="EX24" s="17">
        <f>(EX2/EX3)*EX4</f>
        <v>11807.961550944607</v>
      </c>
      <c r="EY24" s="17">
        <f>(EY2/EY3)*EY4</f>
        <v>11678.456464968151</v>
      </c>
      <c r="EZ24" s="17">
        <f>(EZ2/EZ3)*EZ4</f>
        <v>11617.189172726601</v>
      </c>
      <c r="FA24" s="17">
        <f>(FA2/FA3)*FA4</f>
        <v>11662.837545032336</v>
      </c>
      <c r="FB24" s="17">
        <f>(FB2/FB3)*FB4</f>
        <v>11653.571609640683</v>
      </c>
    </row>
    <row r="25" spans="1:158"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row>
    <row r="26" spans="1:158"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c r="EX26" s="18">
        <f>EX4+EX51/2</f>
        <v>11695.33</v>
      </c>
      <c r="EY26" s="18">
        <f>EY4+EY51/2</f>
        <v>11622.752499999999</v>
      </c>
      <c r="EZ26" s="18">
        <f>EZ4+EZ51/2</f>
        <v>11563.827499999999</v>
      </c>
      <c r="FA26" s="18">
        <f>FA4+FA51/2</f>
        <v>11626.625</v>
      </c>
      <c r="FB26" s="18">
        <f>FB4+FB51/2</f>
        <v>11608.022499999999</v>
      </c>
    </row>
    <row r="27" spans="1:158"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c r="EX27" s="7">
        <f>EX4+EX51/4</f>
        <v>11626.965</v>
      </c>
      <c r="EY27" s="7">
        <f>EY4+EY51/4</f>
        <v>11589.32625</v>
      </c>
      <c r="EZ27" s="7">
        <f>EZ4+EZ51/4</f>
        <v>11531.36375</v>
      </c>
      <c r="FA27" s="7">
        <f>FA4+FA51/4</f>
        <v>11604.762499999999</v>
      </c>
      <c r="FB27" s="7">
        <f>FB4+FB51/4</f>
        <v>11580.26125</v>
      </c>
    </row>
    <row r="28" spans="1:158"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c r="EX28" s="16">
        <f>EX4+EX51/6</f>
        <v>11604.176666666666</v>
      </c>
      <c r="EY28" s="16">
        <f>EY4+EY51/6</f>
        <v>11578.184166666666</v>
      </c>
      <c r="EZ28" s="16">
        <f>EZ4+EZ51/6</f>
        <v>11520.5425</v>
      </c>
      <c r="FA28" s="16">
        <f>FA4+FA51/6</f>
        <v>11597.475</v>
      </c>
      <c r="FB28" s="16">
        <f>FB4+FB51/6</f>
        <v>11571.0075</v>
      </c>
    </row>
    <row r="29" spans="1:158"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c r="EX29" s="16">
        <f>EX4+EX51/12</f>
        <v>11581.388333333334</v>
      </c>
      <c r="EY29" s="16">
        <f>EY4+EY51/12</f>
        <v>11567.042083333334</v>
      </c>
      <c r="EZ29" s="16">
        <f>EZ4+EZ51/12</f>
        <v>11509.721250000001</v>
      </c>
      <c r="FA29" s="16">
        <f>FA4+FA51/12</f>
        <v>11590.1875</v>
      </c>
      <c r="FB29" s="16">
        <f>FB4+FB51/12</f>
        <v>11561.75375</v>
      </c>
    </row>
    <row r="30" spans="1:158"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c r="EX30" s="11">
        <f>EX4</f>
        <v>11558.6</v>
      </c>
      <c r="EY30" s="11">
        <f>EY4</f>
        <v>11555.9</v>
      </c>
      <c r="EZ30" s="11">
        <f>EZ4</f>
        <v>11498.9</v>
      </c>
      <c r="FA30" s="11">
        <f>FA4</f>
        <v>11582.9</v>
      </c>
      <c r="FB30" s="11">
        <f>FB4</f>
        <v>11552.5</v>
      </c>
    </row>
    <row r="31" spans="1:158"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c r="EX31" s="16">
        <f>EX4-EX51/12</f>
        <v>11535.811666666666</v>
      </c>
      <c r="EY31" s="16">
        <f>EY4-EY51/12</f>
        <v>11544.757916666666</v>
      </c>
      <c r="EZ31" s="16">
        <f>EZ4-EZ51/12</f>
        <v>11488.078749999999</v>
      </c>
      <c r="FA31" s="16">
        <f>FA4-FA51/12</f>
        <v>11575.612499999999</v>
      </c>
      <c r="FB31" s="16">
        <f>FB4-FB51/12</f>
        <v>11543.24625</v>
      </c>
    </row>
    <row r="32" spans="1:158"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c r="EX32" s="16">
        <f>EX4-EX51/6</f>
        <v>11513.023333333334</v>
      </c>
      <c r="EY32" s="16">
        <f>EY4-EY51/6</f>
        <v>11533.615833333333</v>
      </c>
      <c r="EZ32" s="16">
        <f>EZ4-EZ51/6</f>
        <v>11477.2575</v>
      </c>
      <c r="FA32" s="16">
        <f>FA4-FA51/6</f>
        <v>11568.324999999999</v>
      </c>
      <c r="FB32" s="16">
        <f>FB4-FB51/6</f>
        <v>11533.9925</v>
      </c>
    </row>
    <row r="33" spans="1:158"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c r="EX33" s="10">
        <f>EX4-EX51/4</f>
        <v>11490.235000000001</v>
      </c>
      <c r="EY33" s="10">
        <f>EY4-EY51/4</f>
        <v>11522.473749999999</v>
      </c>
      <c r="EZ33" s="10">
        <f>EZ4-EZ51/4</f>
        <v>11466.436249999999</v>
      </c>
      <c r="FA33" s="10">
        <f>FA4-FA51/4</f>
        <v>11561.0375</v>
      </c>
      <c r="FB33" s="10">
        <f>FB4-FB51/4</f>
        <v>11524.73875</v>
      </c>
    </row>
    <row r="34" spans="1:158"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c r="EX34" s="22">
        <f>EX4-EX51/2</f>
        <v>11421.87</v>
      </c>
      <c r="EY34" s="22">
        <f>EY4-EY51/2</f>
        <v>11489.047500000001</v>
      </c>
      <c r="EZ34" s="22">
        <f>EZ4-EZ51/2</f>
        <v>11433.9725</v>
      </c>
      <c r="FA34" s="22">
        <f>FA4-FA51/2</f>
        <v>11539.174999999999</v>
      </c>
      <c r="FB34" s="22">
        <f>FB4-FB51/2</f>
        <v>11496.977500000001</v>
      </c>
    </row>
    <row r="35" spans="1:158"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row>
    <row r="36" spans="1:158"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c r="EX36" s="23">
        <f>EX4-(EX24-EX4)</f>
        <v>11309.238449055394</v>
      </c>
      <c r="EY36" s="23">
        <f>EY4-(EY24-EY4)</f>
        <v>11433.343535031849</v>
      </c>
      <c r="EZ36" s="23">
        <f>EZ4-(EZ24-EZ4)</f>
        <v>11380.610827273398</v>
      </c>
      <c r="FA36" s="23">
        <f>FA4-(FA24-FA4)</f>
        <v>11502.962454967663</v>
      </c>
      <c r="FB36" s="23">
        <f>FB4-(FB24-FB4)</f>
        <v>11451.428390359317</v>
      </c>
    </row>
    <row r="37" spans="1:158" ht="14.7" customHeight="1" x14ac:dyDescent="0.3">
      <c r="A37" s="237" t="s">
        <v>34</v>
      </c>
      <c r="B37" s="238"/>
      <c r="C37" s="238"/>
      <c r="D37" s="23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row>
    <row r="38" spans="1:15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row>
    <row r="39" spans="1:15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row>
    <row r="40" spans="1:15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row>
    <row r="41" spans="1:15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row>
    <row r="42" spans="1:15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row>
    <row r="43" spans="1:158"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c r="EX43" s="11">
        <f>EX4</f>
        <v>11558.6</v>
      </c>
      <c r="EY43" s="11">
        <f>EY4</f>
        <v>11555.9</v>
      </c>
      <c r="EZ43" s="11">
        <f>EZ4</f>
        <v>11498.9</v>
      </c>
      <c r="FA43" s="11">
        <f>FA4</f>
        <v>11582.9</v>
      </c>
      <c r="FB43" s="11">
        <f>FB4</f>
        <v>11552.5</v>
      </c>
    </row>
    <row r="44" spans="1:15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row>
    <row r="45" spans="1:15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row>
    <row r="46" spans="1:15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row>
    <row r="47" spans="1:15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c r="EX47" s="23"/>
      <c r="EY47" s="23"/>
      <c r="EZ47" s="23"/>
      <c r="FA47" s="23"/>
      <c r="FB47" s="23"/>
    </row>
    <row r="48" spans="1:15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row>
    <row r="49" spans="1:158" ht="14.7" customHeight="1" x14ac:dyDescent="0.3">
      <c r="A49" s="237" t="s">
        <v>45</v>
      </c>
      <c r="B49" s="238"/>
      <c r="C49" s="238"/>
      <c r="D49" s="23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row>
    <row r="50" spans="1:158"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c r="EX50" s="16">
        <f>ABS(EX2-EX3)</f>
        <v>248.60000000000036</v>
      </c>
      <c r="EY50" s="16">
        <f>ABS(EY2-EY3)</f>
        <v>121.54999999999927</v>
      </c>
      <c r="EZ50" s="16">
        <f>ABS(EZ2-EZ3)</f>
        <v>118.05000000000109</v>
      </c>
      <c r="FA50" s="16">
        <f>ABS(FA2-FA3)</f>
        <v>79.5</v>
      </c>
      <c r="FB50" s="16">
        <f>ABS(FB2-FB3)</f>
        <v>100.94999999999891</v>
      </c>
    </row>
    <row r="51" spans="1:158"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c r="EX51" s="16">
        <f>EX50*1.1</f>
        <v>273.46000000000043</v>
      </c>
      <c r="EY51" s="16">
        <f>EY50*1.1</f>
        <v>133.70499999999922</v>
      </c>
      <c r="EZ51" s="16">
        <f>EZ50*1.1</f>
        <v>129.85500000000121</v>
      </c>
      <c r="FA51" s="16">
        <f>FA50*1.1</f>
        <v>87.45</v>
      </c>
      <c r="FB51" s="16">
        <f>FB50*1.1</f>
        <v>111.04499999999881</v>
      </c>
    </row>
    <row r="52" spans="1:158"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c r="EX52" s="16">
        <f>(EX2+EX3)</f>
        <v>23295.199999999997</v>
      </c>
      <c r="EY52" s="16">
        <f>(EY2+EY3)</f>
        <v>23043.55</v>
      </c>
      <c r="EZ52" s="16">
        <f>(EZ2+EZ3)</f>
        <v>23069.35</v>
      </c>
      <c r="FA52" s="16">
        <f>(FA2+FA3)</f>
        <v>23118.5</v>
      </c>
      <c r="FB52" s="16">
        <f>(FB2+FB3)</f>
        <v>23178.15</v>
      </c>
    </row>
    <row r="53" spans="1:158"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c r="EX53" s="16">
        <f>(EX2+EX3)/2</f>
        <v>11647.599999999999</v>
      </c>
      <c r="EY53" s="16">
        <f>(EY2+EY3)/2</f>
        <v>11521.775</v>
      </c>
      <c r="EZ53" s="16">
        <f>(EZ2+EZ3)/2</f>
        <v>11534.674999999999</v>
      </c>
      <c r="FA53" s="16">
        <f>(FA2+FA3)/2</f>
        <v>11559.25</v>
      </c>
      <c r="FB53" s="16">
        <f>(FB2+FB3)/2</f>
        <v>11589.075000000001</v>
      </c>
    </row>
    <row r="54" spans="1:158"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c r="EX54" s="16">
        <f>EX55-EX56+EX55</f>
        <v>11588.266666666666</v>
      </c>
      <c r="EY54" s="16">
        <f>EY55-EY56+EY55</f>
        <v>11544.525</v>
      </c>
      <c r="EZ54" s="16">
        <f>EZ55-EZ56+EZ55</f>
        <v>11510.825000000001</v>
      </c>
      <c r="FA54" s="16">
        <f>FA55-FA56+FA55</f>
        <v>11575.016666666666</v>
      </c>
      <c r="FB54" s="16">
        <f>FB55-FB56+FB55</f>
        <v>11564.691666666666</v>
      </c>
    </row>
    <row r="55" spans="1:158"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c r="EX55" s="16">
        <f>(EX2+EX3+EX4)/3</f>
        <v>11617.933333333332</v>
      </c>
      <c r="EY55" s="16">
        <f>(EY2+EY3+EY4)/3</f>
        <v>11533.15</v>
      </c>
      <c r="EZ55" s="16">
        <f>(EZ2+EZ3+EZ4)/3</f>
        <v>11522.75</v>
      </c>
      <c r="FA55" s="16">
        <f>(FA2+FA3+FA4)/3</f>
        <v>11567.133333333333</v>
      </c>
      <c r="FB55" s="16">
        <f>(FB2+FB3+FB4)/3</f>
        <v>11576.883333333333</v>
      </c>
    </row>
    <row r="56" spans="1:158"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c r="EX56" s="16">
        <f>EX53</f>
        <v>11647.599999999999</v>
      </c>
      <c r="EY56" s="16">
        <f>EY53</f>
        <v>11521.775</v>
      </c>
      <c r="EZ56" s="16">
        <f>EZ53</f>
        <v>11534.674999999999</v>
      </c>
      <c r="FA56" s="16">
        <f>FA53</f>
        <v>11559.25</v>
      </c>
      <c r="FB56" s="16">
        <f>FB53</f>
        <v>11589.075000000001</v>
      </c>
    </row>
    <row r="57" spans="1:158"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 t="shared" ref="EN57:EW57" si="261">ABS(EN54-EN56)</f>
        <v>8.3000000000029104</v>
      </c>
      <c r="EO57" s="31">
        <f t="shared" si="261"/>
        <v>42.500000000003638</v>
      </c>
      <c r="EP57" s="31">
        <f t="shared" si="261"/>
        <v>21.899999999997817</v>
      </c>
      <c r="EQ57" s="31">
        <f t="shared" si="261"/>
        <v>16.366666666664969</v>
      </c>
      <c r="ER57" s="31">
        <f t="shared" si="261"/>
        <v>23.166666666664241</v>
      </c>
      <c r="ES57" s="31">
        <f t="shared" si="261"/>
        <v>5.25</v>
      </c>
      <c r="ET57" s="31">
        <f t="shared" si="261"/>
        <v>29.483333333329938</v>
      </c>
      <c r="EU57" s="31">
        <f t="shared" si="261"/>
        <v>0.41666666666787933</v>
      </c>
      <c r="EV57" s="31">
        <f t="shared" si="261"/>
        <v>0.2000000000007276</v>
      </c>
      <c r="EW57" s="31">
        <f t="shared" si="261"/>
        <v>52.450000000000728</v>
      </c>
      <c r="EX57" s="31">
        <f>ABS(EX54-EX56)</f>
        <v>59.333333333332121</v>
      </c>
      <c r="EY57" s="31">
        <f>ABS(EY54-EY56)</f>
        <v>22.75</v>
      </c>
      <c r="EZ57" s="31">
        <f>ABS(EZ54-EZ56)</f>
        <v>23.849999999998545</v>
      </c>
      <c r="FA57" s="31">
        <f>ABS(FA54-FA56)</f>
        <v>15.766666666666424</v>
      </c>
      <c r="FB57" s="31">
        <f>ABS(FB54-FB56)</f>
        <v>24.383333333335031</v>
      </c>
    </row>
    <row r="58" spans="1:15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2019-07-18T20:28:17Z</dcterms:modified>
</cp:coreProperties>
</file>