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O52" i="2" l="1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N52" i="2" l="1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3" i="2"/>
  <c r="L12" i="2"/>
  <c r="L11" i="2"/>
  <c r="L10" i="2"/>
  <c r="L9" i="2"/>
  <c r="L8" i="2"/>
  <c r="L7" i="2"/>
  <c r="L6" i="2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G30" i="2"/>
  <c r="G28" i="2"/>
  <c r="G31" i="2" s="1"/>
  <c r="G27" i="2"/>
  <c r="G25" i="2"/>
  <c r="G20" i="2"/>
  <c r="G18" i="2"/>
  <c r="G23" i="2" s="1"/>
  <c r="G11" i="2"/>
  <c r="G29" i="2" l="1"/>
  <c r="G32" i="2" s="1"/>
  <c r="G15" i="2"/>
  <c r="BU22" i="14"/>
  <c r="BU21" i="14"/>
  <c r="BU19" i="14"/>
  <c r="BT22" i="14"/>
  <c r="BT21" i="14"/>
  <c r="BT19" i="14"/>
  <c r="G8" i="2"/>
  <c r="G6" i="2" s="1"/>
  <c r="G14" i="2"/>
  <c r="G16" i="2" s="1"/>
  <c r="G7" i="2"/>
  <c r="G12" i="2"/>
  <c r="G10" i="2"/>
  <c r="G26" i="2"/>
  <c r="G19" i="2" l="1"/>
  <c r="G22" i="2"/>
  <c r="G21" i="2"/>
  <c r="BR31" i="14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H30" i="2"/>
  <c r="H28" i="2"/>
  <c r="H31" i="2" s="1"/>
  <c r="H27" i="2"/>
  <c r="H25" i="2"/>
  <c r="H20" i="2"/>
  <c r="H18" i="2"/>
  <c r="H23" i="2" s="1"/>
  <c r="H11" i="2"/>
  <c r="H8" i="2" s="1"/>
  <c r="BM19" i="14" l="1"/>
  <c r="BM21" i="14"/>
  <c r="BM22" i="14"/>
  <c r="BJ22" i="14"/>
  <c r="BJ21" i="14"/>
  <c r="BJ19" i="14"/>
  <c r="H14" i="2"/>
  <c r="H16" i="2" s="1"/>
  <c r="H6" i="2"/>
  <c r="H29" i="2"/>
  <c r="H32" i="2" s="1"/>
  <c r="H12" i="2" s="1"/>
  <c r="H26" i="2"/>
  <c r="H15" i="2"/>
  <c r="H7" i="2"/>
  <c r="H10" i="2" l="1"/>
  <c r="H21" i="2"/>
  <c r="H22" i="2"/>
  <c r="H19" i="2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<sst xmlns="http://schemas.openxmlformats.org/spreadsheetml/2006/main" count="69" uniqueCount="66">
  <si>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</si>
  <si>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</si>
  <si>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</si>
  <si>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</si>
  <si>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</si>
  <si>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</si>
  <si>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</si>
  <si>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</si>
  <si>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</si>
  <si>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</si>
  <si>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</si>
  <si>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</si>
  <si>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</si>
  <si>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</si>
  <si>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</si>
  <si>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</si>
  <si>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</si>
  <si>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</si>
  <si>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</si>
  <si>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</si>
  <si>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</si>
  <si>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</si>
  <si>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</si>
  <si>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</si>
  <si>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</si>
  <si>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</si>
  <si>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</si>
  <si>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</si>
  <si>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</si>
  <si>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</si>
  <si>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</si>
  <si>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</si>
  <si>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</si>
  <si>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</si>
  <si>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</si>
  <si>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</si>
  <si>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</si>
  <si>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</si>
  <si>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</si>
  <si>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</si>
  <si>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</si>
  <si>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</si>
  <si>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</si>
  <si>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</si>
  <si>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</si>
  <si>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</si>
  <si>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</si>
  <si>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</si>
  <si>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</si>
  <si>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</si>
  <si>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</si>
  <si>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</si>
  <si>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</si>
  <si>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</si>
  <si>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</si>
  <si>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</si>
  <si>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</si>
  <si>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</si>
  <si>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</si>
  <si>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</si>
  <si>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</si>
  <si>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</si>
  <si>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</si>
  <si>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</si>
  <si>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</si>
  <si>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Apr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</si>
</sst>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2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tabSelected="1" zoomScale="110" zoomScaleNormal="110" workbookViewId="0">
      <selection activeCell="O3" sqref="O3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3.77734375" style="15" bestFit="1" customWidth="1"/>
    <col min="12" max="17" width="10.44140625" style="15" bestFit="1" customWidth="1"/>
    <col min="18" max="253" width="8.77734375" style="15" customWidth="1"/>
    <col min="254" max="16384" width="8.77734375" style="16"/>
  </cols>
  <sheetData>
    <row r="1" spans="1:18" ht="15" customHeight="1" thickBot="1">
      <c r="A1" s="68"/>
      <c r="B1" s="69"/>
      <c r="C1" s="69"/>
      <c r="D1" s="69"/>
      <c r="E1" s="1" t="s">
        <v>65</v>
      </c>
      <c r="F1" s="1" t="s">
        <v>0</v>
      </c>
      <c r="G1" s="2">
        <v>43983</v>
      </c>
      <c r="H1" s="2">
        <v>43983</v>
      </c>
      <c r="I1" s="2"/>
      <c r="K1" s="12" t="s">
        <v>27</v>
      </c>
      <c r="L1" s="14">
        <v>8806.75</v>
      </c>
      <c r="M1" s="14">
        <v>8968.5499999999993</v>
      </c>
      <c r="N1" s="14">
        <v>9004.25</v>
      </c>
      <c r="O1" s="14">
        <v>8806.75</v>
      </c>
      <c r="P1" s="14">
        <v>2252.75</v>
      </c>
      <c r="Q1" s="14">
        <v>12430.5</v>
      </c>
    </row>
    <row r="2" spans="1:18" ht="15" customHeight="1" thickBot="1">
      <c r="A2" s="17"/>
      <c r="B2" s="18"/>
      <c r="C2" s="18"/>
      <c r="D2" s="3" t="s">
        <v>1</v>
      </c>
      <c r="E2" s="56">
        <v>9889.0499999999993</v>
      </c>
      <c r="F2" s="56">
        <v>9598.85</v>
      </c>
      <c r="G2" s="56">
        <v>9931.6</v>
      </c>
      <c r="H2" s="56">
        <v>20225.349999999999</v>
      </c>
      <c r="I2" s="56"/>
      <c r="K2" s="12" t="s">
        <v>28</v>
      </c>
      <c r="L2" s="14">
        <v>9178.5499999999993</v>
      </c>
      <c r="M2" s="14">
        <v>9161.65</v>
      </c>
      <c r="N2" s="14">
        <v>9931.6</v>
      </c>
      <c r="O2" s="14">
        <v>9931.6</v>
      </c>
      <c r="P2" s="14">
        <v>12430.5</v>
      </c>
      <c r="Q2" s="14">
        <v>7511.1</v>
      </c>
    </row>
    <row r="3" spans="1:18" ht="15" customHeight="1" thickBot="1">
      <c r="A3" s="17"/>
      <c r="B3" s="4"/>
      <c r="C3" s="5"/>
      <c r="D3" s="3" t="s">
        <v>2</v>
      </c>
      <c r="E3" s="55">
        <v>8055.8</v>
      </c>
      <c r="F3" s="55">
        <v>8996.65</v>
      </c>
      <c r="G3" s="55">
        <v>9706.9500000000007</v>
      </c>
      <c r="H3" s="55">
        <v>19632.900000000001</v>
      </c>
      <c r="I3" s="55"/>
      <c r="K3" s="12" t="s">
        <v>29</v>
      </c>
      <c r="L3" s="14">
        <v>8968.5499999999993</v>
      </c>
      <c r="M3" s="14">
        <v>8996.65</v>
      </c>
      <c r="N3" s="14"/>
      <c r="O3" s="14"/>
      <c r="P3" s="14"/>
      <c r="Q3" s="14"/>
      <c r="R3" s="51"/>
    </row>
    <row r="4" spans="1:18" ht="15" customHeight="1">
      <c r="A4" s="17"/>
      <c r="B4" s="4"/>
      <c r="C4" s="5"/>
      <c r="D4" s="3" t="s">
        <v>3</v>
      </c>
      <c r="E4" s="21">
        <v>9859.9</v>
      </c>
      <c r="F4" s="21">
        <v>9580.2999999999993</v>
      </c>
      <c r="G4" s="21">
        <v>9826.15</v>
      </c>
      <c r="H4" s="21">
        <v>19959.900000000001</v>
      </c>
      <c r="I4" s="21"/>
    </row>
    <row r="5" spans="1:18" ht="15" customHeight="1">
      <c r="A5" s="66" t="s">
        <v>4</v>
      </c>
      <c r="B5" s="67"/>
      <c r="C5" s="67"/>
      <c r="D5" s="67"/>
      <c r="E5" s="18"/>
      <c r="F5" s="18"/>
      <c r="G5" s="18"/>
      <c r="H5" s="18"/>
      <c r="I5" s="18"/>
      <c r="K5" s="22" t="s">
        <v>30</v>
      </c>
      <c r="L5" s="23"/>
      <c r="M5" s="23"/>
      <c r="N5" s="23"/>
      <c r="O5" s="23"/>
      <c r="P5" s="23"/>
      <c r="Q5" s="23"/>
    </row>
    <row r="6" spans="1:18" ht="15" customHeight="1">
      <c r="A6" s="24"/>
      <c r="B6" s="25"/>
      <c r="C6" s="25"/>
      <c r="D6" s="6" t="s">
        <v>5</v>
      </c>
      <c r="E6" s="26">
        <f t="shared" ref="E6:F6" si="0">E8+E25</f>
        <v>12313.95</v>
      </c>
      <c r="F6" s="26">
        <f t="shared" si="0"/>
        <v>10389.416666666666</v>
      </c>
      <c r="G6" s="26">
        <f t="shared" ref="G6" si="1">G8+G25</f>
        <v>10160.833333333334</v>
      </c>
      <c r="H6" s="26">
        <f t="shared" ref="H6" si="2">H8+H25</f>
        <v>20838.316666666666</v>
      </c>
      <c r="I6" s="26"/>
      <c r="K6" s="43">
        <v>0.23599999999999999</v>
      </c>
      <c r="L6" s="44">
        <f t="shared" ref="L6" si="3">VALUE(23.6/100*(L1-L2)+L2)</f>
        <v>9090.8051999999989</v>
      </c>
      <c r="M6" s="44">
        <f t="shared" ref="M6:N6" si="4">VALUE(23.6/100*(M1-M2)+M2)</f>
        <v>9116.0784000000003</v>
      </c>
      <c r="N6" s="44">
        <f t="shared" si="4"/>
        <v>9712.7453999999998</v>
      </c>
      <c r="O6" s="44">
        <f t="shared" ref="O6" si="5">VALUE(23.6/100*(O1-O2)+O2)</f>
        <v>9666.135400000001</v>
      </c>
      <c r="P6" s="44">
        <f t="shared" ref="P6:Q6" si="6">VALUE(23.6/100*(P1-P2)+P2)</f>
        <v>10028.550999999999</v>
      </c>
      <c r="Q6" s="44">
        <f t="shared" si="6"/>
        <v>8672.0784000000003</v>
      </c>
    </row>
    <row r="7" spans="1:18" ht="15" customHeight="1">
      <c r="A7" s="24"/>
      <c r="B7" s="25"/>
      <c r="C7" s="25"/>
      <c r="D7" s="6" t="s">
        <v>6</v>
      </c>
      <c r="E7" s="27">
        <f t="shared" ref="E7:F7" si="7">E11+E25</f>
        <v>11101.5</v>
      </c>
      <c r="F7" s="27">
        <f t="shared" si="7"/>
        <v>9994.1333333333332</v>
      </c>
      <c r="G7" s="27">
        <f t="shared" ref="G7" si="8">G11+G25</f>
        <v>10046.216666666667</v>
      </c>
      <c r="H7" s="27">
        <f t="shared" ref="H7" si="9">H11+H25</f>
        <v>20531.833333333332</v>
      </c>
      <c r="I7" s="27"/>
      <c r="K7" s="47">
        <v>0.38200000000000001</v>
      </c>
      <c r="L7" s="48">
        <f t="shared" ref="L7" si="10">38.2/100*(L1-L2)+L2</f>
        <v>9036.5223999999998</v>
      </c>
      <c r="M7" s="48">
        <f t="shared" ref="M7:N7" si="11">38.2/100*(M1-M2)+M2</f>
        <v>9087.8858</v>
      </c>
      <c r="N7" s="48">
        <f t="shared" si="11"/>
        <v>9577.3523000000005</v>
      </c>
      <c r="O7" s="48">
        <f t="shared" ref="O7" si="12">38.2/100*(O1-O2)+O2</f>
        <v>9501.9073000000008</v>
      </c>
      <c r="P7" s="48">
        <f t="shared" ref="P7:Q7" si="13">38.2/100*(P1-P2)+P2</f>
        <v>8542.5995000000003</v>
      </c>
      <c r="Q7" s="48">
        <f t="shared" si="13"/>
        <v>9390.3107999999993</v>
      </c>
    </row>
    <row r="8" spans="1:18" ht="15" customHeight="1">
      <c r="A8" s="24"/>
      <c r="B8" s="25"/>
      <c r="C8" s="25"/>
      <c r="D8" s="6" t="s">
        <v>7</v>
      </c>
      <c r="E8" s="28">
        <f t="shared" ref="E8:F8" si="14">(2*E11)-E3</f>
        <v>10480.700000000001</v>
      </c>
      <c r="F8" s="28">
        <f t="shared" si="14"/>
        <v>9787.2166666666653</v>
      </c>
      <c r="G8" s="28">
        <f t="shared" ref="G8" si="15">(2*G11)-G3</f>
        <v>9936.1833333333343</v>
      </c>
      <c r="H8" s="28">
        <f t="shared" ref="H8" si="16">(2*H11)-H3</f>
        <v>20245.866666666669</v>
      </c>
      <c r="I8" s="28"/>
      <c r="K8" s="41">
        <v>0.5</v>
      </c>
      <c r="L8" s="42">
        <f t="shared" ref="L8" si="17">VALUE(50/100*(L1-L2)+L2)</f>
        <v>8992.65</v>
      </c>
      <c r="M8" s="42">
        <f t="shared" ref="M8:N8" si="18">VALUE(50/100*(M1-M2)+M2)</f>
        <v>9065.0999999999985</v>
      </c>
      <c r="N8" s="42">
        <f t="shared" si="18"/>
        <v>9467.9249999999993</v>
      </c>
      <c r="O8" s="42">
        <f t="shared" ref="O8" si="19">VALUE(50/100*(O1-O2)+O2)</f>
        <v>9369.1749999999993</v>
      </c>
      <c r="P8" s="42">
        <f t="shared" ref="P8:Q8" si="20">VALUE(50/100*(P1-P2)+P2)</f>
        <v>7341.625</v>
      </c>
      <c r="Q8" s="42">
        <f t="shared" si="20"/>
        <v>9970.7999999999993</v>
      </c>
    </row>
    <row r="9" spans="1:18" ht="15" customHeight="1">
      <c r="A9" s="24"/>
      <c r="B9" s="25"/>
      <c r="C9" s="25"/>
      <c r="D9" s="7"/>
      <c r="E9" s="21"/>
      <c r="F9" s="21"/>
      <c r="G9" s="21"/>
      <c r="H9" s="21"/>
      <c r="I9" s="21"/>
      <c r="K9" s="49">
        <v>0.61799999999999999</v>
      </c>
      <c r="L9" s="50">
        <f t="shared" ref="L9" si="21">VALUE(61.8/100*(L1-L2)+L2)</f>
        <v>8948.7775999999994</v>
      </c>
      <c r="M9" s="50">
        <f t="shared" ref="M9:N9" si="22">VALUE(61.8/100*(M1-M2)+M2)</f>
        <v>9042.3141999999989</v>
      </c>
      <c r="N9" s="50">
        <f t="shared" si="22"/>
        <v>9358.4976999999999</v>
      </c>
      <c r="O9" s="50">
        <f t="shared" ref="O9" si="23">VALUE(61.8/100*(O1-O2)+O2)</f>
        <v>9236.4426999999996</v>
      </c>
      <c r="P9" s="50">
        <f t="shared" ref="P9:Q9" si="24">VALUE(61.8/100*(P1-P2)+P2)</f>
        <v>6140.6504999999997</v>
      </c>
      <c r="Q9" s="50">
        <f t="shared" si="24"/>
        <v>10551.289199999999</v>
      </c>
    </row>
    <row r="10" spans="1:18" ht="15" customHeight="1">
      <c r="A10" s="24"/>
      <c r="B10" s="25"/>
      <c r="C10" s="25"/>
      <c r="D10" s="6" t="s">
        <v>8</v>
      </c>
      <c r="E10" s="53">
        <f t="shared" ref="E10:F10" si="25">E11+E32/2</f>
        <v>9564.0750000000007</v>
      </c>
      <c r="F10" s="53">
        <f t="shared" si="25"/>
        <v>9486.116666666665</v>
      </c>
      <c r="G10" s="53">
        <f t="shared" ref="G10" si="26">G11+G32/2</f>
        <v>9823.8583333333336</v>
      </c>
      <c r="H10" s="53">
        <f t="shared" ref="H10" si="27">H11+H32/2</f>
        <v>19949.64166666667</v>
      </c>
      <c r="I10" s="53"/>
      <c r="K10" s="39">
        <v>0.70699999999999996</v>
      </c>
      <c r="L10" s="40">
        <f t="shared" ref="L10" si="28">VALUE(70.7/100*(L1-L2)+L2)</f>
        <v>8915.6873999999989</v>
      </c>
      <c r="M10" s="40">
        <f t="shared" ref="M10:N10" si="29">VALUE(70.7/100*(M1-M2)+M2)</f>
        <v>9025.1282999999985</v>
      </c>
      <c r="N10" s="40">
        <f t="shared" si="29"/>
        <v>9275.9635500000004</v>
      </c>
      <c r="O10" s="40">
        <f t="shared" ref="O10" si="30">VALUE(70.7/100*(O1-O2)+O2)</f>
        <v>9136.3310500000007</v>
      </c>
      <c r="P10" s="40">
        <f t="shared" ref="P10:Q10" si="31">VALUE(70.7/100*(P1-P2)+P2)</f>
        <v>5234.8307499999992</v>
      </c>
      <c r="Q10" s="40">
        <f t="shared" si="31"/>
        <v>10989.1158</v>
      </c>
    </row>
    <row r="11" spans="1:18" ht="15" customHeight="1">
      <c r="A11" s="24"/>
      <c r="B11" s="25"/>
      <c r="C11" s="25"/>
      <c r="D11" s="6" t="s">
        <v>9</v>
      </c>
      <c r="E11" s="21">
        <f t="shared" ref="E11:F11" si="32">(E2+E3+E4)/3</f>
        <v>9268.25</v>
      </c>
      <c r="F11" s="21">
        <f t="shared" si="32"/>
        <v>9391.9333333333325</v>
      </c>
      <c r="G11" s="21">
        <f t="shared" ref="G11" si="33">(G2+G3+G4)/3</f>
        <v>9821.5666666666675</v>
      </c>
      <c r="H11" s="21">
        <f t="shared" ref="H11" si="34">(H2+H3+H4)/3</f>
        <v>19939.383333333335</v>
      </c>
      <c r="I11" s="21"/>
      <c r="K11" s="45">
        <v>0.78600000000000003</v>
      </c>
      <c r="L11" s="46">
        <f t="shared" ref="L11" si="35">VALUE(78.6/100*(L1-L2)+L2)</f>
        <v>8886.3151999999991</v>
      </c>
      <c r="M11" s="46">
        <f t="shared" ref="M11:N11" si="36">VALUE(78.6/100*(M1-M2)+M2)</f>
        <v>9009.8733999999986</v>
      </c>
      <c r="N11" s="46">
        <f t="shared" si="36"/>
        <v>9202.7029000000002</v>
      </c>
      <c r="O11" s="46">
        <f t="shared" ref="O11" si="37">VALUE(78.6/100*(O1-O2)+O2)</f>
        <v>9047.4678999999996</v>
      </c>
      <c r="P11" s="46">
        <f t="shared" ref="P11:Q11" si="38">VALUE(78.6/100*(P1-P2)+P2)</f>
        <v>4430.7885000000006</v>
      </c>
      <c r="Q11" s="46">
        <f t="shared" si="38"/>
        <v>11377.7484</v>
      </c>
    </row>
    <row r="12" spans="1:18" ht="15" customHeight="1">
      <c r="A12" s="24"/>
      <c r="B12" s="25"/>
      <c r="C12" s="25"/>
      <c r="D12" s="6" t="s">
        <v>10</v>
      </c>
      <c r="E12" s="54">
        <f t="shared" ref="E12:F12" si="39">E11-E32/2</f>
        <v>8972.4249999999993</v>
      </c>
      <c r="F12" s="54">
        <f t="shared" si="39"/>
        <v>9297.75</v>
      </c>
      <c r="G12" s="54">
        <f t="shared" ref="G12" si="40">G11-G32/2</f>
        <v>9819.2750000000015</v>
      </c>
      <c r="H12" s="54">
        <f t="shared" ref="H12" si="41">H11-H32/2</f>
        <v>19929.125</v>
      </c>
      <c r="I12" s="54"/>
      <c r="K12" s="39">
        <v>1</v>
      </c>
      <c r="L12" s="40">
        <f t="shared" ref="L12" si="42">VALUE(100/100*(L1-L2)+L2)</f>
        <v>8806.75</v>
      </c>
      <c r="M12" s="40">
        <f t="shared" ref="M12:N12" si="43">VALUE(100/100*(M1-M2)+M2)</f>
        <v>8968.5499999999993</v>
      </c>
      <c r="N12" s="40">
        <f t="shared" si="43"/>
        <v>9004.25</v>
      </c>
      <c r="O12" s="40">
        <f t="shared" ref="O12" si="44">VALUE(100/100*(O1-O2)+O2)</f>
        <v>8806.75</v>
      </c>
      <c r="P12" s="40">
        <f t="shared" ref="P12:Q12" si="45">VALUE(100/100*(P1-P2)+P2)</f>
        <v>2252.75</v>
      </c>
      <c r="Q12" s="40">
        <f t="shared" si="45"/>
        <v>12430.5</v>
      </c>
    </row>
    <row r="13" spans="1:18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 t="shared" ref="L13" si="46">VALUE(123.6/100*(L1-L2)+L2)</f>
        <v>8719.0051999999996</v>
      </c>
      <c r="M13" s="40">
        <f t="shared" ref="M13:N13" si="47">VALUE(123.6/100*(M1-M2)+M2)</f>
        <v>8922.9784</v>
      </c>
      <c r="N13" s="40">
        <f t="shared" si="47"/>
        <v>8785.3953999999994</v>
      </c>
      <c r="O13" s="40">
        <f t="shared" ref="O13" si="48">VALUE(123.6/100*(O1-O2)+O2)</f>
        <v>8541.2854000000007</v>
      </c>
      <c r="P13" s="40">
        <f t="shared" ref="P13:Q13" si="49">VALUE(123.6/100*(P1-P2)+P2)</f>
        <v>-149.19900000000052</v>
      </c>
      <c r="Q13" s="40">
        <f t="shared" si="49"/>
        <v>13591.4784</v>
      </c>
    </row>
    <row r="14" spans="1:18" ht="15" customHeight="1">
      <c r="A14" s="24"/>
      <c r="B14" s="25"/>
      <c r="C14" s="25"/>
      <c r="D14" s="6" t="s">
        <v>11</v>
      </c>
      <c r="E14" s="32">
        <f t="shared" ref="E14:F14" si="50">2*E11-E2</f>
        <v>8647.4500000000007</v>
      </c>
      <c r="F14" s="32">
        <f t="shared" si="50"/>
        <v>9185.0166666666646</v>
      </c>
      <c r="G14" s="32">
        <f t="shared" ref="G14" si="51">2*G11-G2</f>
        <v>9711.5333333333347</v>
      </c>
      <c r="H14" s="32">
        <f t="shared" ref="H14" si="52">2*H11-H2</f>
        <v>19653.416666666672</v>
      </c>
      <c r="I14" s="32"/>
      <c r="K14" s="33"/>
      <c r="L14" s="30"/>
      <c r="M14" s="30"/>
      <c r="N14" s="30"/>
      <c r="O14" s="30"/>
      <c r="P14" s="30"/>
      <c r="Q14" s="30"/>
    </row>
    <row r="15" spans="1:18" ht="15" customHeight="1">
      <c r="A15" s="24"/>
      <c r="B15" s="25"/>
      <c r="C15" s="25"/>
      <c r="D15" s="6" t="s">
        <v>12</v>
      </c>
      <c r="E15" s="34">
        <f t="shared" ref="E15:F15" si="53">E11-E25</f>
        <v>7435.0000000000009</v>
      </c>
      <c r="F15" s="34">
        <f t="shared" si="53"/>
        <v>8789.7333333333318</v>
      </c>
      <c r="G15" s="34">
        <f t="shared" ref="G15" si="54">G11-G25</f>
        <v>9596.9166666666679</v>
      </c>
      <c r="H15" s="34">
        <f t="shared" ref="H15" si="55">H11-H25</f>
        <v>19346.933333333338</v>
      </c>
      <c r="I15" s="34"/>
      <c r="K15" s="38" t="s">
        <v>31</v>
      </c>
      <c r="L15" s="30"/>
      <c r="M15" s="30"/>
      <c r="N15" s="30"/>
      <c r="O15" s="30"/>
      <c r="P15" s="30"/>
      <c r="Q15" s="30"/>
    </row>
    <row r="16" spans="1:18" ht="15" customHeight="1">
      <c r="A16" s="24"/>
      <c r="B16" s="25"/>
      <c r="C16" s="25"/>
      <c r="D16" s="6" t="s">
        <v>13</v>
      </c>
      <c r="E16" s="35">
        <f t="shared" ref="E16:F16" si="56">E14-E25</f>
        <v>6814.2000000000016</v>
      </c>
      <c r="F16" s="35">
        <f t="shared" si="56"/>
        <v>8582.8166666666639</v>
      </c>
      <c r="G16" s="35">
        <f t="shared" ref="G16" si="57">G14-G25</f>
        <v>9486.883333333335</v>
      </c>
      <c r="H16" s="35">
        <f t="shared" ref="H16" si="58">H14-H25</f>
        <v>19060.966666666674</v>
      </c>
      <c r="I16" s="35"/>
      <c r="K16" s="39">
        <v>0.23599999999999999</v>
      </c>
      <c r="L16" s="40">
        <f t="shared" ref="L16" si="59">VALUE(L3-23.6/100*(L1-L2))</f>
        <v>9056.2947999999997</v>
      </c>
      <c r="M16" s="40">
        <f t="shared" ref="M16:N16" si="60">VALUE(M3-23.6/100*(M1-M2))</f>
        <v>9042.2215999999989</v>
      </c>
      <c r="N16" s="40">
        <f t="shared" si="60"/>
        <v>218.85460000000009</v>
      </c>
      <c r="O16" s="40">
        <f t="shared" ref="O16" si="61">VALUE(O3-23.6/100*(O1-O2))</f>
        <v>265.46460000000008</v>
      </c>
      <c r="P16" s="40">
        <f t="shared" ref="P16:Q16" si="62">VALUE(P3-23.6/100*(P1-P2))</f>
        <v>2401.9490000000001</v>
      </c>
      <c r="Q16" s="40">
        <f t="shared" si="62"/>
        <v>-1160.9784</v>
      </c>
    </row>
    <row r="17" spans="1:18" ht="15" customHeight="1">
      <c r="A17" s="66" t="s">
        <v>14</v>
      </c>
      <c r="B17" s="67"/>
      <c r="C17" s="67"/>
      <c r="D17" s="67"/>
      <c r="E17" s="5"/>
      <c r="F17" s="5"/>
      <c r="G17" s="5"/>
      <c r="H17" s="5"/>
      <c r="I17" s="5"/>
      <c r="K17" s="70">
        <v>0.38200000000000001</v>
      </c>
      <c r="L17" s="71">
        <f t="shared" ref="L17" si="63">VALUE(L3-38.2/100*(L1-L2))</f>
        <v>9110.5775999999987</v>
      </c>
      <c r="M17" s="71">
        <f t="shared" ref="M17:N17" si="64">VALUE(M3-38.2/100*(M1-M2))</f>
        <v>9070.4141999999993</v>
      </c>
      <c r="N17" s="71">
        <f t="shared" si="64"/>
        <v>354.24770000000012</v>
      </c>
      <c r="O17" s="71">
        <f t="shared" ref="O17" si="65">VALUE(O3-38.2/100*(O1-O2))</f>
        <v>429.69270000000017</v>
      </c>
      <c r="P17" s="71">
        <f t="shared" ref="P17:Q17" si="66">VALUE(P3-38.2/100*(P1-P2))</f>
        <v>3887.9005000000002</v>
      </c>
      <c r="Q17" s="71">
        <f t="shared" si="66"/>
        <v>-1879.2107999999998</v>
      </c>
    </row>
    <row r="18" spans="1:18" ht="15" customHeight="1">
      <c r="A18" s="24"/>
      <c r="B18" s="25"/>
      <c r="C18" s="25"/>
      <c r="D18" s="6" t="s">
        <v>15</v>
      </c>
      <c r="E18" s="27">
        <f t="shared" ref="E18:F18" si="67">(E2/E3)*E4</f>
        <v>12103.707154472551</v>
      </c>
      <c r="F18" s="27">
        <f t="shared" si="67"/>
        <v>10221.567211684349</v>
      </c>
      <c r="G18" s="27">
        <f t="shared" ref="G18" si="68">(G2/G3)*G4</f>
        <v>10053.558670849236</v>
      </c>
      <c r="H18" s="27">
        <f t="shared" ref="H18" si="69">(H2/H3)*H4</f>
        <v>20562.217678743331</v>
      </c>
      <c r="I18" s="27"/>
      <c r="K18" s="70">
        <v>0.5</v>
      </c>
      <c r="L18" s="71">
        <f t="shared" ref="L18" si="70">VALUE(L3-50/100*(L1-L2))</f>
        <v>9154.4499999999989</v>
      </c>
      <c r="M18" s="71">
        <f t="shared" ref="M18:N18" si="71">VALUE(M3-50/100*(M1-M2))</f>
        <v>9093.2000000000007</v>
      </c>
      <c r="N18" s="71">
        <f t="shared" si="71"/>
        <v>463.67500000000018</v>
      </c>
      <c r="O18" s="71">
        <f t="shared" ref="O18" si="72">VALUE(O3-50/100*(O1-O2))</f>
        <v>562.42500000000018</v>
      </c>
      <c r="P18" s="71">
        <f t="shared" ref="P18:Q18" si="73">VALUE(P3-50/100*(P1-P2))</f>
        <v>5088.875</v>
      </c>
      <c r="Q18" s="71">
        <f t="shared" si="73"/>
        <v>-2459.6999999999998</v>
      </c>
    </row>
    <row r="19" spans="1:18" ht="15" customHeight="1">
      <c r="A19" s="24"/>
      <c r="B19" s="25"/>
      <c r="C19" s="25"/>
      <c r="D19" s="6" t="s">
        <v>16</v>
      </c>
      <c r="E19" s="28">
        <f t="shared" ref="E19:F19" si="74">E4+E26/2</f>
        <v>10868.1875</v>
      </c>
      <c r="F19" s="28">
        <f t="shared" si="74"/>
        <v>9911.51</v>
      </c>
      <c r="G19" s="28">
        <f t="shared" ref="G19" si="75">G4+G26/2</f>
        <v>9949.7074999999986</v>
      </c>
      <c r="H19" s="28">
        <f t="shared" ref="H19" si="76">H4+H26/2</f>
        <v>20285.747500000001</v>
      </c>
      <c r="I19" s="28"/>
      <c r="K19" s="70">
        <v>0.61799999999999999</v>
      </c>
      <c r="L19" s="71">
        <f t="shared" ref="L19" si="77">VALUE(L3-61.8/100*(L1-L2))</f>
        <v>9198.3223999999991</v>
      </c>
      <c r="M19" s="71">
        <f t="shared" ref="M19:N19" si="78">VALUE(M3-61.8/100*(M1-M2))</f>
        <v>9115.9858000000004</v>
      </c>
      <c r="N19" s="71">
        <f t="shared" si="78"/>
        <v>573.10230000000024</v>
      </c>
      <c r="O19" s="71">
        <f t="shared" ref="O19" si="79">VALUE(O3-61.8/100*(O1-O2))</f>
        <v>695.15730000000019</v>
      </c>
      <c r="P19" s="71">
        <f t="shared" ref="P19:Q19" si="80">VALUE(P3-61.8/100*(P1-P2))</f>
        <v>6289.8495000000003</v>
      </c>
      <c r="Q19" s="71">
        <f t="shared" si="80"/>
        <v>-3040.1891999999998</v>
      </c>
    </row>
    <row r="20" spans="1:18" ht="15" customHeight="1">
      <c r="A20" s="24"/>
      <c r="B20" s="25"/>
      <c r="C20" s="25"/>
      <c r="D20" s="6" t="s">
        <v>3</v>
      </c>
      <c r="E20" s="21">
        <f t="shared" ref="E20:F20" si="81">E4</f>
        <v>9859.9</v>
      </c>
      <c r="F20" s="21">
        <f t="shared" si="81"/>
        <v>9580.2999999999993</v>
      </c>
      <c r="G20" s="21">
        <f t="shared" ref="G20" si="82">G4</f>
        <v>9826.15</v>
      </c>
      <c r="H20" s="21">
        <f t="shared" ref="H20" si="83">H4</f>
        <v>19959.900000000001</v>
      </c>
      <c r="I20" s="21"/>
      <c r="K20" s="39">
        <v>0.70699999999999996</v>
      </c>
      <c r="L20" s="40">
        <f t="shared" ref="L20" si="84">VALUE(L3-70.07/100*(L1-L2))</f>
        <v>9229.0702599999986</v>
      </c>
      <c r="M20" s="40">
        <f t="shared" ref="M20:N20" si="85">VALUE(M3-70.07/100*(M1-M2))</f>
        <v>9131.9551699999993</v>
      </c>
      <c r="N20" s="40">
        <f t="shared" si="85"/>
        <v>649.79414500000019</v>
      </c>
      <c r="O20" s="40">
        <f t="shared" ref="O20" si="86">VALUE(O3-70.07/100*(O1-O2))</f>
        <v>788.18239500000016</v>
      </c>
      <c r="P20" s="40">
        <f t="shared" ref="P20:Q20" si="87">VALUE(P3-70.07/100*(P1-P2))</f>
        <v>7131.5494249999983</v>
      </c>
      <c r="Q20" s="40">
        <f t="shared" si="87"/>
        <v>-3447.0235799999991</v>
      </c>
    </row>
    <row r="21" spans="1:18" ht="15" customHeight="1">
      <c r="A21" s="24"/>
      <c r="B21" s="25"/>
      <c r="C21" s="25"/>
      <c r="D21" s="6" t="s">
        <v>17</v>
      </c>
      <c r="E21" s="20">
        <f t="shared" ref="E21:F21" si="88">E4-E26/4</f>
        <v>9355.7562500000004</v>
      </c>
      <c r="F21" s="20">
        <f t="shared" si="88"/>
        <v>9414.6949999999997</v>
      </c>
      <c r="G21" s="20">
        <f t="shared" ref="G21" si="89">G4-G26/4</f>
        <v>9764.3712500000001</v>
      </c>
      <c r="H21" s="20">
        <f t="shared" ref="H21" si="90">H4-H26/4</f>
        <v>19796.976250000003</v>
      </c>
      <c r="I21" s="20"/>
      <c r="K21" s="39">
        <v>0.78600000000000003</v>
      </c>
      <c r="L21" s="40">
        <f t="shared" ref="L21" si="91">VALUE(L3-78.6/100*(L1-L2))</f>
        <v>9260.7847999999994</v>
      </c>
      <c r="M21" s="40">
        <f t="shared" ref="M21:N21" si="92">VALUE(M3-78.6/100*(M1-M2))</f>
        <v>9148.4266000000007</v>
      </c>
      <c r="N21" s="40">
        <f t="shared" si="92"/>
        <v>728.89710000000025</v>
      </c>
      <c r="O21" s="40">
        <f t="shared" ref="O21" si="93">VALUE(O3-78.6/100*(O1-O2))</f>
        <v>884.13210000000015</v>
      </c>
      <c r="P21" s="40">
        <f t="shared" ref="P21:Q21" si="94">VALUE(P3-78.6/100*(P1-P2))</f>
        <v>7999.7114999999994</v>
      </c>
      <c r="Q21" s="40">
        <f t="shared" si="94"/>
        <v>-3866.6483999999991</v>
      </c>
    </row>
    <row r="22" spans="1:18" ht="15" customHeight="1">
      <c r="A22" s="24"/>
      <c r="B22" s="25"/>
      <c r="C22" s="25"/>
      <c r="D22" s="6" t="s">
        <v>18</v>
      </c>
      <c r="E22" s="32">
        <f t="shared" ref="E22:F22" si="95">E4-E26/2</f>
        <v>8851.6124999999993</v>
      </c>
      <c r="F22" s="32">
        <f t="shared" si="95"/>
        <v>9249.0899999999983</v>
      </c>
      <c r="G22" s="32">
        <f t="shared" ref="G22" si="96">G4-G26/2</f>
        <v>9702.5925000000007</v>
      </c>
      <c r="H22" s="32">
        <f t="shared" ref="H22" si="97">H4-H26/2</f>
        <v>19634.052500000002</v>
      </c>
      <c r="I22" s="32"/>
      <c r="K22" s="39">
        <v>1</v>
      </c>
      <c r="L22" s="40">
        <f t="shared" ref="L22" si="98">VALUE(L3-100/100*(L1-L2))</f>
        <v>9340.3499999999985</v>
      </c>
      <c r="M22" s="40">
        <f t="shared" ref="M22:N22" si="99">VALUE(M3-100/100*(M1-M2))</f>
        <v>9189.75</v>
      </c>
      <c r="N22" s="40">
        <f t="shared" si="99"/>
        <v>927.35000000000036</v>
      </c>
      <c r="O22" s="40">
        <f t="shared" ref="O22" si="100">VALUE(O3-100/100*(O1-O2))</f>
        <v>1124.8500000000004</v>
      </c>
      <c r="P22" s="40">
        <f t="shared" ref="P22:Q22" si="101">VALUE(P3-100/100*(P1-P2))</f>
        <v>10177.75</v>
      </c>
      <c r="Q22" s="40">
        <f t="shared" si="101"/>
        <v>-4919.3999999999996</v>
      </c>
      <c r="R22" s="52"/>
    </row>
    <row r="23" spans="1:18" ht="15" customHeight="1">
      <c r="A23" s="24"/>
      <c r="B23" s="25"/>
      <c r="C23" s="25"/>
      <c r="D23" s="6" t="s">
        <v>19</v>
      </c>
      <c r="E23" s="34">
        <f t="shared" ref="E23:F23" si="102">E4-(E18-E4)</f>
        <v>7616.0928455274479</v>
      </c>
      <c r="F23" s="34">
        <f t="shared" si="102"/>
        <v>8939.0327883156497</v>
      </c>
      <c r="G23" s="34">
        <f t="shared" ref="G23" si="103">G4-(G18-G4)</f>
        <v>9598.7413291507637</v>
      </c>
      <c r="H23" s="34">
        <f t="shared" ref="H23" si="104">H4-(H18-H4)</f>
        <v>19357.582321256672</v>
      </c>
      <c r="I23" s="34"/>
      <c r="K23" s="62">
        <v>1.236</v>
      </c>
      <c r="L23" s="63">
        <f t="shared" ref="L23" si="105">VALUE(L3-123.6/100*(L1-L2))</f>
        <v>9428.0947999999989</v>
      </c>
      <c r="M23" s="63">
        <f t="shared" ref="M23:N23" si="106">VALUE(M3-123.6/100*(M1-M2))</f>
        <v>9235.3215999999993</v>
      </c>
      <c r="N23" s="63">
        <f t="shared" si="106"/>
        <v>1146.2046000000005</v>
      </c>
      <c r="O23" s="63">
        <f t="shared" ref="O23" si="107">VALUE(O3-123.6/100*(O1-O2))</f>
        <v>1390.3146000000004</v>
      </c>
      <c r="P23" s="63">
        <f t="shared" ref="P23:Q23" si="108">VALUE(P3-123.6/100*(P1-P2))</f>
        <v>12579.699000000001</v>
      </c>
      <c r="Q23" s="63">
        <f t="shared" si="108"/>
        <v>-6080.3783999999996</v>
      </c>
      <c r="R23" s="52"/>
    </row>
    <row r="24" spans="1:18" ht="15" customHeight="1">
      <c r="A24" s="66" t="s">
        <v>20</v>
      </c>
      <c r="B24" s="67"/>
      <c r="C24" s="67"/>
      <c r="D24" s="67"/>
      <c r="E24" s="5"/>
      <c r="F24" s="5"/>
      <c r="G24" s="5"/>
      <c r="H24" s="5"/>
      <c r="I24" s="5"/>
      <c r="K24" s="39">
        <v>1.272</v>
      </c>
      <c r="L24" s="40">
        <f t="shared" ref="L24" si="109">VALUE(L3-127.2/100*(L1-L2))</f>
        <v>9441.4795999999988</v>
      </c>
      <c r="M24" s="40">
        <f t="shared" ref="M24:N24" si="110">VALUE(M3-127.2/100*(M1-M2))</f>
        <v>9242.2731999999996</v>
      </c>
      <c r="N24" s="40">
        <f t="shared" si="110"/>
        <v>1179.5892000000006</v>
      </c>
      <c r="O24" s="40">
        <f t="shared" ref="O24" si="111">VALUE(O3-127.2/100*(O1-O2))</f>
        <v>1430.8092000000004</v>
      </c>
      <c r="P24" s="40">
        <f t="shared" ref="P24:Q24" si="112">VALUE(P3-127.2/100*(P1-P2))</f>
        <v>12946.098</v>
      </c>
      <c r="Q24" s="40">
        <f t="shared" si="112"/>
        <v>-6257.4767999999995</v>
      </c>
    </row>
    <row r="25" spans="1:18" ht="15" customHeight="1">
      <c r="A25" s="24"/>
      <c r="B25" s="25"/>
      <c r="C25" s="25"/>
      <c r="D25" s="6" t="s">
        <v>21</v>
      </c>
      <c r="E25" s="36">
        <f t="shared" ref="E25:F25" si="113">ABS(E2-E3)</f>
        <v>1833.2499999999991</v>
      </c>
      <c r="F25" s="36">
        <f t="shared" si="113"/>
        <v>602.20000000000073</v>
      </c>
      <c r="G25" s="36">
        <f t="shared" ref="G25" si="114">ABS(G2-G3)</f>
        <v>224.64999999999964</v>
      </c>
      <c r="H25" s="36">
        <f t="shared" ref="H25" si="115">ABS(H2-H3)</f>
        <v>592.44999999999709</v>
      </c>
      <c r="I25" s="36"/>
      <c r="K25" s="64">
        <v>1.3819999999999999</v>
      </c>
      <c r="L25" s="65">
        <f t="shared" ref="L25" si="116">VALUE(L3-138.2/100*(L1-L2))</f>
        <v>9482.377599999998</v>
      </c>
      <c r="M25" s="65">
        <f t="shared" ref="M25:N25" si="117">VALUE(M3-138.2/100*(M1-M2))</f>
        <v>9263.5141999999996</v>
      </c>
      <c r="N25" s="65">
        <f t="shared" si="117"/>
        <v>1281.5977000000005</v>
      </c>
      <c r="O25" s="65">
        <f t="shared" ref="O25" si="118">VALUE(O3-138.2/100*(O1-O2))</f>
        <v>1554.5427000000004</v>
      </c>
      <c r="P25" s="65">
        <f t="shared" ref="P25:Q25" si="119">VALUE(P3-138.2/100*(P1-P2))</f>
        <v>14065.6505</v>
      </c>
      <c r="Q25" s="65">
        <f t="shared" si="119"/>
        <v>-6798.6107999999986</v>
      </c>
    </row>
    <row r="26" spans="1:18" ht="15" customHeight="1">
      <c r="A26" s="24"/>
      <c r="B26" s="25"/>
      <c r="C26" s="25"/>
      <c r="D26" s="6" t="s">
        <v>22</v>
      </c>
      <c r="E26" s="36">
        <f t="shared" ref="E26:F26" si="120">E25*1.1</f>
        <v>2016.5749999999991</v>
      </c>
      <c r="F26" s="36">
        <f t="shared" si="120"/>
        <v>662.42000000000087</v>
      </c>
      <c r="G26" s="36">
        <f t="shared" ref="G26" si="121">G25*1.1</f>
        <v>247.11499999999961</v>
      </c>
      <c r="H26" s="36">
        <f t="shared" ref="H26" si="122">H25*1.1</f>
        <v>651.69499999999687</v>
      </c>
      <c r="I26" s="36"/>
      <c r="K26" s="39">
        <v>1.4139999999999999</v>
      </c>
      <c r="L26" s="40">
        <f t="shared" ref="L26" si="123">VALUE(L3-141.4/100*(L1-L2))</f>
        <v>9494.2751999999982</v>
      </c>
      <c r="M26" s="40">
        <f t="shared" ref="M26:N26" si="124">VALUE(M3-141.4/100*(M1-M2))</f>
        <v>9269.6934000000001</v>
      </c>
      <c r="N26" s="40">
        <f t="shared" si="124"/>
        <v>1311.2729000000006</v>
      </c>
      <c r="O26" s="40">
        <f t="shared" ref="O26" si="125">VALUE(O3-141.4/100*(O1-O2))</f>
        <v>1590.5379000000007</v>
      </c>
      <c r="P26" s="40">
        <f t="shared" ref="P26:Q26" si="126">VALUE(P3-141.4/100*(P1-P2))</f>
        <v>14391.338500000002</v>
      </c>
      <c r="Q26" s="40">
        <f t="shared" si="126"/>
        <v>-6956.0316000000003</v>
      </c>
    </row>
    <row r="27" spans="1:18" ht="15" customHeight="1">
      <c r="A27" s="24"/>
      <c r="B27" s="25"/>
      <c r="C27" s="25"/>
      <c r="D27" s="6" t="s">
        <v>23</v>
      </c>
      <c r="E27" s="36">
        <f t="shared" ref="E27:F27" si="127">(E2+E3)</f>
        <v>17944.849999999999</v>
      </c>
      <c r="F27" s="36">
        <f t="shared" si="127"/>
        <v>18595.5</v>
      </c>
      <c r="G27" s="36">
        <f t="shared" ref="G27" si="128">(G2+G3)</f>
        <v>19638.550000000003</v>
      </c>
      <c r="H27" s="36">
        <f t="shared" ref="H27" si="129">(H2+H3)</f>
        <v>39858.25</v>
      </c>
      <c r="I27" s="36"/>
      <c r="K27" s="43">
        <v>1.5</v>
      </c>
      <c r="L27" s="44">
        <f t="shared" ref="L27" si="130">VALUE(L3-150/100*(L1-L2))</f>
        <v>9526.2499999999982</v>
      </c>
      <c r="M27" s="44">
        <f t="shared" ref="M27:N27" si="131">VALUE(M3-150/100*(M1-M2))</f>
        <v>9286.2999999999993</v>
      </c>
      <c r="N27" s="44">
        <f t="shared" si="131"/>
        <v>1391.0250000000005</v>
      </c>
      <c r="O27" s="44">
        <f t="shared" ref="O27" si="132">VALUE(O3-150/100*(O1-O2))</f>
        <v>1687.2750000000005</v>
      </c>
      <c r="P27" s="44">
        <f t="shared" ref="P27:Q27" si="133">VALUE(P3-150/100*(P1-P2))</f>
        <v>15266.625</v>
      </c>
      <c r="Q27" s="44">
        <f t="shared" si="133"/>
        <v>-7379.0999999999995</v>
      </c>
    </row>
    <row r="28" spans="1:18" ht="15" customHeight="1">
      <c r="A28" s="24"/>
      <c r="B28" s="25"/>
      <c r="C28" s="25"/>
      <c r="D28" s="6" t="s">
        <v>24</v>
      </c>
      <c r="E28" s="36">
        <f t="shared" ref="E28:F28" si="134">(E2+E3)/2</f>
        <v>8972.4249999999993</v>
      </c>
      <c r="F28" s="36">
        <f t="shared" si="134"/>
        <v>9297.75</v>
      </c>
      <c r="G28" s="36">
        <f t="shared" ref="G28" si="135">(G2+G3)/2</f>
        <v>9819.2750000000015</v>
      </c>
      <c r="H28" s="36">
        <f t="shared" ref="H28" si="136">(H2+H3)/2</f>
        <v>19929.125</v>
      </c>
      <c r="I28" s="36"/>
      <c r="K28" s="49">
        <v>1.6180000000000001</v>
      </c>
      <c r="L28" s="50">
        <f t="shared" ref="L28" si="137">VALUE(L3-161.8/100*(L1-L2))</f>
        <v>9570.1223999999984</v>
      </c>
      <c r="M28" s="50">
        <f t="shared" ref="M28:N28" si="138">VALUE(M3-161.8/100*(M1-M2))</f>
        <v>9309.0858000000007</v>
      </c>
      <c r="N28" s="50">
        <f t="shared" si="138"/>
        <v>1500.4523000000006</v>
      </c>
      <c r="O28" s="50">
        <f t="shared" ref="O28" si="139">VALUE(O3-161.8/100*(O1-O2))</f>
        <v>1820.0073000000007</v>
      </c>
      <c r="P28" s="50">
        <f t="shared" ref="P28:Q28" si="140">VALUE(P3-161.8/100*(P1-P2))</f>
        <v>16467.5995</v>
      </c>
      <c r="Q28" s="50">
        <f t="shared" si="140"/>
        <v>-7959.5892000000003</v>
      </c>
    </row>
    <row r="29" spans="1:18" ht="15" customHeight="1">
      <c r="A29" s="24"/>
      <c r="B29" s="25"/>
      <c r="C29" s="25"/>
      <c r="D29" s="6" t="s">
        <v>8</v>
      </c>
      <c r="E29" s="36">
        <f t="shared" ref="E29:F29" si="141">E30-E31+E30</f>
        <v>9564.0750000000007</v>
      </c>
      <c r="F29" s="36">
        <f t="shared" si="141"/>
        <v>9486.116666666665</v>
      </c>
      <c r="G29" s="36">
        <f t="shared" ref="G29" si="142">G30-G31+G30</f>
        <v>9823.8583333333336</v>
      </c>
      <c r="H29" s="36">
        <f t="shared" ref="H29" si="143">H30-H31+H30</f>
        <v>19949.64166666667</v>
      </c>
      <c r="I29" s="36"/>
      <c r="K29" s="39">
        <v>1.7070000000000001</v>
      </c>
      <c r="L29" s="40">
        <f t="shared" ref="L29" si="144">VALUE(L3-170.07/100*(L1-L2))</f>
        <v>9600.8702599999979</v>
      </c>
      <c r="M29" s="40">
        <f t="shared" ref="M29:N29" si="145">VALUE(M3-170.07/100*(M1-M2))</f>
        <v>9325.0551699999996</v>
      </c>
      <c r="N29" s="40">
        <f t="shared" si="145"/>
        <v>1577.1441450000004</v>
      </c>
      <c r="O29" s="40">
        <f t="shared" ref="O29" si="146">VALUE(O3-170.07/100*(O1-O2))</f>
        <v>1913.0323950000004</v>
      </c>
      <c r="P29" s="40">
        <f t="shared" ref="P29:Q29" si="147">VALUE(P3-170.07/100*(P1-P2))</f>
        <v>17309.299424999997</v>
      </c>
      <c r="Q29" s="40">
        <f t="shared" si="147"/>
        <v>-8366.4235799999988</v>
      </c>
    </row>
    <row r="30" spans="1:18" ht="15" customHeight="1">
      <c r="A30" s="24"/>
      <c r="B30" s="25"/>
      <c r="C30" s="25"/>
      <c r="D30" s="6" t="s">
        <v>25</v>
      </c>
      <c r="E30" s="36">
        <f t="shared" ref="E30:F30" si="148">(E2+E3+E4)/3</f>
        <v>9268.25</v>
      </c>
      <c r="F30" s="36">
        <f t="shared" si="148"/>
        <v>9391.9333333333325</v>
      </c>
      <c r="G30" s="36">
        <f t="shared" ref="G30" si="149">(G2+G3+G4)/3</f>
        <v>9821.5666666666675</v>
      </c>
      <c r="H30" s="36">
        <f t="shared" ref="H30" si="150">(H2+H3+H4)/3</f>
        <v>19939.383333333335</v>
      </c>
      <c r="I30" s="36"/>
      <c r="K30" s="39">
        <v>2</v>
      </c>
      <c r="L30" s="40">
        <f t="shared" ref="L30" si="151">VALUE(L3-200/100*(L1-L2))</f>
        <v>9712.1499999999978</v>
      </c>
      <c r="M30" s="40">
        <f t="shared" ref="M30:N30" si="152">VALUE(M3-200/100*(M1-M2))</f>
        <v>9382.85</v>
      </c>
      <c r="N30" s="40">
        <f t="shared" si="152"/>
        <v>1854.7000000000007</v>
      </c>
      <c r="O30" s="40">
        <f t="shared" ref="O30" si="153">VALUE(O3-200/100*(O1-O2))</f>
        <v>2249.7000000000007</v>
      </c>
      <c r="P30" s="40">
        <f t="shared" ref="P30:Q30" si="154">VALUE(P3-200/100*(P1-P2))</f>
        <v>20355.5</v>
      </c>
      <c r="Q30" s="40">
        <f t="shared" si="154"/>
        <v>-9838.7999999999993</v>
      </c>
    </row>
    <row r="31" spans="1:18" ht="15" customHeight="1">
      <c r="A31" s="24"/>
      <c r="B31" s="25"/>
      <c r="C31" s="25"/>
      <c r="D31" s="6" t="s">
        <v>10</v>
      </c>
      <c r="E31" s="36">
        <f t="shared" ref="E31:F31" si="155">E28</f>
        <v>8972.4249999999993</v>
      </c>
      <c r="F31" s="36">
        <f t="shared" si="155"/>
        <v>9297.75</v>
      </c>
      <c r="G31" s="36">
        <f t="shared" ref="G31" si="156">G28</f>
        <v>9819.2750000000015</v>
      </c>
      <c r="H31" s="36">
        <f t="shared" ref="H31" si="157">H28</f>
        <v>19929.125</v>
      </c>
      <c r="I31" s="36"/>
      <c r="K31" s="39">
        <v>2.2360000000000002</v>
      </c>
      <c r="L31" s="40">
        <f t="shared" ref="L31" si="158">VALUE(L3-223.6/100*(L1-L2))</f>
        <v>9799.8947999999982</v>
      </c>
      <c r="M31" s="40">
        <f t="shared" ref="M31:N31" si="159">VALUE(M3-223.6/100*(M1-M2))</f>
        <v>9428.4215999999997</v>
      </c>
      <c r="N31" s="40">
        <f t="shared" si="159"/>
        <v>2073.5546000000004</v>
      </c>
      <c r="O31" s="40">
        <f t="shared" ref="O31" si="160">VALUE(O3-223.6/100*(O1-O2))</f>
        <v>2515.1646000000005</v>
      </c>
      <c r="P31" s="40">
        <f t="shared" ref="P31:Q31" si="161">VALUE(P3-223.6/100*(P1-P2))</f>
        <v>22757.448999999997</v>
      </c>
      <c r="Q31" s="40">
        <f t="shared" si="161"/>
        <v>-10999.778399999997</v>
      </c>
    </row>
    <row r="32" spans="1:18" ht="15" customHeight="1">
      <c r="A32" s="24"/>
      <c r="B32" s="25"/>
      <c r="C32" s="25"/>
      <c r="D32" s="6" t="s">
        <v>26</v>
      </c>
      <c r="E32" s="37">
        <f>(E29-E31)</f>
        <v>591.65000000000146</v>
      </c>
      <c r="F32" s="37">
        <f t="shared" ref="F32" si="162">ABS(F29-F31)</f>
        <v>188.36666666666497</v>
      </c>
      <c r="G32" s="37">
        <f t="shared" ref="G32" si="163">ABS(G29-G31)</f>
        <v>4.5833333333321207</v>
      </c>
      <c r="H32" s="37">
        <f t="shared" ref="H32" si="164">ABS(H29-H31)</f>
        <v>20.516666666670062</v>
      </c>
      <c r="I32" s="37"/>
      <c r="K32" s="39">
        <v>2.2719999999999998</v>
      </c>
      <c r="L32" s="40">
        <f t="shared" ref="L32" si="165">VALUE(L3-227.2/100*(L1-L2))</f>
        <v>9813.279599999998</v>
      </c>
      <c r="M32" s="40">
        <f t="shared" ref="M32:N32" si="166">VALUE(M3-227.2/100*(M1-M2))</f>
        <v>9435.3732</v>
      </c>
      <c r="N32" s="40">
        <f t="shared" si="166"/>
        <v>2106.9392000000007</v>
      </c>
      <c r="O32" s="40">
        <f t="shared" ref="O32" si="167">VALUE(O3-227.2/100*(O1-O2))</f>
        <v>2555.6592000000005</v>
      </c>
      <c r="P32" s="40">
        <f t="shared" ref="P32:Q32" si="168">VALUE(P3-227.2/100*(P1-P2))</f>
        <v>23123.847999999998</v>
      </c>
      <c r="Q32" s="40">
        <f t="shared" si="168"/>
        <v>-11176.876799999998</v>
      </c>
    </row>
    <row r="33" spans="11:18" ht="15" customHeight="1">
      <c r="K33" s="39">
        <v>2.3820000000000001</v>
      </c>
      <c r="L33" s="40">
        <f t="shared" ref="L33" si="169">VALUE(L3-238.2/100*(L1-L2))</f>
        <v>9854.1775999999973</v>
      </c>
      <c r="M33" s="40">
        <f t="shared" ref="M33:N33" si="170">VALUE(M3-238.2/100*(M1-M2))</f>
        <v>9456.6142</v>
      </c>
      <c r="N33" s="40">
        <f t="shared" si="170"/>
        <v>2208.9477000000006</v>
      </c>
      <c r="O33" s="40">
        <f t="shared" ref="O33" si="171">VALUE(O3-238.2/100*(O1-O2))</f>
        <v>2679.3927000000003</v>
      </c>
      <c r="P33" s="40">
        <f t="shared" ref="P33:Q33" si="172">VALUE(P3-238.2/100*(P1-P2))</f>
        <v>24243.400499999996</v>
      </c>
      <c r="Q33" s="40">
        <f t="shared" si="172"/>
        <v>-11718.010799999998</v>
      </c>
    </row>
    <row r="34" spans="11:18" ht="15" customHeight="1">
      <c r="K34" s="39">
        <v>2.4140000000000001</v>
      </c>
      <c r="L34" s="40">
        <f t="shared" ref="L34" si="173">VALUE(L3-241.4/100*(L1-L2))</f>
        <v>9866.0751999999975</v>
      </c>
      <c r="M34" s="40">
        <f t="shared" ref="M34:N34" si="174">VALUE(M3-241.4/100*(M1-M2))</f>
        <v>9462.7934000000005</v>
      </c>
      <c r="N34" s="40">
        <f t="shared" si="174"/>
        <v>2238.6229000000012</v>
      </c>
      <c r="O34" s="40">
        <f t="shared" ref="O34" si="175">VALUE(O3-241.4/100*(O1-O2))</f>
        <v>2715.3879000000011</v>
      </c>
      <c r="P34" s="40">
        <f t="shared" ref="P34:Q34" si="176">VALUE(P3-241.4/100*(P1-P2))</f>
        <v>24569.088500000002</v>
      </c>
      <c r="Q34" s="40">
        <f t="shared" si="176"/>
        <v>-11875.4316</v>
      </c>
      <c r="R34" s="52"/>
    </row>
    <row r="35" spans="11:18" ht="15" customHeight="1">
      <c r="K35" s="58">
        <v>2.6179999999999999</v>
      </c>
      <c r="L35" s="59">
        <f t="shared" ref="L35" si="177">VALUE(L3-261.8/100*(L1-L2))</f>
        <v>9941.9223999999977</v>
      </c>
      <c r="M35" s="59">
        <f t="shared" ref="M35:N35" si="178">VALUE(M3-261.8/100*(M1-M2))</f>
        <v>9502.1858000000011</v>
      </c>
      <c r="N35" s="59">
        <f t="shared" si="178"/>
        <v>2427.8023000000012</v>
      </c>
      <c r="O35" s="59">
        <f t="shared" ref="O35" si="179">VALUE(O3-261.8/100*(O1-O2))</f>
        <v>2944.8573000000015</v>
      </c>
      <c r="P35" s="59">
        <f t="shared" ref="P35:Q35" si="180">VALUE(P3-261.8/100*(P1-P2))</f>
        <v>26645.349500000004</v>
      </c>
      <c r="Q35" s="59">
        <f t="shared" si="180"/>
        <v>-12878.9892</v>
      </c>
    </row>
    <row r="36" spans="11:18" ht="15" customHeight="1">
      <c r="K36" s="39">
        <v>3</v>
      </c>
      <c r="L36" s="40">
        <f t="shared" ref="L36" si="181">VALUE(L3-300/100*(L1-L2))</f>
        <v>10083.949999999997</v>
      </c>
      <c r="M36" s="40">
        <f t="shared" ref="M36:N36" si="182">VALUE(M3-300/100*(M1-M2))</f>
        <v>9575.9500000000007</v>
      </c>
      <c r="N36" s="40">
        <f t="shared" si="182"/>
        <v>2782.0500000000011</v>
      </c>
      <c r="O36" s="40">
        <f t="shared" ref="O36" si="183">VALUE(O3-300/100*(O1-O2))</f>
        <v>3374.5500000000011</v>
      </c>
      <c r="P36" s="40">
        <f t="shared" ref="P36:Q36" si="184">VALUE(P3-300/100*(P1-P2))</f>
        <v>30533.25</v>
      </c>
      <c r="Q36" s="40">
        <f t="shared" si="184"/>
        <v>-14758.199999999999</v>
      </c>
    </row>
    <row r="37" spans="11:18" ht="15" customHeight="1">
      <c r="K37" s="39">
        <v>3.2360000000000002</v>
      </c>
      <c r="L37" s="40">
        <f t="shared" ref="L37" si="185">VALUE(L3-323.6/100*(L1-L2))</f>
        <v>10171.694799999997</v>
      </c>
      <c r="M37" s="40">
        <f t="shared" ref="M37:N37" si="186">VALUE(M3-323.6/100*(M1-M2))</f>
        <v>9621.5216</v>
      </c>
      <c r="N37" s="40">
        <f t="shared" si="186"/>
        <v>3000.9046000000012</v>
      </c>
      <c r="O37" s="40">
        <f t="shared" ref="O37" si="187">VALUE(O3-323.6/100*(O1-O2))</f>
        <v>3640.0146000000013</v>
      </c>
      <c r="P37" s="40">
        <f t="shared" ref="P37:Q37" si="188">VALUE(P3-323.6/100*(P1-P2))</f>
        <v>32935.199000000001</v>
      </c>
      <c r="Q37" s="40">
        <f t="shared" si="188"/>
        <v>-15919.178400000001</v>
      </c>
    </row>
    <row r="38" spans="11:18" ht="15" customHeight="1">
      <c r="K38" s="39">
        <v>3.2719999999999998</v>
      </c>
      <c r="L38" s="40">
        <f t="shared" ref="L38" si="189">VALUE(L3-327.2/100*(L1-L2))</f>
        <v>10185.079599999997</v>
      </c>
      <c r="M38" s="40">
        <f t="shared" ref="M38:N38" si="190">VALUE(M3-327.2/100*(M1-M2))</f>
        <v>9628.4732000000004</v>
      </c>
      <c r="N38" s="40">
        <f t="shared" si="190"/>
        <v>3034.2892000000011</v>
      </c>
      <c r="O38" s="40">
        <f t="shared" ref="O38" si="191">VALUE(O3-327.2/100*(O1-O2))</f>
        <v>3680.5092000000009</v>
      </c>
      <c r="P38" s="40">
        <f t="shared" ref="P38:Q38" si="192">VALUE(P3-327.2/100*(P1-P2))</f>
        <v>33301.597999999998</v>
      </c>
      <c r="Q38" s="40">
        <f t="shared" si="192"/>
        <v>-16096.276799999998</v>
      </c>
    </row>
    <row r="39" spans="11:18" ht="15" customHeight="1">
      <c r="K39" s="39">
        <v>3.3820000000000001</v>
      </c>
      <c r="L39" s="40">
        <f t="shared" ref="L39" si="193">VALUE(L3-338.2/100*(L1-L2))</f>
        <v>10225.977599999997</v>
      </c>
      <c r="M39" s="40">
        <f t="shared" ref="M39:N39" si="194">VALUE(M3-338.2/100*(M1-M2))</f>
        <v>9649.7142000000003</v>
      </c>
      <c r="N39" s="40">
        <f t="shared" si="194"/>
        <v>3136.297700000001</v>
      </c>
      <c r="O39" s="40">
        <f t="shared" ref="O39" si="195">VALUE(O3-338.2/100*(O1-O2))</f>
        <v>3804.2427000000007</v>
      </c>
      <c r="P39" s="40">
        <f t="shared" ref="P39:Q39" si="196">VALUE(P3-338.2/100*(P1-P2))</f>
        <v>34421.150499999996</v>
      </c>
      <c r="Q39" s="40">
        <f t="shared" si="196"/>
        <v>-16637.410799999998</v>
      </c>
    </row>
    <row r="40" spans="11:18" ht="15" customHeight="1">
      <c r="K40" s="39">
        <v>3.4140000000000001</v>
      </c>
      <c r="L40" s="40">
        <f t="shared" ref="L40" si="197">VALUE(L3-341.4/100*(L1-L2))</f>
        <v>10237.875199999997</v>
      </c>
      <c r="M40" s="40">
        <f t="shared" ref="M40:N40" si="198">VALUE(M3-341.4/100*(M1-M2))</f>
        <v>9655.8934000000008</v>
      </c>
      <c r="N40" s="40">
        <f t="shared" si="198"/>
        <v>3165.9729000000011</v>
      </c>
      <c r="O40" s="40">
        <f t="shared" ref="O40" si="199">VALUE(O3-341.4/100*(O1-O2))</f>
        <v>3840.237900000001</v>
      </c>
      <c r="P40" s="40">
        <f t="shared" ref="P40:Q40" si="200">VALUE(P3-341.4/100*(P1-P2))</f>
        <v>34746.838499999998</v>
      </c>
      <c r="Q40" s="40">
        <f t="shared" si="200"/>
        <v>-16794.831599999998</v>
      </c>
    </row>
    <row r="41" spans="11:18" ht="15" customHeight="1">
      <c r="K41" s="39">
        <v>3.6179999999999999</v>
      </c>
      <c r="L41" s="40">
        <f t="shared" ref="L41" si="201">VALUE(L3-361.8/100*(L1-L2))</f>
        <v>10313.722399999997</v>
      </c>
      <c r="M41" s="40">
        <f t="shared" ref="M41:N41" si="202">VALUE(M3-361.8/100*(M1-M2))</f>
        <v>9695.2858000000015</v>
      </c>
      <c r="N41" s="40">
        <f t="shared" si="202"/>
        <v>3355.1523000000016</v>
      </c>
      <c r="O41" s="40">
        <f t="shared" ref="O41" si="203">VALUE(O3-361.8/100*(O1-O2))</f>
        <v>4069.7073000000019</v>
      </c>
      <c r="P41" s="40">
        <f t="shared" ref="P41:Q41" si="204">VALUE(P3-361.8/100*(P1-P2))</f>
        <v>36823.099500000004</v>
      </c>
      <c r="Q41" s="40">
        <f t="shared" si="204"/>
        <v>-17798.389200000001</v>
      </c>
    </row>
    <row r="42" spans="11:18" ht="15" customHeight="1">
      <c r="K42" s="39">
        <v>4</v>
      </c>
      <c r="L42" s="40">
        <f t="shared" ref="L42" si="205">VALUE(L3-400/100*(L1-L2))</f>
        <v>10455.749999999996</v>
      </c>
      <c r="M42" s="40">
        <f t="shared" ref="M42:N42" si="206">VALUE(M3-400/100*(M1-M2))</f>
        <v>9769.0500000000011</v>
      </c>
      <c r="N42" s="40">
        <f t="shared" si="206"/>
        <v>3709.4000000000015</v>
      </c>
      <c r="O42" s="40">
        <f t="shared" ref="O42" si="207">VALUE(O3-400/100*(O1-O2))</f>
        <v>4499.4000000000015</v>
      </c>
      <c r="P42" s="40">
        <f t="shared" ref="P42:Q42" si="208">VALUE(P3-400/100*(P1-P2))</f>
        <v>40711</v>
      </c>
      <c r="Q42" s="40">
        <f t="shared" si="208"/>
        <v>-19677.599999999999</v>
      </c>
    </row>
    <row r="43" spans="11:18" ht="15" customHeight="1">
      <c r="K43" s="39">
        <v>4.2359999999999998</v>
      </c>
      <c r="L43" s="40">
        <f t="shared" ref="L43" si="209">VALUE(L3-423.6/100*(L1-L2))</f>
        <v>10543.494799999997</v>
      </c>
      <c r="M43" s="40">
        <f t="shared" ref="M43:N43" si="210">VALUE(M3-423.6/100*(M1-M2))</f>
        <v>9814.6216000000022</v>
      </c>
      <c r="N43" s="40">
        <f t="shared" si="210"/>
        <v>3928.254600000002</v>
      </c>
      <c r="O43" s="40">
        <f t="shared" ref="O43" si="211">VALUE(O3-423.6/100*(O1-O2))</f>
        <v>4764.8646000000026</v>
      </c>
      <c r="P43" s="40">
        <f t="shared" ref="P43:Q43" si="212">VALUE(P3-423.6/100*(P1-P2))</f>
        <v>43112.949000000008</v>
      </c>
      <c r="Q43" s="40">
        <f t="shared" si="212"/>
        <v>-20838.578400000002</v>
      </c>
    </row>
    <row r="44" spans="11:18" ht="15" customHeight="1">
      <c r="K44" s="39">
        <v>4.2720000000000002</v>
      </c>
      <c r="L44" s="40">
        <f t="shared" ref="L44" si="213">VALUE(L3-427.2/100*(L1-L2))</f>
        <v>10556.879599999997</v>
      </c>
      <c r="M44" s="40">
        <f t="shared" ref="M44:N44" si="214">VALUE(M3-427.2/100*(M1-M2))</f>
        <v>9821.5732000000007</v>
      </c>
      <c r="N44" s="40">
        <f t="shared" si="214"/>
        <v>3961.6392000000019</v>
      </c>
      <c r="O44" s="40">
        <f t="shared" ref="O44" si="215">VALUE(O3-427.2/100*(O1-O2))</f>
        <v>4805.3592000000017</v>
      </c>
      <c r="P44" s="40">
        <f t="shared" ref="P44:Q44" si="216">VALUE(P3-427.2/100*(P1-P2))</f>
        <v>43479.348000000005</v>
      </c>
      <c r="Q44" s="40">
        <f t="shared" si="216"/>
        <v>-21015.676800000001</v>
      </c>
    </row>
    <row r="45" spans="11:18" ht="15" customHeight="1">
      <c r="K45" s="39">
        <v>4.3819999999999997</v>
      </c>
      <c r="L45" s="40">
        <f t="shared" ref="L45" si="217">VALUE(L3-438.2/100*(L1-L2))</f>
        <v>10597.777599999996</v>
      </c>
      <c r="M45" s="40">
        <f t="shared" ref="M45:N45" si="218">VALUE(M3-438.2/100*(M1-M2))</f>
        <v>9842.8142000000007</v>
      </c>
      <c r="N45" s="40">
        <f t="shared" si="218"/>
        <v>4063.6477000000014</v>
      </c>
      <c r="O45" s="40">
        <f t="shared" ref="O45" si="219">VALUE(O3-438.2/100*(O1-O2))</f>
        <v>4929.0927000000011</v>
      </c>
      <c r="P45" s="40">
        <f t="shared" ref="P45:Q45" si="220">VALUE(P3-438.2/100*(P1-P2))</f>
        <v>44598.900499999996</v>
      </c>
      <c r="Q45" s="40">
        <f t="shared" si="220"/>
        <v>-21556.810799999996</v>
      </c>
    </row>
    <row r="46" spans="11:18" ht="15" customHeight="1">
      <c r="K46" s="39">
        <v>4.4139999999999997</v>
      </c>
      <c r="L46" s="40">
        <f t="shared" ref="L46" si="221">VALUE(L3-414.4/100*(L1-L2))</f>
        <v>10509.289199999996</v>
      </c>
      <c r="M46" s="40">
        <f t="shared" ref="M46:N46" si="222">VALUE(M3-414.4/100*(M1-M2))</f>
        <v>9796.8564000000006</v>
      </c>
      <c r="N46" s="40">
        <f t="shared" si="222"/>
        <v>3842.9384000000018</v>
      </c>
      <c r="O46" s="40">
        <f t="shared" ref="O46" si="223">VALUE(O3-414.4/100*(O1-O2))</f>
        <v>4661.3784000000014</v>
      </c>
      <c r="P46" s="40">
        <f t="shared" ref="P46:Q46" si="224">VALUE(P3-414.4/100*(P1-P2))</f>
        <v>42176.595999999998</v>
      </c>
      <c r="Q46" s="40">
        <f t="shared" si="224"/>
        <v>-20385.993599999998</v>
      </c>
    </row>
    <row r="47" spans="11:18" ht="15" customHeight="1">
      <c r="K47" s="60">
        <v>4.6180000000000003</v>
      </c>
      <c r="L47" s="61">
        <f t="shared" ref="L47" si="225">VALUE(L3-461.8/100*(L1-L2))</f>
        <v>10685.522399999996</v>
      </c>
      <c r="M47" s="61">
        <f t="shared" ref="M47:N47" si="226">VALUE(M3-461.8/100*(M1-M2))</f>
        <v>9888.3858000000018</v>
      </c>
      <c r="N47" s="61">
        <f t="shared" si="226"/>
        <v>4282.5023000000019</v>
      </c>
      <c r="O47" s="61">
        <f t="shared" ref="O47" si="227">VALUE(O3-461.8/100*(O1-O2))</f>
        <v>5194.5573000000022</v>
      </c>
      <c r="P47" s="61">
        <f t="shared" ref="P47:Q47" si="228">VALUE(P3-461.8/100*(P1-P2))</f>
        <v>47000.849500000004</v>
      </c>
      <c r="Q47" s="61">
        <f t="shared" si="228"/>
        <v>-22717.789199999999</v>
      </c>
    </row>
    <row r="48" spans="11:18" ht="15" customHeight="1">
      <c r="K48" s="39">
        <v>4.7640000000000002</v>
      </c>
      <c r="L48" s="40">
        <f t="shared" ref="L48" si="229">VALUE(L3-476.4/100*(L1-L2))</f>
        <v>10739.805199999995</v>
      </c>
      <c r="M48" s="40">
        <f t="shared" ref="M48:N48" si="230">VALUE(M3-476.4/100*(M1-M2))</f>
        <v>9916.5784000000021</v>
      </c>
      <c r="N48" s="40">
        <f t="shared" si="230"/>
        <v>4417.8954000000012</v>
      </c>
      <c r="O48" s="40">
        <f t="shared" ref="O48" si="231">VALUE(O3-476.4/100*(O1-O2))</f>
        <v>5358.7854000000007</v>
      </c>
      <c r="P48" s="40">
        <f t="shared" ref="P48:Q48" si="232">VALUE(P3-476.4/100*(P1-P2))</f>
        <v>48486.800999999992</v>
      </c>
      <c r="Q48" s="40">
        <f t="shared" si="232"/>
        <v>-23436.021599999996</v>
      </c>
    </row>
    <row r="49" spans="11:17" ht="15" customHeight="1">
      <c r="K49" s="39">
        <v>5</v>
      </c>
      <c r="L49" s="40">
        <f t="shared" ref="L49" si="233">VALUE(L3-500/100*(L1-L2))</f>
        <v>10827.549999999996</v>
      </c>
      <c r="M49" s="40">
        <f t="shared" ref="M49:N49" si="234">VALUE(M3-500/100*(M1-M2))</f>
        <v>9962.1500000000015</v>
      </c>
      <c r="N49" s="40">
        <f t="shared" si="234"/>
        <v>4636.7500000000018</v>
      </c>
      <c r="O49" s="40">
        <f t="shared" ref="O49" si="235">VALUE(O3-500/100*(O1-O2))</f>
        <v>5624.2500000000018</v>
      </c>
      <c r="P49" s="40">
        <f t="shared" ref="P49:Q49" si="236">VALUE(P3-500/100*(P1-P2))</f>
        <v>50888.75</v>
      </c>
      <c r="Q49" s="40">
        <f t="shared" si="236"/>
        <v>-24597</v>
      </c>
    </row>
    <row r="50" spans="11:17" ht="15" customHeight="1">
      <c r="K50" s="39">
        <v>5.2359999999999998</v>
      </c>
      <c r="L50" s="40">
        <f t="shared" ref="L50" si="237">VALUE(L3-523.6/100*(L1-L2))</f>
        <v>10915.294799999996</v>
      </c>
      <c r="M50" s="40">
        <f t="shared" ref="M50:N50" si="238">VALUE(M3-523.6/100*(M1-M2))</f>
        <v>10007.721600000001</v>
      </c>
      <c r="N50" s="40">
        <f t="shared" si="238"/>
        <v>4855.6046000000024</v>
      </c>
      <c r="O50" s="40">
        <f t="shared" ref="O50" si="239">VALUE(O3-523.6/100*(O1-O2))</f>
        <v>5889.714600000003</v>
      </c>
      <c r="P50" s="40">
        <f t="shared" ref="P50:Q50" si="240">VALUE(P3-523.6/100*(P1-P2))</f>
        <v>53290.699000000008</v>
      </c>
      <c r="Q50" s="40">
        <f t="shared" si="240"/>
        <v>-25757.9784</v>
      </c>
    </row>
    <row r="51" spans="11:17" ht="15" customHeight="1">
      <c r="K51" s="39">
        <v>5.3819999999999997</v>
      </c>
      <c r="L51" s="40">
        <f t="shared" ref="L51" si="241">VALUE(L3-538.2/100*(L1-L2))</f>
        <v>10969.577599999995</v>
      </c>
      <c r="M51" s="40">
        <f t="shared" ref="M51:N51" si="242">VALUE(M3-538.2/100*(M1-M2))</f>
        <v>10035.914200000001</v>
      </c>
      <c r="N51" s="40">
        <f t="shared" si="242"/>
        <v>4990.9977000000026</v>
      </c>
      <c r="O51" s="40">
        <f t="shared" ref="O51" si="243">VALUE(O3-538.2/100*(O1-O2))</f>
        <v>6053.9427000000023</v>
      </c>
      <c r="P51" s="40">
        <f t="shared" ref="P51:Q51" si="244">VALUE(P3-538.2/100*(P1-P2))</f>
        <v>54776.650500000003</v>
      </c>
      <c r="Q51" s="40">
        <f t="shared" si="244"/>
        <v>-26476.210800000001</v>
      </c>
    </row>
    <row r="52" spans="11:17" ht="15" customHeight="1">
      <c r="K52" s="39">
        <v>5.6180000000000003</v>
      </c>
      <c r="L52" s="40">
        <f t="shared" ref="L52" si="245">VALUE(L3-561.8/100*(L1-L2))</f>
        <v>11057.322399999995</v>
      </c>
      <c r="M52" s="40">
        <f t="shared" ref="M52:N52" si="246">VALUE(M3-561.8/100*(M1-M2))</f>
        <v>10081.485800000002</v>
      </c>
      <c r="N52" s="40">
        <f t="shared" si="246"/>
        <v>5209.8523000000014</v>
      </c>
      <c r="O52" s="40">
        <f t="shared" ref="O52" si="247">VALUE(O3-561.8/100*(O1-O2))</f>
        <v>6319.4073000000017</v>
      </c>
      <c r="P52" s="40">
        <f t="shared" ref="P52:Q52" si="248">VALUE(P3-561.8/100*(P1-P2))</f>
        <v>57178.599499999997</v>
      </c>
      <c r="Q52" s="40">
        <f t="shared" si="248"/>
        <v>-27637.189199999993</v>
      </c>
    </row>
    <row r="53" spans="11:17" ht="15" customHeight="1"/>
    <row r="54" spans="11:17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2"/>
  <sheetViews>
    <sheetView topLeftCell="BC1" workbookViewId="0">
      <selection activeCell="BT3" sqref="BT3"/>
    </sheetView>
  </sheetViews>
  <sheetFormatPr defaultRowHeight="14.4"/>
  <cols>
    <col min="1" max="74" width="10.77734375" style="15" customWidth="1"/>
  </cols>
  <sheetData>
    <row r="1" spans="1:74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</row>
    <row r="2" spans="1:74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</row>
    <row r="3" spans="1:74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</row>
    <row r="4" spans="1:74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</row>
    <row r="5" spans="1:74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BV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</row>
    <row r="7" spans="1:74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BV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</row>
    <row r="8" spans="1:74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BV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</row>
    <row r="9" spans="1:7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BV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</row>
    <row r="11" spans="1:74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BV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</row>
    <row r="12" spans="1:74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BV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</row>
    <row r="13" spans="1:7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BV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</row>
    <row r="15" spans="1:74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BV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</row>
    <row r="16" spans="1:74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BV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</row>
    <row r="17" spans="1:7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1:74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BV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</row>
    <row r="19" spans="1:74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BV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</row>
    <row r="20" spans="1:74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BV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</row>
    <row r="21" spans="1:74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BV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</row>
    <row r="22" spans="1:74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BV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</row>
    <row r="23" spans="1:74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BV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</row>
    <row r="24" spans="1:7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</row>
    <row r="25" spans="1:74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BV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</row>
    <row r="26" spans="1:74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BV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</row>
    <row r="27" spans="1:74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BV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</row>
    <row r="28" spans="1:74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BV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</row>
    <row r="29" spans="1:74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BV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</row>
    <row r="30" spans="1:74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BV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</row>
    <row r="31" spans="1:74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BV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</row>
    <row r="32" spans="1:74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BV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2020-06-01T18:07:08Z</dcterms:modified>
</cp:coreProperties>
</file>