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9" i="2"/>
  <c r="G32" i="2" s="1"/>
  <c r="G10" i="2" s="1"/>
  <c r="G19" i="2"/>
  <c r="G22" i="2"/>
  <c r="G21" i="2"/>
  <c r="G15" i="2"/>
  <c r="G7" i="2"/>
  <c r="G8" i="2"/>
  <c r="G6" i="2" s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G12" i="2" l="1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H30" i="2"/>
  <c r="H28" i="2"/>
  <c r="H31" i="2" s="1"/>
  <c r="H27" i="2"/>
  <c r="H25" i="2"/>
  <c r="H26" i="2" s="1"/>
  <c r="H20" i="2"/>
  <c r="H18" i="2"/>
  <c r="H23" i="2" s="1"/>
  <c r="H11" i="2"/>
  <c r="H8" i="2" s="1"/>
  <c r="H29" i="2" l="1"/>
  <c r="H32" i="2" s="1"/>
  <c r="H12" i="2" s="1"/>
  <c r="H14" i="2"/>
  <c r="H16" i="2" s="1"/>
  <c r="H22" i="2"/>
  <c r="H19" i="2"/>
  <c r="H21" i="2"/>
  <c r="H7" i="2"/>
  <c r="H15" i="2"/>
  <c r="H6" i="2"/>
  <c r="H10" i="2" l="1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<sst xmlns="http://schemas.openxmlformats.org/spreadsheetml/2006/main" count="72" uniqueCount="69">
  <si>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</si>
  <si>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</si>
  <si>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</si>
  <si>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</si>
  <si>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</si>
  <si>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</si>
  <si>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</si>
  <si>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</si>
  <si>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</si>
  <si>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</si>
  <si>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</si>
  <si>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</si>
  <si>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</si>
  <si>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</si>
  <si>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</si>
  <si>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</si>
  <si>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</si>
  <si>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</si>
  <si>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</si>
  <si>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</si>
  <si>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</si>
  <si>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</si>
  <si>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</si>
  <si>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</si>
  <si>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</si>
  <si>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</si>
  <si>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</si>
  <si>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</si>
  <si>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</si>
  <si>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</si>
  <si>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</si>
  <si>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</si>
  <si>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</si>
  <si>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</si>
  <si>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</si>
  <si>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</si>
  <si>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</si>
  <si>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</si>
  <si>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</si>
  <si>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</si>
  <si>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</si>
  <si>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</si>
  <si>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</si>
  <si>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</si>
  <si>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</si>
  <si>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</si>
  <si>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</si>
  <si>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</si>
  <si>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</si>
  <si>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</si>
  <si>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</si>
  <si>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</si>
  <si>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</si>
  <si>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</si>
  <si>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</si>
  <si>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</si>
  <si>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</si>
  <si>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</si>
  <si>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</si>
  <si>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</si>
  <si>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</si>
  <si>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</si>
  <si>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</si>
  <si>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</si>
  <si>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</si>
  <si>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</si>
  <si>
    <t xml:space="preserve">Unfilled Gap 9600 to 9710 </t>
  </si>
  <si>
    <t>10300~330</t>
  </si>
  <si>
    <t>10530~550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</si>
</sst>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zoomScale="110" zoomScaleNormal="110" workbookViewId="0">
      <selection activeCell="J13" sqref="J13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2.88671875" style="68" bestFit="1" customWidth="1"/>
    <col min="12" max="12" width="13.77734375" style="15" bestFit="1" customWidth="1"/>
    <col min="13" max="19" width="10.44140625" style="15" bestFit="1" customWidth="1"/>
    <col min="20" max="255" width="8.77734375" style="15" customWidth="1"/>
    <col min="256" max="16384" width="8.77734375" style="16"/>
  </cols>
  <sheetData>
    <row r="1" spans="1:20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43990</v>
      </c>
      <c r="H1" s="2">
        <v>43990</v>
      </c>
      <c r="I1" s="2"/>
      <c r="K1" s="68" t="s">
        <v>68</v>
      </c>
      <c r="L1" s="12" t="s">
        <v>27</v>
      </c>
      <c r="M1" s="14">
        <v>8806.75</v>
      </c>
      <c r="N1" s="14">
        <v>10176.200000000001</v>
      </c>
      <c r="O1" s="14">
        <v>9004.25</v>
      </c>
      <c r="P1" s="14">
        <v>8806.75</v>
      </c>
      <c r="Q1" s="14">
        <v>10159.049999999999</v>
      </c>
      <c r="R1" s="14">
        <v>2252.75</v>
      </c>
      <c r="S1" s="14">
        <v>12430.5</v>
      </c>
    </row>
    <row r="2" spans="1:20" ht="15" customHeight="1" thickBot="1">
      <c r="A2" s="17"/>
      <c r="B2" s="18"/>
      <c r="C2" s="18"/>
      <c r="D2" s="3" t="s">
        <v>1</v>
      </c>
      <c r="E2" s="56">
        <v>9598.85</v>
      </c>
      <c r="F2" s="56">
        <v>10177.799999999999</v>
      </c>
      <c r="G2" s="56">
        <v>10328.5</v>
      </c>
      <c r="H2" s="56">
        <v>21807.4</v>
      </c>
      <c r="I2" s="56"/>
      <c r="K2" s="68" t="s">
        <v>67</v>
      </c>
      <c r="L2" s="12" t="s">
        <v>28</v>
      </c>
      <c r="M2" s="14">
        <v>9178.5499999999993</v>
      </c>
      <c r="N2" s="14">
        <v>9944.25</v>
      </c>
      <c r="O2" s="14">
        <v>10177.799999999999</v>
      </c>
      <c r="P2" s="14">
        <v>10177.799999999999</v>
      </c>
      <c r="Q2" s="14">
        <v>10067.799999999999</v>
      </c>
      <c r="R2" s="14">
        <v>12430.5</v>
      </c>
      <c r="S2" s="14">
        <v>7511.1</v>
      </c>
    </row>
    <row r="3" spans="1:20" ht="15" customHeight="1" thickBot="1">
      <c r="A3" s="17"/>
      <c r="B3" s="4"/>
      <c r="C3" s="5"/>
      <c r="D3" s="3" t="s">
        <v>2</v>
      </c>
      <c r="E3" s="55">
        <v>8806.75</v>
      </c>
      <c r="F3" s="55">
        <v>10040.75</v>
      </c>
      <c r="G3" s="55">
        <v>10120.25</v>
      </c>
      <c r="H3" s="55">
        <v>20911.25</v>
      </c>
      <c r="I3" s="55"/>
      <c r="K3" s="68">
        <v>10176.200000000001</v>
      </c>
      <c r="L3" s="12" t="s">
        <v>29</v>
      </c>
      <c r="M3" s="14">
        <v>8968.5499999999993</v>
      </c>
      <c r="N3" s="14">
        <v>10177.799999999999</v>
      </c>
      <c r="O3" s="14"/>
      <c r="P3" s="14"/>
      <c r="Q3" s="14">
        <v>10176.200000000001</v>
      </c>
      <c r="R3" s="14"/>
      <c r="S3" s="14"/>
      <c r="T3" s="51"/>
    </row>
    <row r="4" spans="1:20" ht="15" customHeight="1">
      <c r="A4" s="17"/>
      <c r="B4" s="4"/>
      <c r="C4" s="5"/>
      <c r="D4" s="3" t="s">
        <v>3</v>
      </c>
      <c r="E4" s="21">
        <v>9580.35</v>
      </c>
      <c r="F4" s="21">
        <v>10142.15</v>
      </c>
      <c r="G4" s="21">
        <v>10167.450000000001</v>
      </c>
      <c r="H4" s="21">
        <v>21187.35</v>
      </c>
      <c r="I4" s="21"/>
      <c r="M4" s="15" t="s">
        <v>66</v>
      </c>
    </row>
    <row r="5" spans="1:20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K5" s="68">
        <v>9944</v>
      </c>
      <c r="L5" s="22" t="s">
        <v>30</v>
      </c>
      <c r="M5" s="23"/>
      <c r="N5" s="23"/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10336.766666666663</v>
      </c>
      <c r="G6" s="26">
        <f t="shared" ref="G6" si="1">G8+G25</f>
        <v>10498.8</v>
      </c>
      <c r="H6" s="26">
        <f t="shared" ref="H6" si="2">H8+H25</f>
        <v>22588.9</v>
      </c>
      <c r="I6" s="26"/>
      <c r="K6" s="68">
        <v>9800</v>
      </c>
      <c r="L6" s="43">
        <v>0.23599999999999999</v>
      </c>
      <c r="M6" s="44">
        <f t="shared" ref="M6" si="3">VALUE(23.6/100*(M1-M2)+M2)</f>
        <v>9090.8051999999989</v>
      </c>
      <c r="N6" s="44">
        <f t="shared" ref="N6:P6" si="4">VALUE(23.6/100*(N1-N2)+N2)</f>
        <v>9998.9902000000002</v>
      </c>
      <c r="O6" s="44">
        <f t="shared" si="4"/>
        <v>9900.8421999999991</v>
      </c>
      <c r="P6" s="44">
        <f t="shared" si="4"/>
        <v>9854.2321999999986</v>
      </c>
      <c r="Q6" s="44">
        <f t="shared" ref="Q6" si="5">VALUE(23.6/100*(Q1-Q2)+Q2)</f>
        <v>10089.334999999999</v>
      </c>
      <c r="R6" s="44">
        <f t="shared" ref="R6:S6" si="6">VALUE(23.6/100*(R1-R2)+R2)</f>
        <v>10028.550999999999</v>
      </c>
      <c r="S6" s="44">
        <f t="shared" si="6"/>
        <v>8672.0784000000003</v>
      </c>
    </row>
    <row r="7" spans="1:20" ht="15" customHeight="1">
      <c r="A7" s="24"/>
      <c r="B7" s="25"/>
      <c r="C7" s="25"/>
      <c r="D7" s="6" t="s">
        <v>6</v>
      </c>
      <c r="E7" s="27">
        <f t="shared" ref="E7:F7" si="7">E11+E25</f>
        <v>10120.75</v>
      </c>
      <c r="F7" s="27">
        <f t="shared" si="7"/>
        <v>10257.283333333331</v>
      </c>
      <c r="G7" s="27">
        <f t="shared" ref="G7" si="8">G11+G25</f>
        <v>10413.65</v>
      </c>
      <c r="H7" s="27">
        <f t="shared" ref="H7" si="9">H11+H25</f>
        <v>22198.15</v>
      </c>
      <c r="I7" s="27"/>
      <c r="K7" s="68">
        <v>9730</v>
      </c>
      <c r="L7" s="47">
        <v>0.38200000000000001</v>
      </c>
      <c r="M7" s="48">
        <f t="shared" ref="M7" si="10">38.2/100*(M1-M2)+M2</f>
        <v>9036.5223999999998</v>
      </c>
      <c r="N7" s="48">
        <f t="shared" ref="N7:P7" si="11">38.2/100*(N1-N2)+N2</f>
        <v>10032.8549</v>
      </c>
      <c r="O7" s="48">
        <f t="shared" si="11"/>
        <v>9729.5038999999997</v>
      </c>
      <c r="P7" s="48">
        <f t="shared" si="11"/>
        <v>9654.0589</v>
      </c>
      <c r="Q7" s="48">
        <f t="shared" ref="Q7" si="12">38.2/100*(Q1-Q2)+Q2</f>
        <v>10102.657499999999</v>
      </c>
      <c r="R7" s="48">
        <f t="shared" ref="R7:S7" si="13">38.2/100*(R1-R2)+R2</f>
        <v>8542.5995000000003</v>
      </c>
      <c r="S7" s="48">
        <f t="shared" si="13"/>
        <v>9390.3107999999993</v>
      </c>
    </row>
    <row r="8" spans="1:20" ht="15" customHeight="1">
      <c r="A8" s="24"/>
      <c r="B8" s="25"/>
      <c r="C8" s="25"/>
      <c r="D8" s="6" t="s">
        <v>7</v>
      </c>
      <c r="E8" s="28">
        <f t="shared" ref="E8:F8" si="14">(2*E11)-E3</f>
        <v>9850.5499999999993</v>
      </c>
      <c r="F8" s="28">
        <f t="shared" si="14"/>
        <v>10199.716666666664</v>
      </c>
      <c r="G8" s="28">
        <f t="shared" ref="G8" si="15">(2*G11)-G3</f>
        <v>10290.549999999999</v>
      </c>
      <c r="H8" s="28">
        <f t="shared" ref="H8" si="16">(2*H11)-H3</f>
        <v>21692.75</v>
      </c>
      <c r="I8" s="28"/>
      <c r="L8" s="41">
        <v>0.5</v>
      </c>
      <c r="M8" s="42">
        <f t="shared" ref="M8" si="17">VALUE(50/100*(M1-M2)+M2)</f>
        <v>8992.65</v>
      </c>
      <c r="N8" s="42">
        <f t="shared" ref="N8:P8" si="18">VALUE(50/100*(N1-N2)+N2)</f>
        <v>10060.225</v>
      </c>
      <c r="O8" s="42">
        <f t="shared" si="18"/>
        <v>9591.0249999999996</v>
      </c>
      <c r="P8" s="42">
        <f t="shared" si="18"/>
        <v>9492.2749999999996</v>
      </c>
      <c r="Q8" s="42">
        <f t="shared" ref="Q8" si="19">VALUE(50/100*(Q1-Q2)+Q2)</f>
        <v>10113.424999999999</v>
      </c>
      <c r="R8" s="42">
        <f t="shared" ref="R8:S8" si="20">VALUE(50/100*(R1-R2)+R2)</f>
        <v>7341.625</v>
      </c>
      <c r="S8" s="42">
        <f t="shared" si="20"/>
        <v>9970.7999999999993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L9" s="49">
        <v>0.61799999999999999</v>
      </c>
      <c r="M9" s="50">
        <f t="shared" ref="M9" si="21">VALUE(61.8/100*(M1-M2)+M2)</f>
        <v>8948.7775999999994</v>
      </c>
      <c r="N9" s="50">
        <f t="shared" ref="N9:P9" si="22">VALUE(61.8/100*(N1-N2)+N2)</f>
        <v>10087.5951</v>
      </c>
      <c r="O9" s="50">
        <f t="shared" si="22"/>
        <v>9452.5460999999996</v>
      </c>
      <c r="P9" s="50">
        <f t="shared" si="22"/>
        <v>9330.4910999999993</v>
      </c>
      <c r="Q9" s="50">
        <f t="shared" ref="Q9" si="23">VALUE(61.8/100*(Q1-Q2)+Q2)</f>
        <v>10124.192499999999</v>
      </c>
      <c r="R9" s="50">
        <f t="shared" ref="R9:S9" si="24">VALUE(61.8/100*(R1-R2)+R2)</f>
        <v>6140.6504999999997</v>
      </c>
      <c r="S9" s="50">
        <f t="shared" si="24"/>
        <v>10551.289199999999</v>
      </c>
    </row>
    <row r="10" spans="1:20" ht="15" customHeight="1">
      <c r="A10" s="24"/>
      <c r="B10" s="25"/>
      <c r="C10" s="25"/>
      <c r="D10" s="6" t="s">
        <v>8</v>
      </c>
      <c r="E10" s="53">
        <f t="shared" ref="E10:F10" si="25">E11+E32/2</f>
        <v>9454.5</v>
      </c>
      <c r="F10" s="53">
        <f t="shared" si="25"/>
        <v>10131.191666666664</v>
      </c>
      <c r="G10" s="53">
        <f t="shared" ref="G10" si="26">G11+G32/2</f>
        <v>10224.375</v>
      </c>
      <c r="H10" s="53">
        <f t="shared" ref="H10" si="27">H11+H32/2</f>
        <v>21359.325000000001</v>
      </c>
      <c r="I10" s="53"/>
      <c r="L10" s="39">
        <v>0.70699999999999996</v>
      </c>
      <c r="M10" s="40">
        <f t="shared" ref="M10" si="28">VALUE(70.7/100*(M1-M2)+M2)</f>
        <v>8915.6873999999989</v>
      </c>
      <c r="N10" s="40">
        <f t="shared" ref="N10:P10" si="29">VALUE(70.7/100*(N1-N2)+N2)</f>
        <v>10108.238650000001</v>
      </c>
      <c r="O10" s="40">
        <f t="shared" si="29"/>
        <v>9348.1001500000002</v>
      </c>
      <c r="P10" s="40">
        <f t="shared" si="29"/>
        <v>9208.4676500000005</v>
      </c>
      <c r="Q10" s="40">
        <f t="shared" ref="Q10" si="30">VALUE(70.7/100*(Q1-Q2)+Q2)</f>
        <v>10132.313749999999</v>
      </c>
      <c r="R10" s="40">
        <f t="shared" ref="R10:S10" si="31">VALUE(70.7/100*(R1-R2)+R2)</f>
        <v>5234.8307499999992</v>
      </c>
      <c r="S10" s="40">
        <f t="shared" si="31"/>
        <v>10989.1158</v>
      </c>
    </row>
    <row r="11" spans="1:20" ht="15" customHeight="1">
      <c r="A11" s="24"/>
      <c r="B11" s="25"/>
      <c r="C11" s="25"/>
      <c r="D11" s="6" t="s">
        <v>9</v>
      </c>
      <c r="E11" s="21">
        <f t="shared" ref="E11:F11" si="32">(E2+E3+E4)/3</f>
        <v>9328.65</v>
      </c>
      <c r="F11" s="21">
        <f t="shared" si="32"/>
        <v>10120.233333333332</v>
      </c>
      <c r="G11" s="21">
        <f t="shared" ref="G11" si="33">(G2+G3+G4)/3</f>
        <v>10205.4</v>
      </c>
      <c r="H11" s="21">
        <f t="shared" ref="H11" si="34">(H2+H3+H4)/3</f>
        <v>21302</v>
      </c>
      <c r="I11" s="21"/>
      <c r="L11" s="45">
        <v>0.78600000000000003</v>
      </c>
      <c r="M11" s="46">
        <f t="shared" ref="M11" si="35">VALUE(78.6/100*(M1-M2)+M2)</f>
        <v>8886.3151999999991</v>
      </c>
      <c r="N11" s="46">
        <f t="shared" ref="N11:P11" si="36">VALUE(78.6/100*(N1-N2)+N2)</f>
        <v>10126.5627</v>
      </c>
      <c r="O11" s="46">
        <f t="shared" si="36"/>
        <v>9255.3896999999997</v>
      </c>
      <c r="P11" s="46">
        <f t="shared" si="36"/>
        <v>9100.1546999999991</v>
      </c>
      <c r="Q11" s="46">
        <f t="shared" ref="Q11" si="37">VALUE(78.6/100*(Q1-Q2)+Q2)</f>
        <v>10139.522499999999</v>
      </c>
      <c r="R11" s="46">
        <f t="shared" ref="R11:S11" si="38">VALUE(78.6/100*(R1-R2)+R2)</f>
        <v>4430.7885000000006</v>
      </c>
      <c r="S11" s="46">
        <f t="shared" si="38"/>
        <v>11377.7484</v>
      </c>
    </row>
    <row r="12" spans="1:20" ht="15" customHeight="1">
      <c r="A12" s="24"/>
      <c r="B12" s="25"/>
      <c r="C12" s="25"/>
      <c r="D12" s="6" t="s">
        <v>10</v>
      </c>
      <c r="E12" s="54">
        <f t="shared" ref="E12:F12" si="39">E11-E32/2</f>
        <v>9202.7999999999993</v>
      </c>
      <c r="F12" s="54">
        <f t="shared" si="39"/>
        <v>10109.275</v>
      </c>
      <c r="G12" s="54">
        <f t="shared" ref="G12" si="40">G11-G32/2</f>
        <v>10186.424999999999</v>
      </c>
      <c r="H12" s="54">
        <f t="shared" ref="H12" si="41">H11-H32/2</f>
        <v>21244.674999999999</v>
      </c>
      <c r="I12" s="54"/>
      <c r="L12" s="39">
        <v>1</v>
      </c>
      <c r="M12" s="40">
        <f t="shared" ref="M12" si="42">VALUE(100/100*(M1-M2)+M2)</f>
        <v>8806.75</v>
      </c>
      <c r="N12" s="40">
        <f t="shared" ref="N12:P12" si="43">VALUE(100/100*(N1-N2)+N2)</f>
        <v>10176.200000000001</v>
      </c>
      <c r="O12" s="40">
        <f t="shared" si="43"/>
        <v>9004.25</v>
      </c>
      <c r="P12" s="40">
        <f t="shared" si="43"/>
        <v>8806.75</v>
      </c>
      <c r="Q12" s="40">
        <f t="shared" ref="Q12" si="44">VALUE(100/100*(Q1-Q2)+Q2)</f>
        <v>10159.049999999999</v>
      </c>
      <c r="R12" s="40">
        <f t="shared" ref="R12:S12" si="45">VALUE(100/100*(R1-R2)+R2)</f>
        <v>2252.75</v>
      </c>
      <c r="S12" s="40">
        <f t="shared" si="45"/>
        <v>12430.5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L13" s="39">
        <v>1.236</v>
      </c>
      <c r="M13" s="40">
        <f t="shared" ref="M13" si="46">VALUE(123.6/100*(M1-M2)+M2)</f>
        <v>8719.0051999999996</v>
      </c>
      <c r="N13" s="40">
        <f t="shared" ref="N13:P13" si="47">VALUE(123.6/100*(N1-N2)+N2)</f>
        <v>10230.940200000001</v>
      </c>
      <c r="O13" s="40">
        <f t="shared" si="47"/>
        <v>8727.2921999999999</v>
      </c>
      <c r="P13" s="40">
        <f t="shared" si="47"/>
        <v>8483.1821999999993</v>
      </c>
      <c r="Q13" s="40">
        <f t="shared" ref="Q13" si="48">VALUE(123.6/100*(Q1-Q2)+Q2)</f>
        <v>10180.584999999999</v>
      </c>
      <c r="R13" s="40">
        <f t="shared" ref="R13:S13" si="49">VALUE(123.6/100*(R1-R2)+R2)</f>
        <v>-149.19900000000052</v>
      </c>
      <c r="S13" s="40">
        <f t="shared" si="49"/>
        <v>13591.4784</v>
      </c>
    </row>
    <row r="14" spans="1:20" ht="15" customHeight="1">
      <c r="A14" s="24"/>
      <c r="B14" s="25"/>
      <c r="C14" s="25"/>
      <c r="D14" s="6" t="s">
        <v>11</v>
      </c>
      <c r="E14" s="32">
        <f t="shared" ref="E14:F14" si="50">2*E11-E2</f>
        <v>9058.4499999999989</v>
      </c>
      <c r="F14" s="32">
        <f t="shared" si="50"/>
        <v>10062.666666666664</v>
      </c>
      <c r="G14" s="32">
        <f t="shared" ref="G14" si="51">2*G11-G2</f>
        <v>10082.299999999999</v>
      </c>
      <c r="H14" s="32">
        <f t="shared" ref="H14" si="52">2*H11-H2</f>
        <v>20796.599999999999</v>
      </c>
      <c r="I14" s="32"/>
      <c r="L14" s="33"/>
      <c r="M14" s="30"/>
      <c r="N14" s="30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F15" si="53">E11-E25</f>
        <v>8536.5499999999993</v>
      </c>
      <c r="F15" s="34">
        <f t="shared" si="53"/>
        <v>9983.1833333333325</v>
      </c>
      <c r="G15" s="34">
        <f t="shared" ref="G15" si="54">G11-G25</f>
        <v>9997.15</v>
      </c>
      <c r="H15" s="34">
        <f t="shared" ref="H15" si="55">H11-H25</f>
        <v>20405.849999999999</v>
      </c>
      <c r="I15" s="34"/>
      <c r="L15" s="38" t="s">
        <v>31</v>
      </c>
      <c r="M15" s="30"/>
      <c r="N15" s="30"/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F16" si="56">E14-E25</f>
        <v>8266.3499999999985</v>
      </c>
      <c r="F16" s="35">
        <f t="shared" si="56"/>
        <v>9925.616666666665</v>
      </c>
      <c r="G16" s="35">
        <f t="shared" ref="G16" si="57">G14-G25</f>
        <v>9874.0499999999993</v>
      </c>
      <c r="H16" s="35">
        <f t="shared" ref="H16" si="58">H14-H25</f>
        <v>19900.449999999997</v>
      </c>
      <c r="I16" s="35"/>
      <c r="L16" s="39">
        <v>0.23599999999999999</v>
      </c>
      <c r="M16" s="40">
        <f t="shared" ref="M16" si="59">VALUE(M3-23.6/100*(M1-M2))</f>
        <v>9056.2947999999997</v>
      </c>
      <c r="N16" s="40">
        <f t="shared" ref="N16:P16" si="60">VALUE(N3-23.6/100*(N1-N2))</f>
        <v>10123.059799999999</v>
      </c>
      <c r="O16" s="40">
        <f t="shared" si="60"/>
        <v>276.95779999999985</v>
      </c>
      <c r="P16" s="40">
        <f t="shared" si="60"/>
        <v>323.56779999999986</v>
      </c>
      <c r="Q16" s="40">
        <f t="shared" ref="Q16" si="61">VALUE(Q3-23.6/100*(Q1-Q2))</f>
        <v>10154.665000000001</v>
      </c>
      <c r="R16" s="40">
        <f t="shared" ref="R16:S16" si="62">VALUE(R3-23.6/100*(R1-R2))</f>
        <v>2401.9490000000001</v>
      </c>
      <c r="S16" s="40">
        <f t="shared" si="62"/>
        <v>-1160.9784</v>
      </c>
    </row>
    <row r="17" spans="1:20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L17" s="66">
        <v>0.38200000000000001</v>
      </c>
      <c r="M17" s="67">
        <f t="shared" ref="M17" si="63">VALUE(M3-38.2/100*(M1-M2))</f>
        <v>9110.5775999999987</v>
      </c>
      <c r="N17" s="67">
        <f t="shared" ref="N17:P17" si="64">VALUE(N3-38.2/100*(N1-N2))</f>
        <v>10089.195099999999</v>
      </c>
      <c r="O17" s="67">
        <f t="shared" si="64"/>
        <v>448.29609999999974</v>
      </c>
      <c r="P17" s="67">
        <f t="shared" si="64"/>
        <v>523.74109999999973</v>
      </c>
      <c r="Q17" s="67">
        <f t="shared" ref="Q17" si="65">VALUE(Q3-38.2/100*(Q1-Q2))</f>
        <v>10141.342500000001</v>
      </c>
      <c r="R17" s="67">
        <f t="shared" ref="R17:S17" si="66">VALUE(R3-38.2/100*(R1-R2))</f>
        <v>3887.9005000000002</v>
      </c>
      <c r="S17" s="67">
        <f t="shared" si="66"/>
        <v>-1879.2107999999998</v>
      </c>
    </row>
    <row r="18" spans="1:20" ht="15" customHeight="1">
      <c r="A18" s="24"/>
      <c r="B18" s="25"/>
      <c r="C18" s="25"/>
      <c r="D18" s="6" t="s">
        <v>15</v>
      </c>
      <c r="E18" s="27">
        <f t="shared" ref="E18:F18" si="67">(E2/E3)*E4</f>
        <v>10442.029420330997</v>
      </c>
      <c r="F18" s="27">
        <f t="shared" si="67"/>
        <v>10280.58404700844</v>
      </c>
      <c r="G18" s="27">
        <f t="shared" ref="G18" si="68">(G2/G3)*G4</f>
        <v>10376.671260591391</v>
      </c>
      <c r="H18" s="27">
        <f t="shared" ref="H18" si="69">(H2/H3)*H4</f>
        <v>22095.332244126963</v>
      </c>
      <c r="I18" s="27"/>
      <c r="L18" s="66">
        <v>0.5</v>
      </c>
      <c r="M18" s="67">
        <f t="shared" ref="M18" si="70">VALUE(M3-50/100*(M1-M2))</f>
        <v>9154.4499999999989</v>
      </c>
      <c r="N18" s="67">
        <f t="shared" ref="N18:P18" si="71">VALUE(N3-50/100*(N1-N2))</f>
        <v>10061.824999999999</v>
      </c>
      <c r="O18" s="67">
        <f t="shared" si="71"/>
        <v>586.77499999999964</v>
      </c>
      <c r="P18" s="67">
        <f t="shared" si="71"/>
        <v>685.52499999999964</v>
      </c>
      <c r="Q18" s="67">
        <f t="shared" ref="Q18" si="72">VALUE(Q3-50/100*(Q1-Q2))</f>
        <v>10130.575000000001</v>
      </c>
      <c r="R18" s="67">
        <f t="shared" ref="R18:S18" si="73">VALUE(R3-50/100*(R1-R2))</f>
        <v>5088.875</v>
      </c>
      <c r="S18" s="67">
        <f t="shared" si="73"/>
        <v>-2459.6999999999998</v>
      </c>
    </row>
    <row r="19" spans="1:20" ht="15" customHeight="1">
      <c r="A19" s="24"/>
      <c r="B19" s="25"/>
      <c r="C19" s="25"/>
      <c r="D19" s="6" t="s">
        <v>16</v>
      </c>
      <c r="E19" s="28">
        <f t="shared" ref="E19:F19" si="74">E4+E26/2</f>
        <v>10016.005000000001</v>
      </c>
      <c r="F19" s="28">
        <f t="shared" si="74"/>
        <v>10217.5275</v>
      </c>
      <c r="G19" s="28">
        <f t="shared" ref="G19" si="75">G4+G26/2</f>
        <v>10281.987500000001</v>
      </c>
      <c r="H19" s="28">
        <f t="shared" ref="H19" si="76">H4+H26/2</f>
        <v>21680.232499999998</v>
      </c>
      <c r="I19" s="28"/>
      <c r="L19" s="66">
        <v>0.61799999999999999</v>
      </c>
      <c r="M19" s="67">
        <f t="shared" ref="M19" si="77">VALUE(M3-61.8/100*(M1-M2))</f>
        <v>9198.3223999999991</v>
      </c>
      <c r="N19" s="67">
        <f t="shared" ref="N19:P19" si="78">VALUE(N3-61.8/100*(N1-N2))</f>
        <v>10034.454899999999</v>
      </c>
      <c r="O19" s="67">
        <f t="shared" si="78"/>
        <v>725.25389999999959</v>
      </c>
      <c r="P19" s="67">
        <f t="shared" si="78"/>
        <v>847.30889999999954</v>
      </c>
      <c r="Q19" s="67">
        <f t="shared" ref="Q19" si="79">VALUE(Q3-61.8/100*(Q1-Q2))</f>
        <v>10119.807500000001</v>
      </c>
      <c r="R19" s="67">
        <f t="shared" ref="R19:S19" si="80">VALUE(R3-61.8/100*(R1-R2))</f>
        <v>6289.8495000000003</v>
      </c>
      <c r="S19" s="67">
        <f t="shared" si="80"/>
        <v>-3040.1891999999998</v>
      </c>
    </row>
    <row r="20" spans="1:20" ht="15" customHeight="1">
      <c r="A20" s="24"/>
      <c r="B20" s="25"/>
      <c r="C20" s="25"/>
      <c r="D20" s="6" t="s">
        <v>3</v>
      </c>
      <c r="E20" s="21">
        <f t="shared" ref="E20:F20" si="81">E4</f>
        <v>9580.35</v>
      </c>
      <c r="F20" s="21">
        <f t="shared" si="81"/>
        <v>10142.15</v>
      </c>
      <c r="G20" s="21">
        <f t="shared" ref="G20" si="82">G4</f>
        <v>10167.450000000001</v>
      </c>
      <c r="H20" s="21">
        <f t="shared" ref="H20" si="83">H4</f>
        <v>21187.35</v>
      </c>
      <c r="I20" s="21"/>
      <c r="L20" s="39">
        <v>0.70699999999999996</v>
      </c>
      <c r="M20" s="40">
        <f t="shared" ref="M20" si="84">VALUE(M3-70.07/100*(M1-M2))</f>
        <v>9229.0702599999986</v>
      </c>
      <c r="N20" s="40">
        <f t="shared" ref="N20:P20" si="85">VALUE(N3-70.07/100*(N1-N2))</f>
        <v>10015.272634999999</v>
      </c>
      <c r="O20" s="40">
        <f t="shared" si="85"/>
        <v>822.30648499999938</v>
      </c>
      <c r="P20" s="40">
        <f t="shared" si="85"/>
        <v>960.69473499999935</v>
      </c>
      <c r="Q20" s="40">
        <f t="shared" ref="Q20" si="86">VALUE(Q3-70.07/100*(Q1-Q2))</f>
        <v>10112.261125000001</v>
      </c>
      <c r="R20" s="40">
        <f t="shared" ref="R20:S20" si="87">VALUE(R3-70.07/100*(R1-R2))</f>
        <v>7131.5494249999983</v>
      </c>
      <c r="S20" s="40">
        <f t="shared" si="87"/>
        <v>-3447.0235799999991</v>
      </c>
    </row>
    <row r="21" spans="1:20" ht="15" customHeight="1">
      <c r="A21" s="24"/>
      <c r="B21" s="25"/>
      <c r="C21" s="25"/>
      <c r="D21" s="6" t="s">
        <v>17</v>
      </c>
      <c r="E21" s="20">
        <f t="shared" ref="E21:F21" si="88">E4-E26/4</f>
        <v>9362.5225000000009</v>
      </c>
      <c r="F21" s="20">
        <f t="shared" si="88"/>
        <v>10104.46125</v>
      </c>
      <c r="G21" s="20">
        <f t="shared" ref="G21" si="89">G4-G26/4</f>
        <v>10110.181250000001</v>
      </c>
      <c r="H21" s="20">
        <f t="shared" ref="H21" si="90">H4-H26/4</f>
        <v>20940.908749999999</v>
      </c>
      <c r="I21" s="20"/>
      <c r="L21" s="39">
        <v>0.78600000000000003</v>
      </c>
      <c r="M21" s="40">
        <f t="shared" ref="M21" si="91">VALUE(M3-78.6/100*(M1-M2))</f>
        <v>9260.7847999999994</v>
      </c>
      <c r="N21" s="40">
        <f t="shared" ref="N21:P21" si="92">VALUE(N3-78.6/100*(N1-N2))</f>
        <v>9995.4872999999989</v>
      </c>
      <c r="O21" s="40">
        <f t="shared" si="92"/>
        <v>922.41029999999932</v>
      </c>
      <c r="P21" s="40">
        <f t="shared" si="92"/>
        <v>1077.6452999999992</v>
      </c>
      <c r="Q21" s="40">
        <f t="shared" ref="Q21" si="93">VALUE(Q3-78.6/100*(Q1-Q2))</f>
        <v>10104.477500000001</v>
      </c>
      <c r="R21" s="40">
        <f t="shared" ref="R21:S21" si="94">VALUE(R3-78.6/100*(R1-R2))</f>
        <v>7999.7114999999994</v>
      </c>
      <c r="S21" s="40">
        <f t="shared" si="94"/>
        <v>-3866.6483999999991</v>
      </c>
    </row>
    <row r="22" spans="1:20" ht="15" customHeight="1">
      <c r="A22" s="24"/>
      <c r="B22" s="25"/>
      <c r="C22" s="25"/>
      <c r="D22" s="6" t="s">
        <v>18</v>
      </c>
      <c r="E22" s="32">
        <f t="shared" ref="E22:F22" si="95">E4-E26/2</f>
        <v>9144.6949999999997</v>
      </c>
      <c r="F22" s="32">
        <f t="shared" si="95"/>
        <v>10066.772499999999</v>
      </c>
      <c r="G22" s="32">
        <f t="shared" ref="G22" si="96">G4-G26/2</f>
        <v>10052.9125</v>
      </c>
      <c r="H22" s="32">
        <f t="shared" ref="H22" si="97">H4-H26/2</f>
        <v>20694.467499999999</v>
      </c>
      <c r="I22" s="32"/>
      <c r="L22" s="39">
        <v>1</v>
      </c>
      <c r="M22" s="40">
        <f t="shared" ref="M22" si="98">VALUE(M3-100/100*(M1-M2))</f>
        <v>9340.3499999999985</v>
      </c>
      <c r="N22" s="40">
        <f t="shared" ref="N22:P22" si="99">VALUE(N3-100/100*(N1-N2))</f>
        <v>9945.8499999999985</v>
      </c>
      <c r="O22" s="40">
        <f t="shared" si="99"/>
        <v>1173.5499999999993</v>
      </c>
      <c r="P22" s="40">
        <f t="shared" si="99"/>
        <v>1371.0499999999993</v>
      </c>
      <c r="Q22" s="40">
        <f t="shared" ref="Q22" si="100">VALUE(Q3-100/100*(Q1-Q2))</f>
        <v>10084.950000000001</v>
      </c>
      <c r="R22" s="40">
        <f t="shared" ref="R22:S22" si="101">VALUE(R3-100/100*(R1-R2))</f>
        <v>10177.75</v>
      </c>
      <c r="S22" s="40">
        <f t="shared" si="101"/>
        <v>-4919.3999999999996</v>
      </c>
      <c r="T22" s="52"/>
    </row>
    <row r="23" spans="1:20" ht="15" customHeight="1">
      <c r="A23" s="24"/>
      <c r="B23" s="25"/>
      <c r="C23" s="25"/>
      <c r="D23" s="6" t="s">
        <v>19</v>
      </c>
      <c r="E23" s="34">
        <f t="shared" ref="E23:F23" si="102">E4-(E18-E4)</f>
        <v>8718.6705796690039</v>
      </c>
      <c r="F23" s="34">
        <f t="shared" si="102"/>
        <v>10003.715952991559</v>
      </c>
      <c r="G23" s="34">
        <f t="shared" ref="G23" si="103">G4-(G18-G4)</f>
        <v>9958.2287394086106</v>
      </c>
      <c r="H23" s="34">
        <f t="shared" ref="H23" si="104">H4-(H18-H4)</f>
        <v>20279.367755873034</v>
      </c>
      <c r="I23" s="34"/>
      <c r="L23" s="62">
        <v>1.236</v>
      </c>
      <c r="M23" s="63">
        <f t="shared" ref="M23" si="105">VALUE(M3-123.6/100*(M1-M2))</f>
        <v>9428.0947999999989</v>
      </c>
      <c r="N23" s="63">
        <f t="shared" ref="N23:P23" si="106">VALUE(N3-123.6/100*(N1-N2))</f>
        <v>9891.1097999999984</v>
      </c>
      <c r="O23" s="63">
        <f t="shared" si="106"/>
        <v>1450.5077999999992</v>
      </c>
      <c r="P23" s="63">
        <f t="shared" si="106"/>
        <v>1694.6177999999991</v>
      </c>
      <c r="Q23" s="63">
        <f t="shared" ref="Q23" si="107">VALUE(Q3-123.6/100*(Q1-Q2))</f>
        <v>10063.415000000001</v>
      </c>
      <c r="R23" s="63">
        <f t="shared" ref="R23:S23" si="108">VALUE(R3-123.6/100*(R1-R2))</f>
        <v>12579.699000000001</v>
      </c>
      <c r="S23" s="63">
        <f t="shared" si="108"/>
        <v>-6080.3783999999996</v>
      </c>
      <c r="T23" s="52"/>
    </row>
    <row r="24" spans="1:20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L24" s="39">
        <v>1.272</v>
      </c>
      <c r="M24" s="40">
        <f t="shared" ref="M24" si="109">VALUE(M3-127.2/100*(M1-M2))</f>
        <v>9441.4795999999988</v>
      </c>
      <c r="N24" s="40">
        <f t="shared" ref="N24:P24" si="110">VALUE(N3-127.2/100*(N1-N2))</f>
        <v>9882.7595999999976</v>
      </c>
      <c r="O24" s="40">
        <f t="shared" si="110"/>
        <v>1492.755599999999</v>
      </c>
      <c r="P24" s="40">
        <f t="shared" si="110"/>
        <v>1743.9755999999991</v>
      </c>
      <c r="Q24" s="40">
        <f t="shared" ref="Q24" si="111">VALUE(Q3-127.2/100*(Q1-Q2))</f>
        <v>10060.130000000001</v>
      </c>
      <c r="R24" s="40">
        <f t="shared" ref="R24:S24" si="112">VALUE(R3-127.2/100*(R1-R2))</f>
        <v>12946.098</v>
      </c>
      <c r="S24" s="40">
        <f t="shared" si="112"/>
        <v>-6257.4767999999995</v>
      </c>
    </row>
    <row r="25" spans="1:20" ht="15" customHeight="1">
      <c r="A25" s="24"/>
      <c r="B25" s="25"/>
      <c r="C25" s="25"/>
      <c r="D25" s="6" t="s">
        <v>21</v>
      </c>
      <c r="E25" s="36">
        <f t="shared" ref="E25:F25" si="113">ABS(E2-E3)</f>
        <v>792.10000000000036</v>
      </c>
      <c r="F25" s="36">
        <f t="shared" si="113"/>
        <v>137.04999999999927</v>
      </c>
      <c r="G25" s="36">
        <f t="shared" ref="G25" si="114">ABS(G2-G3)</f>
        <v>208.25</v>
      </c>
      <c r="H25" s="36">
        <f t="shared" ref="H25" si="115">ABS(H2-H3)</f>
        <v>896.15000000000146</v>
      </c>
      <c r="I25" s="36"/>
      <c r="L25" s="64">
        <v>1.3819999999999999</v>
      </c>
      <c r="M25" s="65">
        <f t="shared" ref="M25" si="116">VALUE(M3-138.2/100*(M1-M2))</f>
        <v>9482.377599999998</v>
      </c>
      <c r="N25" s="65">
        <f t="shared" ref="N25:P25" si="117">VALUE(N3-138.2/100*(N1-N2))</f>
        <v>9857.2450999999983</v>
      </c>
      <c r="O25" s="65">
        <f t="shared" si="117"/>
        <v>1621.8460999999988</v>
      </c>
      <c r="P25" s="65">
        <f t="shared" si="117"/>
        <v>1894.7910999999988</v>
      </c>
      <c r="Q25" s="65">
        <f t="shared" ref="Q25" si="118">VALUE(Q3-138.2/100*(Q1-Q2))</f>
        <v>10050.092500000001</v>
      </c>
      <c r="R25" s="65">
        <f t="shared" ref="R25:S25" si="119">VALUE(R3-138.2/100*(R1-R2))</f>
        <v>14065.6505</v>
      </c>
      <c r="S25" s="65">
        <f t="shared" si="119"/>
        <v>-6798.6107999999986</v>
      </c>
    </row>
    <row r="26" spans="1:20" ht="15" customHeight="1">
      <c r="A26" s="24"/>
      <c r="B26" s="25"/>
      <c r="C26" s="25"/>
      <c r="D26" s="6" t="s">
        <v>22</v>
      </c>
      <c r="E26" s="36">
        <f t="shared" ref="E26:F26" si="120">E25*1.1</f>
        <v>871.31000000000051</v>
      </c>
      <c r="F26" s="36">
        <f t="shared" si="120"/>
        <v>150.7549999999992</v>
      </c>
      <c r="G26" s="36">
        <f t="shared" ref="G26" si="121">G25*1.1</f>
        <v>229.07500000000002</v>
      </c>
      <c r="H26" s="36">
        <f t="shared" ref="H26" si="122">H25*1.1</f>
        <v>985.76500000000169</v>
      </c>
      <c r="I26" s="36"/>
      <c r="L26" s="39">
        <v>1.4139999999999999</v>
      </c>
      <c r="M26" s="40">
        <f t="shared" ref="M26" si="123">VALUE(M3-141.4/100*(M1-M2))</f>
        <v>9494.2751999999982</v>
      </c>
      <c r="N26" s="40">
        <f t="shared" ref="N26:P26" si="124">VALUE(N3-141.4/100*(N1-N2))</f>
        <v>9849.8226999999988</v>
      </c>
      <c r="O26" s="40">
        <f t="shared" si="124"/>
        <v>1659.399699999999</v>
      </c>
      <c r="P26" s="40">
        <f t="shared" si="124"/>
        <v>1938.6646999999991</v>
      </c>
      <c r="Q26" s="40">
        <f t="shared" ref="Q26" si="125">VALUE(Q3-141.4/100*(Q1-Q2))</f>
        <v>10047.172500000001</v>
      </c>
      <c r="R26" s="40">
        <f t="shared" ref="R26:S26" si="126">VALUE(R3-141.4/100*(R1-R2))</f>
        <v>14391.338500000002</v>
      </c>
      <c r="S26" s="40">
        <f t="shared" si="126"/>
        <v>-6956.0316000000003</v>
      </c>
    </row>
    <row r="27" spans="1:20" ht="15" customHeight="1">
      <c r="A27" s="24"/>
      <c r="B27" s="25"/>
      <c r="C27" s="25"/>
      <c r="D27" s="6" t="s">
        <v>23</v>
      </c>
      <c r="E27" s="36">
        <f t="shared" ref="E27:F27" si="127">(E2+E3)</f>
        <v>18405.599999999999</v>
      </c>
      <c r="F27" s="36">
        <f t="shared" si="127"/>
        <v>20218.55</v>
      </c>
      <c r="G27" s="36">
        <f t="shared" ref="G27" si="128">(G2+G3)</f>
        <v>20448.75</v>
      </c>
      <c r="H27" s="36">
        <f t="shared" ref="H27" si="129">(H2+H3)</f>
        <v>42718.65</v>
      </c>
      <c r="I27" s="36"/>
      <c r="L27" s="43">
        <v>1.5</v>
      </c>
      <c r="M27" s="44">
        <f t="shared" ref="M27" si="130">VALUE(M3-150/100*(M1-M2))</f>
        <v>9526.2499999999982</v>
      </c>
      <c r="N27" s="44">
        <f t="shared" ref="N27:P27" si="131">VALUE(N3-150/100*(N1-N2))</f>
        <v>9829.8749999999982</v>
      </c>
      <c r="O27" s="44">
        <f t="shared" si="131"/>
        <v>1760.3249999999989</v>
      </c>
      <c r="P27" s="44">
        <f t="shared" si="131"/>
        <v>2056.5749999999989</v>
      </c>
      <c r="Q27" s="44">
        <f t="shared" ref="Q27" si="132">VALUE(Q3-150/100*(Q1-Q2))</f>
        <v>10039.325000000001</v>
      </c>
      <c r="R27" s="44">
        <f t="shared" ref="R27:S27" si="133">VALUE(R3-150/100*(R1-R2))</f>
        <v>15266.625</v>
      </c>
      <c r="S27" s="44">
        <f t="shared" si="133"/>
        <v>-7379.0999999999995</v>
      </c>
    </row>
    <row r="28" spans="1:20" ht="15" customHeight="1">
      <c r="A28" s="24"/>
      <c r="B28" s="25"/>
      <c r="C28" s="25"/>
      <c r="D28" s="6" t="s">
        <v>24</v>
      </c>
      <c r="E28" s="36">
        <f t="shared" ref="E28:F28" si="134">(E2+E3)/2</f>
        <v>9202.7999999999993</v>
      </c>
      <c r="F28" s="36">
        <f t="shared" si="134"/>
        <v>10109.275</v>
      </c>
      <c r="G28" s="36">
        <f t="shared" ref="G28" si="135">(G2+G3)/2</f>
        <v>10224.375</v>
      </c>
      <c r="H28" s="36">
        <f t="shared" ref="H28" si="136">(H2+H3)/2</f>
        <v>21359.325000000001</v>
      </c>
      <c r="I28" s="36"/>
      <c r="L28" s="49">
        <v>1.6180000000000001</v>
      </c>
      <c r="M28" s="50">
        <f t="shared" ref="M28" si="137">VALUE(M3-161.8/100*(M1-M2))</f>
        <v>9570.1223999999984</v>
      </c>
      <c r="N28" s="50">
        <f t="shared" ref="N28:P28" si="138">VALUE(N3-161.8/100*(N1-N2))</f>
        <v>9802.5048999999981</v>
      </c>
      <c r="O28" s="50">
        <f t="shared" si="138"/>
        <v>1898.803899999999</v>
      </c>
      <c r="P28" s="50">
        <f t="shared" si="138"/>
        <v>2218.3588999999988</v>
      </c>
      <c r="Q28" s="50">
        <f t="shared" ref="Q28" si="139">VALUE(Q3-161.8/100*(Q1-Q2))</f>
        <v>10028.557500000001</v>
      </c>
      <c r="R28" s="50">
        <f t="shared" ref="R28:S28" si="140">VALUE(R3-161.8/100*(R1-R2))</f>
        <v>16467.5995</v>
      </c>
      <c r="S28" s="50">
        <f t="shared" si="140"/>
        <v>-7959.5892000000003</v>
      </c>
    </row>
    <row r="29" spans="1:20" ht="15" customHeight="1">
      <c r="A29" s="24"/>
      <c r="B29" s="25"/>
      <c r="C29" s="25"/>
      <c r="D29" s="6" t="s">
        <v>8</v>
      </c>
      <c r="E29" s="36">
        <f t="shared" ref="E29:F29" si="141">E30-E31+E30</f>
        <v>9454.5</v>
      </c>
      <c r="F29" s="36">
        <f t="shared" si="141"/>
        <v>10131.191666666664</v>
      </c>
      <c r="G29" s="36">
        <f t="shared" ref="G29" si="142">G30-G31+G30</f>
        <v>10186.424999999999</v>
      </c>
      <c r="H29" s="36">
        <f t="shared" ref="H29" si="143">H30-H31+H30</f>
        <v>21244.674999999999</v>
      </c>
      <c r="I29" s="36"/>
      <c r="L29" s="39">
        <v>1.7070000000000001</v>
      </c>
      <c r="M29" s="40">
        <f t="shared" ref="M29" si="144">VALUE(M3-170.07/100*(M1-M2))</f>
        <v>9600.8702599999979</v>
      </c>
      <c r="N29" s="40">
        <f t="shared" ref="N29:P29" si="145">VALUE(N3-170.07/100*(N1-N2))</f>
        <v>9783.3226349999986</v>
      </c>
      <c r="O29" s="40">
        <f t="shared" si="145"/>
        <v>1995.8564849999987</v>
      </c>
      <c r="P29" s="40">
        <f t="shared" si="145"/>
        <v>2331.7447349999984</v>
      </c>
      <c r="Q29" s="40">
        <f t="shared" ref="Q29" si="146">VALUE(Q3-170.07/100*(Q1-Q2))</f>
        <v>10021.011125000001</v>
      </c>
      <c r="R29" s="40">
        <f t="shared" ref="R29:S29" si="147">VALUE(R3-170.07/100*(R1-R2))</f>
        <v>17309.299424999997</v>
      </c>
      <c r="S29" s="40">
        <f t="shared" si="147"/>
        <v>-8366.4235799999988</v>
      </c>
    </row>
    <row r="30" spans="1:20" ht="15" customHeight="1">
      <c r="A30" s="24"/>
      <c r="B30" s="25"/>
      <c r="C30" s="25"/>
      <c r="D30" s="6" t="s">
        <v>25</v>
      </c>
      <c r="E30" s="36">
        <f t="shared" ref="E30:F30" si="148">(E2+E3+E4)/3</f>
        <v>9328.65</v>
      </c>
      <c r="F30" s="36">
        <f t="shared" si="148"/>
        <v>10120.233333333332</v>
      </c>
      <c r="G30" s="36">
        <f t="shared" ref="G30" si="149">(G2+G3+G4)/3</f>
        <v>10205.4</v>
      </c>
      <c r="H30" s="36">
        <f t="shared" ref="H30" si="150">(H2+H3+H4)/3</f>
        <v>21302</v>
      </c>
      <c r="I30" s="36"/>
      <c r="L30" s="39">
        <v>2</v>
      </c>
      <c r="M30" s="40">
        <f t="shared" ref="M30" si="151">VALUE(M3-200/100*(M1-M2))</f>
        <v>9712.1499999999978</v>
      </c>
      <c r="N30" s="40">
        <f t="shared" ref="N30:P30" si="152">VALUE(N3-200/100*(N1-N2))</f>
        <v>9713.8999999999978</v>
      </c>
      <c r="O30" s="40">
        <f t="shared" si="152"/>
        <v>2347.0999999999985</v>
      </c>
      <c r="P30" s="40">
        <f t="shared" si="152"/>
        <v>2742.0999999999985</v>
      </c>
      <c r="Q30" s="40">
        <f t="shared" ref="Q30" si="153">VALUE(Q3-200/100*(Q1-Q2))</f>
        <v>9993.7000000000007</v>
      </c>
      <c r="R30" s="40">
        <f t="shared" ref="R30:S30" si="154">VALUE(R3-200/100*(R1-R2))</f>
        <v>20355.5</v>
      </c>
      <c r="S30" s="40">
        <f t="shared" si="154"/>
        <v>-9838.7999999999993</v>
      </c>
    </row>
    <row r="31" spans="1:20" ht="15" customHeight="1">
      <c r="A31" s="24"/>
      <c r="B31" s="25"/>
      <c r="C31" s="25"/>
      <c r="D31" s="6" t="s">
        <v>10</v>
      </c>
      <c r="E31" s="36">
        <f t="shared" ref="E31:F31" si="155">E28</f>
        <v>9202.7999999999993</v>
      </c>
      <c r="F31" s="36">
        <f t="shared" si="155"/>
        <v>10109.275</v>
      </c>
      <c r="G31" s="36">
        <f t="shared" ref="G31" si="156">G28</f>
        <v>10224.375</v>
      </c>
      <c r="H31" s="36">
        <f t="shared" ref="H31" si="157">H28</f>
        <v>21359.325000000001</v>
      </c>
      <c r="I31" s="36"/>
      <c r="L31" s="39">
        <v>2.2360000000000002</v>
      </c>
      <c r="M31" s="40">
        <f t="shared" ref="M31" si="158">VALUE(M3-223.6/100*(M1-M2))</f>
        <v>9799.8947999999982</v>
      </c>
      <c r="N31" s="40">
        <f t="shared" ref="N31:P31" si="159">VALUE(N3-223.6/100*(N1-N2))</f>
        <v>9659.1597999999976</v>
      </c>
      <c r="O31" s="40">
        <f t="shared" si="159"/>
        <v>2624.0577999999982</v>
      </c>
      <c r="P31" s="40">
        <f t="shared" si="159"/>
        <v>3065.6677999999979</v>
      </c>
      <c r="Q31" s="40">
        <f t="shared" ref="Q31" si="160">VALUE(Q3-223.6/100*(Q1-Q2))</f>
        <v>9972.1650000000009</v>
      </c>
      <c r="R31" s="40">
        <f t="shared" ref="R31:S31" si="161">VALUE(R3-223.6/100*(R1-R2))</f>
        <v>22757.448999999997</v>
      </c>
      <c r="S31" s="40">
        <f t="shared" si="161"/>
        <v>-10999.778399999997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62">ABS(F29-F31)</f>
        <v>21.916666666664241</v>
      </c>
      <c r="G32" s="37">
        <f t="shared" ref="G32" si="163">ABS(G29-G31)</f>
        <v>37.950000000000728</v>
      </c>
      <c r="H32" s="37">
        <f t="shared" ref="H32" si="164">ABS(H29-H31)</f>
        <v>114.65000000000146</v>
      </c>
      <c r="I32" s="37"/>
      <c r="L32" s="39">
        <v>2.2719999999999998</v>
      </c>
      <c r="M32" s="40">
        <f t="shared" ref="M32" si="165">VALUE(M3-227.2/100*(M1-M2))</f>
        <v>9813.279599999998</v>
      </c>
      <c r="N32" s="40">
        <f t="shared" ref="N32:P32" si="166">VALUE(N3-227.2/100*(N1-N2))</f>
        <v>9650.8095999999969</v>
      </c>
      <c r="O32" s="40">
        <f t="shared" si="166"/>
        <v>2666.3055999999983</v>
      </c>
      <c r="P32" s="40">
        <f t="shared" si="166"/>
        <v>3115.0255999999981</v>
      </c>
      <c r="Q32" s="40">
        <f t="shared" ref="Q32" si="167">VALUE(Q3-227.2/100*(Q1-Q2))</f>
        <v>9968.880000000001</v>
      </c>
      <c r="R32" s="40">
        <f t="shared" ref="R32:S32" si="168">VALUE(R3-227.2/100*(R1-R2))</f>
        <v>23123.847999999998</v>
      </c>
      <c r="S32" s="40">
        <f t="shared" si="168"/>
        <v>-11176.876799999998</v>
      </c>
    </row>
    <row r="33" spans="12:20" ht="15" customHeight="1">
      <c r="L33" s="39">
        <v>2.3820000000000001</v>
      </c>
      <c r="M33" s="40">
        <f t="shared" ref="M33" si="169">VALUE(M3-238.2/100*(M1-M2))</f>
        <v>9854.1775999999973</v>
      </c>
      <c r="N33" s="40">
        <f t="shared" ref="N33:P33" si="170">VALUE(N3-238.2/100*(N1-N2))</f>
        <v>9625.2950999999975</v>
      </c>
      <c r="O33" s="40">
        <f t="shared" si="170"/>
        <v>2795.3960999999977</v>
      </c>
      <c r="P33" s="40">
        <f t="shared" si="170"/>
        <v>3265.8410999999978</v>
      </c>
      <c r="Q33" s="40">
        <f t="shared" ref="Q33" si="171">VALUE(Q3-238.2/100*(Q1-Q2))</f>
        <v>9958.8425000000007</v>
      </c>
      <c r="R33" s="40">
        <f t="shared" ref="R33:S33" si="172">VALUE(R3-238.2/100*(R1-R2))</f>
        <v>24243.400499999996</v>
      </c>
      <c r="S33" s="40">
        <f t="shared" si="172"/>
        <v>-11718.010799999998</v>
      </c>
    </row>
    <row r="34" spans="12:20" ht="15" customHeight="1">
      <c r="L34" s="39">
        <v>2.4140000000000001</v>
      </c>
      <c r="M34" s="40">
        <f t="shared" ref="M34" si="173">VALUE(M3-241.4/100*(M1-M2))</f>
        <v>9866.0751999999975</v>
      </c>
      <c r="N34" s="40">
        <f t="shared" ref="N34:P34" si="174">VALUE(N3-241.4/100*(N1-N2))</f>
        <v>9617.8726999999981</v>
      </c>
      <c r="O34" s="40">
        <f t="shared" si="174"/>
        <v>2832.9496999999983</v>
      </c>
      <c r="P34" s="40">
        <f t="shared" si="174"/>
        <v>3309.7146999999986</v>
      </c>
      <c r="Q34" s="40">
        <f t="shared" ref="Q34" si="175">VALUE(Q3-241.4/100*(Q1-Q2))</f>
        <v>9955.9225000000006</v>
      </c>
      <c r="R34" s="40">
        <f t="shared" ref="R34:S34" si="176">VALUE(R3-241.4/100*(R1-R2))</f>
        <v>24569.088500000002</v>
      </c>
      <c r="S34" s="40">
        <f t="shared" si="176"/>
        <v>-11875.4316</v>
      </c>
      <c r="T34" s="52"/>
    </row>
    <row r="35" spans="12:20" ht="15" customHeight="1">
      <c r="L35" s="58">
        <v>2.6179999999999999</v>
      </c>
      <c r="M35" s="59">
        <f t="shared" ref="M35" si="177">VALUE(M3-261.8/100*(M1-M2))</f>
        <v>9941.9223999999977</v>
      </c>
      <c r="N35" s="59">
        <f t="shared" ref="N35:P35" si="178">VALUE(N3-261.8/100*(N1-N2))</f>
        <v>9570.5548999999974</v>
      </c>
      <c r="O35" s="59">
        <f t="shared" si="178"/>
        <v>3072.3538999999987</v>
      </c>
      <c r="P35" s="59">
        <f t="shared" si="178"/>
        <v>3589.4088999999985</v>
      </c>
      <c r="Q35" s="59">
        <f t="shared" ref="Q35" si="179">VALUE(Q3-261.8/100*(Q1-Q2))</f>
        <v>9937.3075000000008</v>
      </c>
      <c r="R35" s="59">
        <f t="shared" ref="R35:S35" si="180">VALUE(R3-261.8/100*(R1-R2))</f>
        <v>26645.349500000004</v>
      </c>
      <c r="S35" s="59">
        <f t="shared" si="180"/>
        <v>-12878.9892</v>
      </c>
    </row>
    <row r="36" spans="12:20" ht="15" customHeight="1">
      <c r="L36" s="39">
        <v>3</v>
      </c>
      <c r="M36" s="40">
        <f t="shared" ref="M36" si="181">VALUE(M3-300/100*(M1-M2))</f>
        <v>10083.949999999997</v>
      </c>
      <c r="N36" s="40">
        <f t="shared" ref="N36:P36" si="182">VALUE(N3-300/100*(N1-N2))</f>
        <v>9481.9499999999971</v>
      </c>
      <c r="O36" s="40">
        <f t="shared" si="182"/>
        <v>3520.6499999999978</v>
      </c>
      <c r="P36" s="40">
        <f t="shared" si="182"/>
        <v>4113.1499999999978</v>
      </c>
      <c r="Q36" s="40">
        <f t="shared" ref="Q36" si="183">VALUE(Q3-300/100*(Q1-Q2))</f>
        <v>9902.4500000000007</v>
      </c>
      <c r="R36" s="40">
        <f t="shared" ref="R36:S36" si="184">VALUE(R3-300/100*(R1-R2))</f>
        <v>30533.25</v>
      </c>
      <c r="S36" s="40">
        <f t="shared" si="184"/>
        <v>-14758.199999999999</v>
      </c>
    </row>
    <row r="37" spans="12:20" ht="15" customHeight="1">
      <c r="L37" s="39">
        <v>3.2360000000000002</v>
      </c>
      <c r="M37" s="40">
        <f t="shared" ref="M37" si="185">VALUE(M3-323.6/100*(M1-M2))</f>
        <v>10171.694799999997</v>
      </c>
      <c r="N37" s="40">
        <f t="shared" ref="N37:P37" si="186">VALUE(N3-323.6/100*(N1-N2))</f>
        <v>9427.2097999999969</v>
      </c>
      <c r="O37" s="40">
        <f t="shared" si="186"/>
        <v>3797.607799999998</v>
      </c>
      <c r="P37" s="40">
        <f t="shared" si="186"/>
        <v>4436.7177999999976</v>
      </c>
      <c r="Q37" s="40">
        <f t="shared" ref="Q37" si="187">VALUE(Q3-323.6/100*(Q1-Q2))</f>
        <v>9880.9150000000009</v>
      </c>
      <c r="R37" s="40">
        <f t="shared" ref="R37:S37" si="188">VALUE(R3-323.6/100*(R1-R2))</f>
        <v>32935.199000000001</v>
      </c>
      <c r="S37" s="40">
        <f t="shared" si="188"/>
        <v>-15919.178400000001</v>
      </c>
    </row>
    <row r="38" spans="12:20" ht="15" customHeight="1">
      <c r="L38" s="39">
        <v>3.2719999999999998</v>
      </c>
      <c r="M38" s="40">
        <f t="shared" ref="M38" si="189">VALUE(M3-327.2/100*(M1-M2))</f>
        <v>10185.079599999997</v>
      </c>
      <c r="N38" s="40">
        <f t="shared" ref="N38:P38" si="190">VALUE(N3-327.2/100*(N1-N2))</f>
        <v>9418.8595999999961</v>
      </c>
      <c r="O38" s="40">
        <f t="shared" si="190"/>
        <v>3839.8555999999976</v>
      </c>
      <c r="P38" s="40">
        <f t="shared" si="190"/>
        <v>4486.0755999999974</v>
      </c>
      <c r="Q38" s="40">
        <f t="shared" ref="Q38" si="191">VALUE(Q3-327.2/100*(Q1-Q2))</f>
        <v>9877.630000000001</v>
      </c>
      <c r="R38" s="40">
        <f t="shared" ref="R38:S38" si="192">VALUE(R3-327.2/100*(R1-R2))</f>
        <v>33301.597999999998</v>
      </c>
      <c r="S38" s="40">
        <f t="shared" si="192"/>
        <v>-16096.276799999998</v>
      </c>
    </row>
    <row r="39" spans="12:20" ht="15" customHeight="1">
      <c r="L39" s="39">
        <v>3.3820000000000001</v>
      </c>
      <c r="M39" s="40">
        <f t="shared" ref="M39" si="193">VALUE(M3-338.2/100*(M1-M2))</f>
        <v>10225.977599999997</v>
      </c>
      <c r="N39" s="40">
        <f t="shared" ref="N39:P39" si="194">VALUE(N3-338.2/100*(N1-N2))</f>
        <v>9393.3450999999968</v>
      </c>
      <c r="O39" s="40">
        <f t="shared" si="194"/>
        <v>3968.9460999999969</v>
      </c>
      <c r="P39" s="40">
        <f t="shared" si="194"/>
        <v>4636.8910999999971</v>
      </c>
      <c r="Q39" s="40">
        <f t="shared" ref="Q39" si="195">VALUE(Q3-338.2/100*(Q1-Q2))</f>
        <v>9867.5925000000007</v>
      </c>
      <c r="R39" s="40">
        <f t="shared" ref="R39:S39" si="196">VALUE(R3-338.2/100*(R1-R2))</f>
        <v>34421.150499999996</v>
      </c>
      <c r="S39" s="40">
        <f t="shared" si="196"/>
        <v>-16637.410799999998</v>
      </c>
    </row>
    <row r="40" spans="12:20" ht="15" customHeight="1">
      <c r="L40" s="39">
        <v>3.4140000000000001</v>
      </c>
      <c r="M40" s="40">
        <f t="shared" ref="M40" si="197">VALUE(M3-341.4/100*(M1-M2))</f>
        <v>10237.875199999997</v>
      </c>
      <c r="N40" s="40">
        <f t="shared" ref="N40:P40" si="198">VALUE(N3-341.4/100*(N1-N2))</f>
        <v>9385.9226999999973</v>
      </c>
      <c r="O40" s="40">
        <f t="shared" si="198"/>
        <v>4006.4996999999971</v>
      </c>
      <c r="P40" s="40">
        <f t="shared" si="198"/>
        <v>4680.764699999997</v>
      </c>
      <c r="Q40" s="40">
        <f t="shared" ref="Q40" si="199">VALUE(Q3-341.4/100*(Q1-Q2))</f>
        <v>9864.6725000000006</v>
      </c>
      <c r="R40" s="40">
        <f t="shared" ref="R40:S40" si="200">VALUE(R3-341.4/100*(R1-R2))</f>
        <v>34746.838499999998</v>
      </c>
      <c r="S40" s="40">
        <f t="shared" si="200"/>
        <v>-16794.831599999998</v>
      </c>
    </row>
    <row r="41" spans="12:20" ht="15" customHeight="1">
      <c r="L41" s="39">
        <v>3.6179999999999999</v>
      </c>
      <c r="M41" s="40">
        <f t="shared" ref="M41" si="201">VALUE(M3-361.8/100*(M1-M2))</f>
        <v>10313.722399999997</v>
      </c>
      <c r="N41" s="40">
        <f t="shared" ref="N41:P41" si="202">VALUE(N3-361.8/100*(N1-N2))</f>
        <v>9338.6048999999966</v>
      </c>
      <c r="O41" s="40">
        <f t="shared" si="202"/>
        <v>4245.9038999999975</v>
      </c>
      <c r="P41" s="40">
        <f t="shared" si="202"/>
        <v>4960.4588999999978</v>
      </c>
      <c r="Q41" s="40">
        <f t="shared" ref="Q41" si="203">VALUE(Q3-361.8/100*(Q1-Q2))</f>
        <v>9846.0575000000008</v>
      </c>
      <c r="R41" s="40">
        <f t="shared" ref="R41:S41" si="204">VALUE(R3-361.8/100*(R1-R2))</f>
        <v>36823.099500000004</v>
      </c>
      <c r="S41" s="40">
        <f t="shared" si="204"/>
        <v>-17798.389200000001</v>
      </c>
    </row>
    <row r="42" spans="12:20" ht="15" customHeight="1">
      <c r="L42" s="39">
        <v>4</v>
      </c>
      <c r="M42" s="40">
        <f t="shared" ref="M42" si="205">VALUE(M3-400/100*(M1-M2))</f>
        <v>10455.749999999996</v>
      </c>
      <c r="N42" s="40">
        <f t="shared" ref="N42:P42" si="206">VALUE(N3-400/100*(N1-N2))</f>
        <v>9249.9999999999964</v>
      </c>
      <c r="O42" s="40">
        <f t="shared" si="206"/>
        <v>4694.1999999999971</v>
      </c>
      <c r="P42" s="40">
        <f t="shared" si="206"/>
        <v>5484.1999999999971</v>
      </c>
      <c r="Q42" s="40">
        <f t="shared" ref="Q42" si="207">VALUE(Q3-400/100*(Q1-Q2))</f>
        <v>9811.2000000000007</v>
      </c>
      <c r="R42" s="40">
        <f t="shared" ref="R42:S42" si="208">VALUE(R3-400/100*(R1-R2))</f>
        <v>40711</v>
      </c>
      <c r="S42" s="40">
        <f t="shared" si="208"/>
        <v>-19677.599999999999</v>
      </c>
    </row>
    <row r="43" spans="12:20" ht="15" customHeight="1">
      <c r="L43" s="39">
        <v>4.2359999999999998</v>
      </c>
      <c r="M43" s="40">
        <f t="shared" ref="M43" si="209">VALUE(M3-423.6/100*(M1-M2))</f>
        <v>10543.494799999997</v>
      </c>
      <c r="N43" s="40">
        <f t="shared" ref="N43:P43" si="210">VALUE(N3-423.6/100*(N1-N2))</f>
        <v>9195.2597999999962</v>
      </c>
      <c r="O43" s="40">
        <f t="shared" si="210"/>
        <v>4971.1577999999981</v>
      </c>
      <c r="P43" s="40">
        <f t="shared" si="210"/>
        <v>5807.7677999999978</v>
      </c>
      <c r="Q43" s="40">
        <f t="shared" ref="Q43" si="211">VALUE(Q3-423.6/100*(Q1-Q2))</f>
        <v>9789.6650000000009</v>
      </c>
      <c r="R43" s="40">
        <f t="shared" ref="R43:S43" si="212">VALUE(R3-423.6/100*(R1-R2))</f>
        <v>43112.949000000008</v>
      </c>
      <c r="S43" s="40">
        <f t="shared" si="212"/>
        <v>-20838.578400000002</v>
      </c>
    </row>
    <row r="44" spans="12:20" ht="15" customHeight="1">
      <c r="L44" s="39">
        <v>4.2720000000000002</v>
      </c>
      <c r="M44" s="40">
        <f t="shared" ref="M44" si="213">VALUE(M3-427.2/100*(M1-M2))</f>
        <v>10556.879599999997</v>
      </c>
      <c r="N44" s="40">
        <f t="shared" ref="N44:P44" si="214">VALUE(N3-427.2/100*(N1-N2))</f>
        <v>9186.9095999999954</v>
      </c>
      <c r="O44" s="40">
        <f t="shared" si="214"/>
        <v>5013.4055999999973</v>
      </c>
      <c r="P44" s="40">
        <f t="shared" si="214"/>
        <v>5857.1255999999976</v>
      </c>
      <c r="Q44" s="40">
        <f t="shared" ref="Q44" si="215">VALUE(Q3-427.2/100*(Q1-Q2))</f>
        <v>9786.380000000001</v>
      </c>
      <c r="R44" s="40">
        <f t="shared" ref="R44:S44" si="216">VALUE(R3-427.2/100*(R1-R2))</f>
        <v>43479.348000000005</v>
      </c>
      <c r="S44" s="40">
        <f t="shared" si="216"/>
        <v>-21015.676800000001</v>
      </c>
    </row>
    <row r="45" spans="12:20" ht="15" customHeight="1">
      <c r="L45" s="39">
        <v>4.3819999999999997</v>
      </c>
      <c r="M45" s="40">
        <f t="shared" ref="M45" si="217">VALUE(M3-438.2/100*(M1-M2))</f>
        <v>10597.777599999996</v>
      </c>
      <c r="N45" s="40">
        <f t="shared" ref="N45:P45" si="218">VALUE(N3-438.2/100*(N1-N2))</f>
        <v>9161.3950999999961</v>
      </c>
      <c r="O45" s="40">
        <f t="shared" si="218"/>
        <v>5142.4960999999967</v>
      </c>
      <c r="P45" s="40">
        <f t="shared" si="218"/>
        <v>6007.9410999999964</v>
      </c>
      <c r="Q45" s="40">
        <f t="shared" ref="Q45" si="219">VALUE(Q3-438.2/100*(Q1-Q2))</f>
        <v>9776.3425000000007</v>
      </c>
      <c r="R45" s="40">
        <f t="shared" ref="R45:S45" si="220">VALUE(R3-438.2/100*(R1-R2))</f>
        <v>44598.900499999996</v>
      </c>
      <c r="S45" s="40">
        <f t="shared" si="220"/>
        <v>-21556.810799999996</v>
      </c>
    </row>
    <row r="46" spans="12:20" ht="15" customHeight="1">
      <c r="L46" s="39">
        <v>4.4139999999999997</v>
      </c>
      <c r="M46" s="40">
        <f t="shared" ref="M46" si="221">VALUE(M3-414.4/100*(M1-M2))</f>
        <v>10509.289199999996</v>
      </c>
      <c r="N46" s="40">
        <f t="shared" ref="N46:P46" si="222">VALUE(N3-414.4/100*(N1-N2))</f>
        <v>9216.5991999999969</v>
      </c>
      <c r="O46" s="40">
        <f t="shared" si="222"/>
        <v>4863.1911999999975</v>
      </c>
      <c r="P46" s="40">
        <f t="shared" si="222"/>
        <v>5681.6311999999971</v>
      </c>
      <c r="Q46" s="40">
        <f t="shared" ref="Q46" si="223">VALUE(Q3-414.4/100*(Q1-Q2))</f>
        <v>9798.0600000000013</v>
      </c>
      <c r="R46" s="40">
        <f t="shared" ref="R46:S46" si="224">VALUE(R3-414.4/100*(R1-R2))</f>
        <v>42176.595999999998</v>
      </c>
      <c r="S46" s="40">
        <f t="shared" si="224"/>
        <v>-20385.993599999998</v>
      </c>
    </row>
    <row r="47" spans="12:20" ht="15" customHeight="1">
      <c r="L47" s="60">
        <v>4.6180000000000003</v>
      </c>
      <c r="M47" s="61">
        <f t="shared" ref="M47" si="225">VALUE(M3-461.8/100*(M1-M2))</f>
        <v>10685.522399999996</v>
      </c>
      <c r="N47" s="61">
        <f t="shared" ref="N47:P47" si="226">VALUE(N3-461.8/100*(N1-N2))</f>
        <v>9106.6548999999959</v>
      </c>
      <c r="O47" s="61">
        <f t="shared" si="226"/>
        <v>5419.4538999999968</v>
      </c>
      <c r="P47" s="61">
        <f t="shared" si="226"/>
        <v>6331.5088999999971</v>
      </c>
      <c r="Q47" s="61">
        <f t="shared" ref="Q47" si="227">VALUE(Q3-461.8/100*(Q1-Q2))</f>
        <v>9754.8075000000008</v>
      </c>
      <c r="R47" s="61">
        <f t="shared" ref="R47:S47" si="228">VALUE(R3-461.8/100*(R1-R2))</f>
        <v>47000.849500000004</v>
      </c>
      <c r="S47" s="61">
        <f t="shared" si="228"/>
        <v>-22717.789199999999</v>
      </c>
    </row>
    <row r="48" spans="12:20" ht="15" customHeight="1">
      <c r="L48" s="39">
        <v>4.7640000000000002</v>
      </c>
      <c r="M48" s="40">
        <f t="shared" ref="M48" si="229">VALUE(M3-476.4/100*(M1-M2))</f>
        <v>10739.805199999995</v>
      </c>
      <c r="N48" s="40">
        <f t="shared" ref="N48:P48" si="230">VALUE(N3-476.4/100*(N1-N2))</f>
        <v>9072.7901999999958</v>
      </c>
      <c r="O48" s="40">
        <f t="shared" si="230"/>
        <v>5590.7921999999953</v>
      </c>
      <c r="P48" s="40">
        <f t="shared" si="230"/>
        <v>6531.6821999999956</v>
      </c>
      <c r="Q48" s="40">
        <f t="shared" ref="Q48" si="231">VALUE(Q3-476.4/100*(Q1-Q2))</f>
        <v>9741.4850000000006</v>
      </c>
      <c r="R48" s="40">
        <f t="shared" ref="R48:S48" si="232">VALUE(R3-476.4/100*(R1-R2))</f>
        <v>48486.800999999992</v>
      </c>
      <c r="S48" s="40">
        <f t="shared" si="232"/>
        <v>-23436.021599999996</v>
      </c>
    </row>
    <row r="49" spans="12:19" ht="15" customHeight="1">
      <c r="L49" s="39">
        <v>5</v>
      </c>
      <c r="M49" s="40">
        <f t="shared" ref="M49" si="233">VALUE(M3-500/100*(M1-M2))</f>
        <v>10827.549999999996</v>
      </c>
      <c r="N49" s="40">
        <f t="shared" ref="N49:P49" si="234">VALUE(N3-500/100*(N1-N2))</f>
        <v>9018.0499999999956</v>
      </c>
      <c r="O49" s="40">
        <f t="shared" si="234"/>
        <v>5867.7499999999964</v>
      </c>
      <c r="P49" s="40">
        <f t="shared" si="234"/>
        <v>6855.2499999999964</v>
      </c>
      <c r="Q49" s="40">
        <f t="shared" ref="Q49" si="235">VALUE(Q3-500/100*(Q1-Q2))</f>
        <v>9719.9500000000007</v>
      </c>
      <c r="R49" s="40">
        <f t="shared" ref="R49:S49" si="236">VALUE(R3-500/100*(R1-R2))</f>
        <v>50888.75</v>
      </c>
      <c r="S49" s="40">
        <f t="shared" si="236"/>
        <v>-24597</v>
      </c>
    </row>
    <row r="50" spans="12:19" ht="15" customHeight="1">
      <c r="L50" s="39">
        <v>5.2359999999999998</v>
      </c>
      <c r="M50" s="40">
        <f t="shared" ref="M50" si="237">VALUE(M3-523.6/100*(M1-M2))</f>
        <v>10915.294799999996</v>
      </c>
      <c r="N50" s="40">
        <f t="shared" ref="N50:P50" si="238">VALUE(N3-523.6/100*(N1-N2))</f>
        <v>8963.3097999999954</v>
      </c>
      <c r="O50" s="40">
        <f t="shared" si="238"/>
        <v>6144.7077999999974</v>
      </c>
      <c r="P50" s="40">
        <f t="shared" si="238"/>
        <v>7178.8177999999971</v>
      </c>
      <c r="Q50" s="40">
        <f t="shared" ref="Q50" si="239">VALUE(Q3-523.6/100*(Q1-Q2))</f>
        <v>9698.4150000000009</v>
      </c>
      <c r="R50" s="40">
        <f t="shared" ref="R50:S50" si="240">VALUE(R3-523.6/100*(R1-R2))</f>
        <v>53290.699000000008</v>
      </c>
      <c r="S50" s="40">
        <f t="shared" si="240"/>
        <v>-25757.9784</v>
      </c>
    </row>
    <row r="51" spans="12:19" ht="15" customHeight="1">
      <c r="L51" s="39">
        <v>5.3819999999999997</v>
      </c>
      <c r="M51" s="40">
        <f t="shared" ref="M51" si="241">VALUE(M3-538.2/100*(M1-M2))</f>
        <v>10969.577599999995</v>
      </c>
      <c r="N51" s="40">
        <f t="shared" ref="N51:P51" si="242">VALUE(N3-538.2/100*(N1-N2))</f>
        <v>8929.4450999999954</v>
      </c>
      <c r="O51" s="40">
        <f t="shared" si="242"/>
        <v>6316.0460999999968</v>
      </c>
      <c r="P51" s="40">
        <f t="shared" si="242"/>
        <v>7378.9910999999965</v>
      </c>
      <c r="Q51" s="40">
        <f t="shared" ref="Q51" si="243">VALUE(Q3-538.2/100*(Q1-Q2))</f>
        <v>9685.0925000000007</v>
      </c>
      <c r="R51" s="40">
        <f t="shared" ref="R51:S51" si="244">VALUE(R3-538.2/100*(R1-R2))</f>
        <v>54776.650500000003</v>
      </c>
      <c r="S51" s="40">
        <f t="shared" si="244"/>
        <v>-26476.210800000001</v>
      </c>
    </row>
    <row r="52" spans="12:19" ht="15" customHeight="1">
      <c r="L52" s="39">
        <v>5.6180000000000003</v>
      </c>
      <c r="M52" s="40">
        <f t="shared" ref="M52" si="245">VALUE(M3-561.8/100*(M1-M2))</f>
        <v>11057.322399999995</v>
      </c>
      <c r="N52" s="40">
        <f t="shared" ref="N52:P52" si="246">VALUE(N3-561.8/100*(N1-N2))</f>
        <v>8874.7048999999952</v>
      </c>
      <c r="O52" s="40">
        <f t="shared" si="246"/>
        <v>6593.0038999999952</v>
      </c>
      <c r="P52" s="40">
        <f t="shared" si="246"/>
        <v>7702.5588999999954</v>
      </c>
      <c r="Q52" s="40">
        <f t="shared" ref="Q52" si="247">VALUE(Q3-561.8/100*(Q1-Q2))</f>
        <v>9663.5575000000008</v>
      </c>
      <c r="R52" s="40">
        <f t="shared" ref="R52:S52" si="248">VALUE(R3-561.8/100*(R1-R2))</f>
        <v>57178.599499999997</v>
      </c>
      <c r="S52" s="40">
        <f t="shared" si="248"/>
        <v>-27637.189199999993</v>
      </c>
    </row>
    <row r="53" spans="12:19" ht="15" customHeight="1"/>
    <row r="54" spans="12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topLeftCell="BG1" workbookViewId="0">
      <selection activeCell="BW1" sqref="BW1:CA1048576"/>
    </sheetView>
  </sheetViews>
  <sheetFormatPr defaultRowHeight="14.4"/>
  <cols>
    <col min="1" max="79" width="10.77734375" style="15" customWidth="1"/>
  </cols>
  <sheetData>
    <row r="1" spans="1:7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</row>
    <row r="2" spans="1:7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</row>
    <row r="3" spans="1:7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</row>
    <row r="4" spans="1:7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</row>
    <row r="5" spans="1:7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A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</row>
    <row r="7" spans="1:7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A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</row>
    <row r="8" spans="1:7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A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</row>
    <row r="9" spans="1:7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</row>
    <row r="10" spans="1:7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A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</row>
    <row r="11" spans="1:7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A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</row>
    <row r="12" spans="1:7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A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</row>
    <row r="13" spans="1:7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A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</row>
    <row r="15" spans="1:7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A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</row>
    <row r="16" spans="1:7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A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</row>
    <row r="17" spans="1:7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A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</row>
    <row r="19" spans="1:7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A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</row>
    <row r="20" spans="1:7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A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</row>
    <row r="21" spans="1:7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A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</row>
    <row r="22" spans="1:7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A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</row>
    <row r="23" spans="1:7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A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</row>
    <row r="24" spans="1:7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A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</row>
    <row r="26" spans="1:7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A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</row>
    <row r="27" spans="1:7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A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</row>
    <row r="28" spans="1:7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A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</row>
    <row r="29" spans="1:7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A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</row>
    <row r="30" spans="1:7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A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</row>
    <row r="31" spans="1:7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A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</row>
    <row r="32" spans="1:7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A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2020-06-08T17:19:52Z</dcterms:modified>
</cp:coreProperties>
</file>