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Bin\git\stocks\"/>
    </mc:Choice>
  </mc:AlternateContent>
  <bookViews>
    <workbookView xWindow="0" yWindow="0" windowWidth="23040" windowHeight="9190"/>
  </bookViews>
  <sheets>
    <sheet name="Nifty" sheetId="2" r:id="rId1"/>
    <sheet name="Sheet2" sheetId="16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I30" i="2" l="1"/>
  <c r="I28" i="2"/>
  <c r="I31" i="2" s="1"/>
  <c r="I27" i="2"/>
  <c r="I25" i="2"/>
  <c r="I20" i="2"/>
  <c r="I18" i="2"/>
  <c r="I23" i="2" s="1"/>
  <c r="I11" i="2"/>
  <c r="I14" i="2" s="1"/>
  <c r="I8" i="2"/>
  <c r="I16" i="2" l="1"/>
  <c r="I29" i="2"/>
  <c r="I32" i="2" s="1"/>
  <c r="I7" i="2"/>
  <c r="I10" i="2"/>
  <c r="I12" i="2"/>
  <c r="I26" i="2"/>
  <c r="I15" i="2"/>
  <c r="I6" i="2"/>
  <c r="H30" i="2"/>
  <c r="H28" i="2"/>
  <c r="H31" i="2" s="1"/>
  <c r="H29" i="2" s="1"/>
  <c r="H32" i="2" s="1"/>
  <c r="H27" i="2"/>
  <c r="H25" i="2"/>
  <c r="H20" i="2"/>
  <c r="H18" i="2"/>
  <c r="H23" i="2" s="1"/>
  <c r="H11" i="2"/>
  <c r="H14" i="2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D48" i="16"/>
  <c r="D46" i="16"/>
  <c r="D44" i="16"/>
  <c r="D40" i="16"/>
  <c r="D38" i="16"/>
  <c r="D34" i="16"/>
  <c r="D32" i="16"/>
  <c r="D24" i="16"/>
  <c r="H8" i="2" l="1"/>
  <c r="H6" i="2" s="1"/>
  <c r="H10" i="2"/>
  <c r="H15" i="2"/>
  <c r="I21" i="2"/>
  <c r="I19" i="2"/>
  <c r="I22" i="2"/>
  <c r="H16" i="2"/>
  <c r="H26" i="2"/>
  <c r="H7" i="2"/>
  <c r="H12" i="2"/>
  <c r="G30" i="2"/>
  <c r="G28" i="2"/>
  <c r="G31" i="2" s="1"/>
  <c r="G27" i="2"/>
  <c r="G25" i="2"/>
  <c r="G20" i="2"/>
  <c r="G18" i="2"/>
  <c r="G23" i="2" s="1"/>
  <c r="G11" i="2"/>
  <c r="G14" i="2" s="1"/>
  <c r="G16" i="2" s="1"/>
  <c r="D26" i="16"/>
  <c r="D21" i="16"/>
  <c r="D16" i="16"/>
  <c r="D17" i="16"/>
  <c r="D52" i="16"/>
  <c r="D51" i="16"/>
  <c r="D50" i="16"/>
  <c r="D49" i="16"/>
  <c r="D47" i="16"/>
  <c r="D45" i="16"/>
  <c r="D43" i="16"/>
  <c r="D42" i="16"/>
  <c r="D41" i="16"/>
  <c r="D39" i="16"/>
  <c r="D37" i="16"/>
  <c r="D36" i="16"/>
  <c r="D35" i="16"/>
  <c r="D33" i="16"/>
  <c r="D31" i="16"/>
  <c r="D30" i="16"/>
  <c r="D29" i="16"/>
  <c r="D28" i="16"/>
  <c r="D27" i="16"/>
  <c r="D25" i="16"/>
  <c r="D23" i="16"/>
  <c r="D22" i="16"/>
  <c r="D20" i="16"/>
  <c r="D19" i="16"/>
  <c r="D18" i="16"/>
  <c r="D13" i="16"/>
  <c r="D12" i="16"/>
  <c r="D11" i="16"/>
  <c r="D10" i="16"/>
  <c r="D9" i="16"/>
  <c r="D8" i="16"/>
  <c r="D7" i="16"/>
  <c r="D6" i="16"/>
  <c r="G8" i="2" l="1"/>
  <c r="G6" i="2" s="1"/>
  <c r="H22" i="2"/>
  <c r="H21" i="2"/>
  <c r="H19" i="2"/>
  <c r="G29" i="2"/>
  <c r="G32" i="2" s="1"/>
  <c r="G12" i="2" s="1"/>
  <c r="G7" i="2"/>
  <c r="G26" i="2"/>
  <c r="G15" i="2"/>
  <c r="E31" i="14"/>
  <c r="D31" i="14"/>
  <c r="A31" i="14"/>
  <c r="F30" i="14"/>
  <c r="F29" i="14" s="1"/>
  <c r="F32" i="14" s="1"/>
  <c r="E30" i="14"/>
  <c r="D30" i="14"/>
  <c r="C30" i="14"/>
  <c r="B30" i="14"/>
  <c r="B29" i="14" s="1"/>
  <c r="B32" i="14" s="1"/>
  <c r="A30" i="14"/>
  <c r="E29" i="14"/>
  <c r="E32" i="14" s="1"/>
  <c r="D29" i="14"/>
  <c r="D32" i="14" s="1"/>
  <c r="A29" i="14"/>
  <c r="A32" i="14" s="1"/>
  <c r="F28" i="14"/>
  <c r="F31" i="14" s="1"/>
  <c r="E28" i="14"/>
  <c r="D28" i="14"/>
  <c r="C28" i="14"/>
  <c r="C31" i="14" s="1"/>
  <c r="B28" i="14"/>
  <c r="B31" i="14" s="1"/>
  <c r="A28" i="14"/>
  <c r="F27" i="14"/>
  <c r="E27" i="14"/>
  <c r="D27" i="14"/>
  <c r="C27" i="14"/>
  <c r="B27" i="14"/>
  <c r="A27" i="14"/>
  <c r="F26" i="14"/>
  <c r="F22" i="14" s="1"/>
  <c r="C26" i="14"/>
  <c r="C22" i="14" s="1"/>
  <c r="B26" i="14"/>
  <c r="B22" i="14" s="1"/>
  <c r="F25" i="14"/>
  <c r="E25" i="14"/>
  <c r="E26" i="14" s="1"/>
  <c r="D25" i="14"/>
  <c r="D26" i="14" s="1"/>
  <c r="C25" i="14"/>
  <c r="B25" i="14"/>
  <c r="A25" i="14"/>
  <c r="A26" i="14" s="1"/>
  <c r="F23" i="14"/>
  <c r="C23" i="14"/>
  <c r="B23" i="14"/>
  <c r="F21" i="14"/>
  <c r="C21" i="14"/>
  <c r="B21" i="14"/>
  <c r="F20" i="14"/>
  <c r="E20" i="14"/>
  <c r="D20" i="14"/>
  <c r="C20" i="14"/>
  <c r="B20" i="14"/>
  <c r="A20" i="14"/>
  <c r="F19" i="14"/>
  <c r="C19" i="14"/>
  <c r="B19" i="14"/>
  <c r="F18" i="14"/>
  <c r="E18" i="14"/>
  <c r="E23" i="14" s="1"/>
  <c r="D18" i="14"/>
  <c r="D23" i="14" s="1"/>
  <c r="C18" i="14"/>
  <c r="B18" i="14"/>
  <c r="A18" i="14"/>
  <c r="A23" i="14" s="1"/>
  <c r="E15" i="14"/>
  <c r="D15" i="14"/>
  <c r="A15" i="14"/>
  <c r="F11" i="14"/>
  <c r="F14" i="14" s="1"/>
  <c r="F16" i="14" s="1"/>
  <c r="E11" i="14"/>
  <c r="E14" i="14" s="1"/>
  <c r="E16" i="14" s="1"/>
  <c r="D11" i="14"/>
  <c r="D14" i="14" s="1"/>
  <c r="D16" i="14" s="1"/>
  <c r="C11" i="14"/>
  <c r="C15" i="14" s="1"/>
  <c r="B11" i="14"/>
  <c r="B14" i="14" s="1"/>
  <c r="B16" i="14" s="1"/>
  <c r="A11" i="14"/>
  <c r="A14" i="14" s="1"/>
  <c r="A16" i="14" s="1"/>
  <c r="F8" i="14"/>
  <c r="E8" i="14"/>
  <c r="D8" i="14"/>
  <c r="B8" i="14"/>
  <c r="A8" i="14"/>
  <c r="E7" i="14"/>
  <c r="D7" i="14"/>
  <c r="A7" i="14"/>
  <c r="F6" i="14"/>
  <c r="D6" i="14"/>
  <c r="B6" i="14"/>
  <c r="G10" i="2" l="1"/>
  <c r="G21" i="2"/>
  <c r="G22" i="2"/>
  <c r="G19" i="2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A6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<sst xmlns="http://schemas.openxmlformats.org/spreadsheetml/2006/main" count="74" uniqueCount="66">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</sst>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58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4"/>
  <sheetViews>
    <sheetView showGridLines="0" tabSelected="1" topLeftCell="D1" zoomScale="110" zoomScaleNormal="110" workbookViewId="0">
      <selection activeCell="O2" sqref="O2"/>
    </sheetView>
  </sheetViews>
  <sheetFormatPr defaultColWidth="8.81640625" defaultRowHeight="14.75" customHeight="1"/>
  <cols>
    <col min="1" max="4" width="8.81640625" style="15" customWidth="1"/>
    <col min="5" max="9" width="10.81640625" style="15" customWidth="1"/>
    <col min="10" max="10" width="9.1796875" style="15" bestFit="1" customWidth="1"/>
    <col min="11" max="11" width="11" style="13" bestFit="1" customWidth="1"/>
    <col min="12" max="12" width="13.81640625" style="15" bestFit="1" customWidth="1"/>
    <col min="13" max="15" width="10.453125" style="15" bestFit="1" customWidth="1"/>
    <col min="16" max="252" width="8.81640625" style="15" customWidth="1"/>
    <col min="253" max="16384" width="8.81640625" style="16"/>
  </cols>
  <sheetData>
    <row r="1" spans="1:15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43871</v>
      </c>
      <c r="H1" s="2">
        <v>43872</v>
      </c>
      <c r="I1" s="2">
        <v>43873</v>
      </c>
      <c r="J1" s="2"/>
      <c r="L1" s="12" t="s">
        <v>27</v>
      </c>
      <c r="M1" s="14">
        <v>11614.5</v>
      </c>
      <c r="N1" s="14">
        <v>12430.5</v>
      </c>
      <c r="O1" s="14">
        <v>11990.75</v>
      </c>
    </row>
    <row r="2" spans="1:15" ht="15" customHeight="1" thickBot="1">
      <c r="A2" s="17"/>
      <c r="B2" s="18"/>
      <c r="C2" s="18"/>
      <c r="D2" s="3" t="s">
        <v>1</v>
      </c>
      <c r="E2" s="19">
        <v>12430.5</v>
      </c>
      <c r="F2" s="19">
        <v>12160.6</v>
      </c>
      <c r="G2" s="19">
        <v>12103.55</v>
      </c>
      <c r="H2" s="19">
        <v>12172.3</v>
      </c>
      <c r="I2" s="19">
        <v>12231.75</v>
      </c>
      <c r="J2" s="19"/>
      <c r="L2" s="12" t="s">
        <v>28</v>
      </c>
      <c r="M2" s="14">
        <v>12160.6</v>
      </c>
      <c r="N2" s="14">
        <v>11614.5</v>
      </c>
      <c r="O2" s="14">
        <v>12231.75</v>
      </c>
    </row>
    <row r="3" spans="1:15" ht="15" customHeight="1" thickBot="1">
      <c r="A3" s="17"/>
      <c r="B3" s="4"/>
      <c r="C3" s="5"/>
      <c r="D3" s="3" t="s">
        <v>2</v>
      </c>
      <c r="E3" s="20">
        <v>11929.6</v>
      </c>
      <c r="F3" s="20">
        <v>11614.5</v>
      </c>
      <c r="G3" s="20">
        <v>11990.75</v>
      </c>
      <c r="H3" s="20">
        <v>12099</v>
      </c>
      <c r="I3" s="20">
        <v>12144.3</v>
      </c>
      <c r="J3" s="20"/>
      <c r="L3" s="12" t="s">
        <v>29</v>
      </c>
      <c r="M3" s="14">
        <v>11990.75</v>
      </c>
      <c r="N3" s="14"/>
      <c r="O3" s="14"/>
    </row>
    <row r="4" spans="1:15" ht="15" customHeight="1">
      <c r="A4" s="17"/>
      <c r="B4" s="4"/>
      <c r="C4" s="5"/>
      <c r="D4" s="3" t="s">
        <v>3</v>
      </c>
      <c r="E4" s="21">
        <v>11962.1</v>
      </c>
      <c r="F4" s="21">
        <v>12098.35</v>
      </c>
      <c r="G4" s="21">
        <v>12031.5</v>
      </c>
      <c r="H4" s="21">
        <v>12107.9</v>
      </c>
      <c r="I4" s="21">
        <v>12201.2</v>
      </c>
      <c r="J4" s="21"/>
    </row>
    <row r="5" spans="1:15" ht="15" customHeight="1">
      <c r="A5" s="54" t="s">
        <v>4</v>
      </c>
      <c r="B5" s="55"/>
      <c r="C5" s="55"/>
      <c r="D5" s="55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</row>
    <row r="6" spans="1:15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12847.233333333332</v>
      </c>
      <c r="G6" s="26">
        <f t="shared" ref="G6:H6" si="1">G8+G25</f>
        <v>12205.916666666668</v>
      </c>
      <c r="H6" s="26">
        <f t="shared" si="1"/>
        <v>12227.099999999999</v>
      </c>
      <c r="I6" s="26">
        <f t="shared" ref="I6" si="2">I8+I25</f>
        <v>12327.983333333334</v>
      </c>
      <c r="J6" s="26"/>
      <c r="L6" s="44">
        <v>0.23599999999999999</v>
      </c>
      <c r="M6" s="45">
        <f>VALUE(23.6/100*(M1-M2)+M2)</f>
        <v>12031.7204</v>
      </c>
      <c r="N6" s="45">
        <f>VALUE(23.6/100*(N1-N2)+N2)</f>
        <v>11807.076000000001</v>
      </c>
      <c r="O6" s="45">
        <f>VALUE(23.6/100*(O1-O2)+O2)</f>
        <v>12174.874</v>
      </c>
    </row>
    <row r="7" spans="1:15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12503.916666666666</v>
      </c>
      <c r="G7" s="27">
        <f t="shared" ref="G7:H7" si="4">G11+G25</f>
        <v>12154.733333333334</v>
      </c>
      <c r="H7" s="27">
        <f t="shared" si="4"/>
        <v>12199.699999999999</v>
      </c>
      <c r="I7" s="27">
        <f t="shared" ref="I7" si="5">I11+I25</f>
        <v>12279.866666666667</v>
      </c>
      <c r="J7" s="27"/>
      <c r="L7" s="48">
        <v>0.38200000000000001</v>
      </c>
      <c r="M7" s="49">
        <f>38.2/100*(M1-M2)+M2</f>
        <v>11951.989799999999</v>
      </c>
      <c r="N7" s="49">
        <f>38.2/100*(N1-N2)+N2</f>
        <v>11926.212</v>
      </c>
      <c r="O7" s="49">
        <f>38.2/100*(O1-O2)+O2</f>
        <v>12139.688</v>
      </c>
    </row>
    <row r="8" spans="1:15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12301.133333333331</v>
      </c>
      <c r="G8" s="28">
        <f t="shared" ref="G8:H8" si="7">(2*G11)-G3</f>
        <v>12093.116666666669</v>
      </c>
      <c r="H8" s="28">
        <f t="shared" si="7"/>
        <v>12153.8</v>
      </c>
      <c r="I8" s="28">
        <f t="shared" ref="I8" si="8">(2*I11)-I3</f>
        <v>12240.533333333333</v>
      </c>
      <c r="J8" s="28"/>
      <c r="L8" s="42">
        <v>0.5</v>
      </c>
      <c r="M8" s="43">
        <f>VALUE(50/100*(M1-M2)+M2)</f>
        <v>11887.55</v>
      </c>
      <c r="N8" s="43">
        <f>VALUE(50/100*(N1-N2)+N2)</f>
        <v>12022.5</v>
      </c>
      <c r="O8" s="43">
        <f>VALUE(50/100*(O1-O2)+O2)</f>
        <v>12111.25</v>
      </c>
    </row>
    <row r="9" spans="1:15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50">
        <v>0.61799999999999999</v>
      </c>
      <c r="M9" s="51">
        <f>VALUE(61.8/100*(M1-M2)+M2)</f>
        <v>11823.110200000001</v>
      </c>
      <c r="N9" s="51">
        <f>VALUE(61.8/100*(N1-N2)+N2)</f>
        <v>12118.788</v>
      </c>
      <c r="O9" s="51">
        <f>VALUE(61.8/100*(O1-O2)+O2)</f>
        <v>12082.812</v>
      </c>
    </row>
    <row r="10" spans="1:15" ht="15" customHeight="1">
      <c r="A10" s="24"/>
      <c r="B10" s="25"/>
      <c r="C10" s="25"/>
      <c r="D10" s="6" t="s">
        <v>8</v>
      </c>
      <c r="E10" s="29">
        <f t="shared" ref="E10:G10" si="9">E11+E32/2</f>
        <v>12034.75</v>
      </c>
      <c r="F10" s="29">
        <f t="shared" si="9"/>
        <v>12028.083333333332</v>
      </c>
      <c r="G10" s="29">
        <f t="shared" si="9"/>
        <v>12047.15</v>
      </c>
      <c r="H10" s="29">
        <f t="shared" ref="H10:I10" si="10">H11+H32/2</f>
        <v>12135.65</v>
      </c>
      <c r="I10" s="29">
        <f t="shared" si="10"/>
        <v>12196.808333333332</v>
      </c>
      <c r="J10" s="29"/>
      <c r="L10" s="39">
        <v>0.70699999999999996</v>
      </c>
      <c r="M10" s="40">
        <f>VALUE(70.7/100*(M1-M2)+M2)</f>
        <v>11774.507299999999</v>
      </c>
      <c r="N10" s="40">
        <f>VALUE(70.7/100*(N1-N2)+N2)</f>
        <v>12191.412</v>
      </c>
      <c r="O10" s="40">
        <f>VALUE(70.7/100*(O1-O2)+O2)</f>
        <v>12061.362999999999</v>
      </c>
    </row>
    <row r="11" spans="1:15" ht="15" customHeight="1">
      <c r="A11" s="24"/>
      <c r="B11" s="25"/>
      <c r="C11" s="25"/>
      <c r="D11" s="6" t="s">
        <v>9</v>
      </c>
      <c r="E11" s="21">
        <f t="shared" ref="E11:F11" si="11">(E2+E3+E4)/3</f>
        <v>12107.4</v>
      </c>
      <c r="F11" s="21">
        <f t="shared" si="11"/>
        <v>11957.816666666666</v>
      </c>
      <c r="G11" s="21">
        <f t="shared" ref="G11:H11" si="12">(G2+G3+G4)/3</f>
        <v>12041.933333333334</v>
      </c>
      <c r="H11" s="21">
        <f t="shared" si="12"/>
        <v>12126.4</v>
      </c>
      <c r="I11" s="21">
        <f t="shared" ref="I11" si="13">(I2+I3+I4)/3</f>
        <v>12192.416666666666</v>
      </c>
      <c r="J11" s="21"/>
      <c r="L11" s="46">
        <v>0.78600000000000003</v>
      </c>
      <c r="M11" s="47">
        <f>VALUE(78.6/100*(M1-M2)+M2)</f>
        <v>11731.365400000001</v>
      </c>
      <c r="N11" s="47">
        <f>VALUE(78.6/100*(N1-N2)+N2)</f>
        <v>12255.876</v>
      </c>
      <c r="O11" s="47">
        <f>VALUE(78.6/100*(O1-O2)+O2)</f>
        <v>12042.324000000001</v>
      </c>
    </row>
    <row r="12" spans="1:15" ht="15" customHeight="1">
      <c r="A12" s="24"/>
      <c r="B12" s="25"/>
      <c r="C12" s="25"/>
      <c r="D12" s="6" t="s">
        <v>10</v>
      </c>
      <c r="E12" s="31">
        <f t="shared" ref="E12:G12" si="14">E11-E32/2</f>
        <v>12180.05</v>
      </c>
      <c r="F12" s="31">
        <f t="shared" si="14"/>
        <v>11887.55</v>
      </c>
      <c r="G12" s="31">
        <f t="shared" si="14"/>
        <v>12036.716666666669</v>
      </c>
      <c r="H12" s="31">
        <f t="shared" ref="H12:I12" si="15">H11-H32/2</f>
        <v>12117.15</v>
      </c>
      <c r="I12" s="31">
        <f t="shared" si="15"/>
        <v>12188.025</v>
      </c>
      <c r="J12" s="31"/>
      <c r="L12" s="39">
        <v>1</v>
      </c>
      <c r="M12" s="40">
        <f>VALUE(100/100*(M1-M2)+M2)</f>
        <v>11614.5</v>
      </c>
      <c r="N12" s="40">
        <f>VALUE(100/100*(N1-N2)+N2)</f>
        <v>12430.5</v>
      </c>
      <c r="O12" s="40">
        <f>VALUE(100/100*(O1-O2)+O2)</f>
        <v>11990.75</v>
      </c>
    </row>
    <row r="13" spans="1:15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>VALUE(123.6/100*(M1-M2)+M2)</f>
        <v>11485.6204</v>
      </c>
      <c r="N13" s="40">
        <f>VALUE(123.6/100*(N1-N2)+N2)</f>
        <v>12623.076000000001</v>
      </c>
      <c r="O13" s="40">
        <f>VALUE(123.6/100*(O1-O2)+O2)</f>
        <v>11933.874</v>
      </c>
    </row>
    <row r="14" spans="1:15" ht="15" customHeight="1">
      <c r="A14" s="24"/>
      <c r="B14" s="25"/>
      <c r="C14" s="25"/>
      <c r="D14" s="6" t="s">
        <v>11</v>
      </c>
      <c r="E14" s="32">
        <f t="shared" ref="E14:F14" si="16">2*E11-E2</f>
        <v>11784.3</v>
      </c>
      <c r="F14" s="32">
        <f t="shared" si="16"/>
        <v>11755.033333333331</v>
      </c>
      <c r="G14" s="32">
        <f t="shared" ref="G14:H14" si="17">2*G11-G2</f>
        <v>11980.316666666669</v>
      </c>
      <c r="H14" s="32">
        <f t="shared" si="17"/>
        <v>12080.5</v>
      </c>
      <c r="I14" s="32">
        <f t="shared" ref="I14" si="18">2*I11-I2</f>
        <v>12153.083333333332</v>
      </c>
      <c r="J14" s="32"/>
      <c r="L14" s="33"/>
      <c r="M14" s="30"/>
      <c r="N14" s="30"/>
      <c r="O14" s="30"/>
    </row>
    <row r="15" spans="1:15" ht="15" customHeight="1">
      <c r="A15" s="24"/>
      <c r="B15" s="25"/>
      <c r="C15" s="25"/>
      <c r="D15" s="6" t="s">
        <v>12</v>
      </c>
      <c r="E15" s="34">
        <f t="shared" ref="E15:F15" si="19">E11-E25</f>
        <v>11606.5</v>
      </c>
      <c r="F15" s="34">
        <f t="shared" si="19"/>
        <v>11411.716666666665</v>
      </c>
      <c r="G15" s="34">
        <f t="shared" ref="G15:H15" si="20">G11-G25</f>
        <v>11929.133333333335</v>
      </c>
      <c r="H15" s="34">
        <f t="shared" si="20"/>
        <v>12053.1</v>
      </c>
      <c r="I15" s="34">
        <f t="shared" ref="I15" si="21">I11-I25</f>
        <v>12104.966666666665</v>
      </c>
      <c r="J15" s="34"/>
      <c r="L15" s="38" t="s">
        <v>31</v>
      </c>
      <c r="M15" s="30"/>
      <c r="N15" s="30"/>
      <c r="O15" s="30"/>
    </row>
    <row r="16" spans="1:15" ht="15" customHeight="1">
      <c r="A16" s="24"/>
      <c r="B16" s="25"/>
      <c r="C16" s="25"/>
      <c r="D16" s="6" t="s">
        <v>13</v>
      </c>
      <c r="E16" s="35">
        <f t="shared" ref="E16:F16" si="22">E14-E25</f>
        <v>11283.4</v>
      </c>
      <c r="F16" s="35">
        <f t="shared" si="22"/>
        <v>11208.933333333331</v>
      </c>
      <c r="G16" s="35">
        <f t="shared" ref="G16:H16" si="23">G14-G25</f>
        <v>11867.51666666667</v>
      </c>
      <c r="H16" s="35">
        <f t="shared" si="23"/>
        <v>12007.2</v>
      </c>
      <c r="I16" s="35">
        <f t="shared" ref="I16" si="24">I14-I25</f>
        <v>12065.633333333331</v>
      </c>
      <c r="J16" s="35"/>
      <c r="L16" s="39">
        <v>0.23599999999999999</v>
      </c>
      <c r="M16" s="40">
        <f>VALUE(M3-23.6/100*(M1-M2))</f>
        <v>12119.6296</v>
      </c>
      <c r="N16" s="40">
        <f>VALUE(N3-23.6/100*(N1-N2))</f>
        <v>-192.57600000000002</v>
      </c>
      <c r="O16" s="40">
        <f>VALUE(O3-23.6/100*(O1-O2))</f>
        <v>56.876000000000005</v>
      </c>
    </row>
    <row r="17" spans="1:15" ht="15" customHeight="1">
      <c r="A17" s="54" t="s">
        <v>14</v>
      </c>
      <c r="B17" s="55"/>
      <c r="C17" s="55"/>
      <c r="D17" s="55"/>
      <c r="E17" s="5"/>
      <c r="F17" s="5"/>
      <c r="G17" s="5"/>
      <c r="H17" s="5"/>
      <c r="I17" s="5"/>
      <c r="J17" s="5"/>
      <c r="L17" s="39">
        <v>0.38200000000000001</v>
      </c>
      <c r="M17" s="41">
        <f>VALUE(M3-38.2/100*(M1-M2))</f>
        <v>12199.360200000001</v>
      </c>
      <c r="N17" s="40">
        <f>VALUE(N3-38.2/100*(N1-N2))</f>
        <v>-311.71199999999999</v>
      </c>
      <c r="O17" s="40">
        <f>VALUE(O3-38.2/100*(O1-O2))</f>
        <v>92.061999999999998</v>
      </c>
    </row>
    <row r="18" spans="1:15" ht="15" customHeight="1">
      <c r="A18" s="24"/>
      <c r="B18" s="25"/>
      <c r="C18" s="25"/>
      <c r="D18" s="6" t="s">
        <v>15</v>
      </c>
      <c r="E18" s="27">
        <f t="shared" ref="E18:F18" si="25">(E2/E3)*E4</f>
        <v>12464.364609877952</v>
      </c>
      <c r="F18" s="27">
        <f t="shared" si="25"/>
        <v>12667.200052520557</v>
      </c>
      <c r="G18" s="27">
        <f t="shared" ref="G18:H18" si="26">(G2/G3)*G4</f>
        <v>12144.683345495485</v>
      </c>
      <c r="H18" s="27">
        <f t="shared" si="26"/>
        <v>12181.253919332175</v>
      </c>
      <c r="I18" s="27">
        <f t="shared" ref="I18" si="27">(I2/I3)*I4</f>
        <v>12289.059731725996</v>
      </c>
      <c r="J18" s="27"/>
      <c r="L18" s="39">
        <v>0.5</v>
      </c>
      <c r="M18" s="41">
        <f>VALUE(M3-50/100*(M1-M2))</f>
        <v>12263.8</v>
      </c>
      <c r="N18" s="40">
        <f>VALUE(N3-50/100*(N1-N2))</f>
        <v>-408</v>
      </c>
      <c r="O18" s="40">
        <f>VALUE(O3-50/100*(O1-O2))</f>
        <v>120.5</v>
      </c>
    </row>
    <row r="19" spans="1:15" ht="15" customHeight="1">
      <c r="A19" s="24"/>
      <c r="B19" s="25"/>
      <c r="C19" s="25"/>
      <c r="D19" s="6" t="s">
        <v>16</v>
      </c>
      <c r="E19" s="28">
        <f t="shared" ref="E19:F19" si="28">E4+E26/2</f>
        <v>12237.594999999999</v>
      </c>
      <c r="F19" s="28">
        <f t="shared" si="28"/>
        <v>12398.705</v>
      </c>
      <c r="G19" s="28">
        <f t="shared" ref="G19:H19" si="29">G4+G26/2</f>
        <v>12093.539999999999</v>
      </c>
      <c r="H19" s="28">
        <f t="shared" si="29"/>
        <v>12148.215</v>
      </c>
      <c r="I19" s="28">
        <f t="shared" ref="I19" si="30">I4+I26/2</f>
        <v>12249.297500000001</v>
      </c>
      <c r="J19" s="28"/>
      <c r="L19" s="39">
        <v>0.61799999999999999</v>
      </c>
      <c r="M19" s="41">
        <f>VALUE(M3-61.8/100*(M1-M2))</f>
        <v>12328.239799999999</v>
      </c>
      <c r="N19" s="40">
        <f>VALUE(N3-61.8/100*(N1-N2))</f>
        <v>-504.28800000000001</v>
      </c>
      <c r="O19" s="40">
        <f>VALUE(O3-61.8/100*(O1-O2))</f>
        <v>148.93799999999999</v>
      </c>
    </row>
    <row r="20" spans="1:15" ht="15" customHeight="1">
      <c r="A20" s="24"/>
      <c r="B20" s="25"/>
      <c r="C20" s="25"/>
      <c r="D20" s="6" t="s">
        <v>3</v>
      </c>
      <c r="E20" s="21">
        <f t="shared" ref="E20:F20" si="31">E4</f>
        <v>11962.1</v>
      </c>
      <c r="F20" s="21">
        <f t="shared" si="31"/>
        <v>12098.35</v>
      </c>
      <c r="G20" s="21">
        <f t="shared" ref="G20:H20" si="32">G4</f>
        <v>12031.5</v>
      </c>
      <c r="H20" s="21">
        <f t="shared" si="32"/>
        <v>12107.9</v>
      </c>
      <c r="I20" s="21">
        <f t="shared" ref="I20" si="33">I4</f>
        <v>12201.2</v>
      </c>
      <c r="J20" s="21"/>
      <c r="L20" s="39">
        <v>0.70699999999999996</v>
      </c>
      <c r="M20" s="40">
        <f>VALUE(M3-70.07/100*(M1-M2))</f>
        <v>12373.40227</v>
      </c>
      <c r="N20" s="40">
        <f>VALUE(N3-70.07/100*(N1-N2))</f>
        <v>-571.77119999999991</v>
      </c>
      <c r="O20" s="40">
        <f>VALUE(O3-70.07/100*(O1-O2))</f>
        <v>168.86869999999996</v>
      </c>
    </row>
    <row r="21" spans="1:15" ht="15" customHeight="1">
      <c r="A21" s="24"/>
      <c r="B21" s="25"/>
      <c r="C21" s="25"/>
      <c r="D21" s="6" t="s">
        <v>17</v>
      </c>
      <c r="E21" s="20">
        <f t="shared" ref="E21:F21" si="34">E4-E26/4</f>
        <v>11824.352500000001</v>
      </c>
      <c r="F21" s="20">
        <f t="shared" si="34"/>
        <v>11948.172500000001</v>
      </c>
      <c r="G21" s="20">
        <f t="shared" ref="G21:H21" si="35">G4-G26/4</f>
        <v>12000.48</v>
      </c>
      <c r="H21" s="20">
        <f t="shared" si="35"/>
        <v>12087.7425</v>
      </c>
      <c r="I21" s="20">
        <f t="shared" ref="I21" si="36">I4-I26/4</f>
        <v>12177.151250000001</v>
      </c>
      <c r="J21" s="20"/>
      <c r="L21" s="39">
        <v>0.78600000000000003</v>
      </c>
      <c r="M21" s="40">
        <f>VALUE(M3-78.6/100*(M1-M2))</f>
        <v>12419.9846</v>
      </c>
      <c r="N21" s="40">
        <f>VALUE(N3-78.6/100*(N1-N2))</f>
        <v>-641.37599999999998</v>
      </c>
      <c r="O21" s="40">
        <f>VALUE(O3-78.6/100*(O1-O2))</f>
        <v>189.42599999999999</v>
      </c>
    </row>
    <row r="22" spans="1:15" ht="15" customHeight="1">
      <c r="A22" s="24"/>
      <c r="B22" s="25"/>
      <c r="C22" s="25"/>
      <c r="D22" s="6" t="s">
        <v>18</v>
      </c>
      <c r="E22" s="32">
        <f t="shared" ref="E22:F22" si="37">E4-E26/2</f>
        <v>11686.605000000001</v>
      </c>
      <c r="F22" s="32">
        <f t="shared" si="37"/>
        <v>11797.995000000001</v>
      </c>
      <c r="G22" s="32">
        <f t="shared" ref="G22:H22" si="38">G4-G26/2</f>
        <v>11969.460000000001</v>
      </c>
      <c r="H22" s="32">
        <f t="shared" si="38"/>
        <v>12067.584999999999</v>
      </c>
      <c r="I22" s="32">
        <f t="shared" ref="I22" si="39">I4-I26/2</f>
        <v>12153.102500000001</v>
      </c>
      <c r="J22" s="32"/>
      <c r="L22" s="39">
        <v>1</v>
      </c>
      <c r="M22" s="40">
        <f>VALUE(M3-100/100*(M1-M2))</f>
        <v>12536.85</v>
      </c>
      <c r="N22" s="40">
        <f>VALUE(N3-100/100*(N1-N2))</f>
        <v>-816</v>
      </c>
      <c r="O22" s="40">
        <f>VALUE(O3-100/100*(O1-O2))</f>
        <v>241</v>
      </c>
    </row>
    <row r="23" spans="1:15" ht="15" customHeight="1">
      <c r="A23" s="24"/>
      <c r="B23" s="25"/>
      <c r="C23" s="25"/>
      <c r="D23" s="6" t="s">
        <v>19</v>
      </c>
      <c r="E23" s="34">
        <f t="shared" ref="E23:F23" si="40">E4-(E18-E4)</f>
        <v>11459.835390122049</v>
      </c>
      <c r="F23" s="34">
        <f t="shared" si="40"/>
        <v>11529.499947479444</v>
      </c>
      <c r="G23" s="34">
        <f t="shared" ref="G23:H23" si="41">G4-(G18-G4)</f>
        <v>11918.316654504515</v>
      </c>
      <c r="H23" s="34">
        <f t="shared" si="41"/>
        <v>12034.546080667824</v>
      </c>
      <c r="I23" s="34">
        <f t="shared" ref="I23" si="42">I4-(I18-I4)</f>
        <v>12113.340268274005</v>
      </c>
      <c r="J23" s="34"/>
      <c r="L23" s="39">
        <v>1.236</v>
      </c>
      <c r="M23" s="40">
        <f>VALUE(M3-123.6/100*(M1-M2))</f>
        <v>12665.729600000001</v>
      </c>
      <c r="N23" s="40">
        <f>VALUE(N3-123.6/100*(N1-N2))</f>
        <v>-1008.576</v>
      </c>
      <c r="O23" s="40">
        <f>VALUE(O3-123.6/100*(O1-O2))</f>
        <v>297.87599999999998</v>
      </c>
    </row>
    <row r="24" spans="1:15" ht="15" customHeight="1">
      <c r="A24" s="54" t="s">
        <v>20</v>
      </c>
      <c r="B24" s="55"/>
      <c r="C24" s="55"/>
      <c r="D24" s="55"/>
      <c r="E24" s="5"/>
      <c r="F24" s="5"/>
      <c r="G24" s="5"/>
      <c r="H24" s="5"/>
      <c r="I24" s="5"/>
      <c r="J24" s="5"/>
      <c r="L24" s="52">
        <v>1.272</v>
      </c>
      <c r="M24" s="53">
        <f>VALUE(M3-127.2/100*(M1-M2))</f>
        <v>12685.389200000001</v>
      </c>
      <c r="N24" s="53">
        <f>VALUE(N3-127.2/100*(N1-N2))</f>
        <v>-1037.952</v>
      </c>
      <c r="O24" s="53">
        <f>VALUE(O3-127.2/100*(O1-O2))</f>
        <v>306.55200000000002</v>
      </c>
    </row>
    <row r="25" spans="1:15" ht="15" customHeight="1">
      <c r="A25" s="24"/>
      <c r="B25" s="25"/>
      <c r="C25" s="25"/>
      <c r="D25" s="6" t="s">
        <v>21</v>
      </c>
      <c r="E25" s="36">
        <f t="shared" ref="E25:F25" si="43">ABS(E2-E3)</f>
        <v>500.89999999999964</v>
      </c>
      <c r="F25" s="36">
        <f t="shared" si="43"/>
        <v>546.10000000000036</v>
      </c>
      <c r="G25" s="36">
        <f t="shared" ref="G25:H25" si="44">ABS(G2-G3)</f>
        <v>112.79999999999927</v>
      </c>
      <c r="H25" s="36">
        <f t="shared" si="44"/>
        <v>73.299999999999272</v>
      </c>
      <c r="I25" s="36">
        <f t="shared" ref="I25" si="45">ABS(I2-I3)</f>
        <v>87.450000000000728</v>
      </c>
      <c r="J25" s="36"/>
      <c r="L25" s="39">
        <v>1.3819999999999999</v>
      </c>
      <c r="M25" s="40">
        <f>VALUE(M3-138.2/100*(M1-M2))</f>
        <v>12745.460200000001</v>
      </c>
      <c r="N25" s="40">
        <f>VALUE(N3-138.2/100*(N1-N2))</f>
        <v>-1127.712</v>
      </c>
      <c r="O25" s="40">
        <f>VALUE(O3-138.2/100*(O1-O2))</f>
        <v>333.06199999999995</v>
      </c>
    </row>
    <row r="26" spans="1:15" ht="15" customHeight="1">
      <c r="A26" s="24"/>
      <c r="B26" s="25"/>
      <c r="C26" s="25"/>
      <c r="D26" s="6" t="s">
        <v>22</v>
      </c>
      <c r="E26" s="36">
        <f t="shared" ref="E26:F26" si="46">E25*1.1</f>
        <v>550.98999999999967</v>
      </c>
      <c r="F26" s="36">
        <f t="shared" si="46"/>
        <v>600.71000000000049</v>
      </c>
      <c r="G26" s="36">
        <f t="shared" ref="G26" si="47">G25*1.1</f>
        <v>124.07999999999922</v>
      </c>
      <c r="H26" s="36">
        <f t="shared" ref="H26:I26" si="48">H25*1.1</f>
        <v>80.6299999999992</v>
      </c>
      <c r="I26" s="36">
        <f t="shared" si="48"/>
        <v>96.195000000000803</v>
      </c>
      <c r="J26" s="36"/>
      <c r="L26" s="39">
        <v>1.4139999999999999</v>
      </c>
      <c r="M26" s="40">
        <f>VALUE(M3-141.4/100*(M1-M2))</f>
        <v>12762.9354</v>
      </c>
      <c r="N26" s="40">
        <f>VALUE(N3-141.4/100*(N1-N2))</f>
        <v>-1153.8240000000001</v>
      </c>
      <c r="O26" s="40">
        <f>VALUE(O3-141.4/100*(O1-O2))</f>
        <v>340.77400000000006</v>
      </c>
    </row>
    <row r="27" spans="1:15" ht="15" customHeight="1">
      <c r="A27" s="24"/>
      <c r="B27" s="25"/>
      <c r="C27" s="25"/>
      <c r="D27" s="6" t="s">
        <v>23</v>
      </c>
      <c r="E27" s="36">
        <f t="shared" ref="E27:F27" si="49">(E2+E3)</f>
        <v>24360.1</v>
      </c>
      <c r="F27" s="36">
        <f t="shared" si="49"/>
        <v>23775.1</v>
      </c>
      <c r="G27" s="36">
        <f t="shared" ref="G27:H27" si="50">(G2+G3)</f>
        <v>24094.3</v>
      </c>
      <c r="H27" s="36">
        <f t="shared" si="50"/>
        <v>24271.3</v>
      </c>
      <c r="I27" s="36">
        <f t="shared" ref="I27" si="51">(I2+I3)</f>
        <v>24376.05</v>
      </c>
      <c r="J27" s="36"/>
      <c r="L27" s="39">
        <v>1.5</v>
      </c>
      <c r="M27" s="40">
        <f>VALUE(M3-150/100*(M1-M2))</f>
        <v>12809.900000000001</v>
      </c>
      <c r="N27" s="40">
        <f>VALUE(N3-150/100*(N1-N2))</f>
        <v>-1224</v>
      </c>
      <c r="O27" s="40">
        <f>VALUE(O3-150/100*(O1-O2))</f>
        <v>361.5</v>
      </c>
    </row>
    <row r="28" spans="1:15" ht="15" customHeight="1">
      <c r="A28" s="24"/>
      <c r="B28" s="25"/>
      <c r="C28" s="25"/>
      <c r="D28" s="6" t="s">
        <v>24</v>
      </c>
      <c r="E28" s="36">
        <f t="shared" ref="E28:F28" si="52">(E2+E3)/2</f>
        <v>12180.05</v>
      </c>
      <c r="F28" s="36">
        <f t="shared" si="52"/>
        <v>11887.55</v>
      </c>
      <c r="G28" s="36">
        <f t="shared" ref="G28:H28" si="53">(G2+G3)/2</f>
        <v>12047.15</v>
      </c>
      <c r="H28" s="36">
        <f t="shared" si="53"/>
        <v>12135.65</v>
      </c>
      <c r="I28" s="36">
        <f t="shared" ref="I28" si="54">(I2+I3)/2</f>
        <v>12188.025</v>
      </c>
      <c r="J28" s="36"/>
      <c r="L28" s="50">
        <v>1.6180000000000001</v>
      </c>
      <c r="M28" s="51">
        <f>VALUE(M3-161.8/100*(M1-M2))</f>
        <v>12874.339800000002</v>
      </c>
      <c r="N28" s="51">
        <f>VALUE(N3-161.8/100*(N1-N2))</f>
        <v>-1320.288</v>
      </c>
      <c r="O28" s="51">
        <f>VALUE(O3-161.8/100*(O1-O2))</f>
        <v>389.93800000000005</v>
      </c>
    </row>
    <row r="29" spans="1:15" ht="15" customHeight="1">
      <c r="A29" s="24"/>
      <c r="B29" s="25"/>
      <c r="C29" s="25"/>
      <c r="D29" s="6" t="s">
        <v>8</v>
      </c>
      <c r="E29" s="36">
        <f t="shared" ref="E29:F29" si="55">E30-E31+E30</f>
        <v>12034.75</v>
      </c>
      <c r="F29" s="36">
        <f t="shared" si="55"/>
        <v>12028.083333333332</v>
      </c>
      <c r="G29" s="36">
        <f t="shared" ref="G29" si="56">G30-G31+G30</f>
        <v>12036.716666666669</v>
      </c>
      <c r="H29" s="36">
        <f t="shared" ref="H29:I29" si="57">H30-H31+H30</f>
        <v>12117.15</v>
      </c>
      <c r="I29" s="36">
        <f t="shared" si="57"/>
        <v>12196.808333333332</v>
      </c>
      <c r="J29" s="36"/>
      <c r="L29" s="39">
        <v>1.7070000000000001</v>
      </c>
      <c r="M29" s="40">
        <f>VALUE(M3-170.07/100*(M1-M2))</f>
        <v>12919.502270000001</v>
      </c>
      <c r="N29" s="40">
        <f>VALUE(N3-170.07/100*(N1-N2))</f>
        <v>-1387.7711999999999</v>
      </c>
      <c r="O29" s="40">
        <f>VALUE(O3-170.07/100*(O1-O2))</f>
        <v>409.86869999999999</v>
      </c>
    </row>
    <row r="30" spans="1:15" ht="15" customHeight="1">
      <c r="A30" s="24"/>
      <c r="B30" s="25"/>
      <c r="C30" s="25"/>
      <c r="D30" s="6" t="s">
        <v>25</v>
      </c>
      <c r="E30" s="36">
        <f t="shared" ref="E30:F30" si="58">(E2+E3+E4)/3</f>
        <v>12107.4</v>
      </c>
      <c r="F30" s="36">
        <f t="shared" si="58"/>
        <v>11957.816666666666</v>
      </c>
      <c r="G30" s="36">
        <f t="shared" ref="G30:H30" si="59">(G2+G3+G4)/3</f>
        <v>12041.933333333334</v>
      </c>
      <c r="H30" s="36">
        <f t="shared" si="59"/>
        <v>12126.4</v>
      </c>
      <c r="I30" s="36">
        <f t="shared" ref="I30" si="60">(I2+I3+I4)/3</f>
        <v>12192.416666666666</v>
      </c>
      <c r="J30" s="36"/>
      <c r="L30" s="42">
        <v>2</v>
      </c>
      <c r="M30" s="43">
        <f>VALUE(M3-200/100*(M1-M2))</f>
        <v>13082.95</v>
      </c>
      <c r="N30" s="43">
        <f>VALUE(N3-200/100*(N1-N2))</f>
        <v>-1632</v>
      </c>
      <c r="O30" s="43">
        <f>VALUE(O3-200/100*(O1-O2))</f>
        <v>482</v>
      </c>
    </row>
    <row r="31" spans="1:15" ht="15" customHeight="1">
      <c r="A31" s="24"/>
      <c r="B31" s="25"/>
      <c r="C31" s="25"/>
      <c r="D31" s="6" t="s">
        <v>10</v>
      </c>
      <c r="E31" s="36">
        <f t="shared" ref="E31:F31" si="61">E28</f>
        <v>12180.05</v>
      </c>
      <c r="F31" s="36">
        <f t="shared" si="61"/>
        <v>11887.55</v>
      </c>
      <c r="G31" s="36">
        <f t="shared" ref="G31" si="62">G28</f>
        <v>12047.15</v>
      </c>
      <c r="H31" s="36">
        <f t="shared" ref="H31:I31" si="63">H28</f>
        <v>12135.65</v>
      </c>
      <c r="I31" s="36">
        <f t="shared" si="63"/>
        <v>12188.025</v>
      </c>
      <c r="J31" s="36"/>
      <c r="L31" s="39">
        <v>2.2360000000000002</v>
      </c>
      <c r="M31" s="40">
        <f>VALUE(M3-223.6/100*(M1-M2))</f>
        <v>13211.829600000001</v>
      </c>
      <c r="N31" s="40">
        <f>VALUE(N3-223.6/100*(N1-N2))</f>
        <v>-1824.5759999999998</v>
      </c>
      <c r="O31" s="40">
        <f>VALUE(O3-223.6/100*(O1-O2))</f>
        <v>538.87599999999998</v>
      </c>
    </row>
    <row r="32" spans="1:15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4">ABS(F29-F31)</f>
        <v>140.53333333333285</v>
      </c>
      <c r="G32" s="37">
        <f t="shared" ref="G32" si="65">ABS(G29-G31)</f>
        <v>10.433333333330665</v>
      </c>
      <c r="H32" s="37">
        <f t="shared" ref="H32:I32" si="66">ABS(H29-H31)</f>
        <v>18.5</v>
      </c>
      <c r="I32" s="37">
        <f t="shared" si="66"/>
        <v>8.7833333333328483</v>
      </c>
      <c r="J32" s="37"/>
      <c r="L32" s="39">
        <v>2.2719999999999998</v>
      </c>
      <c r="M32" s="40">
        <f>VALUE(M3-227.2/100*(M1-M2))</f>
        <v>13231.4892</v>
      </c>
      <c r="N32" s="40">
        <f>VALUE(N3-227.2/100*(N1-N2))</f>
        <v>-1853.9519999999998</v>
      </c>
      <c r="O32" s="40">
        <f>VALUE(O3-227.2/100*(O1-O2))</f>
        <v>547.55199999999991</v>
      </c>
    </row>
    <row r="33" spans="12:15" ht="15" customHeight="1">
      <c r="L33" s="39">
        <v>2.3820000000000001</v>
      </c>
      <c r="M33" s="40">
        <f>VALUE(M3-238.2/100*(M1-M2))</f>
        <v>13291.5602</v>
      </c>
      <c r="N33" s="40">
        <f>VALUE(N3-238.2/100*(N1-N2))</f>
        <v>-1943.7119999999998</v>
      </c>
      <c r="O33" s="40">
        <f>VALUE(O3-238.2/100*(O1-O2))</f>
        <v>574.0619999999999</v>
      </c>
    </row>
    <row r="34" spans="12:15" ht="15" customHeight="1">
      <c r="L34" s="48">
        <v>2.4140000000000001</v>
      </c>
      <c r="M34" s="49">
        <f>VALUE(M3-241.4/100*(M1-M2))</f>
        <v>13309.035400000001</v>
      </c>
      <c r="N34" s="49">
        <f>VALUE(N3-241.4/100*(N1-N2))</f>
        <v>-1969.8240000000001</v>
      </c>
      <c r="O34" s="49">
        <f>VALUE(O3-241.4/100*(O1-O2))</f>
        <v>581.774</v>
      </c>
    </row>
    <row r="35" spans="12:15" ht="15" customHeight="1">
      <c r="L35" s="44">
        <v>2.6179999999999999</v>
      </c>
      <c r="M35" s="45">
        <f>VALUE(M3-261.8/100*(M1-M2))</f>
        <v>13420.439800000002</v>
      </c>
      <c r="N35" s="45">
        <f>VALUE(N3-261.8/100*(N1-N2))</f>
        <v>-2136.2880000000005</v>
      </c>
      <c r="O35" s="45">
        <f>VALUE(O3-261.8/100*(O1-O2))</f>
        <v>630.9380000000001</v>
      </c>
    </row>
    <row r="36" spans="12:15" ht="15" customHeight="1">
      <c r="L36" s="39">
        <v>3</v>
      </c>
      <c r="M36" s="40">
        <f>VALUE(M3-300/100*(M1-M2))</f>
        <v>13629.050000000001</v>
      </c>
      <c r="N36" s="40">
        <f>VALUE(N3-300/100*(N1-N2))</f>
        <v>-2448</v>
      </c>
      <c r="O36" s="40">
        <f>VALUE(O3-300/100*(O1-O2))</f>
        <v>723</v>
      </c>
    </row>
    <row r="37" spans="12:15" ht="15" customHeight="1">
      <c r="L37" s="39">
        <v>3.2360000000000002</v>
      </c>
      <c r="M37" s="40">
        <f>VALUE(M3-323.6/100*(M1-M2))</f>
        <v>13757.929600000001</v>
      </c>
      <c r="N37" s="40">
        <f>VALUE(N3-323.6/100*(N1-N2))</f>
        <v>-2640.576</v>
      </c>
      <c r="O37" s="40">
        <f>VALUE(O3-323.6/100*(O1-O2))</f>
        <v>779.87600000000009</v>
      </c>
    </row>
    <row r="38" spans="12:15" ht="15" customHeight="1">
      <c r="L38" s="39">
        <v>3.2719999999999998</v>
      </c>
      <c r="M38" s="40">
        <f>VALUE(M3-327.2/100*(M1-M2))</f>
        <v>13777.5892</v>
      </c>
      <c r="N38" s="40">
        <f>VALUE(N3-327.2/100*(N1-N2))</f>
        <v>-2669.9519999999998</v>
      </c>
      <c r="O38" s="40">
        <f>VALUE(O3-327.2/100*(O1-O2))</f>
        <v>788.55199999999991</v>
      </c>
    </row>
    <row r="39" spans="12:15" ht="15" customHeight="1">
      <c r="L39" s="39">
        <v>3.3820000000000001</v>
      </c>
      <c r="M39" s="40">
        <f>VALUE(M3-338.2/100*(M1-M2))</f>
        <v>13837.6602</v>
      </c>
      <c r="N39" s="40">
        <f>VALUE(N3-338.2/100*(N1-N2))</f>
        <v>-2759.7119999999995</v>
      </c>
      <c r="O39" s="40">
        <f>VALUE(O3-338.2/100*(O1-O2))</f>
        <v>815.0619999999999</v>
      </c>
    </row>
    <row r="40" spans="12:15" ht="15" customHeight="1">
      <c r="L40" s="39">
        <v>3.4140000000000001</v>
      </c>
      <c r="M40" s="40">
        <f>VALUE(M3-341.4/100*(M1-M2))</f>
        <v>13855.135400000001</v>
      </c>
      <c r="N40" s="40">
        <f>VALUE(N3-341.4/100*(N1-N2))</f>
        <v>-2785.8239999999996</v>
      </c>
      <c r="O40" s="40">
        <f>VALUE(O3-341.4/100*(O1-O2))</f>
        <v>822.77399999999989</v>
      </c>
    </row>
    <row r="41" spans="12:15" ht="15" customHeight="1">
      <c r="L41" s="39">
        <v>3.6179999999999999</v>
      </c>
      <c r="M41" s="40">
        <f>VALUE(M3-361.8/100*(M1-M2))</f>
        <v>13966.539800000002</v>
      </c>
      <c r="N41" s="40">
        <f>VALUE(N3-361.8/100*(N1-N2))</f>
        <v>-2952.2880000000005</v>
      </c>
      <c r="O41" s="40">
        <f>VALUE(O3-361.8/100*(O1-O2))</f>
        <v>871.9380000000001</v>
      </c>
    </row>
    <row r="42" spans="12:15" ht="15" customHeight="1">
      <c r="L42" s="39">
        <v>4</v>
      </c>
      <c r="M42" s="40">
        <f>VALUE(M3-400/100*(M1-M2))</f>
        <v>14175.150000000001</v>
      </c>
      <c r="N42" s="40">
        <f>VALUE(N3-400/100*(N1-N2))</f>
        <v>-3264</v>
      </c>
      <c r="O42" s="40">
        <f>VALUE(O3-400/100*(O1-O2))</f>
        <v>964</v>
      </c>
    </row>
    <row r="43" spans="12:15" ht="15" customHeight="1">
      <c r="L43" s="39">
        <v>4.2359999999999998</v>
      </c>
      <c r="M43" s="40">
        <f>VALUE(M3-423.6/100*(M1-M2))</f>
        <v>14304.029600000002</v>
      </c>
      <c r="N43" s="40">
        <f>VALUE(N3-423.6/100*(N1-N2))</f>
        <v>-3456.5760000000005</v>
      </c>
      <c r="O43" s="40">
        <f>VALUE(O3-423.6/100*(O1-O2))</f>
        <v>1020.8760000000002</v>
      </c>
    </row>
    <row r="44" spans="12:15" ht="15" customHeight="1">
      <c r="L44" s="39">
        <v>4.2720000000000002</v>
      </c>
      <c r="M44" s="40">
        <f>VALUE(M3-427.2/100*(M1-M2))</f>
        <v>14323.689200000001</v>
      </c>
      <c r="N44" s="40">
        <f>VALUE(N3-427.2/100*(N1-N2))</f>
        <v>-3485.9520000000002</v>
      </c>
      <c r="O44" s="40">
        <f>VALUE(O3-427.2/100*(O1-O2))</f>
        <v>1029.5520000000001</v>
      </c>
    </row>
    <row r="45" spans="12:15" ht="15" customHeight="1">
      <c r="L45" s="39">
        <v>4.3819999999999997</v>
      </c>
      <c r="M45" s="40">
        <f>VALUE(M3-438.2/100*(M1-M2))</f>
        <v>14383.760200000001</v>
      </c>
      <c r="N45" s="40">
        <f>VALUE(N3-438.2/100*(N1-N2))</f>
        <v>-3575.7119999999995</v>
      </c>
      <c r="O45" s="40">
        <f>VALUE(O3-438.2/100*(O1-O2))</f>
        <v>1056.0619999999999</v>
      </c>
    </row>
    <row r="46" spans="12:15" ht="15" customHeight="1">
      <c r="L46" s="39">
        <v>4.4139999999999997</v>
      </c>
      <c r="M46" s="40">
        <f>VALUE(M3-414.4/100*(M1-M2))</f>
        <v>14253.788400000001</v>
      </c>
      <c r="N46" s="40">
        <f>VALUE(N3-414.4/100*(N1-N2))</f>
        <v>-3381.5039999999999</v>
      </c>
      <c r="O46" s="40">
        <f>VALUE(O3-414.4/100*(O1-O2))</f>
        <v>998.70400000000006</v>
      </c>
    </row>
    <row r="47" spans="12:15" ht="15" customHeight="1">
      <c r="L47" s="39">
        <v>4.6180000000000003</v>
      </c>
      <c r="M47" s="40">
        <f>VALUE(M3-461.8/100*(M1-M2))</f>
        <v>14512.639800000001</v>
      </c>
      <c r="N47" s="40">
        <f>VALUE(N3-461.8/100*(N1-N2))</f>
        <v>-3768.2880000000005</v>
      </c>
      <c r="O47" s="40">
        <f>VALUE(O3-461.8/100*(O1-O2))</f>
        <v>1112.9380000000001</v>
      </c>
    </row>
    <row r="48" spans="12:15" ht="15" customHeight="1">
      <c r="L48" s="39">
        <v>4.7640000000000002</v>
      </c>
      <c r="M48" s="40">
        <f>VALUE(M3-476.4/100*(M1-M2))</f>
        <v>14592.370400000002</v>
      </c>
      <c r="N48" s="40">
        <f>VALUE(N3-476.4/100*(N1-N2))</f>
        <v>-3887.4239999999995</v>
      </c>
      <c r="O48" s="40">
        <f>VALUE(O3-476.4/100*(O1-O2))</f>
        <v>1148.1239999999998</v>
      </c>
    </row>
    <row r="49" spans="12:15" ht="15" customHeight="1">
      <c r="L49" s="39">
        <v>5</v>
      </c>
      <c r="M49" s="40">
        <f>VALUE(M3-500/100*(M1-M2))</f>
        <v>14721.250000000002</v>
      </c>
      <c r="N49" s="40">
        <f>VALUE(N3-500/100*(N1-N2))</f>
        <v>-4080</v>
      </c>
      <c r="O49" s="40">
        <f>VALUE(O3-500/100*(O1-O2))</f>
        <v>1205</v>
      </c>
    </row>
    <row r="50" spans="12:15" ht="15" customHeight="1">
      <c r="L50" s="39">
        <v>5.2359999999999998</v>
      </c>
      <c r="M50" s="40">
        <f>VALUE(M3-523.6/100*(M1-M2))</f>
        <v>14850.129600000002</v>
      </c>
      <c r="N50" s="40">
        <f>VALUE(N3-523.6/100*(N1-N2))</f>
        <v>-4272.5760000000009</v>
      </c>
      <c r="O50" s="40">
        <f>VALUE(O3-523.6/100*(O1-O2))</f>
        <v>1261.8760000000002</v>
      </c>
    </row>
    <row r="51" spans="12:15" ht="15" customHeight="1">
      <c r="L51" s="39">
        <v>5.3819999999999997</v>
      </c>
      <c r="M51" s="40">
        <f>VALUE(M3-538.2/100*(M1-M2))</f>
        <v>14929.860200000003</v>
      </c>
      <c r="N51" s="40">
        <f>VALUE(N3-538.2/100*(N1-N2))</f>
        <v>-4391.7120000000004</v>
      </c>
      <c r="O51" s="40">
        <f>VALUE(O3-538.2/100*(O1-O2))</f>
        <v>1297.0620000000001</v>
      </c>
    </row>
    <row r="52" spans="12:15" ht="15" customHeight="1">
      <c r="L52" s="39">
        <v>5.6180000000000003</v>
      </c>
      <c r="M52" s="40">
        <f>VALUE(M3-561.8/100*(M1-M2))</f>
        <v>15058.739800000001</v>
      </c>
      <c r="N52" s="40">
        <f>VALUE(N3-561.8/100*(N1-N2))</f>
        <v>-4584.2879999999996</v>
      </c>
      <c r="O52" s="40">
        <f>VALUE(O3-561.8/100*(O1-O2))</f>
        <v>1353.9379999999999</v>
      </c>
    </row>
    <row r="53" spans="12:15" ht="15" customHeight="1"/>
    <row r="54" spans="12:15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2"/>
  <sheetViews>
    <sheetView workbookViewId="0">
      <selection activeCell="C1" sqref="C1:D1048576"/>
    </sheetView>
  </sheetViews>
  <sheetFormatPr defaultRowHeight="14.5"/>
  <cols>
    <col min="3" max="3" width="13.81640625" style="15" bestFit="1" customWidth="1"/>
    <col min="4" max="4" width="10.453125" style="15" bestFit="1" customWidth="1"/>
  </cols>
  <sheetData>
    <row r="1" spans="3:6" ht="15" thickBot="1">
      <c r="C1" s="12" t="s">
        <v>27</v>
      </c>
      <c r="D1" s="14">
        <v>11649.7</v>
      </c>
      <c r="F1" s="13"/>
    </row>
    <row r="2" spans="3:6" ht="15" thickBot="1">
      <c r="C2" s="12" t="s">
        <v>28</v>
      </c>
      <c r="D2" s="14">
        <v>12160.6</v>
      </c>
      <c r="F2" s="13"/>
    </row>
    <row r="3" spans="3:6" ht="15" thickBot="1">
      <c r="C3" s="12" t="s">
        <v>29</v>
      </c>
      <c r="D3" s="14"/>
      <c r="F3" s="13"/>
    </row>
    <row r="4" spans="3:6">
      <c r="F4" s="13"/>
    </row>
    <row r="5" spans="3:6">
      <c r="C5" s="22" t="s">
        <v>30</v>
      </c>
      <c r="D5" s="23"/>
    </row>
    <row r="6" spans="3:6">
      <c r="C6" s="39">
        <v>0.23599999999999999</v>
      </c>
      <c r="D6" s="40">
        <f>VALUE(23.6/100*(D1-D2)+D2)</f>
        <v>12040.027600000001</v>
      </c>
    </row>
    <row r="7" spans="3:6">
      <c r="C7" s="39">
        <v>0.38200000000000001</v>
      </c>
      <c r="D7" s="40">
        <f>38.2/100*(D1-D2)+D2</f>
        <v>11965.4362</v>
      </c>
    </row>
    <row r="8" spans="3:6">
      <c r="C8" s="39">
        <v>0.5</v>
      </c>
      <c r="D8" s="40">
        <f>VALUE(50/100*(D1-D2)+D2)</f>
        <v>11905.150000000001</v>
      </c>
    </row>
    <row r="9" spans="3:6">
      <c r="C9" s="39">
        <v>0.61799999999999999</v>
      </c>
      <c r="D9" s="40">
        <f>VALUE(61.8/100*(D1-D2)+D2)</f>
        <v>11844.863800000001</v>
      </c>
    </row>
    <row r="10" spans="3:6">
      <c r="C10" s="39">
        <v>0.70699999999999996</v>
      </c>
      <c r="D10" s="40">
        <f>VALUE(70.7/100*(D1-D2)+D2)</f>
        <v>11799.393700000001</v>
      </c>
    </row>
    <row r="11" spans="3:6">
      <c r="C11" s="39">
        <v>0.78600000000000003</v>
      </c>
      <c r="D11" s="40">
        <f>VALUE(78.6/100*(D1-D2)+D2)</f>
        <v>11759.0326</v>
      </c>
    </row>
    <row r="12" spans="3:6">
      <c r="C12" s="39">
        <v>1</v>
      </c>
      <c r="D12" s="40">
        <f>VALUE(100/100*(D1-D2)+D2)</f>
        <v>11649.7</v>
      </c>
    </row>
    <row r="13" spans="3:6">
      <c r="C13" s="39">
        <v>1.236</v>
      </c>
      <c r="D13" s="40">
        <f>VALUE(123.6/100*(D1-D2)+D2)</f>
        <v>11529.127600000002</v>
      </c>
    </row>
    <row r="14" spans="3:6">
      <c r="C14" s="33"/>
      <c r="D14" s="30"/>
    </row>
    <row r="15" spans="3:6">
      <c r="C15" s="38" t="s">
        <v>31</v>
      </c>
      <c r="D15" s="30"/>
    </row>
    <row r="16" spans="3:6">
      <c r="C16" s="39">
        <v>0.23599999999999999</v>
      </c>
      <c r="D16" s="40">
        <f>VALUE(D3-23.6/100*(D1-D2))</f>
        <v>120.57239999999992</v>
      </c>
    </row>
    <row r="17" spans="3:4">
      <c r="C17" s="39">
        <v>0.38200000000000001</v>
      </c>
      <c r="D17" s="40">
        <f>VALUE(D3-38.2/100*(D1-D2))</f>
        <v>195.16379999999987</v>
      </c>
    </row>
    <row r="18" spans="3:4">
      <c r="C18" s="39">
        <v>0.5</v>
      </c>
      <c r="D18" s="40">
        <f>VALUE(D3-50/100*(D1-D2))</f>
        <v>255.44999999999982</v>
      </c>
    </row>
    <row r="19" spans="3:4">
      <c r="C19" s="39">
        <v>0.61799999999999999</v>
      </c>
      <c r="D19" s="40">
        <f>VALUE(D3-61.8/100*(D1-D2))</f>
        <v>315.73619999999977</v>
      </c>
    </row>
    <row r="20" spans="3:4">
      <c r="C20" s="39">
        <v>0.70699999999999996</v>
      </c>
      <c r="D20" s="40">
        <f>VALUE(D3-70.07/100*(D1-D2))</f>
        <v>357.98762999999968</v>
      </c>
    </row>
    <row r="21" spans="3:4">
      <c r="C21" s="39">
        <v>0.78600000000000003</v>
      </c>
      <c r="D21" s="40">
        <f>VALUE(D3-78.6/100*(D1-D2))</f>
        <v>401.56739999999968</v>
      </c>
    </row>
    <row r="22" spans="3:4">
      <c r="C22" s="39">
        <v>1</v>
      </c>
      <c r="D22" s="40">
        <f>VALUE(D3-100/100*(D1-D2))</f>
        <v>510.89999999999964</v>
      </c>
    </row>
    <row r="23" spans="3:4">
      <c r="C23" s="39">
        <v>1.236</v>
      </c>
      <c r="D23" s="40">
        <f>VALUE(D3-123.6/100*(D1-D2))</f>
        <v>631.47239999999954</v>
      </c>
    </row>
    <row r="24" spans="3:4">
      <c r="C24" s="39">
        <v>1.272</v>
      </c>
      <c r="D24" s="40">
        <f>VALUE(D3-127.2/100*(D1-D2))</f>
        <v>649.86479999999949</v>
      </c>
    </row>
    <row r="25" spans="3:4">
      <c r="C25" s="39">
        <v>1.3819999999999999</v>
      </c>
      <c r="D25" s="40">
        <f>VALUE(D3-138.2/100*(D1-D2))</f>
        <v>706.06379999999945</v>
      </c>
    </row>
    <row r="26" spans="3:4">
      <c r="C26" s="39">
        <v>1.4139999999999999</v>
      </c>
      <c r="D26" s="40">
        <f>VALUE(D3-141.4/100*(D1-D2))</f>
        <v>722.41259999999954</v>
      </c>
    </row>
    <row r="27" spans="3:4">
      <c r="C27" s="39">
        <v>1.5</v>
      </c>
      <c r="D27" s="40">
        <f>VALUE(D3-150/100*(D1-D2))</f>
        <v>766.34999999999945</v>
      </c>
    </row>
    <row r="28" spans="3:4">
      <c r="C28" s="39">
        <v>1.6180000000000001</v>
      </c>
      <c r="D28" s="40">
        <f>VALUE(D3-161.8/100*(D1-D2))</f>
        <v>826.63619999999946</v>
      </c>
    </row>
    <row r="29" spans="3:4">
      <c r="C29" s="39">
        <v>1.7070000000000001</v>
      </c>
      <c r="D29" s="40">
        <f>VALUE(D3-170.07/100*(D1-D2))</f>
        <v>868.88762999999926</v>
      </c>
    </row>
    <row r="30" spans="3:4">
      <c r="C30" s="39">
        <v>2</v>
      </c>
      <c r="D30" s="40">
        <f>VALUE(D3-200/100*(D1-D2))</f>
        <v>1021.7999999999993</v>
      </c>
    </row>
    <row r="31" spans="3:4">
      <c r="C31" s="39">
        <v>2.2360000000000002</v>
      </c>
      <c r="D31" s="40">
        <f>VALUE(D3-223.6/100*(D1-D2))</f>
        <v>1142.3723999999991</v>
      </c>
    </row>
    <row r="32" spans="3:4">
      <c r="C32" s="39">
        <v>2.2719999999999998</v>
      </c>
      <c r="D32" s="40">
        <f>VALUE(D3-227.2/100*(D1-D2))</f>
        <v>1160.764799999999</v>
      </c>
    </row>
    <row r="33" spans="3:4">
      <c r="C33" s="39">
        <v>2.3820000000000001</v>
      </c>
      <c r="D33" s="40">
        <f>VALUE(D3-238.2/100*(D1-D2))</f>
        <v>1216.9637999999989</v>
      </c>
    </row>
    <row r="34" spans="3:4">
      <c r="C34" s="39">
        <v>2.4140000000000001</v>
      </c>
      <c r="D34" s="40">
        <f>VALUE(D3-241.4/100*(D1-D2))</f>
        <v>1233.3125999999993</v>
      </c>
    </row>
    <row r="35" spans="3:4">
      <c r="C35" s="39">
        <v>2.6179999999999999</v>
      </c>
      <c r="D35" s="40">
        <f>VALUE(D3-261.8/100*(D1-D2))</f>
        <v>1337.5361999999993</v>
      </c>
    </row>
    <row r="36" spans="3:4">
      <c r="C36" s="39">
        <v>3</v>
      </c>
      <c r="D36" s="40">
        <f>VALUE(D3-300/100*(D1-D2))</f>
        <v>1532.6999999999989</v>
      </c>
    </row>
    <row r="37" spans="3:4">
      <c r="C37" s="39">
        <v>3.2360000000000002</v>
      </c>
      <c r="D37" s="40">
        <f>VALUE(D3-323.6/100*(D1-D2))</f>
        <v>1653.2723999999989</v>
      </c>
    </row>
    <row r="38" spans="3:4">
      <c r="C38" s="39">
        <v>3.2719999999999998</v>
      </c>
      <c r="D38" s="40">
        <f>VALUE(D3-327.2/100*(D1-D2))</f>
        <v>1671.6647999999986</v>
      </c>
    </row>
    <row r="39" spans="3:4">
      <c r="C39" s="39">
        <v>3.3820000000000001</v>
      </c>
      <c r="D39" s="40">
        <f>VALUE(D3-338.2/100*(D1-D2))</f>
        <v>1727.8637999999985</v>
      </c>
    </row>
    <row r="40" spans="3:4">
      <c r="C40" s="39">
        <v>3.4140000000000001</v>
      </c>
      <c r="D40" s="40">
        <f>VALUE(D3-341.4/100*(D1-D2))</f>
        <v>1744.2125999999987</v>
      </c>
    </row>
    <row r="41" spans="3:4">
      <c r="C41" s="39">
        <v>3.6179999999999999</v>
      </c>
      <c r="D41" s="40">
        <f>VALUE(D3-361.8/100*(D1-D2))</f>
        <v>1848.436199999999</v>
      </c>
    </row>
    <row r="42" spans="3:4">
      <c r="C42" s="39">
        <v>4</v>
      </c>
      <c r="D42" s="40">
        <f>VALUE(D3-400/100*(D1-D2))</f>
        <v>2043.5999999999985</v>
      </c>
    </row>
    <row r="43" spans="3:4">
      <c r="C43" s="39">
        <v>4.2359999999999998</v>
      </c>
      <c r="D43" s="40">
        <f>VALUE(D3-423.6/100*(D1-D2))</f>
        <v>2164.172399999999</v>
      </c>
    </row>
    <row r="44" spans="3:4">
      <c r="C44" s="39">
        <v>4.2720000000000002</v>
      </c>
      <c r="D44" s="40">
        <f>VALUE(D3-427.2/100*(D1-D2))</f>
        <v>2182.5647999999987</v>
      </c>
    </row>
    <row r="45" spans="3:4">
      <c r="C45" s="39">
        <v>4.3819999999999997</v>
      </c>
      <c r="D45" s="40">
        <f>VALUE(D3-438.2/100*(D1-D2))</f>
        <v>2238.7637999999984</v>
      </c>
    </row>
    <row r="46" spans="3:4">
      <c r="C46" s="39">
        <v>4.4139999999999997</v>
      </c>
      <c r="D46" s="40">
        <f>VALUE(D3-414.4/100*(D1-D2))</f>
        <v>2117.1695999999984</v>
      </c>
    </row>
    <row r="47" spans="3:4">
      <c r="C47" s="39">
        <v>4.6180000000000003</v>
      </c>
      <c r="D47" s="40">
        <f>VALUE(D3-461.8/100*(D1-D2))</f>
        <v>2359.3361999999984</v>
      </c>
    </row>
    <row r="48" spans="3:4">
      <c r="C48" s="39">
        <v>4.7640000000000002</v>
      </c>
      <c r="D48" s="40">
        <f>VALUE(D3-476.4/100*(D1-D2))</f>
        <v>2433.9275999999977</v>
      </c>
    </row>
    <row r="49" spans="3:4">
      <c r="C49" s="39">
        <v>5</v>
      </c>
      <c r="D49" s="40">
        <f>VALUE(D3-500/100*(D1-D2))</f>
        <v>2554.4999999999982</v>
      </c>
    </row>
    <row r="50" spans="3:4">
      <c r="C50" s="39">
        <v>5.2359999999999998</v>
      </c>
      <c r="D50" s="40">
        <f>VALUE(D3-523.6/100*(D1-D2))</f>
        <v>2675.0723999999987</v>
      </c>
    </row>
    <row r="51" spans="3:4">
      <c r="C51" s="39">
        <v>5.3819999999999997</v>
      </c>
      <c r="D51" s="40">
        <f>VALUE(D3-538.2/100*(D1-D2))</f>
        <v>2749.6637999999984</v>
      </c>
    </row>
    <row r="52" spans="3:4">
      <c r="C52" s="39">
        <v>5.6180000000000003</v>
      </c>
      <c r="D52" s="40">
        <f>VALUE(D3-561.8/100*(D1-D2))</f>
        <v>2870.2361999999976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6" sqref="C16"/>
    </sheetView>
  </sheetViews>
  <sheetFormatPr defaultRowHeight="14.5"/>
  <cols>
    <col min="1" max="6" width="10.81640625" style="15" customWidth="1"/>
  </cols>
  <sheetData>
    <row r="1" spans="1: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</row>
    <row r="2" spans="1:6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</row>
    <row r="3" spans="1:6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</row>
    <row r="4" spans="1:6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</row>
    <row r="5" spans="1:6">
      <c r="A5" s="18"/>
      <c r="B5" s="18"/>
      <c r="C5" s="18"/>
      <c r="D5" s="18"/>
      <c r="E5" s="18"/>
      <c r="F5" s="18"/>
    </row>
    <row r="6" spans="1:6">
      <c r="A6" s="26">
        <f t="shared" ref="A6:F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</row>
    <row r="7" spans="1:6">
      <c r="A7" s="27">
        <f t="shared" ref="A7:F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</row>
    <row r="8" spans="1:6">
      <c r="A8" s="28">
        <f t="shared" ref="A8:F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</row>
    <row r="9" spans="1:6">
      <c r="A9" s="21"/>
      <c r="B9" s="21"/>
      <c r="C9" s="21"/>
      <c r="D9" s="21"/>
      <c r="E9" s="21"/>
      <c r="F9" s="21"/>
    </row>
    <row r="10" spans="1:6">
      <c r="A10" s="29">
        <f t="shared" ref="A10:F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</row>
    <row r="11" spans="1:6">
      <c r="A11" s="21">
        <f t="shared" ref="A11:F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</row>
    <row r="12" spans="1:6">
      <c r="A12" s="31">
        <f t="shared" ref="A12:F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</row>
    <row r="13" spans="1:6">
      <c r="A13" s="21"/>
      <c r="B13" s="21"/>
      <c r="C13" s="21"/>
      <c r="D13" s="21"/>
      <c r="E13" s="21"/>
      <c r="F13" s="21"/>
    </row>
    <row r="14" spans="1:6">
      <c r="A14" s="32">
        <f t="shared" ref="A14:F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</row>
    <row r="15" spans="1:6">
      <c r="A15" s="34">
        <f t="shared" ref="A15:F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</row>
    <row r="16" spans="1:6">
      <c r="A16" s="35">
        <f t="shared" ref="A16:F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</row>
    <row r="17" spans="1:6">
      <c r="A17" s="5"/>
      <c r="B17" s="5"/>
      <c r="C17" s="5"/>
      <c r="D17" s="5"/>
      <c r="E17" s="5"/>
      <c r="F17" s="5"/>
    </row>
    <row r="18" spans="1:6">
      <c r="A18" s="27">
        <f t="shared" ref="A18:F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</row>
    <row r="19" spans="1:6">
      <c r="A19" s="28">
        <f t="shared" ref="A19:F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</row>
    <row r="20" spans="1:6">
      <c r="A20" s="21">
        <f t="shared" ref="A20:F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</row>
    <row r="21" spans="1:6">
      <c r="A21" s="20">
        <f t="shared" ref="A21:F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</row>
    <row r="22" spans="1:6">
      <c r="A22" s="32">
        <f t="shared" ref="A22:F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</row>
    <row r="23" spans="1:6">
      <c r="A23" s="34">
        <f t="shared" ref="A23:F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</row>
    <row r="24" spans="1:6">
      <c r="A24" s="5"/>
      <c r="B24" s="5"/>
      <c r="C24" s="5"/>
      <c r="D24" s="5"/>
      <c r="E24" s="5"/>
      <c r="F24" s="5"/>
    </row>
    <row r="25" spans="1:6">
      <c r="A25" s="36">
        <f t="shared" ref="A25:F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</row>
    <row r="26" spans="1:6">
      <c r="A26" s="36">
        <f t="shared" ref="A26:F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</row>
    <row r="27" spans="1:6">
      <c r="A27" s="36">
        <f t="shared" ref="A27:F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</row>
    <row r="28" spans="1:6">
      <c r="A28" s="36">
        <f t="shared" ref="A28:F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</row>
    <row r="29" spans="1:6">
      <c r="A29" s="36">
        <f t="shared" ref="A29:F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</row>
    <row r="30" spans="1:6">
      <c r="A30" s="36">
        <f t="shared" ref="A30:F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</row>
    <row r="31" spans="1:6">
      <c r="A31" s="36">
        <f t="shared" ref="A31:F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</row>
    <row r="32" spans="1:6">
      <c r="A32" s="37">
        <f t="shared" ref="A32:F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Sheet2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2020-02-12T19:52:08Z</dcterms:modified>
</cp:coreProperties>
</file>