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H56" i="2"/>
  <c r="H55" i="2"/>
  <c r="H54" i="2" s="1"/>
  <c r="H57" i="2" s="1"/>
  <c r="H53" i="2"/>
  <c r="H52" i="2"/>
  <c r="H50" i="2"/>
  <c r="H51" i="2" s="1"/>
  <c r="H43" i="2"/>
  <c r="H30" i="2"/>
  <c r="H24" i="2"/>
  <c r="H36" i="2" s="1"/>
  <c r="H14" i="2"/>
  <c r="H20" i="2" s="1"/>
  <c r="H33" i="2" l="1"/>
  <c r="H29" i="2"/>
  <c r="H32" i="2"/>
  <c r="H28" i="2"/>
  <c r="H31" i="2"/>
  <c r="H27" i="2"/>
  <c r="H34" i="2"/>
  <c r="H26" i="2"/>
  <c r="H25" i="2" s="1"/>
  <c r="H8" i="2"/>
  <c r="H13" i="2"/>
  <c r="H18" i="2"/>
  <c r="H17" i="2" s="1"/>
  <c r="H10" i="2"/>
  <c r="H15" i="2"/>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G55" i="2"/>
  <c r="G53" i="2"/>
  <c r="G56" i="2" s="1"/>
  <c r="G52" i="2"/>
  <c r="G50" i="2"/>
  <c r="G51" i="2" s="1"/>
  <c r="G43" i="2"/>
  <c r="G30" i="2"/>
  <c r="G24" i="2"/>
  <c r="G36" i="2" s="1"/>
  <c r="G14" i="2"/>
  <c r="H35" i="2" l="1"/>
  <c r="G54" i="2"/>
  <c r="G57" i="2" s="1"/>
  <c r="G20" i="2"/>
  <c r="H9" i="2"/>
  <c r="H6" i="2"/>
  <c r="H7" i="2" s="1"/>
  <c r="H11" i="2"/>
  <c r="H19" i="2"/>
  <c r="H22" i="2"/>
  <c r="H21" i="2" s="1"/>
  <c r="G33" i="2"/>
  <c r="G29" i="2"/>
  <c r="G32" i="2"/>
  <c r="G28" i="2"/>
  <c r="G31" i="2"/>
  <c r="G27" i="2"/>
  <c r="G34" i="2"/>
  <c r="G26" i="2"/>
  <c r="G8" i="2"/>
  <c r="G13" i="2"/>
  <c r="G18" i="2"/>
  <c r="G10" i="2"/>
  <c r="G15" i="2"/>
  <c r="FI56" i="6"/>
  <c r="FI54" i="6" s="1"/>
  <c r="FI57" i="6" s="1"/>
  <c r="FL55" i="6"/>
  <c r="FK55" i="6"/>
  <c r="FJ55" i="6"/>
  <c r="FJ54" i="6" s="1"/>
  <c r="FJ57" i="6" s="1"/>
  <c r="FJ13" i="6" s="1"/>
  <c r="FI55" i="6"/>
  <c r="FH55" i="6"/>
  <c r="FL53" i="6"/>
  <c r="FL56" i="6" s="1"/>
  <c r="FL54" i="6" s="1"/>
  <c r="FL57" i="6" s="1"/>
  <c r="FK53" i="6"/>
  <c r="FK56" i="6" s="1"/>
  <c r="FK54" i="6" s="1"/>
  <c r="FK57" i="6" s="1"/>
  <c r="FK13" i="6" s="1"/>
  <c r="FJ53" i="6"/>
  <c r="FJ56" i="6" s="1"/>
  <c r="FI53" i="6"/>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J31" i="6"/>
  <c r="FL30" i="6"/>
  <c r="FK30" i="6"/>
  <c r="FJ30" i="6"/>
  <c r="FI30" i="6"/>
  <c r="FH30" i="6"/>
  <c r="FJ27" i="6"/>
  <c r="FL24" i="6"/>
  <c r="FL36" i="6" s="1"/>
  <c r="FK24" i="6"/>
  <c r="FK36" i="6" s="1"/>
  <c r="FJ24" i="6"/>
  <c r="FJ36" i="6" s="1"/>
  <c r="FI24" i="6"/>
  <c r="FI36" i="6" s="1"/>
  <c r="FH24" i="6"/>
  <c r="FH36" i="6" s="1"/>
  <c r="FL20" i="6"/>
  <c r="FH20" i="6"/>
  <c r="FJ18" i="6"/>
  <c r="FJ22" i="6" s="1"/>
  <c r="FL14" i="6"/>
  <c r="FL18" i="6" s="1"/>
  <c r="FK14" i="6"/>
  <c r="FK20" i="6" s="1"/>
  <c r="FJ14" i="6"/>
  <c r="FJ17" i="6" s="1"/>
  <c r="FI14" i="6"/>
  <c r="FI18" i="6" s="1"/>
  <c r="FH14" i="6"/>
  <c r="FH18" i="6" s="1"/>
  <c r="FK11" i="6"/>
  <c r="FL10" i="6"/>
  <c r="FL11" i="6" s="1"/>
  <c r="FK10" i="6"/>
  <c r="FJ10" i="6"/>
  <c r="FJ11" i="6" s="1"/>
  <c r="FH10" i="6"/>
  <c r="FH11" i="6" s="1"/>
  <c r="FL8" i="6"/>
  <c r="FL9" i="6" s="1"/>
  <c r="FJ8" i="6"/>
  <c r="FJ9" i="6" s="1"/>
  <c r="FH8" i="6"/>
  <c r="FH9" i="6" s="1"/>
  <c r="FL6" i="6"/>
  <c r="FL7" i="6" s="1"/>
  <c r="FJ6" i="6"/>
  <c r="FJ7" i="6" s="1"/>
  <c r="FH6" i="6"/>
  <c r="FH7" i="6" s="1"/>
  <c r="G25" i="2" l="1"/>
  <c r="G35" i="2"/>
  <c r="G9" i="2"/>
  <c r="G19" i="2"/>
  <c r="G22" i="2"/>
  <c r="G21" i="2" s="1"/>
  <c r="G17" i="2"/>
  <c r="G6" i="2"/>
  <c r="G7" i="2" s="1"/>
  <c r="G11" i="2"/>
  <c r="FH19" i="6"/>
  <c r="FH22" i="6"/>
  <c r="FH21" i="6" s="1"/>
  <c r="FL19" i="6"/>
  <c r="FL22" i="6"/>
  <c r="FL21" i="6" s="1"/>
  <c r="FH13" i="6"/>
  <c r="FH15" i="6"/>
  <c r="FL15" i="6"/>
  <c r="FL13" i="6"/>
  <c r="FI22" i="6"/>
  <c r="FH32" i="6"/>
  <c r="FH28" i="6"/>
  <c r="FH33" i="6"/>
  <c r="FH29" i="6"/>
  <c r="FH31" i="6"/>
  <c r="FH27" i="6"/>
  <c r="FH34" i="6"/>
  <c r="FH35" i="6" s="1"/>
  <c r="FH26" i="6"/>
  <c r="FL32" i="6"/>
  <c r="FL28" i="6"/>
  <c r="FL31" i="6"/>
  <c r="FL27" i="6"/>
  <c r="FL29" i="6"/>
  <c r="FL34" i="6"/>
  <c r="FL35" i="6" s="1"/>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9" i="6" s="1"/>
  <c r="FI13" i="6"/>
  <c r="FK15" i="6"/>
  <c r="FJ26" i="6"/>
  <c r="FJ25" i="6" s="1"/>
  <c r="FI21" i="6" l="1"/>
  <c r="FK7" i="6"/>
  <c r="FK33" i="6"/>
  <c r="FK29" i="6"/>
  <c r="FK34" i="6"/>
  <c r="FK32" i="6"/>
  <c r="FK28" i="6"/>
  <c r="FK26" i="6"/>
  <c r="FK25" i="6" s="1"/>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35" i="6" l="1"/>
  <c r="FG56" i="6"/>
  <c r="FG55" i="6"/>
  <c r="FG54" i="6" s="1"/>
  <c r="FG57" i="6" s="1"/>
  <c r="FG13" i="6" s="1"/>
  <c r="FF55" i="6"/>
  <c r="FE55" i="6"/>
  <c r="FD55" i="6"/>
  <c r="FC55" i="6"/>
  <c r="FG53" i="6"/>
  <c r="FF53" i="6"/>
  <c r="FF56" i="6" s="1"/>
  <c r="FE53" i="6"/>
  <c r="FE56" i="6" s="1"/>
  <c r="FE54" i="6" s="1"/>
  <c r="FE57"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E28" i="6"/>
  <c r="FG24" i="6"/>
  <c r="FG36" i="6" s="1"/>
  <c r="FF24" i="6"/>
  <c r="FF36" i="6" s="1"/>
  <c r="FE24" i="6"/>
  <c r="FE36" i="6" s="1"/>
  <c r="FD24" i="6"/>
  <c r="FD36" i="6" s="1"/>
  <c r="FC24" i="6"/>
  <c r="FC36" i="6" s="1"/>
  <c r="FD20" i="6"/>
  <c r="FG18" i="6"/>
  <c r="FG17" i="6"/>
  <c r="FG14" i="6"/>
  <c r="FF14" i="6"/>
  <c r="FE14" i="6"/>
  <c r="FD14" i="6"/>
  <c r="FC14" i="6"/>
  <c r="FE10" i="6"/>
  <c r="FE11" i="6" s="1"/>
  <c r="FD10" i="6"/>
  <c r="FD11" i="6" s="1"/>
  <c r="FG8" i="6"/>
  <c r="FD6" i="6"/>
  <c r="FC13" i="6" l="1"/>
  <c r="FF27" i="6"/>
  <c r="FF31" i="6"/>
  <c r="FC54" i="6"/>
  <c r="FC57" i="6" s="1"/>
  <c r="FD18" i="6"/>
  <c r="FD19" i="6" s="1"/>
  <c r="FD54" i="6"/>
  <c r="FD57" i="6" s="1"/>
  <c r="FF17" i="6"/>
  <c r="FC18" i="6"/>
  <c r="FC17" i="6" s="1"/>
  <c r="FF8" i="6"/>
  <c r="FF9" i="6" s="1"/>
  <c r="FF18" i="6"/>
  <c r="FD8" i="6"/>
  <c r="FD9" i="6" s="1"/>
  <c r="FF54" i="6"/>
  <c r="FF57" i="6" s="1"/>
  <c r="FF13" i="6" s="1"/>
  <c r="FD13" i="6"/>
  <c r="FD15" i="6"/>
  <c r="FE18" i="6"/>
  <c r="FE17" i="6" s="1"/>
  <c r="FE13" i="6"/>
  <c r="FE8" i="6"/>
  <c r="FE9" i="6" s="1"/>
  <c r="FE20" i="6"/>
  <c r="FE15" i="6"/>
  <c r="FG33" i="6"/>
  <c r="FG35" i="6" s="1"/>
  <c r="FG29" i="6"/>
  <c r="FG28" i="6"/>
  <c r="FG31" i="6"/>
  <c r="FG27" i="6"/>
  <c r="FG32" i="6"/>
  <c r="FF34" i="6"/>
  <c r="FF26" i="6"/>
  <c r="FF29" i="6"/>
  <c r="FF32" i="6"/>
  <c r="FF28" i="6"/>
  <c r="FF33" i="6"/>
  <c r="FE6" i="6"/>
  <c r="FE7" i="6" s="1"/>
  <c r="FC8" i="6"/>
  <c r="FC20" i="6"/>
  <c r="FG20" i="6"/>
  <c r="FG21" i="6" s="1"/>
  <c r="FG19" i="6"/>
  <c r="FE31" i="6"/>
  <c r="FE27" i="6"/>
  <c r="FE26" i="6"/>
  <c r="FE25" i="6" s="1"/>
  <c r="FE33" i="6"/>
  <c r="FE29" i="6"/>
  <c r="FE34" i="6"/>
  <c r="FC33" i="6"/>
  <c r="FC29" i="6"/>
  <c r="FC32" i="6"/>
  <c r="FC28" i="6"/>
  <c r="FC31" i="6"/>
  <c r="FC27" i="6"/>
  <c r="FC25" i="6" s="1"/>
  <c r="FC19" i="6"/>
  <c r="FF22" i="6"/>
  <c r="FG26" i="6"/>
  <c r="FC34" i="6"/>
  <c r="FD51" i="6"/>
  <c r="FC22" i="6"/>
  <c r="FG22" i="6"/>
  <c r="FF10" i="6"/>
  <c r="FF15" i="6"/>
  <c r="FF20" i="6"/>
  <c r="FF21" i="6" s="1"/>
  <c r="FC10" i="6"/>
  <c r="FG10" i="6"/>
  <c r="FG9" i="6" s="1"/>
  <c r="FC15" i="6"/>
  <c r="FG15" i="6"/>
  <c r="FC35" i="6" l="1"/>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7" i="6"/>
  <c r="EZ18" i="6"/>
  <c r="FA18" i="6"/>
  <c r="FA17" i="6" s="1"/>
  <c r="FA20" i="6"/>
  <c r="FA21" i="6" s="1"/>
  <c r="EX24" i="6"/>
  <c r="EY24" i="6"/>
  <c r="EZ24" i="6"/>
  <c r="FA24" i="6"/>
  <c r="FB24" i="6"/>
  <c r="EX30" i="6"/>
  <c r="EY30" i="6"/>
  <c r="EZ30" i="6"/>
  <c r="FA30" i="6"/>
  <c r="FB30" i="6"/>
  <c r="EX36" i="6"/>
  <c r="EY36" i="6"/>
  <c r="EZ36" i="6"/>
  <c r="FA36" i="6"/>
  <c r="FB36" i="6"/>
  <c r="EX43" i="6"/>
  <c r="EY43" i="6"/>
  <c r="EZ43" i="6"/>
  <c r="FA43" i="6"/>
  <c r="FB43" i="6"/>
  <c r="EX50" i="6"/>
  <c r="EX51" i="6" s="1"/>
  <c r="EY50" i="6"/>
  <c r="EZ50" i="6"/>
  <c r="EZ22" i="6" s="1"/>
  <c r="FA50" i="6"/>
  <c r="FA22" i="6" s="1"/>
  <c r="FB50" i="6"/>
  <c r="FB51" i="6" s="1"/>
  <c r="EY51" i="6"/>
  <c r="EY28" i="6" s="1"/>
  <c r="FA51" i="6"/>
  <c r="FA26" i="6" s="1"/>
  <c r="EX52" i="6"/>
  <c r="EY52" i="6"/>
  <c r="EZ52" i="6"/>
  <c r="FA52" i="6"/>
  <c r="FB52" i="6"/>
  <c r="EX53" i="6"/>
  <c r="EY53" i="6"/>
  <c r="EY56" i="6" s="1"/>
  <c r="EZ53" i="6"/>
  <c r="EZ56" i="6" s="1"/>
  <c r="EZ54" i="6" s="1"/>
  <c r="EZ57" i="6" s="1"/>
  <c r="EZ15" i="6" s="1"/>
  <c r="FA53" i="6"/>
  <c r="FA56" i="6" s="1"/>
  <c r="FB53" i="6"/>
  <c r="EX55" i="6"/>
  <c r="EX54" i="6" s="1"/>
  <c r="EX57" i="6" s="1"/>
  <c r="EY55" i="6"/>
  <c r="EZ55" i="6"/>
  <c r="FA55" i="6"/>
  <c r="FA54" i="6" s="1"/>
  <c r="FA57" i="6" s="1"/>
  <c r="FA15" i="6" s="1"/>
  <c r="FB55" i="6"/>
  <c r="FB54" i="6" s="1"/>
  <c r="FB57" i="6" s="1"/>
  <c r="EX56" i="6"/>
  <c r="FB56" i="6"/>
  <c r="FB29" i="6" l="1"/>
  <c r="FB28" i="6"/>
  <c r="FB32" i="6"/>
  <c r="EX29" i="6"/>
  <c r="EX28" i="6"/>
  <c r="EX32" i="6"/>
  <c r="FA8" i="6"/>
  <c r="FA10" i="6"/>
  <c r="FA11" i="6" s="1"/>
  <c r="FD25" i="6"/>
  <c r="EY54" i="6"/>
  <c r="EY57" i="6" s="1"/>
  <c r="EY20" i="6"/>
  <c r="EY21" i="6" s="1"/>
  <c r="FA33" i="6"/>
  <c r="FA29" i="6"/>
  <c r="EY18" i="6"/>
  <c r="EY22" i="6" s="1"/>
  <c r="EZ8" i="6"/>
  <c r="EZ9" i="6" s="1"/>
  <c r="EY8" i="6"/>
  <c r="EY9" i="6" s="1"/>
  <c r="FD35" i="6"/>
  <c r="EY6" i="6"/>
  <c r="EY7" i="6" s="1"/>
  <c r="EY11" i="6"/>
  <c r="FB6" i="6"/>
  <c r="FB11" i="6"/>
  <c r="EX6" i="6"/>
  <c r="EX11" i="6"/>
  <c r="EY15" i="6"/>
  <c r="EY13" i="6"/>
  <c r="EY19" i="6"/>
  <c r="EY27" i="6"/>
  <c r="FA6" i="6"/>
  <c r="FA7" i="6" s="1"/>
  <c r="EY34" i="6"/>
  <c r="FA32" i="6"/>
  <c r="FB31" i="6"/>
  <c r="EX31" i="6"/>
  <c r="FA28" i="6"/>
  <c r="FB27" i="6"/>
  <c r="EX27" i="6"/>
  <c r="EY26" i="6"/>
  <c r="EY25" i="6" s="1"/>
  <c r="EZ20" i="6"/>
  <c r="FA19" i="6"/>
  <c r="FB18" i="6"/>
  <c r="EX18" i="6"/>
  <c r="EX17" i="6" s="1"/>
  <c r="EY17" i="6"/>
  <c r="FB13" i="6"/>
  <c r="EX13" i="6"/>
  <c r="EZ10" i="6"/>
  <c r="FB8" i="6"/>
  <c r="FB9" i="6" s="1"/>
  <c r="EX8" i="6"/>
  <c r="EX9" i="6" s="1"/>
  <c r="EY31" i="6"/>
  <c r="FB34" i="6"/>
  <c r="EX34" i="6"/>
  <c r="EY33" i="6"/>
  <c r="FA31" i="6"/>
  <c r="EY29" i="6"/>
  <c r="FA27" i="6"/>
  <c r="FA25" i="6" s="1"/>
  <c r="FB26" i="6"/>
  <c r="FB25" i="6" s="1"/>
  <c r="EX26" i="6"/>
  <c r="EX25" i="6" s="1"/>
  <c r="FB17" i="6"/>
  <c r="FA13" i="6"/>
  <c r="EZ51" i="6"/>
  <c r="FA34" i="6"/>
  <c r="FA35" i="6" s="1"/>
  <c r="FB33" i="6"/>
  <c r="EX33" i="6"/>
  <c r="EY32" i="6"/>
  <c r="FB20" i="6"/>
  <c r="EX20" i="6"/>
  <c r="FB15" i="6"/>
  <c r="EX15" i="6"/>
  <c r="EZ13" i="6"/>
  <c r="FA9" i="6" l="1"/>
  <c r="EZ21" i="6"/>
  <c r="EZ19" i="6"/>
  <c r="EY35" i="6"/>
  <c r="FB35" i="6"/>
  <c r="EZ11" i="6"/>
  <c r="EZ6" i="6"/>
  <c r="EZ7" i="6" s="1"/>
  <c r="EX19" i="6"/>
  <c r="EX22" i="6"/>
  <c r="EX21" i="6" s="1"/>
  <c r="EX35" i="6"/>
  <c r="FB7" i="6"/>
  <c r="EZ27" i="6"/>
  <c r="EZ31" i="6"/>
  <c r="EZ26" i="6"/>
  <c r="EZ28" i="6"/>
  <c r="EZ32" i="6"/>
  <c r="EZ29" i="6"/>
  <c r="EZ33" i="6"/>
  <c r="EZ34" i="6"/>
  <c r="EZ35" i="6" s="1"/>
  <c r="FB22" i="6"/>
  <c r="FB21" i="6" s="1"/>
  <c r="FB19" i="6"/>
  <c r="EX7" i="6"/>
  <c r="EZ25" i="6" l="1"/>
  <c r="EW55" i="6"/>
  <c r="EV55" i="6"/>
  <c r="EU55" i="6"/>
  <c r="ET55" i="6"/>
  <c r="ES55" i="6"/>
  <c r="EW53" i="6"/>
  <c r="EW56" i="6" s="1"/>
  <c r="EV53" i="6"/>
  <c r="EV56" i="6" s="1"/>
  <c r="EU53" i="6"/>
  <c r="EU56" i="6" s="1"/>
  <c r="EU54" i="6" s="1"/>
  <c r="EU57" i="6" s="1"/>
  <c r="ET53" i="6"/>
  <c r="ET56" i="6" s="1"/>
  <c r="ES53" i="6"/>
  <c r="ES56" i="6" s="1"/>
  <c r="EW52" i="6"/>
  <c r="EV52" i="6"/>
  <c r="EU52" i="6"/>
  <c r="ET52" i="6"/>
  <c r="ES52" i="6"/>
  <c r="EW51" i="6"/>
  <c r="EW29" i="6" s="1"/>
  <c r="EW50" i="6"/>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U13" i="6" s="1"/>
  <c r="ET14" i="6"/>
  <c r="ET20" i="6" s="1"/>
  <c r="ES14" i="6"/>
  <c r="EU10" i="6"/>
  <c r="EU11" i="6" s="1"/>
  <c r="ET10" i="6"/>
  <c r="ET11" i="6" s="1"/>
  <c r="ES8" i="6"/>
  <c r="EU6" i="6"/>
  <c r="ET18" i="6" l="1"/>
  <c r="EW8" i="6"/>
  <c r="ES33" i="6"/>
  <c r="ES31" i="6"/>
  <c r="ES27" i="6"/>
  <c r="EV34" i="6"/>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S35" i="6" s="1"/>
  <c r="EV10" i="6"/>
  <c r="EV20" i="6"/>
  <c r="ET22" i="6"/>
  <c r="ET21" i="6" s="1"/>
  <c r="ES28" i="6"/>
  <c r="EW32" i="6"/>
  <c r="EW10" i="6"/>
  <c r="EW9" i="6" s="1"/>
  <c r="EV26" i="6"/>
  <c r="EW15" i="6" l="1"/>
  <c r="EU7" i="6"/>
  <c r="ET7" i="6"/>
  <c r="EV35" i="6"/>
  <c r="EW21" i="6"/>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N14" i="6"/>
  <c r="EQ10" i="6"/>
  <c r="EQ11" i="6" s="1"/>
  <c r="EP10" i="6"/>
  <c r="EP11" i="6" s="1"/>
  <c r="EO8" i="6"/>
  <c r="ER20" i="6" l="1"/>
  <c r="EO28" i="6"/>
  <c r="EO31" i="6"/>
  <c r="EO27" i="6"/>
  <c r="EP54" i="6"/>
  <c r="EP57" i="6" s="1"/>
  <c r="EP13" i="6" s="1"/>
  <c r="EP22" i="6"/>
  <c r="EP17" i="6"/>
  <c r="EN54" i="6"/>
  <c r="EN57" i="6" s="1"/>
  <c r="EN15" i="6" s="1"/>
  <c r="EO18" i="6"/>
  <c r="EO17" i="6" s="1"/>
  <c r="EQ8" i="6"/>
  <c r="EQ9" i="6" s="1"/>
  <c r="EQ6" i="6"/>
  <c r="EQ7" i="6" s="1"/>
  <c r="EO13" i="6"/>
  <c r="EO15" i="6"/>
  <c r="ER29" i="6"/>
  <c r="ER32" i="6"/>
  <c r="ER27" i="6"/>
  <c r="ER33" i="6"/>
  <c r="ER28" i="6"/>
  <c r="ER31" i="6"/>
  <c r="ER34" i="6"/>
  <c r="ER26" i="6"/>
  <c r="EN33" i="6"/>
  <c r="EN28" i="6"/>
  <c r="EN31" i="6"/>
  <c r="EN34" i="6"/>
  <c r="EN35" i="6" s="1"/>
  <c r="EN26" i="6"/>
  <c r="EN29" i="6"/>
  <c r="EN32" i="6"/>
  <c r="EN27"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34" i="6"/>
  <c r="ER10" i="6"/>
  <c r="EO25" i="6" l="1"/>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L55" i="6"/>
  <c r="EK55" i="6"/>
  <c r="EJ55" i="6"/>
  <c r="EI55" i="6"/>
  <c r="EM53" i="6"/>
  <c r="EL53" i="6"/>
  <c r="EL56" i="6" s="1"/>
  <c r="EK53" i="6"/>
  <c r="EK56" i="6" s="1"/>
  <c r="EK54" i="6" s="1"/>
  <c r="EK57"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K28" i="6"/>
  <c r="EM24" i="6"/>
  <c r="EM36" i="6" s="1"/>
  <c r="EL24" i="6"/>
  <c r="EL36" i="6" s="1"/>
  <c r="EK24" i="6"/>
  <c r="EK36" i="6" s="1"/>
  <c r="EJ24" i="6"/>
  <c r="EJ36" i="6" s="1"/>
  <c r="EI24" i="6"/>
  <c r="EI36" i="6" s="1"/>
  <c r="EM14" i="6"/>
  <c r="EM18" i="6" s="1"/>
  <c r="EM17" i="6" s="1"/>
  <c r="EL14" i="6"/>
  <c r="EK14" i="6"/>
  <c r="EJ14" i="6"/>
  <c r="EJ18" i="6" s="1"/>
  <c r="EI14" i="6"/>
  <c r="EI18" i="6" s="1"/>
  <c r="EJ54" i="6" l="1"/>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E18" i="6"/>
  <c r="EG18" i="6"/>
  <c r="EG17" i="6" s="1"/>
  <c r="ED24" i="6"/>
  <c r="EE24" i="6"/>
  <c r="EF24" i="6"/>
  <c r="EG24" i="6"/>
  <c r="EH24" i="6"/>
  <c r="ED30" i="6"/>
  <c r="EE30" i="6"/>
  <c r="EF30" i="6"/>
  <c r="EG30" i="6"/>
  <c r="EH30" i="6"/>
  <c r="ED36" i="6"/>
  <c r="EE36" i="6"/>
  <c r="EF36" i="6"/>
  <c r="EG36" i="6"/>
  <c r="EH36" i="6"/>
  <c r="ED43" i="6"/>
  <c r="EE43" i="6"/>
  <c r="EF43" i="6"/>
  <c r="EG43" i="6"/>
  <c r="EH43" i="6"/>
  <c r="ED50" i="6"/>
  <c r="ED51" i="6" s="1"/>
  <c r="ED29" i="6" s="1"/>
  <c r="EE50" i="6"/>
  <c r="EE20" i="6" s="1"/>
  <c r="EF50" i="6"/>
  <c r="EG50" i="6"/>
  <c r="EH50" i="6"/>
  <c r="EH51" i="6" s="1"/>
  <c r="EH29" i="6" s="1"/>
  <c r="ED52" i="6"/>
  <c r="EE52" i="6"/>
  <c r="EF52" i="6"/>
  <c r="EG52" i="6"/>
  <c r="EH52" i="6"/>
  <c r="ED53" i="6"/>
  <c r="EE53" i="6"/>
  <c r="EE56" i="6" s="1"/>
  <c r="EF53" i="6"/>
  <c r="EF56" i="6" s="1"/>
  <c r="EG53" i="6"/>
  <c r="EG56" i="6" s="1"/>
  <c r="EH53" i="6"/>
  <c r="ED55" i="6"/>
  <c r="EE55" i="6"/>
  <c r="EF55" i="6"/>
  <c r="EG55" i="6"/>
  <c r="EH55" i="6"/>
  <c r="ED56" i="6"/>
  <c r="EH56" i="6"/>
  <c r="EF54" i="6" l="1"/>
  <c r="EF57" i="6" s="1"/>
  <c r="EF15" i="6" s="1"/>
  <c r="EG22" i="6"/>
  <c r="EG51" i="6"/>
  <c r="EG20" i="6"/>
  <c r="EG21" i="6" s="1"/>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H34" i="6"/>
  <c r="ED34" i="6"/>
  <c r="EE33" i="6"/>
  <c r="EG31" i="6"/>
  <c r="EE29" i="6"/>
  <c r="EG27" i="6"/>
  <c r="EH26" i="6"/>
  <c r="ED26" i="6"/>
  <c r="ED25" i="6" s="1"/>
  <c r="EG13" i="6"/>
  <c r="EE27" i="6"/>
  <c r="EF51" i="6"/>
  <c r="EG34" i="6"/>
  <c r="EH33" i="6"/>
  <c r="ED33" i="6"/>
  <c r="EE32" i="6"/>
  <c r="EH20" i="6"/>
  <c r="ED20" i="6"/>
  <c r="EH15" i="6"/>
  <c r="EF13" i="6"/>
  <c r="EG26" i="6" l="1"/>
  <c r="EG33" i="6"/>
  <c r="EG35" i="6" s="1"/>
  <c r="EG29" i="6"/>
  <c r="EG25"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EB9" i="6" s="1"/>
  <c r="DZ8" i="6"/>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C8" i="6" l="1"/>
  <c r="EC9" i="6" s="1"/>
  <c r="EC6" i="6"/>
  <c r="EA8" i="6"/>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C7" i="6" l="1"/>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Y10" i="6"/>
  <c r="DU8" i="6"/>
  <c r="DY13" i="6"/>
  <c r="DU18" i="6"/>
  <c r="DW33" i="6"/>
  <c r="DY17" i="6"/>
  <c r="DW28" i="6"/>
  <c r="DU10" i="6"/>
  <c r="DY15" i="6"/>
  <c r="DX6" i="6"/>
  <c r="DV10" i="6"/>
  <c r="DU17" i="6"/>
  <c r="DV20" i="6"/>
  <c r="DW32" i="6"/>
  <c r="DY20" i="6"/>
  <c r="DU20" i="6"/>
  <c r="DW27" i="6"/>
  <c r="DY8" i="6"/>
  <c r="DV15" i="6" l="1"/>
  <c r="DY9" i="6"/>
  <c r="DY35" i="6"/>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22"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15" i="6" l="1"/>
  <c r="DG21"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DD21" i="6" l="1"/>
  <c r="DC13" i="6"/>
  <c r="CZ54" i="6"/>
  <c r="CZ57" i="6" s="1"/>
  <c r="CZ15" i="6" s="1"/>
  <c r="CX54" i="6"/>
  <c r="CX57" i="6" s="1"/>
  <c r="CX15" i="6" s="1"/>
  <c r="DB54" i="6"/>
  <c r="DB57"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X18" i="6"/>
  <c r="DB18" i="6"/>
  <c r="DA19" i="6"/>
  <c r="CZ20" i="6"/>
  <c r="CY26" i="6"/>
  <c r="CY25" i="6" s="1"/>
  <c r="DA28" i="6"/>
  <c r="DA32" i="6"/>
  <c r="CY34" i="6"/>
  <c r="CZ17" i="6"/>
  <c r="CY22" i="6"/>
  <c r="CZ8" i="6"/>
  <c r="CX10" i="6"/>
  <c r="DB10" i="6"/>
  <c r="CZ13" i="6"/>
  <c r="DB15" i="6"/>
  <c r="DA26" i="6"/>
  <c r="CY28" i="6"/>
  <c r="DA25" i="6" l="1"/>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25" i="6" s="1"/>
  <c r="CV10" i="6"/>
  <c r="CV9" i="6" s="1"/>
  <c r="CW26" i="6"/>
  <c r="CV29" i="6"/>
  <c r="CV33" i="6"/>
  <c r="CW34" i="6"/>
  <c r="CW35" i="6" s="1"/>
  <c r="CV22" i="6"/>
  <c r="CV21" i="6" s="1"/>
  <c r="CW8" i="6"/>
  <c r="CW18" i="6"/>
  <c r="CV34" i="6"/>
  <c r="CU8" i="6"/>
  <c r="CU9" i="6" s="1"/>
  <c r="CW10" i="6"/>
  <c r="CV28" i="6"/>
  <c r="CW29" i="6"/>
  <c r="CU15" i="6" l="1"/>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Z26" i="6"/>
  <c r="BY9" i="6" l="1"/>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U36" i="6" s="1"/>
  <c r="BV24" i="6"/>
  <c r="BV36" i="6" s="1"/>
  <c r="BS30" i="6"/>
  <c r="BT30" i="6"/>
  <c r="BU30" i="6"/>
  <c r="BV30" i="6"/>
  <c r="BT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AD25" i="6" l="1"/>
  <c r="AJ17" i="6"/>
  <c r="AG35" i="6"/>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<sst xmlns="http://schemas.openxmlformats.org/spreadsheetml/2006/main" count="186" uniqueCount="70">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</sst>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zoomScale="110" zoomScaleNormal="110" workbookViewId="0">
      <selection activeCell="H2" sqref="H2"/>
    </sheetView>
  </sheetViews>
  <sheetFormatPr defaultColWidth="8.6640625" defaultRowHeight="14.7" customHeight="1" x14ac:dyDescent="0.3"/>
  <cols>
    <col min="1" max="4" width="8.6640625" style="1" customWidth="1"/>
    <col min="5" max="6" width="10.6640625" style="1" customWidth="1"/>
    <col min="7" max="8" width="10.6640625" style="91" customWidth="1"/>
    <col min="9" max="9" width="9.109375" style="91" bestFit="1" customWidth="1"/>
    <col min="10" max="10" width="10.6640625" style="91" customWidth="1"/>
    <col min="11" max="11" width="9.109375" style="91" bestFit="1" customWidth="1"/>
    <col min="12" max="12" width="11" style="205" bestFit="1" customWidth="1"/>
    <col min="14" max="254" width="8.6640625" style="1" customWidth="1"/>
  </cols>
  <sheetData>
    <row r="1" spans="1:11" ht="14.7" customHeight="1" x14ac:dyDescent="0.3">
      <c r="A1" s="237"/>
      <c r="B1" s="238"/>
      <c r="C1" s="238"/>
      <c r="D1" s="238"/>
      <c r="E1" s="2" t="s">
        <v>68</v>
      </c>
      <c r="F1" s="2" t="s">
        <v>1</v>
      </c>
      <c r="G1" s="3">
        <v>43675</v>
      </c>
      <c r="H1" s="3">
        <v>43676</v>
      </c>
      <c r="I1" s="3"/>
      <c r="J1" s="209"/>
      <c r="K1" s="3"/>
    </row>
    <row r="2" spans="1:11" ht="14.7" customHeight="1" x14ac:dyDescent="0.3">
      <c r="A2" s="4"/>
      <c r="B2" s="5"/>
      <c r="C2" s="5"/>
      <c r="D2" s="6" t="s">
        <v>2</v>
      </c>
      <c r="E2" s="7">
        <v>12103.05</v>
      </c>
      <c r="F2" s="7">
        <v>11398.15</v>
      </c>
      <c r="G2" s="7">
        <v>11310.95</v>
      </c>
      <c r="H2" s="7">
        <v>11267.45</v>
      </c>
      <c r="I2" s="7"/>
      <c r="J2" s="210"/>
      <c r="K2" s="7"/>
    </row>
    <row r="3" spans="1:11" ht="14.7" customHeight="1" x14ac:dyDescent="0.3">
      <c r="A3" s="4"/>
      <c r="B3" s="8"/>
      <c r="C3" s="9"/>
      <c r="D3" s="6" t="s">
        <v>3</v>
      </c>
      <c r="E3" s="10">
        <v>11625.1</v>
      </c>
      <c r="F3" s="10">
        <v>11210.05</v>
      </c>
      <c r="G3" s="10">
        <v>11152.4</v>
      </c>
      <c r="H3" s="10">
        <v>11072.65</v>
      </c>
      <c r="I3" s="10"/>
      <c r="J3" s="211"/>
      <c r="K3" s="10"/>
    </row>
    <row r="4" spans="1:11" ht="14.7" customHeight="1" x14ac:dyDescent="0.3">
      <c r="A4" s="4"/>
      <c r="B4" s="8"/>
      <c r="C4" s="9"/>
      <c r="D4" s="6" t="s">
        <v>4</v>
      </c>
      <c r="E4" s="11">
        <v>11788.85</v>
      </c>
      <c r="F4" s="11">
        <v>11284.3</v>
      </c>
      <c r="G4" s="11">
        <v>11189.2</v>
      </c>
      <c r="H4" s="11">
        <v>11085.4</v>
      </c>
      <c r="I4" s="11"/>
      <c r="J4" s="212"/>
      <c r="K4" s="11"/>
    </row>
    <row r="5" spans="1:11" ht="14.7" customHeight="1" x14ac:dyDescent="0.3">
      <c r="A5" s="235" t="s">
        <v>5</v>
      </c>
      <c r="B5" s="236"/>
      <c r="C5" s="236"/>
      <c r="D5" s="236"/>
      <c r="E5" s="5"/>
      <c r="F5" s="5"/>
      <c r="G5" s="5"/>
      <c r="H5" s="5"/>
      <c r="I5" s="5"/>
      <c r="J5" s="213"/>
      <c r="K5" s="5"/>
    </row>
    <row r="6" spans="1:11" ht="14.7" customHeight="1" x14ac:dyDescent="0.3">
      <c r="A6" s="12"/>
      <c r="B6" s="13"/>
      <c r="C6" s="13"/>
      <c r="D6" s="14" t="s">
        <v>6</v>
      </c>
      <c r="E6" s="15">
        <f t="shared" ref="E6:F6" si="0">E10+E50</f>
        <v>12530.849999999999</v>
      </c>
      <c r="F6" s="15">
        <f t="shared" si="0"/>
        <v>11573.050000000001</v>
      </c>
      <c r="G6" s="15">
        <f t="shared" ref="G6:H6" si="1">G10+G50</f>
        <v>11441.183333333338</v>
      </c>
      <c r="H6" s="15">
        <f t="shared" si="1"/>
        <v>11405.816666666669</v>
      </c>
      <c r="I6" s="15"/>
      <c r="J6" s="214"/>
      <c r="K6" s="15"/>
    </row>
    <row r="7" spans="1:11" ht="14.7" hidden="1" customHeight="1" x14ac:dyDescent="0.3">
      <c r="A7" s="12"/>
      <c r="B7" s="13"/>
      <c r="C7" s="13"/>
      <c r="D7" s="14" t="s">
        <v>7</v>
      </c>
      <c r="E7" s="16">
        <f t="shared" ref="E7:F7" si="2">(E6+E8)/2</f>
        <v>12423.899999999998</v>
      </c>
      <c r="F7" s="16">
        <f t="shared" si="2"/>
        <v>11529.325000000001</v>
      </c>
      <c r="G7" s="16">
        <f t="shared" ref="G7:H7" si="3">(G6+G8)/2</f>
        <v>11408.625000000004</v>
      </c>
      <c r="H7" s="16">
        <f t="shared" si="3"/>
        <v>11371.225000000002</v>
      </c>
      <c r="I7" s="16"/>
      <c r="J7" s="215"/>
      <c r="K7" s="16"/>
    </row>
    <row r="8" spans="1:11" ht="14.7" customHeight="1" x14ac:dyDescent="0.3">
      <c r="A8" s="12"/>
      <c r="B8" s="13"/>
      <c r="C8" s="13"/>
      <c r="D8" s="14" t="s">
        <v>8</v>
      </c>
      <c r="E8" s="17">
        <f t="shared" ref="E8:F8" si="4">E14+E50</f>
        <v>12316.949999999999</v>
      </c>
      <c r="F8" s="17">
        <f t="shared" si="4"/>
        <v>11485.6</v>
      </c>
      <c r="G8" s="17">
        <f t="shared" ref="G8:H8" si="5">G14+G50</f>
        <v>11376.066666666669</v>
      </c>
      <c r="H8" s="17">
        <f t="shared" si="5"/>
        <v>11336.633333333335</v>
      </c>
      <c r="I8" s="17"/>
      <c r="J8" s="216"/>
      <c r="K8" s="17"/>
    </row>
    <row r="9" spans="1:11" ht="14.7" hidden="1" customHeight="1" x14ac:dyDescent="0.3">
      <c r="A9" s="12"/>
      <c r="B9" s="13"/>
      <c r="C9" s="13"/>
      <c r="D9" s="14" t="s">
        <v>9</v>
      </c>
      <c r="E9" s="16">
        <f t="shared" ref="E9:F9" si="6">(E8+E10)/2</f>
        <v>12184.924999999999</v>
      </c>
      <c r="F9" s="16">
        <f t="shared" si="6"/>
        <v>11435.275000000001</v>
      </c>
      <c r="G9" s="16">
        <f t="shared" ref="G9:H9" si="7">(G8+G10)/2</f>
        <v>11329.350000000002</v>
      </c>
      <c r="H9" s="16">
        <f t="shared" si="7"/>
        <v>11273.825000000001</v>
      </c>
      <c r="I9" s="16"/>
      <c r="J9" s="215"/>
      <c r="K9" s="16"/>
    </row>
    <row r="10" spans="1:11" ht="14.7" customHeight="1" x14ac:dyDescent="0.3">
      <c r="A10" s="12"/>
      <c r="B10" s="13"/>
      <c r="C10" s="13"/>
      <c r="D10" s="14" t="s">
        <v>10</v>
      </c>
      <c r="E10" s="18">
        <f t="shared" ref="E10:F10" si="8">(2*E14)-E3</f>
        <v>12052.9</v>
      </c>
      <c r="F10" s="18">
        <f t="shared" si="8"/>
        <v>11384.95</v>
      </c>
      <c r="G10" s="18">
        <f t="shared" ref="G10:H10" si="9">(2*G14)-G3</f>
        <v>11282.633333333337</v>
      </c>
      <c r="H10" s="18">
        <f t="shared" si="9"/>
        <v>11211.016666666668</v>
      </c>
      <c r="I10" s="18"/>
      <c r="J10" s="217"/>
      <c r="K10" s="18"/>
    </row>
    <row r="11" spans="1:11" ht="14.7" hidden="1" customHeight="1" x14ac:dyDescent="0.3">
      <c r="A11" s="12"/>
      <c r="B11" s="13"/>
      <c r="C11" s="13"/>
      <c r="D11" s="14" t="s">
        <v>11</v>
      </c>
      <c r="E11" s="16">
        <f t="shared" ref="E11:F11" si="10">(E10+E14)/2</f>
        <v>11945.95</v>
      </c>
      <c r="F11" s="16">
        <f t="shared" si="10"/>
        <v>11341.225</v>
      </c>
      <c r="G11" s="16">
        <f t="shared" ref="G11:H11" si="11">(G10+G14)/2</f>
        <v>11250.075000000003</v>
      </c>
      <c r="H11" s="16">
        <f t="shared" si="11"/>
        <v>11176.425000000001</v>
      </c>
      <c r="I11" s="16"/>
      <c r="J11" s="215"/>
      <c r="K11" s="16"/>
    </row>
    <row r="12" spans="1:11" ht="8.1" customHeight="1" x14ac:dyDescent="0.3">
      <c r="A12" s="12"/>
      <c r="B12" s="13"/>
      <c r="C12" s="13"/>
      <c r="D12" s="19"/>
      <c r="E12" s="11"/>
      <c r="F12" s="11"/>
      <c r="G12" s="11"/>
      <c r="H12" s="11"/>
      <c r="I12" s="11"/>
      <c r="J12" s="212"/>
      <c r="K12" s="11"/>
    </row>
    <row r="13" spans="1:11" ht="14.7" customHeight="1" x14ac:dyDescent="0.3">
      <c r="A13" s="12"/>
      <c r="B13" s="13"/>
      <c r="C13" s="13"/>
      <c r="D13" s="14" t="s">
        <v>12</v>
      </c>
      <c r="E13" s="20">
        <f t="shared" ref="E13:F13" si="12">E14+E57/2</f>
        <v>11813.924999999999</v>
      </c>
      <c r="F13" s="20">
        <f t="shared" si="12"/>
        <v>11304.099999999999</v>
      </c>
      <c r="G13" s="20">
        <f t="shared" ref="G13:H13" si="13">G14+G57/2</f>
        <v>11231.674999999999</v>
      </c>
      <c r="H13" s="20">
        <f t="shared" si="13"/>
        <v>11170.05</v>
      </c>
      <c r="I13" s="20"/>
      <c r="J13" s="218"/>
      <c r="K13" s="20"/>
    </row>
    <row r="14" spans="1:11" ht="14.7" customHeight="1" x14ac:dyDescent="0.3">
      <c r="A14" s="12"/>
      <c r="B14" s="13"/>
      <c r="C14" s="13"/>
      <c r="D14" s="14" t="s">
        <v>13</v>
      </c>
      <c r="E14" s="11">
        <f t="shared" ref="E14:F14" si="14">(E2+E3+E4)/3</f>
        <v>11839</v>
      </c>
      <c r="F14" s="11">
        <f t="shared" si="14"/>
        <v>11297.5</v>
      </c>
      <c r="G14" s="11">
        <f t="shared" ref="G14:H14" si="15">(G2+G3+G4)/3</f>
        <v>11217.516666666668</v>
      </c>
      <c r="H14" s="11">
        <f t="shared" si="15"/>
        <v>11141.833333333334</v>
      </c>
      <c r="I14" s="11"/>
      <c r="J14" s="212"/>
      <c r="K14" s="11"/>
    </row>
    <row r="15" spans="1:11" ht="14.7" customHeight="1" x14ac:dyDescent="0.3">
      <c r="A15" s="12"/>
      <c r="B15" s="13"/>
      <c r="C15" s="13"/>
      <c r="D15" s="14" t="s">
        <v>14</v>
      </c>
      <c r="E15" s="21">
        <f t="shared" ref="E15:F15" si="16">E14-E57/2</f>
        <v>11864.075000000001</v>
      </c>
      <c r="F15" s="21">
        <f t="shared" si="16"/>
        <v>11290.900000000001</v>
      </c>
      <c r="G15" s="21">
        <f t="shared" ref="G15:H15" si="17">G14-G57/2</f>
        <v>11203.358333333337</v>
      </c>
      <c r="H15" s="21">
        <f t="shared" si="17"/>
        <v>11113.616666666669</v>
      </c>
      <c r="I15" s="21"/>
      <c r="J15" s="219"/>
      <c r="K15" s="21"/>
    </row>
    <row r="16" spans="1:11" ht="8.1" customHeight="1" x14ac:dyDescent="0.3">
      <c r="A16" s="12"/>
      <c r="B16" s="13"/>
      <c r="C16" s="13"/>
      <c r="D16" s="19"/>
      <c r="E16" s="11"/>
      <c r="F16" s="11"/>
      <c r="G16" s="11"/>
      <c r="H16" s="11"/>
      <c r="I16" s="11"/>
      <c r="J16" s="212"/>
      <c r="K16" s="11"/>
    </row>
    <row r="17" spans="1:11" ht="14.7" hidden="1" customHeight="1" x14ac:dyDescent="0.3">
      <c r="A17" s="12"/>
      <c r="B17" s="13"/>
      <c r="C17" s="13"/>
      <c r="D17" s="14" t="s">
        <v>15</v>
      </c>
      <c r="E17" s="16">
        <f t="shared" ref="E17:F17" si="18">(E14+E18)/2</f>
        <v>11706.975</v>
      </c>
      <c r="F17" s="16">
        <f t="shared" si="18"/>
        <v>11247.174999999999</v>
      </c>
      <c r="G17" s="16">
        <f t="shared" ref="G17:H17" si="19">(G14+G18)/2</f>
        <v>11170.800000000003</v>
      </c>
      <c r="H17" s="16">
        <f t="shared" si="19"/>
        <v>11079.025000000001</v>
      </c>
      <c r="I17" s="16"/>
      <c r="J17" s="215"/>
      <c r="K17" s="16"/>
    </row>
    <row r="18" spans="1:11" ht="14.7" customHeight="1" x14ac:dyDescent="0.3">
      <c r="A18" s="12"/>
      <c r="B18" s="13"/>
      <c r="C18" s="13"/>
      <c r="D18" s="14" t="s">
        <v>16</v>
      </c>
      <c r="E18" s="22">
        <f t="shared" ref="E18:F18" si="20">2*E14-E2</f>
        <v>11574.95</v>
      </c>
      <c r="F18" s="22">
        <f t="shared" si="20"/>
        <v>11196.85</v>
      </c>
      <c r="G18" s="22">
        <f t="shared" ref="G18:H18" si="21">2*G14-G2</f>
        <v>11124.083333333336</v>
      </c>
      <c r="H18" s="22">
        <f t="shared" si="21"/>
        <v>11016.216666666667</v>
      </c>
      <c r="I18" s="22"/>
      <c r="J18" s="220"/>
      <c r="K18" s="22"/>
    </row>
    <row r="19" spans="1:11" ht="14.7" hidden="1" customHeight="1" x14ac:dyDescent="0.3">
      <c r="A19" s="12"/>
      <c r="B19" s="13"/>
      <c r="C19" s="13"/>
      <c r="D19" s="14" t="s">
        <v>17</v>
      </c>
      <c r="E19" s="16">
        <f t="shared" ref="E19:F19" si="22">(E18+E20)/2</f>
        <v>11468</v>
      </c>
      <c r="F19" s="16">
        <f t="shared" si="22"/>
        <v>11153.125</v>
      </c>
      <c r="G19" s="16">
        <f t="shared" ref="G19:H19" si="23">(G18+G20)/2</f>
        <v>11091.525000000001</v>
      </c>
      <c r="H19" s="16">
        <f t="shared" si="23"/>
        <v>10981.625</v>
      </c>
      <c r="I19" s="16"/>
      <c r="J19" s="215"/>
      <c r="K19" s="16"/>
    </row>
    <row r="20" spans="1:11" ht="14.7" customHeight="1" x14ac:dyDescent="0.3">
      <c r="A20" s="12"/>
      <c r="B20" s="13"/>
      <c r="C20" s="13"/>
      <c r="D20" s="14" t="s">
        <v>18</v>
      </c>
      <c r="E20" s="23">
        <f t="shared" ref="E20:F20" si="24">E14-E50</f>
        <v>11361.050000000001</v>
      </c>
      <c r="F20" s="23">
        <f t="shared" si="24"/>
        <v>11109.4</v>
      </c>
      <c r="G20" s="23">
        <f t="shared" ref="G20:H20" si="25">G14-G50</f>
        <v>11058.966666666667</v>
      </c>
      <c r="H20" s="23">
        <f t="shared" si="25"/>
        <v>10947.033333333333</v>
      </c>
      <c r="I20" s="23"/>
      <c r="J20" s="221"/>
      <c r="K20" s="23"/>
    </row>
    <row r="21" spans="1:11" ht="14.7" hidden="1" customHeight="1" x14ac:dyDescent="0.3">
      <c r="A21" s="12"/>
      <c r="B21" s="13"/>
      <c r="C21" s="13"/>
      <c r="D21" s="14" t="s">
        <v>19</v>
      </c>
      <c r="E21" s="16">
        <f t="shared" ref="E21:F21" si="26">(E20+E22)/2</f>
        <v>11229.025000000001</v>
      </c>
      <c r="F21" s="16">
        <f t="shared" si="26"/>
        <v>11059.075000000001</v>
      </c>
      <c r="G21" s="16">
        <f t="shared" ref="G21:H21" si="27">(G20+G22)/2</f>
        <v>11012.25</v>
      </c>
      <c r="H21" s="16">
        <f t="shared" si="27"/>
        <v>10884.224999999999</v>
      </c>
      <c r="I21" s="16"/>
      <c r="J21" s="215"/>
      <c r="K21" s="16"/>
    </row>
    <row r="22" spans="1:11" ht="14.7" customHeight="1" x14ac:dyDescent="0.3">
      <c r="A22" s="12"/>
      <c r="B22" s="13"/>
      <c r="C22" s="13"/>
      <c r="D22" s="14" t="s">
        <v>20</v>
      </c>
      <c r="E22" s="24">
        <f t="shared" ref="E22:F22" si="28">E18-E50</f>
        <v>11097.000000000002</v>
      </c>
      <c r="F22" s="24">
        <f t="shared" si="28"/>
        <v>11008.75</v>
      </c>
      <c r="G22" s="24">
        <f t="shared" ref="G22:H22" si="29">G18-G50</f>
        <v>10965.533333333335</v>
      </c>
      <c r="H22" s="24">
        <f t="shared" si="29"/>
        <v>10821.416666666666</v>
      </c>
      <c r="I22" s="24"/>
      <c r="J22" s="222"/>
      <c r="K22" s="24"/>
    </row>
    <row r="23" spans="1:11" ht="14.7" customHeight="1" x14ac:dyDescent="0.3">
      <c r="A23" s="235" t="s">
        <v>21</v>
      </c>
      <c r="B23" s="236"/>
      <c r="C23" s="236"/>
      <c r="D23" s="236"/>
      <c r="E23" s="25"/>
      <c r="F23" s="25"/>
      <c r="G23" s="25"/>
      <c r="H23" s="25"/>
      <c r="I23" s="25"/>
      <c r="J23" s="223"/>
      <c r="K23" s="25"/>
    </row>
    <row r="24" spans="1:11" ht="14.7" customHeight="1" x14ac:dyDescent="0.3">
      <c r="A24" s="12"/>
      <c r="B24" s="13"/>
      <c r="C24" s="13"/>
      <c r="D24" s="14" t="s">
        <v>22</v>
      </c>
      <c r="E24" s="17">
        <f t="shared" ref="E24:F24" si="30">(E2/E3)*E4</f>
        <v>12273.532356065753</v>
      </c>
      <c r="F24" s="17">
        <f t="shared" si="30"/>
        <v>11473.645884273486</v>
      </c>
      <c r="G24" s="17">
        <f t="shared" ref="G24:H24" si="31">(G2/G3)*G4</f>
        <v>11348.273173487323</v>
      </c>
      <c r="H24" s="17">
        <f t="shared" si="31"/>
        <v>11280.424309447153</v>
      </c>
      <c r="I24" s="17"/>
      <c r="J24" s="216"/>
      <c r="K24" s="17"/>
    </row>
    <row r="25" spans="1:11" ht="14.7" hidden="1" customHeight="1" x14ac:dyDescent="0.3">
      <c r="A25" s="12"/>
      <c r="B25" s="13"/>
      <c r="C25" s="13"/>
      <c r="D25" s="14" t="s">
        <v>23</v>
      </c>
      <c r="E25" s="16">
        <f t="shared" ref="E25:F25" si="32">E26+1.168*(E26-E27)</f>
        <v>12205.240040000001</v>
      </c>
      <c r="F25" s="16">
        <f t="shared" si="32"/>
        <v>11448.172719999999</v>
      </c>
      <c r="G25" s="16">
        <f t="shared" ref="G25:H25" si="33">G26+1.168*(G26-G27)</f>
        <v>11327.328760000004</v>
      </c>
      <c r="H25" s="16">
        <f t="shared" si="33"/>
        <v>11255.109760000003</v>
      </c>
      <c r="I25" s="16"/>
      <c r="J25" s="215"/>
      <c r="K25" s="16"/>
    </row>
    <row r="26" spans="1:11" ht="14.7" customHeight="1" x14ac:dyDescent="0.3">
      <c r="A26" s="12"/>
      <c r="B26" s="13"/>
      <c r="C26" s="13"/>
      <c r="D26" s="14" t="s">
        <v>24</v>
      </c>
      <c r="E26" s="18">
        <f t="shared" ref="E26:F26" si="34">E4+E51/2</f>
        <v>12051.7225</v>
      </c>
      <c r="F26" s="18">
        <f t="shared" si="34"/>
        <v>11387.754999999999</v>
      </c>
      <c r="G26" s="18">
        <f t="shared" ref="G26:H26" si="35">G4+G51/2</f>
        <v>11276.402500000002</v>
      </c>
      <c r="H26" s="18">
        <f t="shared" si="35"/>
        <v>11192.54</v>
      </c>
      <c r="I26" s="18"/>
      <c r="J26" s="217"/>
      <c r="K26" s="18"/>
    </row>
    <row r="27" spans="1:11" ht="14.7" customHeight="1" x14ac:dyDescent="0.3">
      <c r="A27" s="12"/>
      <c r="B27" s="13"/>
      <c r="C27" s="13"/>
      <c r="D27" s="14" t="s">
        <v>25</v>
      </c>
      <c r="E27" s="7">
        <f t="shared" ref="E27:F27" si="36">E4+E51/4</f>
        <v>11920.286249999999</v>
      </c>
      <c r="F27" s="7">
        <f t="shared" si="36"/>
        <v>11336.0275</v>
      </c>
      <c r="G27" s="7">
        <f t="shared" ref="G27:H27" si="37">G4+G51/4</f>
        <v>11232.80125</v>
      </c>
      <c r="H27" s="7">
        <f t="shared" si="37"/>
        <v>11138.97</v>
      </c>
      <c r="I27" s="7"/>
      <c r="J27" s="210"/>
      <c r="K27" s="7"/>
    </row>
    <row r="28" spans="1:11" ht="14.7" hidden="1" customHeight="1" x14ac:dyDescent="0.3">
      <c r="A28" s="12"/>
      <c r="B28" s="13"/>
      <c r="C28" s="13"/>
      <c r="D28" s="14" t="s">
        <v>26</v>
      </c>
      <c r="E28" s="16">
        <f t="shared" ref="E28:F28" si="38">E4+E51/6</f>
        <v>11876.474166666667</v>
      </c>
      <c r="F28" s="16">
        <f t="shared" si="38"/>
        <v>11318.785</v>
      </c>
      <c r="G28" s="16">
        <f t="shared" ref="G28:H28" si="39">G4+G51/6</f>
        <v>11218.267500000002</v>
      </c>
      <c r="H28" s="16">
        <f t="shared" si="39"/>
        <v>11121.113333333333</v>
      </c>
      <c r="I28" s="16"/>
      <c r="J28" s="215"/>
      <c r="K28" s="16"/>
    </row>
    <row r="29" spans="1:11" ht="14.7" hidden="1" customHeight="1" x14ac:dyDescent="0.3">
      <c r="A29" s="12"/>
      <c r="B29" s="13"/>
      <c r="C29" s="13"/>
      <c r="D29" s="14" t="s">
        <v>27</v>
      </c>
      <c r="E29" s="16">
        <f t="shared" ref="E29:F29" si="40">E4+E51/12</f>
        <v>11832.662083333333</v>
      </c>
      <c r="F29" s="16">
        <f t="shared" si="40"/>
        <v>11301.5425</v>
      </c>
      <c r="G29" s="16">
        <f t="shared" ref="G29:H29" si="41">G4+G51/12</f>
        <v>11203.733750000001</v>
      </c>
      <c r="H29" s="16">
        <f t="shared" si="41"/>
        <v>11103.256666666666</v>
      </c>
      <c r="I29" s="16"/>
      <c r="J29" s="215"/>
      <c r="K29" s="16"/>
    </row>
    <row r="30" spans="1:11" ht="14.7" customHeight="1" x14ac:dyDescent="0.3">
      <c r="A30" s="12"/>
      <c r="B30" s="13"/>
      <c r="C30" s="13"/>
      <c r="D30" s="14" t="s">
        <v>4</v>
      </c>
      <c r="E30" s="11">
        <f t="shared" ref="E30:F30" si="42">E4</f>
        <v>11788.85</v>
      </c>
      <c r="F30" s="11">
        <f t="shared" si="42"/>
        <v>11284.3</v>
      </c>
      <c r="G30" s="11">
        <f t="shared" ref="G30:H30" si="43">G4</f>
        <v>11189.2</v>
      </c>
      <c r="H30" s="11">
        <f t="shared" si="43"/>
        <v>11085.4</v>
      </c>
      <c r="I30" s="11"/>
      <c r="J30" s="212"/>
      <c r="K30" s="11"/>
    </row>
    <row r="31" spans="1:11" ht="14.7" hidden="1" customHeight="1" x14ac:dyDescent="0.3">
      <c r="A31" s="12"/>
      <c r="B31" s="13"/>
      <c r="C31" s="13"/>
      <c r="D31" s="14" t="s">
        <v>28</v>
      </c>
      <c r="E31" s="16">
        <f t="shared" ref="E31:F31" si="44">E4-E51/12</f>
        <v>11745.037916666668</v>
      </c>
      <c r="F31" s="16">
        <f t="shared" si="44"/>
        <v>11267.057499999999</v>
      </c>
      <c r="G31" s="16">
        <f t="shared" ref="G31:H31" si="45">G4-G51/12</f>
        <v>11174.66625</v>
      </c>
      <c r="H31" s="16">
        <f t="shared" si="45"/>
        <v>11067.543333333333</v>
      </c>
      <c r="I31" s="16"/>
      <c r="J31" s="215"/>
      <c r="K31" s="16"/>
    </row>
    <row r="32" spans="1:11" ht="14.7" hidden="1" customHeight="1" x14ac:dyDescent="0.3">
      <c r="A32" s="12"/>
      <c r="B32" s="13"/>
      <c r="C32" s="13"/>
      <c r="D32" s="14" t="s">
        <v>29</v>
      </c>
      <c r="E32" s="16">
        <f t="shared" ref="E32:F32" si="46">E4-E51/6</f>
        <v>11701.225833333334</v>
      </c>
      <c r="F32" s="16">
        <f t="shared" si="46"/>
        <v>11249.814999999999</v>
      </c>
      <c r="G32" s="16">
        <f t="shared" ref="G32:H32" si="47">G4-G51/6</f>
        <v>11160.1325</v>
      </c>
      <c r="H32" s="16">
        <f t="shared" si="47"/>
        <v>11049.686666666666</v>
      </c>
      <c r="I32" s="16"/>
      <c r="J32" s="215"/>
      <c r="K32" s="16"/>
    </row>
    <row r="33" spans="1:13" ht="14.7" customHeight="1" x14ac:dyDescent="0.3">
      <c r="A33" s="12"/>
      <c r="B33" s="13"/>
      <c r="C33" s="13"/>
      <c r="D33" s="14" t="s">
        <v>30</v>
      </c>
      <c r="E33" s="10">
        <f t="shared" ref="E33:F33" si="48">E4-E51/4</f>
        <v>11657.413750000002</v>
      </c>
      <c r="F33" s="10">
        <f t="shared" si="48"/>
        <v>11232.572499999998</v>
      </c>
      <c r="G33" s="10">
        <f t="shared" ref="G33:H33" si="49">G4-G51/4</f>
        <v>11145.598750000001</v>
      </c>
      <c r="H33" s="10">
        <f t="shared" si="49"/>
        <v>11031.83</v>
      </c>
      <c r="I33" s="10"/>
      <c r="J33" s="211"/>
      <c r="K33" s="10"/>
    </row>
    <row r="34" spans="1:13" ht="14.7" customHeight="1" x14ac:dyDescent="0.3">
      <c r="A34" s="12"/>
      <c r="B34" s="13"/>
      <c r="C34" s="13"/>
      <c r="D34" s="14" t="s">
        <v>31</v>
      </c>
      <c r="E34" s="22">
        <f t="shared" ref="E34:F34" si="50">E4-E51/2</f>
        <v>11525.977500000001</v>
      </c>
      <c r="F34" s="22">
        <f t="shared" si="50"/>
        <v>11180.844999999999</v>
      </c>
      <c r="G34" s="22">
        <f t="shared" ref="G34:H34" si="51">G4-G51/2</f>
        <v>11101.997499999999</v>
      </c>
      <c r="H34" s="22">
        <f t="shared" si="51"/>
        <v>10978.259999999998</v>
      </c>
      <c r="I34" s="22"/>
      <c r="J34" s="220"/>
      <c r="K34" s="22"/>
    </row>
    <row r="35" spans="1:13" ht="14.7" hidden="1" customHeight="1" x14ac:dyDescent="0.3">
      <c r="A35" s="12"/>
      <c r="B35" s="13"/>
      <c r="C35" s="13"/>
      <c r="D35" s="14" t="s">
        <v>32</v>
      </c>
      <c r="E35" s="16">
        <f t="shared" ref="E35:F35" si="52">E34-1.168*(E33-E34)</f>
        <v>11372.45996</v>
      </c>
      <c r="F35" s="16">
        <f t="shared" si="52"/>
        <v>11120.42728</v>
      </c>
      <c r="G35" s="16">
        <f t="shared" ref="G35:H35" si="53">G34-1.168*(G33-G34)</f>
        <v>11051.071239999997</v>
      </c>
      <c r="H35" s="16">
        <f t="shared" si="53"/>
        <v>10915.690239999996</v>
      </c>
      <c r="I35" s="16"/>
      <c r="J35" s="215"/>
      <c r="K35" s="16"/>
    </row>
    <row r="36" spans="1:13" ht="14.7" customHeight="1" x14ac:dyDescent="0.3">
      <c r="A36" s="12"/>
      <c r="B36" s="13"/>
      <c r="C36" s="13"/>
      <c r="D36" s="14" t="s">
        <v>33</v>
      </c>
      <c r="E36" s="23">
        <f t="shared" ref="E36:F36" si="54">E4-(E24-E4)</f>
        <v>11304.167643934248</v>
      </c>
      <c r="F36" s="23">
        <f t="shared" si="54"/>
        <v>11094.954115726512</v>
      </c>
      <c r="G36" s="23">
        <f t="shared" ref="G36:H36" si="55">G4-(G24-G4)</f>
        <v>11030.126826512678</v>
      </c>
      <c r="H36" s="23">
        <f t="shared" si="55"/>
        <v>10890.375690552846</v>
      </c>
      <c r="I36" s="23"/>
      <c r="J36" s="221"/>
      <c r="K36" s="23"/>
    </row>
    <row r="37" spans="1:13" ht="14.7" customHeight="1" x14ac:dyDescent="0.3">
      <c r="A37" s="235" t="s">
        <v>34</v>
      </c>
      <c r="B37" s="236"/>
      <c r="C37" s="236"/>
      <c r="D37" s="236"/>
      <c r="E37" s="26" t="s">
        <v>35</v>
      </c>
      <c r="F37" s="9"/>
      <c r="G37" s="9"/>
      <c r="H37" s="9"/>
      <c r="I37" s="9"/>
      <c r="J37" s="9"/>
      <c r="K37" s="9"/>
    </row>
    <row r="38" spans="1:13" ht="14.7" customHeight="1" x14ac:dyDescent="0.3">
      <c r="A38" s="30"/>
      <c r="B38" s="19"/>
      <c r="C38" s="19"/>
      <c r="D38" s="14" t="s">
        <v>36</v>
      </c>
      <c r="E38" s="15"/>
      <c r="F38" s="15"/>
      <c r="G38" s="15"/>
      <c r="H38" s="15"/>
      <c r="I38" s="15"/>
      <c r="J38" s="214"/>
      <c r="K38" s="15"/>
    </row>
    <row r="39" spans="1:13" ht="14.7" customHeight="1" x14ac:dyDescent="0.3">
      <c r="A39" s="30"/>
      <c r="B39" s="19"/>
      <c r="C39" s="19"/>
      <c r="D39" s="14" t="s">
        <v>37</v>
      </c>
      <c r="E39" s="17"/>
      <c r="F39" s="17"/>
      <c r="G39" s="17"/>
      <c r="H39" s="17"/>
      <c r="I39" s="77"/>
      <c r="J39" s="224"/>
      <c r="K39" s="77"/>
      <c r="L39" s="206"/>
      <c r="M39" s="203"/>
    </row>
    <row r="40" spans="1:13" ht="14.7" customHeight="1" x14ac:dyDescent="0.3">
      <c r="A40" s="12"/>
      <c r="B40" s="19"/>
      <c r="C40" s="13"/>
      <c r="D40" s="14" t="s">
        <v>38</v>
      </c>
      <c r="E40" s="18"/>
      <c r="F40" s="18"/>
      <c r="G40" s="18">
        <v>11361.4</v>
      </c>
      <c r="H40" s="18"/>
      <c r="I40" s="18"/>
      <c r="J40" s="217"/>
      <c r="K40" s="18"/>
      <c r="L40" s="206"/>
      <c r="M40" s="203"/>
    </row>
    <row r="41" spans="1:13" ht="14.7" customHeight="1" x14ac:dyDescent="0.3">
      <c r="A41" s="12"/>
      <c r="B41" s="13"/>
      <c r="C41" s="13"/>
      <c r="D41" s="14" t="s">
        <v>39</v>
      </c>
      <c r="E41" s="7"/>
      <c r="F41" s="7"/>
      <c r="G41" s="7">
        <v>11329.0111</v>
      </c>
      <c r="H41" s="7"/>
      <c r="I41" s="7"/>
      <c r="J41" s="226"/>
      <c r="K41" s="7"/>
      <c r="L41" s="206"/>
      <c r="M41" s="203"/>
    </row>
    <row r="42" spans="1:13" ht="14.7" customHeight="1" x14ac:dyDescent="0.3">
      <c r="A42" s="12"/>
      <c r="B42" s="13"/>
      <c r="C42" s="13"/>
      <c r="D42" s="137" t="s">
        <v>64</v>
      </c>
      <c r="E42" s="20"/>
      <c r="F42" s="20"/>
      <c r="G42" s="20">
        <v>11303.584299999999</v>
      </c>
      <c r="H42" s="20"/>
      <c r="I42" s="20"/>
      <c r="J42" s="227"/>
      <c r="K42" s="20"/>
    </row>
    <row r="43" spans="1:13" ht="14.7" customHeight="1" x14ac:dyDescent="0.3">
      <c r="A43" s="12"/>
      <c r="B43" s="13"/>
      <c r="C43" s="13"/>
      <c r="D43" s="14" t="s">
        <v>4</v>
      </c>
      <c r="E43" s="11">
        <f t="shared" ref="E43:F43" si="56">E4</f>
        <v>11788.85</v>
      </c>
      <c r="F43" s="11">
        <f t="shared" si="56"/>
        <v>11284.3</v>
      </c>
      <c r="G43" s="11">
        <f t="shared" ref="G43:H43" si="57">G4</f>
        <v>11189.2</v>
      </c>
      <c r="H43" s="11">
        <f t="shared" si="57"/>
        <v>11085.4</v>
      </c>
      <c r="I43" s="11"/>
      <c r="J43" s="228"/>
      <c r="K43" s="11"/>
    </row>
    <row r="44" spans="1:13" ht="14.7" customHeight="1" x14ac:dyDescent="0.3">
      <c r="A44" s="12"/>
      <c r="B44" s="13"/>
      <c r="C44" s="13"/>
      <c r="D44" s="14" t="s">
        <v>40</v>
      </c>
      <c r="E44" s="21"/>
      <c r="F44" s="21"/>
      <c r="G44" s="21">
        <v>11193.099999999999</v>
      </c>
      <c r="H44" s="21"/>
      <c r="I44" s="21"/>
      <c r="J44" s="21"/>
      <c r="K44" s="21"/>
      <c r="L44" s="207"/>
    </row>
    <row r="45" spans="1:13" ht="14.7" customHeight="1" x14ac:dyDescent="0.3">
      <c r="A45" s="12"/>
      <c r="B45" s="13"/>
      <c r="C45" s="13"/>
      <c r="D45" s="14" t="s">
        <v>41</v>
      </c>
      <c r="E45" s="10"/>
      <c r="F45" s="10"/>
      <c r="G45" s="10">
        <v>11153.381199999998</v>
      </c>
      <c r="H45" s="10"/>
      <c r="I45" s="10"/>
      <c r="J45" s="10"/>
      <c r="K45" s="10"/>
      <c r="L45" s="208"/>
    </row>
    <row r="46" spans="1:13" ht="14.7" customHeight="1" x14ac:dyDescent="0.3">
      <c r="A46" s="12"/>
      <c r="B46" s="13"/>
      <c r="C46" s="13"/>
      <c r="D46" s="14" t="s">
        <v>42</v>
      </c>
      <c r="E46" s="22"/>
      <c r="F46" s="22"/>
      <c r="G46" s="22"/>
      <c r="H46" s="22"/>
      <c r="I46" s="22"/>
      <c r="J46" s="22"/>
      <c r="K46" s="22"/>
      <c r="L46" s="206"/>
      <c r="M46" s="168"/>
    </row>
    <row r="47" spans="1:13" ht="14.7" customHeight="1" x14ac:dyDescent="0.3">
      <c r="A47" s="12"/>
      <c r="B47" s="13"/>
      <c r="C47" s="13"/>
      <c r="D47" s="14" t="s">
        <v>43</v>
      </c>
      <c r="E47" s="23"/>
      <c r="F47" s="23"/>
      <c r="G47" s="23"/>
      <c r="H47" s="23"/>
      <c r="I47" s="23"/>
      <c r="J47" s="229"/>
      <c r="K47" s="23"/>
      <c r="L47" s="206"/>
      <c r="M47" s="168"/>
    </row>
    <row r="48" spans="1:13" ht="14.7" customHeight="1" x14ac:dyDescent="0.3">
      <c r="A48" s="12"/>
      <c r="B48" s="13"/>
      <c r="C48" s="13"/>
      <c r="D48" s="14" t="s">
        <v>44</v>
      </c>
      <c r="E48" s="24"/>
      <c r="F48" s="24"/>
      <c r="G48" s="24"/>
      <c r="H48" s="24"/>
      <c r="I48" s="24"/>
      <c r="J48" s="222"/>
      <c r="K48" s="24"/>
    </row>
    <row r="49" spans="1:11" ht="14.7" customHeight="1" x14ac:dyDescent="0.3">
      <c r="A49" s="235" t="s">
        <v>45</v>
      </c>
      <c r="B49" s="236"/>
      <c r="C49" s="236"/>
      <c r="D49" s="236"/>
      <c r="E49" s="25"/>
      <c r="F49" s="25"/>
      <c r="G49" s="25"/>
      <c r="H49" s="25"/>
      <c r="I49" s="25"/>
      <c r="J49" s="223"/>
      <c r="K49" s="25"/>
    </row>
    <row r="50" spans="1:11" ht="14.7" customHeight="1" x14ac:dyDescent="0.3">
      <c r="A50" s="12"/>
      <c r="B50" s="13"/>
      <c r="C50" s="13"/>
      <c r="D50" s="14" t="s">
        <v>46</v>
      </c>
      <c r="E50" s="16">
        <f t="shared" ref="E50:F50" si="58">ABS(E2-E3)</f>
        <v>477.94999999999891</v>
      </c>
      <c r="F50" s="16">
        <f t="shared" si="58"/>
        <v>188.10000000000036</v>
      </c>
      <c r="G50" s="16">
        <f t="shared" ref="G50:H50" si="59">ABS(G2-G3)</f>
        <v>158.55000000000109</v>
      </c>
      <c r="H50" s="16">
        <f t="shared" si="59"/>
        <v>194.80000000000109</v>
      </c>
      <c r="I50" s="16"/>
      <c r="J50" s="215"/>
      <c r="K50" s="16"/>
    </row>
    <row r="51" spans="1:11" ht="14.7" customHeight="1" x14ac:dyDescent="0.3">
      <c r="A51" s="12"/>
      <c r="B51" s="13"/>
      <c r="C51" s="13"/>
      <c r="D51" s="14" t="s">
        <v>47</v>
      </c>
      <c r="E51" s="16">
        <f t="shared" ref="E51:F51" si="60">E50*1.1</f>
        <v>525.74499999999887</v>
      </c>
      <c r="F51" s="16">
        <f t="shared" si="60"/>
        <v>206.91000000000042</v>
      </c>
      <c r="G51" s="16">
        <f t="shared" ref="G51:H51" si="61">G50*1.1</f>
        <v>174.40500000000122</v>
      </c>
      <c r="H51" s="16">
        <f t="shared" si="61"/>
        <v>214.28000000000122</v>
      </c>
      <c r="I51" s="16"/>
      <c r="J51" s="215"/>
      <c r="K51" s="16"/>
    </row>
    <row r="52" spans="1:11" ht="14.7" customHeight="1" x14ac:dyDescent="0.3">
      <c r="A52" s="12"/>
      <c r="B52" s="13"/>
      <c r="C52" s="13"/>
      <c r="D52" s="14" t="s">
        <v>48</v>
      </c>
      <c r="E52" s="16">
        <f t="shared" ref="E52:F52" si="62">(E2+E3)</f>
        <v>23728.15</v>
      </c>
      <c r="F52" s="16">
        <f t="shared" si="62"/>
        <v>22608.199999999997</v>
      </c>
      <c r="G52" s="16">
        <f t="shared" ref="G52:H52" si="63">(G2+G3)</f>
        <v>22463.35</v>
      </c>
      <c r="H52" s="16">
        <f t="shared" si="63"/>
        <v>22340.1</v>
      </c>
      <c r="I52" s="16"/>
      <c r="J52" s="215"/>
      <c r="K52" s="16"/>
    </row>
    <row r="53" spans="1:11" ht="14.7" customHeight="1" x14ac:dyDescent="0.3">
      <c r="A53" s="12"/>
      <c r="B53" s="13"/>
      <c r="C53" s="13"/>
      <c r="D53" s="14" t="s">
        <v>49</v>
      </c>
      <c r="E53" s="16">
        <f t="shared" ref="E53:F53" si="64">(E2+E3)/2</f>
        <v>11864.075000000001</v>
      </c>
      <c r="F53" s="16">
        <f t="shared" si="64"/>
        <v>11304.099999999999</v>
      </c>
      <c r="G53" s="16">
        <f t="shared" ref="G53:H53" si="65">(G2+G3)/2</f>
        <v>11231.674999999999</v>
      </c>
      <c r="H53" s="16">
        <f t="shared" si="65"/>
        <v>11170.05</v>
      </c>
      <c r="I53" s="16"/>
      <c r="J53" s="215"/>
      <c r="K53" s="16"/>
    </row>
    <row r="54" spans="1:11" ht="14.7" customHeight="1" x14ac:dyDescent="0.3">
      <c r="A54" s="12"/>
      <c r="B54" s="13"/>
      <c r="C54" s="13"/>
      <c r="D54" s="14" t="s">
        <v>12</v>
      </c>
      <c r="E54" s="16">
        <f t="shared" ref="E54:F54" si="66">E55-E56+E55</f>
        <v>11813.924999999999</v>
      </c>
      <c r="F54" s="16">
        <f t="shared" si="66"/>
        <v>11290.900000000001</v>
      </c>
      <c r="G54" s="16">
        <f t="shared" ref="G54:H54" si="67">G55-G56+G55</f>
        <v>11203.358333333337</v>
      </c>
      <c r="H54" s="16">
        <f t="shared" si="67"/>
        <v>11113.616666666669</v>
      </c>
      <c r="I54" s="16"/>
      <c r="J54" s="215"/>
      <c r="K54" s="16"/>
    </row>
    <row r="55" spans="1:11" ht="14.7" customHeight="1" x14ac:dyDescent="0.3">
      <c r="A55" s="12"/>
      <c r="B55" s="13"/>
      <c r="C55" s="13"/>
      <c r="D55" s="14" t="s">
        <v>50</v>
      </c>
      <c r="E55" s="16">
        <f t="shared" ref="E55:F55" si="68">(E2+E3+E4)/3</f>
        <v>11839</v>
      </c>
      <c r="F55" s="16">
        <f t="shared" si="68"/>
        <v>11297.5</v>
      </c>
      <c r="G55" s="16">
        <f t="shared" ref="G55:H55" si="69">(G2+G3+G4)/3</f>
        <v>11217.516666666668</v>
      </c>
      <c r="H55" s="16">
        <f t="shared" si="69"/>
        <v>11141.833333333334</v>
      </c>
      <c r="I55" s="16"/>
      <c r="J55" s="215"/>
      <c r="K55" s="16"/>
    </row>
    <row r="56" spans="1:11" ht="14.7" customHeight="1" x14ac:dyDescent="0.3">
      <c r="A56" s="12"/>
      <c r="B56" s="13"/>
      <c r="C56" s="13"/>
      <c r="D56" s="14" t="s">
        <v>14</v>
      </c>
      <c r="E56" s="16">
        <f t="shared" ref="E56:F56" si="70">E53</f>
        <v>11864.075000000001</v>
      </c>
      <c r="F56" s="16">
        <f t="shared" si="70"/>
        <v>11304.099999999999</v>
      </c>
      <c r="G56" s="16">
        <f t="shared" ref="G56:H56" si="71">G53</f>
        <v>11231.674999999999</v>
      </c>
      <c r="H56" s="16">
        <f t="shared" si="71"/>
        <v>11170.05</v>
      </c>
      <c r="I56" s="16"/>
      <c r="J56" s="215"/>
      <c r="K56" s="16"/>
    </row>
    <row r="57" spans="1:11" ht="14.7" customHeight="1" x14ac:dyDescent="0.3">
      <c r="A57" s="12"/>
      <c r="B57" s="13"/>
      <c r="C57" s="13"/>
      <c r="D57" s="14" t="s">
        <v>51</v>
      </c>
      <c r="E57" s="31">
        <f>(E54-E56)</f>
        <v>-50.150000000001455</v>
      </c>
      <c r="F57" s="31">
        <f t="shared" ref="F57" si="72">ABS(F54-F56)</f>
        <v>13.19999999999709</v>
      </c>
      <c r="G57" s="31">
        <f t="shared" ref="G57:H57" si="73">ABS(G54-G56)</f>
        <v>28.316666666662059</v>
      </c>
      <c r="H57" s="31">
        <f t="shared" si="73"/>
        <v>56.433333333330665</v>
      </c>
      <c r="I57" s="31"/>
      <c r="J57" s="225"/>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G14" sqref="G14"/>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zoomScaleNormal="100" workbookViewId="0">
      <selection activeCell="R33" sqref="R33"/>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31" width="5.6640625" style="113" customWidth="1"/>
    <col min="32" max="32" width="12.6640625" style="113" customWidth="1"/>
    <col min="33" max="33" width="5.6640625" style="113" customWidth="1"/>
    <col min="34" max="34" width="12.6640625" style="113" customWidth="1"/>
    <col min="35" max="35" width="5.6640625" style="113" customWidth="1"/>
    <col min="36" max="36" width="12.6640625" style="113" customWidth="1"/>
    <col min="37" max="272" width="8.6640625" style="113" customWidth="1"/>
    <col min="273" max="16384" width="8.664062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10585.65</v>
      </c>
      <c r="C6" s="111"/>
      <c r="D6" s="179">
        <v>12103.05</v>
      </c>
      <c r="E6" s="112"/>
      <c r="F6" s="180">
        <v>12000.35</v>
      </c>
      <c r="G6" s="110"/>
      <c r="H6" s="178">
        <v>12000.35</v>
      </c>
      <c r="I6" s="111"/>
      <c r="J6" s="179">
        <v>11706.6</v>
      </c>
      <c r="K6" s="112"/>
      <c r="L6" s="180">
        <v>11398.1</v>
      </c>
      <c r="M6" s="110"/>
      <c r="N6" s="178">
        <v>11361.4</v>
      </c>
      <c r="O6" s="111"/>
      <c r="P6" s="179">
        <v>11361.4</v>
      </c>
      <c r="Q6" s="112"/>
      <c r="R6" s="180">
        <v>11267.45</v>
      </c>
      <c r="S6" s="110"/>
      <c r="T6" s="178"/>
      <c r="U6" s="111"/>
      <c r="V6" s="178"/>
      <c r="W6" s="112"/>
      <c r="X6" s="180"/>
      <c r="Y6" s="110"/>
      <c r="Z6" s="178"/>
      <c r="AA6" s="111"/>
      <c r="AB6" s="178"/>
      <c r="AC6" s="112"/>
      <c r="AD6" s="180">
        <v>11361.4</v>
      </c>
      <c r="AE6" s="110"/>
      <c r="AF6" s="178">
        <v>11398.1</v>
      </c>
      <c r="AG6" s="111"/>
      <c r="AH6" s="178">
        <v>11706.6</v>
      </c>
      <c r="AI6" s="112"/>
      <c r="AJ6" s="180">
        <v>12000.35</v>
      </c>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12103.05</v>
      </c>
      <c r="C9" s="111"/>
      <c r="D9" s="179">
        <v>11769.5</v>
      </c>
      <c r="E9" s="112"/>
      <c r="F9" s="180">
        <v>11625.1</v>
      </c>
      <c r="G9" s="110"/>
      <c r="H9" s="178">
        <v>11461</v>
      </c>
      <c r="I9" s="111"/>
      <c r="J9" s="179">
        <v>11301.55</v>
      </c>
      <c r="K9" s="112"/>
      <c r="L9" s="180">
        <v>11229.8</v>
      </c>
      <c r="M9" s="110"/>
      <c r="N9" s="178">
        <v>11072.65</v>
      </c>
      <c r="O9" s="111"/>
      <c r="P9" s="179">
        <v>11152.4</v>
      </c>
      <c r="Q9" s="112"/>
      <c r="R9" s="179">
        <v>11161.61</v>
      </c>
      <c r="S9" s="110"/>
      <c r="T9" s="178"/>
      <c r="U9" s="111"/>
      <c r="V9" s="179"/>
      <c r="W9" s="112"/>
      <c r="X9" s="179"/>
      <c r="Y9" s="110"/>
      <c r="Z9" s="178"/>
      <c r="AA9" s="111"/>
      <c r="AB9" s="179"/>
      <c r="AC9" s="112"/>
      <c r="AD9" s="179">
        <v>11072.65</v>
      </c>
      <c r="AE9" s="110"/>
      <c r="AF9" s="178">
        <v>11072.65</v>
      </c>
      <c r="AG9" s="111"/>
      <c r="AH9" s="179">
        <v>11072.65</v>
      </c>
      <c r="AI9" s="112"/>
      <c r="AJ9" s="179">
        <v>11072.65</v>
      </c>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v>12000.35</v>
      </c>
      <c r="E12" s="112"/>
      <c r="F12" s="180">
        <v>11981.75</v>
      </c>
      <c r="G12" s="110"/>
      <c r="H12" s="178">
        <v>11706.6</v>
      </c>
      <c r="I12" s="111"/>
      <c r="J12" s="179">
        <v>11398.1</v>
      </c>
      <c r="K12" s="112"/>
      <c r="L12" s="180">
        <v>11361.4</v>
      </c>
      <c r="M12" s="110"/>
      <c r="N12" s="178"/>
      <c r="O12" s="111"/>
      <c r="P12" s="179">
        <v>11267.45</v>
      </c>
      <c r="Q12" s="112"/>
      <c r="R12" s="180">
        <v>11220.7</v>
      </c>
      <c r="S12" s="110"/>
      <c r="T12" s="178"/>
      <c r="U12" s="111"/>
      <c r="V12" s="179"/>
      <c r="W12" s="112"/>
      <c r="X12" s="180"/>
      <c r="Y12" s="110"/>
      <c r="Z12" s="178"/>
      <c r="AA12" s="111"/>
      <c r="AB12" s="179"/>
      <c r="AC12" s="112"/>
      <c r="AD12" s="180"/>
      <c r="AE12" s="110"/>
      <c r="AF12" s="178"/>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11397.141799999999</v>
      </c>
      <c r="K16" s="188"/>
      <c r="L16" s="188">
        <f>VALUE(23.6/100*(L6-L9)+L9)</f>
        <v>11269.5188</v>
      </c>
      <c r="M16" s="188"/>
      <c r="N16" s="188">
        <f>VALUE(23.6/100*(N6-N9)+N9)</f>
        <v>11140.795</v>
      </c>
      <c r="O16" s="189"/>
      <c r="P16" s="188">
        <f>VALUE(23.6/100*(P6-P9)+P9)</f>
        <v>11201.724</v>
      </c>
      <c r="Q16" s="188"/>
      <c r="R16" s="188">
        <f>VALUE(23.6/100*(R6-R9)+R9)</f>
        <v>11186.588240000001</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11140.795</v>
      </c>
      <c r="AE16" s="188"/>
      <c r="AF16" s="188">
        <f>VALUE(23.6/100*(AF6-AF9)+AF9)</f>
        <v>11149.456200000001</v>
      </c>
      <c r="AG16" s="189"/>
      <c r="AH16" s="188">
        <f>VALUE(23.6/100*(AH6-AH9)+AH9)</f>
        <v>11222.262199999999</v>
      </c>
      <c r="AI16" s="188"/>
      <c r="AJ16" s="188">
        <f>VALUE(23.6/100*(AJ6-AJ9)+AJ9)</f>
        <v>11291.5872</v>
      </c>
    </row>
    <row r="17" spans="1:36"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11456.2791</v>
      </c>
      <c r="K17" s="190"/>
      <c r="L17" s="231">
        <f>VALUE(38.2/100*(L6-L9)+L9)</f>
        <v>11294.0906</v>
      </c>
      <c r="M17" s="190"/>
      <c r="N17" s="190">
        <f>38.2/100*(N6-N9)+N9</f>
        <v>11182.952499999999</v>
      </c>
      <c r="O17" s="191"/>
      <c r="P17" s="190">
        <f>VALUE(38.2/100*(P6-P9)+P9)</f>
        <v>11232.237999999999</v>
      </c>
      <c r="Q17" s="190"/>
      <c r="R17" s="190">
        <f>VALUE(38.2/100*(R6-R9)+R9)</f>
        <v>11202.04088</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11182.952499999999</v>
      </c>
      <c r="AE17" s="190"/>
      <c r="AF17" s="190">
        <f>38.2/100*(AF6-AF9)+AF9</f>
        <v>11196.9719</v>
      </c>
      <c r="AG17" s="191"/>
      <c r="AH17" s="190">
        <f>VALUE(38.2/100*(AH6-AH9)+AH9)</f>
        <v>11314.8189</v>
      </c>
      <c r="AI17" s="190"/>
      <c r="AJ17" s="190">
        <f>VALUE(38.2/100*(AJ6-AJ9)+AJ9)</f>
        <v>11427.0314</v>
      </c>
    </row>
    <row r="18" spans="1:36"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11504.075000000001</v>
      </c>
      <c r="K18" s="188"/>
      <c r="L18" s="188">
        <f>VALUE(50/100*(L6-L9)+L9)</f>
        <v>11313.95</v>
      </c>
      <c r="M18" s="188"/>
      <c r="N18" s="188">
        <f>VALUE(50/100*(N6-N9)+N9)</f>
        <v>11217.025</v>
      </c>
      <c r="O18" s="189"/>
      <c r="P18" s="188">
        <f>VALUE(50/100*(P6-P9)+P9)</f>
        <v>11256.9</v>
      </c>
      <c r="Q18" s="188"/>
      <c r="R18" s="188">
        <f>VALUE(50/100*(R6-R9)+R9)</f>
        <v>11214.53</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11217.025</v>
      </c>
      <c r="AE18" s="188"/>
      <c r="AF18" s="188">
        <f>VALUE(50/100*(AF6-AF9)+AF9)</f>
        <v>11235.375</v>
      </c>
      <c r="AG18" s="189"/>
      <c r="AH18" s="188">
        <f>VALUE(50/100*(AH6-AH9)+AH9)</f>
        <v>11389.625</v>
      </c>
      <c r="AI18" s="188"/>
      <c r="AJ18" s="188">
        <f>VALUE(50/100*(AJ6-AJ9)+AJ9)</f>
        <v>11536.5</v>
      </c>
    </row>
    <row r="19" spans="1:36"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11551.8709</v>
      </c>
      <c r="K19" s="188"/>
      <c r="L19" s="188">
        <f>VALUE(61.8/100*(L6-L9)+L9)</f>
        <v>11333.8094</v>
      </c>
      <c r="M19" s="188"/>
      <c r="N19" s="188">
        <f>VALUE(61.8/100*(N6-N9)+N9)</f>
        <v>11251.0975</v>
      </c>
      <c r="O19" s="189"/>
      <c r="P19" s="188">
        <f>VALUE(61.8/100*(P6-P9)+P9)</f>
        <v>11281.562</v>
      </c>
      <c r="Q19" s="188"/>
      <c r="R19" s="188">
        <f>VALUE(61.8/100*(R6-R9)+R9)</f>
        <v>11227.019120000001</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11251.0975</v>
      </c>
      <c r="AE19" s="188"/>
      <c r="AF19" s="188">
        <f>VALUE(61.8/100*(AF6-AF9)+AF9)</f>
        <v>11273.7781</v>
      </c>
      <c r="AG19" s="189"/>
      <c r="AH19" s="188">
        <f>VALUE(61.8/100*(AH6-AH9)+AH9)</f>
        <v>11464.4311</v>
      </c>
      <c r="AI19" s="188"/>
      <c r="AJ19" s="188">
        <f>VALUE(61.8/100*(AJ6-AJ9)+AJ9)</f>
        <v>11645.9686</v>
      </c>
    </row>
    <row r="20" spans="1:36"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11587.92035</v>
      </c>
      <c r="K20" s="193"/>
      <c r="L20" s="192">
        <f>VALUE(70.7/100*(L6-L9)+L9)</f>
        <v>11348.7881</v>
      </c>
      <c r="M20" s="192"/>
      <c r="N20" s="192">
        <f>VALUE(70.7/100*(N6-N9)+N9)</f>
        <v>11276.796249999999</v>
      </c>
      <c r="O20" s="169"/>
      <c r="P20" s="192">
        <f>VALUE(70.7/100*(P6-P9)+P9)</f>
        <v>11300.163</v>
      </c>
      <c r="Q20" s="193"/>
      <c r="R20" s="192">
        <f>VALUE(70.7/100*(R6-R9)+R9)</f>
        <v>11236.438880000002</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11276.796249999999</v>
      </c>
      <c r="AE20" s="192"/>
      <c r="AF20" s="192">
        <f>VALUE(70.7/100*(AF6-AF9)+AF9)</f>
        <v>11302.74315</v>
      </c>
      <c r="AG20" s="169"/>
      <c r="AH20" s="192">
        <f>VALUE(70.7/100*(AH6-AH9)+AH9)</f>
        <v>11520.852650000001</v>
      </c>
      <c r="AI20" s="193"/>
      <c r="AJ20" s="192">
        <f>VALUE(70.7/100*(AJ6-AJ9)+AJ9)</f>
        <v>11728.5339</v>
      </c>
    </row>
    <row r="21" spans="1:36"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11619.9193</v>
      </c>
      <c r="K21" s="188"/>
      <c r="L21" s="188">
        <f>VALUE(78.6/100*(L6-L9)+L9)</f>
        <v>11362.0838</v>
      </c>
      <c r="M21" s="188"/>
      <c r="N21" s="188">
        <f>VALUE(78.6/100*(N6-N9)+N9)</f>
        <v>11299.6075</v>
      </c>
      <c r="O21" s="189"/>
      <c r="P21" s="188">
        <f>VALUE(78.6/100*(P6-P9)+P9)</f>
        <v>11316.673999999999</v>
      </c>
      <c r="Q21" s="188"/>
      <c r="R21" s="188">
        <f>VALUE(78.6/100*(R6-R9)+R9)</f>
        <v>11244.80024</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11299.6075</v>
      </c>
      <c r="AE21" s="188"/>
      <c r="AF21" s="188">
        <f>VALUE(78.6/100*(AF6-AF9)+AF9)</f>
        <v>11328.4537</v>
      </c>
      <c r="AG21" s="189"/>
      <c r="AH21" s="188">
        <f>VALUE(78.6/100*(AH6-AH9)+AH9)</f>
        <v>11570.9347</v>
      </c>
      <c r="AI21" s="188"/>
      <c r="AJ21" s="188">
        <f>VALUE(78.6/100*(AJ6-AJ9)+AJ9)</f>
        <v>11801.822200000001</v>
      </c>
    </row>
    <row r="22" spans="1:36"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11398.1</v>
      </c>
      <c r="M22" s="192"/>
      <c r="N22" s="192">
        <f>VALUE(100/100*(N6-N9)+N9)</f>
        <v>11361.4</v>
      </c>
      <c r="O22" s="169"/>
      <c r="P22" s="192">
        <f>VALUE(100/100*(P6-P9)+P9)</f>
        <v>11361.4</v>
      </c>
      <c r="Q22" s="193"/>
      <c r="R22" s="192">
        <f>VALUE(100/100*(R6-R9)+R9)</f>
        <v>11267.45</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11361.4</v>
      </c>
      <c r="AE22" s="192"/>
      <c r="AF22" s="192">
        <f>VALUE(100/100*(AF6-AF9)+AF9)</f>
        <v>11398.1</v>
      </c>
      <c r="AG22" s="169"/>
      <c r="AH22" s="192">
        <f>VALUE(100/100*(AH6-AH9)+AH9)</f>
        <v>11706.6</v>
      </c>
      <c r="AI22" s="193"/>
      <c r="AJ22" s="192">
        <f>VALUE(100/100*(AJ6-AJ9)+AJ9)</f>
        <v>12000.35</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233">
        <f>VALUE(J12-38.2/100*(J6-J9))</f>
        <v>11243.3709</v>
      </c>
      <c r="K25" s="195"/>
      <c r="L25" s="197">
        <f>VALUE(L12-38.2/100*(L6-L9))</f>
        <v>11297.109399999999</v>
      </c>
      <c r="M25" s="195"/>
      <c r="N25" s="195">
        <f>VALUE(N12-38.2/100*(N6-N9))</f>
        <v>-110.30249999999999</v>
      </c>
      <c r="O25" s="196"/>
      <c r="P25" s="195">
        <f>VALUE(P12-38.2/100*(P6-P9))</f>
        <v>11187.612000000001</v>
      </c>
      <c r="Q25" s="195"/>
      <c r="R25" s="195">
        <f>VALUE(R12-38.2/100*(R6-R9))</f>
        <v>11180.269120000001</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-110.30249999999999</v>
      </c>
      <c r="AE25" s="195"/>
      <c r="AF25" s="195">
        <f>VALUE(AF12-38.2/100*(AF6-AF9))</f>
        <v>-124.32190000000028</v>
      </c>
      <c r="AG25" s="196"/>
      <c r="AH25" s="195">
        <f>VALUE(AH12-38.2/100*(AH6-AH9))</f>
        <v>-242.16890000000029</v>
      </c>
      <c r="AI25" s="195"/>
      <c r="AJ25" s="195">
        <f>VALUE(AJ12-38.2/100*(AJ6-AJ9))</f>
        <v>-354.38140000000027</v>
      </c>
    </row>
    <row r="26" spans="1:36"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11195.575000000001</v>
      </c>
      <c r="K26" s="195"/>
      <c r="L26" s="195">
        <f>VALUE(L12-50/100*(L6-L9))</f>
        <v>11277.25</v>
      </c>
      <c r="M26" s="195"/>
      <c r="N26" s="195">
        <f>VALUE(N12-50/100*(N6-N9))</f>
        <v>-144.375</v>
      </c>
      <c r="O26" s="196"/>
      <c r="P26" s="195">
        <f>VALUE(P12-50/100*(P6-P9))</f>
        <v>11162.95</v>
      </c>
      <c r="Q26" s="195"/>
      <c r="R26" s="195">
        <f>VALUE(R12-50/100*(R6-R9))</f>
        <v>11167.78</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-144.375</v>
      </c>
      <c r="AE26" s="195"/>
      <c r="AF26" s="195">
        <f>VALUE(AF12-50/100*(AF6-AF9))</f>
        <v>-162.72500000000036</v>
      </c>
      <c r="AG26" s="196"/>
      <c r="AH26" s="195">
        <f>VALUE(AH12-50/100*(AH6-AH9))</f>
        <v>-316.97500000000036</v>
      </c>
      <c r="AI26" s="195"/>
      <c r="AJ26" s="195">
        <f>VALUE(AJ12-50/100*(AJ6-AJ9))</f>
        <v>-463.85000000000036</v>
      </c>
    </row>
    <row r="27" spans="1:36"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11147.7791</v>
      </c>
      <c r="K27" s="198"/>
      <c r="L27" s="198">
        <f>VALUE(L12-61.8/100*(L6-L9))</f>
        <v>11257.390599999999</v>
      </c>
      <c r="M27" s="198"/>
      <c r="N27" s="198">
        <f>VALUE(N12-61.8/100*(N6-N9))</f>
        <v>-178.44749999999999</v>
      </c>
      <c r="O27" s="199"/>
      <c r="P27" s="198">
        <f>VALUE(P12-61.8/100*(P6-P9))</f>
        <v>11138.288</v>
      </c>
      <c r="Q27" s="198"/>
      <c r="R27" s="198">
        <f>VALUE(R12-61.8/100*(R6-R9))</f>
        <v>11155.29088</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-178.44749999999999</v>
      </c>
      <c r="AE27" s="198"/>
      <c r="AF27" s="198">
        <f>VALUE(AF12-61.8/100*(AF6-AF9))</f>
        <v>-201.12810000000044</v>
      </c>
      <c r="AG27" s="199"/>
      <c r="AH27" s="198">
        <f>VALUE(AH12-61.8/100*(AH6-AH9))</f>
        <v>-391.78110000000044</v>
      </c>
      <c r="AI27" s="198"/>
      <c r="AJ27" s="198">
        <f>VALUE(AJ12-61.8/100*(AJ6-AJ9))</f>
        <v>-573.3186000000004</v>
      </c>
    </row>
    <row r="28" spans="1:36"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11114.281465</v>
      </c>
      <c r="K28" s="193"/>
      <c r="L28" s="192">
        <f>VALUE(L12-70.07/100*(L6-L9))</f>
        <v>11243.472189999999</v>
      </c>
      <c r="M28" s="192"/>
      <c r="N28" s="192">
        <f>VALUE(N12-70.07/100*(N6-N9))</f>
        <v>-202.32712499999997</v>
      </c>
      <c r="O28" s="169"/>
      <c r="P28" s="192">
        <f>VALUE(P12-70.07/100*(P6-P9))</f>
        <v>11121.003700000001</v>
      </c>
      <c r="Q28" s="193"/>
      <c r="R28" s="192">
        <f>VALUE(R12-70.07/100*(R6-R9))</f>
        <v>11146.537912</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-202.32712499999997</v>
      </c>
      <c r="AE28" s="192"/>
      <c r="AF28" s="192">
        <f>VALUE(AF12-70.07/100*(AF6-AF9))</f>
        <v>-228.04281500000047</v>
      </c>
      <c r="AG28" s="169"/>
      <c r="AH28" s="192">
        <f>VALUE(AH12-70.07/100*(AH6-AH9))</f>
        <v>-444.20876500000043</v>
      </c>
      <c r="AI28" s="193"/>
      <c r="AJ28" s="192">
        <f>VALUE(AJ12-70.07/100*(AJ6-AJ9))</f>
        <v>-650.03939000000037</v>
      </c>
    </row>
    <row r="29" spans="1:36" ht="14.7" customHeight="1" x14ac:dyDescent="0.3">
      <c r="A29" s="118">
        <v>1</v>
      </c>
      <c r="B29" s="195">
        <f>VALUE(B12-100/100*(B6-B9))</f>
        <v>1517.3999999999996</v>
      </c>
      <c r="C29" s="196"/>
      <c r="D29" s="195">
        <f>VALUE(D12-100/100*(D6-D9))</f>
        <v>11666.800000000001</v>
      </c>
      <c r="E29" s="195"/>
      <c r="F29" s="195">
        <f>VALUE(F12-100/100*(F6-F9))</f>
        <v>11606.5</v>
      </c>
      <c r="G29" s="195"/>
      <c r="H29" s="233">
        <f>VALUE(H12-100/100*(H6-H9))</f>
        <v>11167.25</v>
      </c>
      <c r="I29" s="196"/>
      <c r="J29" s="233">
        <f>VALUE(J12-100/100*(J6-J9))</f>
        <v>10993.05</v>
      </c>
      <c r="K29" s="195"/>
      <c r="L29" s="195">
        <f>VALUE(L12-100/100*(L6-L9))</f>
        <v>11193.099999999999</v>
      </c>
      <c r="M29" s="195"/>
      <c r="N29" s="195">
        <f>VALUE(N12-100/100*(N6-N9))</f>
        <v>-288.75</v>
      </c>
      <c r="O29" s="196"/>
      <c r="P29" s="195">
        <f>VALUE(P12-100/100*(P6-P9))</f>
        <v>11058.45</v>
      </c>
      <c r="Q29" s="195"/>
      <c r="R29" s="233">
        <f>VALUE(R12-100/100*(R6-R9))</f>
        <v>11114.86</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-288.75</v>
      </c>
      <c r="AE29" s="195"/>
      <c r="AF29" s="195">
        <f>VALUE(AF12-100/100*(AF6-AF9))</f>
        <v>-325.45000000000073</v>
      </c>
      <c r="AG29" s="196"/>
      <c r="AH29" s="195">
        <f>VALUE(AH12-100/100*(AH6-AH9))</f>
        <v>-633.95000000000073</v>
      </c>
      <c r="AI29" s="195"/>
      <c r="AJ29" s="195">
        <f>VALUE(AJ12-100/100*(AJ6-AJ9))</f>
        <v>-927.70000000000073</v>
      </c>
    </row>
    <row r="30" spans="1:36"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10897.458199999999</v>
      </c>
      <c r="K30" s="200"/>
      <c r="L30" s="200">
        <f>VALUE(L12-123.6/100*(L6-L9))</f>
        <v>11153.381199999998</v>
      </c>
      <c r="M30" s="200"/>
      <c r="N30" s="200">
        <f>VALUE(N12-123.6/100*(N6-N9))</f>
        <v>-356.89499999999998</v>
      </c>
      <c r="O30" s="201"/>
      <c r="P30" s="200">
        <f>VALUE(P12-123.6/100*(P6-P9))</f>
        <v>11009.126</v>
      </c>
      <c r="Q30" s="200"/>
      <c r="R30" s="234">
        <f>VALUE(R12-123.6/100*(R6-R9))</f>
        <v>11089.88176</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-356.89499999999998</v>
      </c>
      <c r="AE30" s="200"/>
      <c r="AF30" s="200">
        <f>VALUE(AF12-123.6/100*(AF6-AF9))</f>
        <v>-402.25620000000089</v>
      </c>
      <c r="AG30" s="201"/>
      <c r="AH30" s="200">
        <f>VALUE(AH12-123.6/100*(AH6-AH9))</f>
        <v>-783.56220000000087</v>
      </c>
      <c r="AI30" s="200"/>
      <c r="AJ30" s="200">
        <f>VALUE(AJ12-123.6/100*(AJ6-AJ9))</f>
        <v>-1146.6372000000008</v>
      </c>
    </row>
    <row r="31" spans="1:36"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10838.320899999999</v>
      </c>
      <c r="K31" s="193"/>
      <c r="L31" s="192">
        <f>VALUE(L12-138.2/100*(L6-L9))</f>
        <v>11128.809399999998</v>
      </c>
      <c r="M31" s="192"/>
      <c r="N31" s="192">
        <f>VALUE(N12-138.2/100*(N6-N9))</f>
        <v>-399.05249999999995</v>
      </c>
      <c r="O31" s="169"/>
      <c r="P31" s="192">
        <f>VALUE(P12-138.2/100*(P6-P9))</f>
        <v>10978.612000000001</v>
      </c>
      <c r="Q31" s="193"/>
      <c r="R31" s="192">
        <f>VALUE(R12-138.2/100*(R6-R9))</f>
        <v>11074.429120000001</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-399.05249999999995</v>
      </c>
      <c r="AE31" s="192"/>
      <c r="AF31" s="192">
        <f>VALUE(AF12-138.2/100*(AF6-AF9))</f>
        <v>-449.77190000000098</v>
      </c>
      <c r="AG31" s="169"/>
      <c r="AH31" s="192">
        <f>VALUE(AH12-138.2/100*(AH6-AH9))</f>
        <v>-876.11890000000096</v>
      </c>
      <c r="AI31" s="193"/>
      <c r="AJ31" s="192">
        <f>VALUE(AJ12-138.2/100*(AJ6-AJ9))</f>
        <v>-1282.0814000000009</v>
      </c>
    </row>
    <row r="32" spans="1:36"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10790.524999999998</v>
      </c>
      <c r="K32" s="193"/>
      <c r="L32" s="192">
        <f>VALUE(L12-150/100*(L6-L9))</f>
        <v>11108.949999999997</v>
      </c>
      <c r="M32" s="192"/>
      <c r="N32" s="192">
        <f>VALUE(N12-150/100*(N6-N9))</f>
        <v>-433.125</v>
      </c>
      <c r="O32" s="169"/>
      <c r="P32" s="192">
        <f>VALUE(P12-150/100*(P6-P9))</f>
        <v>10953.95</v>
      </c>
      <c r="Q32" s="193"/>
      <c r="R32" s="192">
        <f>VALUE(R12-150/100*(R6-R9))</f>
        <v>11061.94</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-433.125</v>
      </c>
      <c r="AE32" s="192"/>
      <c r="AF32" s="192">
        <f>VALUE(AF12-150/100*(AF6-AF9))</f>
        <v>-488.17500000000109</v>
      </c>
      <c r="AG32" s="169"/>
      <c r="AH32" s="192">
        <f>VALUE(AH12-150/100*(AH6-AH9))</f>
        <v>-950.92500000000109</v>
      </c>
      <c r="AI32" s="193"/>
      <c r="AJ32" s="192">
        <f>VALUE(AJ12-150/100*(AJ6-AJ9))</f>
        <v>-1391.5500000000011</v>
      </c>
    </row>
    <row r="33" spans="1:36"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198">
        <f>VALUE(H12-161.8/100*(H6-H9))</f>
        <v>10833.931699999999</v>
      </c>
      <c r="I33" s="199"/>
      <c r="J33" s="198">
        <f>VALUE(J12-161.8/100*(J6-J9))</f>
        <v>10742.729099999999</v>
      </c>
      <c r="K33" s="198"/>
      <c r="L33" s="232">
        <f>VALUE(L12-161.8/100*(L6-L9))</f>
        <v>11089.090599999998</v>
      </c>
      <c r="M33" s="198"/>
      <c r="N33" s="198">
        <f>VALUE(N12-161.8/100*(N6-N9))</f>
        <v>-467.19750000000005</v>
      </c>
      <c r="O33" s="199"/>
      <c r="P33" s="198">
        <f>VALUE(P12-161.8/100*(P6-P9))</f>
        <v>10929.288</v>
      </c>
      <c r="Q33" s="198"/>
      <c r="R33" s="232">
        <f>VALUE(R12-161.8/100*(R6-R9))</f>
        <v>11049.45088</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-467.19750000000005</v>
      </c>
      <c r="AE33" s="198"/>
      <c r="AF33" s="198">
        <f>VALUE(AF12-161.8/100*(AF6-AF9))</f>
        <v>-526.5781000000012</v>
      </c>
      <c r="AG33" s="199"/>
      <c r="AH33" s="198">
        <f>VALUE(AH12-161.8/100*(AH6-AH9))</f>
        <v>-1025.7311000000013</v>
      </c>
      <c r="AI33" s="198"/>
      <c r="AJ33" s="198">
        <f>VALUE(AJ12-161.8/100*(AJ6-AJ9))</f>
        <v>-1501.0186000000012</v>
      </c>
    </row>
    <row r="34" spans="1:36"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10709.231464999999</v>
      </c>
      <c r="K34" s="193"/>
      <c r="L34" s="192">
        <f>VALUE(L12-170.07/100*(L6-L9))</f>
        <v>11075.172189999997</v>
      </c>
      <c r="M34" s="192"/>
      <c r="N34" s="192">
        <f>VALUE(N12-170.07/100*(N6-N9))</f>
        <v>-491.07712499999997</v>
      </c>
      <c r="O34" s="169"/>
      <c r="P34" s="192">
        <f>VALUE(P12-170.07/100*(P6-P9))</f>
        <v>10912.003700000001</v>
      </c>
      <c r="Q34" s="193"/>
      <c r="R34" s="192">
        <f>VALUE(R12-170.07/100*(R6-R9))</f>
        <v>11040.697912</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-491.07712499999997</v>
      </c>
      <c r="AE34" s="192"/>
      <c r="AF34" s="192">
        <f>VALUE(AF12-170.07/100*(AF6-AF9))</f>
        <v>-553.4928150000012</v>
      </c>
      <c r="AG34" s="169"/>
      <c r="AH34" s="192">
        <f>VALUE(AH12-170.07/100*(AH6-AH9))</f>
        <v>-1078.1587650000013</v>
      </c>
      <c r="AI34" s="193"/>
      <c r="AJ34" s="192">
        <f>VALUE(AJ12-170.07/100*(AJ6-AJ9))</f>
        <v>-1577.7393900000011</v>
      </c>
    </row>
    <row r="35" spans="1:36"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10587.999999999998</v>
      </c>
      <c r="K35" s="195"/>
      <c r="L35" s="195">
        <f>VALUE(L12-200/100*(L6-L9))</f>
        <v>11024.799999999997</v>
      </c>
      <c r="M35" s="195"/>
      <c r="N35" s="195">
        <f>VALUE(N12-200/100*(N6-N9))</f>
        <v>-577.5</v>
      </c>
      <c r="O35" s="196"/>
      <c r="P35" s="195">
        <f>VALUE(P12-200/100*(P6-P9))</f>
        <v>10849.45</v>
      </c>
      <c r="Q35" s="195"/>
      <c r="R35" s="195">
        <f>VALUE(R12-200/100*(R6-R9))</f>
        <v>11009.02</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-577.5</v>
      </c>
      <c r="AE35" s="195"/>
      <c r="AF35" s="195">
        <f>VALUE(AF12-200/100*(AF6-AF9))</f>
        <v>-650.90000000000146</v>
      </c>
      <c r="AG35" s="196"/>
      <c r="AH35" s="195">
        <f>VALUE(AH12-200/100*(AH6-AH9))</f>
        <v>-1267.9000000000015</v>
      </c>
      <c r="AI35" s="195"/>
      <c r="AJ35" s="195">
        <f>VALUE(AJ12-200/100*(AJ6-AJ9))</f>
        <v>-1855.4000000000015</v>
      </c>
    </row>
    <row r="36" spans="1:36"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10492.408199999998</v>
      </c>
      <c r="K36" s="193"/>
      <c r="L36" s="192">
        <f>VALUE(L12-223.6/100*(L6-L9))</f>
        <v>10985.081199999997</v>
      </c>
      <c r="M36" s="192"/>
      <c r="N36" s="192">
        <f>VALUE(N12-223.6/100*(N6-N9))</f>
        <v>-645.64499999999998</v>
      </c>
      <c r="O36" s="169"/>
      <c r="P36" s="192">
        <f>VALUE(P12-223.6/100*(P6-P9))</f>
        <v>10800.126</v>
      </c>
      <c r="Q36" s="193"/>
      <c r="R36" s="192">
        <f>VALUE(R12-223.6/100*(R6-R9))</f>
        <v>10984.04176</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-645.64499999999998</v>
      </c>
      <c r="AE36" s="192"/>
      <c r="AF36" s="192">
        <f>VALUE(AF12-223.6/100*(AF6-AF9))</f>
        <v>-727.70620000000156</v>
      </c>
      <c r="AG36" s="169"/>
      <c r="AH36" s="192">
        <f>VALUE(AH12-223.6/100*(AH6-AH9))</f>
        <v>-1417.5122000000015</v>
      </c>
      <c r="AI36" s="193"/>
      <c r="AJ36" s="192">
        <f>VALUE(AJ12-223.6/100*(AJ6-AJ9))</f>
        <v>-2074.3372000000013</v>
      </c>
    </row>
    <row r="37" spans="1:36"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10433.270899999998</v>
      </c>
      <c r="K37" s="195"/>
      <c r="L37" s="195">
        <f>VALUE(L12-238.2/100*(L6-L9))</f>
        <v>10960.509399999997</v>
      </c>
      <c r="M37" s="195"/>
      <c r="N37" s="195">
        <f>VALUE(N12-238.2/100*(N6-N9))</f>
        <v>-687.8024999999999</v>
      </c>
      <c r="O37" s="196"/>
      <c r="P37" s="195">
        <f>VALUE(P12-238.2/100*(P6-P9))</f>
        <v>10769.612000000001</v>
      </c>
      <c r="Q37" s="195"/>
      <c r="R37" s="195">
        <f>VALUE(R12-238.2/100*(R6-R9))</f>
        <v>10968.589120000001</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-687.8024999999999</v>
      </c>
      <c r="AE37" s="195"/>
      <c r="AF37" s="195">
        <f>VALUE(AF12-238.2/100*(AF6-AF9))</f>
        <v>-775.2219000000016</v>
      </c>
      <c r="AG37" s="196"/>
      <c r="AH37" s="195">
        <f>VALUE(AH12-238.2/100*(AH6-AH9))</f>
        <v>-1510.0689000000016</v>
      </c>
      <c r="AI37" s="195"/>
      <c r="AJ37" s="195">
        <f>VALUE(AJ12-238.2/100*(AJ6-AJ9))</f>
        <v>-2209.7814000000012</v>
      </c>
    </row>
    <row r="38" spans="1:36"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10337.679099999998</v>
      </c>
      <c r="K38" s="195"/>
      <c r="L38" s="195">
        <f>VALUE(L12-261.8/100*(L6-L9))</f>
        <v>10920.790599999997</v>
      </c>
      <c r="M38" s="195"/>
      <c r="N38" s="195">
        <f>VALUE(N12-261.8/100*(N6-N9))</f>
        <v>-755.9475000000001</v>
      </c>
      <c r="O38" s="196"/>
      <c r="P38" s="195">
        <f>VALUE(P12-261.8/100*(P6-P9))</f>
        <v>10720.288</v>
      </c>
      <c r="Q38" s="195"/>
      <c r="R38" s="195">
        <f>VALUE(R12-261.8/100*(R6-R9))</f>
        <v>10943.61088</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-755.9475000000001</v>
      </c>
      <c r="AE38" s="195"/>
      <c r="AF38" s="195">
        <f>VALUE(AF12-261.8/100*(AF6-AF9))</f>
        <v>-852.02810000000204</v>
      </c>
      <c r="AG38" s="196"/>
      <c r="AH38" s="195">
        <f>VALUE(AH12-261.8/100*(AH6-AH9))</f>
        <v>-1659.6811000000021</v>
      </c>
      <c r="AI38" s="195"/>
      <c r="AJ38" s="195">
        <f>VALUE(AJ12-261.8/100*(AJ6-AJ9))</f>
        <v>-2428.7186000000024</v>
      </c>
    </row>
    <row r="39" spans="1:36"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10182.949999999997</v>
      </c>
      <c r="K39" s="195"/>
      <c r="L39" s="195">
        <f>VALUE(L12-300/100*(L6-L9))</f>
        <v>10856.499999999996</v>
      </c>
      <c r="M39" s="195"/>
      <c r="N39" s="195">
        <f>VALUE(N12-300/100*(N6-N9))</f>
        <v>-866.25</v>
      </c>
      <c r="O39" s="196"/>
      <c r="P39" s="195">
        <f>VALUE(P12-300/100*(P6-P9))</f>
        <v>10640.45</v>
      </c>
      <c r="Q39" s="195"/>
      <c r="R39" s="195">
        <f>VALUE(R12-300/100*(R6-R9))</f>
        <v>10903.18</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-866.25</v>
      </c>
      <c r="AE39" s="195"/>
      <c r="AF39" s="195">
        <f>VALUE(AF12-300/100*(AF6-AF9))</f>
        <v>-976.35000000000218</v>
      </c>
      <c r="AG39" s="196"/>
      <c r="AH39" s="195">
        <f>VALUE(AH12-300/100*(AH6-AH9))</f>
        <v>-1901.8500000000022</v>
      </c>
      <c r="AI39" s="195"/>
      <c r="AJ39" s="195">
        <f>VALUE(AJ12-300/100*(AJ6-AJ9))</f>
        <v>-2783.1000000000022</v>
      </c>
    </row>
    <row r="40" spans="1:36"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10087.358199999997</v>
      </c>
      <c r="K40" s="193"/>
      <c r="L40" s="192">
        <f>VALUE(L12-323.6/100*(L6-L9))</f>
        <v>10816.781199999996</v>
      </c>
      <c r="M40" s="192"/>
      <c r="N40" s="192">
        <f>VALUE(N12-323.6/100*(N6-N9))</f>
        <v>-934.3950000000001</v>
      </c>
      <c r="O40" s="169"/>
      <c r="P40" s="192">
        <f>VALUE(P12-323.6/100*(P6-P9))</f>
        <v>10591.126</v>
      </c>
      <c r="Q40" s="193"/>
      <c r="R40" s="192">
        <f>VALUE(R12-323.6/100*(R6-R9))</f>
        <v>10878.20176</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-934.3950000000001</v>
      </c>
      <c r="AE40" s="192"/>
      <c r="AF40" s="192">
        <f>VALUE(AF12-323.6/100*(AF6-AF9))</f>
        <v>-1053.1562000000024</v>
      </c>
      <c r="AG40" s="169"/>
      <c r="AH40" s="192">
        <f>VALUE(AH12-323.6/100*(AH6-AH9))</f>
        <v>-2051.4622000000027</v>
      </c>
      <c r="AI40" s="193"/>
      <c r="AJ40" s="192">
        <f>VALUE(AJ12-323.6/100*(AJ6-AJ9))</f>
        <v>-3002.0372000000025</v>
      </c>
    </row>
    <row r="41" spans="1:36"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10028.220899999997</v>
      </c>
      <c r="K41" s="195"/>
      <c r="L41" s="195">
        <f>VALUE(L12-338.2/100*(L6-L9))</f>
        <v>10792.209399999996</v>
      </c>
      <c r="M41" s="195"/>
      <c r="N41" s="195">
        <f>VALUE(N12-338.2/100*(N6-N9))</f>
        <v>-976.5524999999999</v>
      </c>
      <c r="O41" s="196"/>
      <c r="P41" s="195">
        <f>VALUE(P12-338.2/100*(P6-P9))</f>
        <v>10560.612000000001</v>
      </c>
      <c r="Q41" s="195"/>
      <c r="R41" s="195">
        <f>VALUE(R12-338.2/100*(R6-R9))</f>
        <v>10862.74912</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-976.5524999999999</v>
      </c>
      <c r="AE41" s="195"/>
      <c r="AF41" s="195">
        <f>VALUE(AF12-338.2/100*(AF6-AF9))</f>
        <v>-1100.6719000000023</v>
      </c>
      <c r="AG41" s="196"/>
      <c r="AH41" s="195">
        <f>VALUE(AH12-338.2/100*(AH6-AH9))</f>
        <v>-2144.0189000000023</v>
      </c>
      <c r="AI41" s="195"/>
      <c r="AJ41" s="195">
        <f>VALUE(AJ12-338.2/100*(AJ6-AJ9))</f>
        <v>-3137.4814000000019</v>
      </c>
    </row>
    <row r="42" spans="1:36"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9932.6290999999965</v>
      </c>
      <c r="K42" s="195"/>
      <c r="L42" s="195">
        <f>VALUE(L12-361.8/100*(L6-L9))</f>
        <v>10752.490599999996</v>
      </c>
      <c r="M42" s="195"/>
      <c r="N42" s="195">
        <f>VALUE(N12-361.8/100*(N6-N9))</f>
        <v>-1044.6975</v>
      </c>
      <c r="O42" s="196"/>
      <c r="P42" s="195">
        <f>VALUE(P12-361.8/100*(P6-P9))</f>
        <v>10511.288</v>
      </c>
      <c r="Q42" s="195"/>
      <c r="R42" s="195">
        <f>VALUE(R12-361.8/100*(R6-R9))</f>
        <v>10837.77088</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-1044.6975</v>
      </c>
      <c r="AE42" s="195"/>
      <c r="AF42" s="195">
        <f>VALUE(AF12-361.8/100*(AF6-AF9))</f>
        <v>-1177.4781000000028</v>
      </c>
      <c r="AG42" s="196"/>
      <c r="AH42" s="195">
        <f>VALUE(AH12-361.8/100*(AH6-AH9))</f>
        <v>-2293.6311000000028</v>
      </c>
      <c r="AI42" s="195"/>
      <c r="AJ42" s="195">
        <f>VALUE(AJ12-361.8/100*(AJ6-AJ9))</f>
        <v>-3356.4186000000032</v>
      </c>
    </row>
    <row r="43" spans="1:36"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9777.899999999996</v>
      </c>
      <c r="K43" s="195"/>
      <c r="L43" s="195">
        <f>VALUE(L12-400/100*(L6-L9))</f>
        <v>10688.199999999995</v>
      </c>
      <c r="M43" s="195"/>
      <c r="N43" s="195">
        <f>VALUE(N12-400/100*(N6-N9))</f>
        <v>-1155</v>
      </c>
      <c r="O43" s="196"/>
      <c r="P43" s="195">
        <f>VALUE(P12-400/100*(P6-P9))</f>
        <v>10431.450000000001</v>
      </c>
      <c r="Q43" s="195"/>
      <c r="R43" s="195">
        <f>VALUE(R12-400/100*(R6-R9))</f>
        <v>10797.34</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-1155</v>
      </c>
      <c r="AE43" s="195"/>
      <c r="AF43" s="195">
        <f>VALUE(AF12-400/100*(AF6-AF9))</f>
        <v>-1301.8000000000029</v>
      </c>
      <c r="AG43" s="196"/>
      <c r="AH43" s="195">
        <f>VALUE(AH12-400/100*(AH6-AH9))</f>
        <v>-2535.8000000000029</v>
      </c>
      <c r="AI43" s="195"/>
      <c r="AJ43" s="195">
        <f>VALUE(AJ12-400/100*(AJ6-AJ9))</f>
        <v>-3710.8000000000029</v>
      </c>
    </row>
    <row r="44" spans="1:36"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9682.3081999999958</v>
      </c>
      <c r="K44" s="193"/>
      <c r="L44" s="192">
        <f>VALUE(L12-423.6/100*(L6-L9))</f>
        <v>10648.481199999995</v>
      </c>
      <c r="M44" s="192"/>
      <c r="N44" s="192">
        <f>VALUE(N12-423.6/100*(N6-N9))</f>
        <v>-1223.1450000000002</v>
      </c>
      <c r="O44" s="169"/>
      <c r="P44" s="192">
        <f>VALUE(P12-423.6/100*(P6-P9))</f>
        <v>10382.126</v>
      </c>
      <c r="Q44" s="193"/>
      <c r="R44" s="192">
        <f>VALUE(R12-423.6/100*(R6-R9))</f>
        <v>10772.36176</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-1223.1450000000002</v>
      </c>
      <c r="AE44" s="192"/>
      <c r="AF44" s="192">
        <f>VALUE(AF12-423.6/100*(AF6-AF9))</f>
        <v>-1378.6062000000034</v>
      </c>
      <c r="AG44" s="169"/>
      <c r="AH44" s="192">
        <f>VALUE(AH12-423.6/100*(AH6-AH9))</f>
        <v>-2685.4122000000034</v>
      </c>
      <c r="AI44" s="193"/>
      <c r="AJ44" s="192">
        <f>VALUE(AJ12-423.6/100*(AJ6-AJ9))</f>
        <v>-3929.7372000000037</v>
      </c>
    </row>
    <row r="45" spans="1:36"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9623.1708999999955</v>
      </c>
      <c r="K45" s="193"/>
      <c r="L45" s="192">
        <f>VALUE(L12-438.2/100*(L6-L9))</f>
        <v>10623.909399999995</v>
      </c>
      <c r="M45" s="192"/>
      <c r="N45" s="192">
        <f>VALUE(N12-438.2/100*(N6-N9))</f>
        <v>-1265.3025</v>
      </c>
      <c r="O45" s="169"/>
      <c r="P45" s="192">
        <f>VALUE(P12-438.2/100*(P6-P9))</f>
        <v>10351.612000000001</v>
      </c>
      <c r="Q45" s="193"/>
      <c r="R45" s="192">
        <f>VALUE(R12-438.2/100*(R6-R9))</f>
        <v>10756.90912</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-1265.3025</v>
      </c>
      <c r="AE45" s="192"/>
      <c r="AF45" s="192">
        <f>VALUE(AF12-438.2/100*(AF6-AF9))</f>
        <v>-1426.1219000000031</v>
      </c>
      <c r="AG45" s="169"/>
      <c r="AH45" s="192">
        <f>VALUE(AH12-438.2/100*(AH6-AH9))</f>
        <v>-2777.968900000003</v>
      </c>
      <c r="AI45" s="193"/>
      <c r="AJ45" s="192">
        <f>VALUE(AJ12-438.2/100*(AJ6-AJ9))</f>
        <v>-4065.1814000000027</v>
      </c>
    </row>
    <row r="46" spans="1:36"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9527.5790999999954</v>
      </c>
      <c r="K46" s="193"/>
      <c r="L46" s="192">
        <f>VALUE(L12-461.8/100*(L6-L9))</f>
        <v>10584.190599999994</v>
      </c>
      <c r="M46" s="192"/>
      <c r="N46" s="192">
        <f>VALUE(N12-461.8/100*(N6-N9))</f>
        <v>-1333.4475</v>
      </c>
      <c r="O46" s="169"/>
      <c r="P46" s="192">
        <f>VALUE(P12-461.8/100*(P6-P9))</f>
        <v>10302.288</v>
      </c>
      <c r="Q46" s="193"/>
      <c r="R46" s="192">
        <f>VALUE(R12-461.8/100*(R6-R9))</f>
        <v>10731.93088</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-1333.4475</v>
      </c>
      <c r="AE46" s="192"/>
      <c r="AF46" s="192">
        <f>VALUE(AF12-461.8/100*(AF6-AF9))</f>
        <v>-1502.9281000000035</v>
      </c>
      <c r="AG46" s="169"/>
      <c r="AH46" s="192">
        <f>VALUE(AH12-461.8/100*(AH6-AH9))</f>
        <v>-2927.5811000000035</v>
      </c>
      <c r="AI46" s="193"/>
      <c r="AJ46" s="192">
        <f>VALUE(AJ12-461.8/100*(AJ6-AJ9))</f>
        <v>-4284.1186000000034</v>
      </c>
    </row>
    <row r="47" spans="1:36"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9372.8499999999949</v>
      </c>
      <c r="K47" s="193"/>
      <c r="L47" s="192">
        <f>VALUE(L12-500/100*(L6-L9))</f>
        <v>10519.899999999994</v>
      </c>
      <c r="M47" s="192"/>
      <c r="N47" s="192">
        <f>VALUE(N12-500/100*(N6-N9))</f>
        <v>-1443.75</v>
      </c>
      <c r="O47" s="169"/>
      <c r="P47" s="192">
        <f>VALUE(P12-500/100*(P6-P9))</f>
        <v>10222.450000000001</v>
      </c>
      <c r="Q47" s="193"/>
      <c r="R47" s="192">
        <f>VALUE(R12-500/100*(R6-R9))</f>
        <v>10691.5</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-1443.75</v>
      </c>
      <c r="AE47" s="192"/>
      <c r="AF47" s="192">
        <f>VALUE(AF12-500/100*(AF6-AF9))</f>
        <v>-1627.2500000000036</v>
      </c>
      <c r="AG47" s="169"/>
      <c r="AH47" s="192">
        <f>VALUE(AH12-500/100*(AH6-AH9))</f>
        <v>-3169.7500000000036</v>
      </c>
      <c r="AI47" s="193"/>
      <c r="AJ47" s="192">
        <f>VALUE(AJ12-500/100*(AJ6-AJ9))</f>
        <v>-4638.5000000000036</v>
      </c>
    </row>
    <row r="48" spans="1:36"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9277.2581999999948</v>
      </c>
      <c r="K48" s="193"/>
      <c r="L48" s="192">
        <f>VALUE(L12-523.6/100*(L6-L9))</f>
        <v>10480.181199999994</v>
      </c>
      <c r="M48" s="192"/>
      <c r="N48" s="192">
        <f>VALUE(N12-523.6/100*(N6-N9))</f>
        <v>-1511.8950000000002</v>
      </c>
      <c r="O48" s="169"/>
      <c r="P48" s="192">
        <f>VALUE(P12-523.6/100*(P6-P9))</f>
        <v>10173.126</v>
      </c>
      <c r="Q48" s="193"/>
      <c r="R48" s="192">
        <f>VALUE(R12-523.6/100*(R6-R9))</f>
        <v>10666.52176</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-1511.8950000000002</v>
      </c>
      <c r="AE48" s="192"/>
      <c r="AF48" s="192">
        <f>VALUE(AF12-523.6/100*(AF6-AF9))</f>
        <v>-1704.0562000000041</v>
      </c>
      <c r="AG48" s="169"/>
      <c r="AH48" s="192">
        <f>VALUE(AH12-523.6/100*(AH6-AH9))</f>
        <v>-3319.3622000000041</v>
      </c>
      <c r="AI48" s="193"/>
      <c r="AJ48" s="192">
        <f>VALUE(AJ12-523.6/100*(AJ6-AJ9))</f>
        <v>-4857.4372000000049</v>
      </c>
    </row>
    <row r="49" spans="1:36"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9218.1208999999944</v>
      </c>
      <c r="K49" s="193"/>
      <c r="L49" s="192">
        <f>VALUE(L12-538.2/100*(L6-L9))</f>
        <v>10455.609399999994</v>
      </c>
      <c r="M49" s="192"/>
      <c r="N49" s="192">
        <f>VALUE(N12-538.2/100*(N6-N9))</f>
        <v>-1554.0525000000002</v>
      </c>
      <c r="O49" s="169"/>
      <c r="P49" s="192">
        <f>VALUE(P12-538.2/100*(P6-P9))</f>
        <v>10142.612000000001</v>
      </c>
      <c r="Q49" s="193"/>
      <c r="R49" s="192">
        <f>VALUE(R12-538.2/100*(R6-R9))</f>
        <v>10651.06912</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-1554.0525000000002</v>
      </c>
      <c r="AE49" s="192"/>
      <c r="AF49" s="192">
        <f>VALUE(AF12-538.2/100*(AF6-AF9))</f>
        <v>-1751.571900000004</v>
      </c>
      <c r="AG49" s="169"/>
      <c r="AH49" s="192">
        <f>VALUE(AH12-538.2/100*(AH6-AH9))</f>
        <v>-3411.9189000000042</v>
      </c>
      <c r="AI49" s="193"/>
      <c r="AJ49" s="192">
        <f>VALUE(AJ12-538.2/100*(AJ6-AJ9))</f>
        <v>-4992.8814000000048</v>
      </c>
    </row>
    <row r="50" spans="1:36"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9122.5290999999943</v>
      </c>
      <c r="K50" s="193"/>
      <c r="L50" s="192">
        <f>VALUE(L12-561.8/100*(L6-L9))</f>
        <v>10415.890599999993</v>
      </c>
      <c r="M50" s="192"/>
      <c r="N50" s="192">
        <f>VALUE(N12-561.8/100*(N6-N9))</f>
        <v>-1622.1974999999998</v>
      </c>
      <c r="O50" s="169"/>
      <c r="P50" s="192">
        <f>VALUE(P12-561.8/100*(P6-P9))</f>
        <v>10093.288</v>
      </c>
      <c r="Q50" s="193"/>
      <c r="R50" s="192">
        <f>VALUE(R12-561.8/100*(R6-R9))</f>
        <v>10626.09088</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-1622.1974999999998</v>
      </c>
      <c r="AE50" s="192"/>
      <c r="AF50" s="192">
        <f>VALUE(AF12-561.8/100*(AF6-AF9))</f>
        <v>-1828.378100000004</v>
      </c>
      <c r="AG50" s="169"/>
      <c r="AH50" s="192">
        <f>VALUE(AH12-561.8/100*(AH6-AH9))</f>
        <v>-3561.5311000000038</v>
      </c>
      <c r="AI50" s="193"/>
      <c r="AJ50" s="192">
        <f>VALUE(AJ12-561.8/100*(AJ6-AJ9))</f>
        <v>-5211.8186000000032</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14" sqref="F14"/>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31" width="5.6640625" style="113" customWidth="1"/>
    <col min="32" max="32" width="12.6640625" style="113" customWidth="1"/>
    <col min="33" max="33" width="5.6640625" style="113" customWidth="1"/>
    <col min="34" max="34" width="12.6640625" style="113" customWidth="1"/>
    <col min="35" max="35" width="5.6640625" style="113" customWidth="1"/>
    <col min="36" max="36" width="12.6640625" style="113" customWidth="1"/>
    <col min="37" max="272" width="8.6640625" style="113" customWidth="1"/>
    <col min="273" max="16384" width="8.664062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11361.4</v>
      </c>
      <c r="C6" s="111"/>
      <c r="D6" s="179">
        <v>11398.1</v>
      </c>
      <c r="E6" s="112"/>
      <c r="F6" s="180">
        <v>11706.6</v>
      </c>
      <c r="G6" s="110"/>
      <c r="H6" s="178">
        <v>12000.35</v>
      </c>
      <c r="I6" s="111"/>
      <c r="J6" s="179"/>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11072.65</v>
      </c>
      <c r="C9" s="111"/>
      <c r="D9" s="179">
        <v>11072.65</v>
      </c>
      <c r="E9" s="112"/>
      <c r="F9" s="180">
        <v>11072.65</v>
      </c>
      <c r="G9" s="110"/>
      <c r="H9" s="178">
        <v>11072.65</v>
      </c>
      <c r="I9" s="111"/>
      <c r="J9" s="179"/>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11140.795</v>
      </c>
      <c r="C16" s="189"/>
      <c r="D16" s="188">
        <f>VALUE(23.6/100*(D6-D9)+D9)</f>
        <v>11149.456200000001</v>
      </c>
      <c r="E16" s="188"/>
      <c r="F16" s="188">
        <f>VALUE(23.6/100*(F6-F9)+F9)</f>
        <v>11222.262199999999</v>
      </c>
      <c r="G16" s="188"/>
      <c r="H16" s="188">
        <f>VALUE(23.6/100*(H6-H9)+H9)</f>
        <v>11291.5872</v>
      </c>
      <c r="I16" s="189"/>
      <c r="J16" s="188">
        <f>VALUE(23.6/100*(J6-J9)+J9)</f>
        <v>0</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7" customHeight="1" x14ac:dyDescent="0.3">
      <c r="A17" s="116">
        <v>0.38200000000000001</v>
      </c>
      <c r="B17" s="190">
        <f>38.2/100*(B6-B9)+B9</f>
        <v>11182.952499999999</v>
      </c>
      <c r="C17" s="191"/>
      <c r="D17" s="190">
        <f>VALUE(38.2/100*(D6-D9)+D9)</f>
        <v>11196.9719</v>
      </c>
      <c r="E17" s="190"/>
      <c r="F17" s="190">
        <f>VALUE(38.2/100*(F6-F9)+F9)</f>
        <v>11314.8189</v>
      </c>
      <c r="G17" s="190"/>
      <c r="H17" s="190">
        <f>38.2/100*(H6-H9)+H9</f>
        <v>11427.0314</v>
      </c>
      <c r="I17" s="191"/>
      <c r="J17" s="190">
        <f>VALUE(38.2/100*(J6-J9)+J9)</f>
        <v>0</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7" customHeight="1" x14ac:dyDescent="0.3">
      <c r="A18" s="115">
        <v>0.5</v>
      </c>
      <c r="B18" s="188">
        <f>VALUE(50/100*(B6-B9)+B9)</f>
        <v>11217.025</v>
      </c>
      <c r="C18" s="189"/>
      <c r="D18" s="188">
        <f>VALUE(50/100*(D6-D9)+D9)</f>
        <v>11235.375</v>
      </c>
      <c r="E18" s="188"/>
      <c r="F18" s="188">
        <f>VALUE(50/100*(F6-F9)+F9)</f>
        <v>11389.625</v>
      </c>
      <c r="G18" s="188"/>
      <c r="H18" s="188">
        <f>VALUE(50/100*(H6-H9)+H9)</f>
        <v>11536.5</v>
      </c>
      <c r="I18" s="189"/>
      <c r="J18" s="188">
        <f>VALUE(50/100*(J6-J9)+J9)</f>
        <v>0</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7" customHeight="1" x14ac:dyDescent="0.3">
      <c r="A19" s="115">
        <v>0.61799999999999999</v>
      </c>
      <c r="B19" s="188">
        <f>VALUE(61.8/100*(B6-B9)+B9)</f>
        <v>11251.0975</v>
      </c>
      <c r="C19" s="189"/>
      <c r="D19" s="188">
        <f>VALUE(61.8/100*(D6-D9)+D9)</f>
        <v>11273.7781</v>
      </c>
      <c r="E19" s="188"/>
      <c r="F19" s="188">
        <f>VALUE(61.8/100*(F6-F9)+F9)</f>
        <v>11464.4311</v>
      </c>
      <c r="G19" s="188"/>
      <c r="H19" s="188">
        <f>VALUE(61.8/100*(H6-H9)+H9)</f>
        <v>11645.9686</v>
      </c>
      <c r="I19" s="189"/>
      <c r="J19" s="188">
        <f>VALUE(61.8/100*(J6-J9)+J9)</f>
        <v>0</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7" customHeight="1" x14ac:dyDescent="0.3">
      <c r="A20" s="117">
        <v>0.70699999999999996</v>
      </c>
      <c r="B20" s="192">
        <f>VALUE(70.7/100*(B6-B9)+B9)</f>
        <v>11276.796249999999</v>
      </c>
      <c r="C20" s="169"/>
      <c r="D20" s="192">
        <f>VALUE(70.7/100*(D6-D9)+D9)</f>
        <v>11302.74315</v>
      </c>
      <c r="E20" s="193"/>
      <c r="F20" s="192">
        <f>VALUE(70.7/100*(F6-F9)+F9)</f>
        <v>11520.852650000001</v>
      </c>
      <c r="G20" s="192"/>
      <c r="H20" s="192">
        <f>VALUE(70.7/100*(H6-H9)+H9)</f>
        <v>11728.5339</v>
      </c>
      <c r="I20" s="169"/>
      <c r="J20" s="192">
        <f>VALUE(70.7/100*(J6-J9)+J9)</f>
        <v>0</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7" customHeight="1" x14ac:dyDescent="0.3">
      <c r="A21" s="115">
        <v>0.78600000000000003</v>
      </c>
      <c r="B21" s="188">
        <f>VALUE(78.6/100*(B6-B9)+B9)</f>
        <v>11299.6075</v>
      </c>
      <c r="C21" s="189"/>
      <c r="D21" s="188">
        <f>VALUE(78.6/100*(D6-D9)+D9)</f>
        <v>11328.4537</v>
      </c>
      <c r="E21" s="188"/>
      <c r="F21" s="188">
        <f>VALUE(78.6/100*(F6-F9)+F9)</f>
        <v>11570.9347</v>
      </c>
      <c r="G21" s="188"/>
      <c r="H21" s="188">
        <f>VALUE(78.6/100*(H6-H9)+H9)</f>
        <v>11801.822200000001</v>
      </c>
      <c r="I21" s="189"/>
      <c r="J21" s="188">
        <f>VALUE(78.6/100*(J6-J9)+J9)</f>
        <v>0</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7" customHeight="1" x14ac:dyDescent="0.3">
      <c r="A22" s="117">
        <v>1</v>
      </c>
      <c r="B22" s="192">
        <f>VALUE(100/100*(B6-B9)+B9)</f>
        <v>11361.4</v>
      </c>
      <c r="C22" s="169"/>
      <c r="D22" s="192">
        <f>VALUE(100/100*(D6-D9)+D9)</f>
        <v>11398.1</v>
      </c>
      <c r="E22" s="193"/>
      <c r="F22" s="192">
        <f>VALUE(100/100*(F6-F9)+F9)</f>
        <v>11706.6</v>
      </c>
      <c r="G22" s="192"/>
      <c r="H22" s="192">
        <f>VALUE(100/100*(H6-H9)+H9)</f>
        <v>12000.35</v>
      </c>
      <c r="I22" s="169"/>
      <c r="J22" s="192">
        <f>VALUE(100/100*(J6-J9)+J9)</f>
        <v>0</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-110.30249999999999</v>
      </c>
      <c r="C25" s="196"/>
      <c r="D25" s="195">
        <f>VALUE(D12-38.2/100*(D6-D9))</f>
        <v>-124.32190000000028</v>
      </c>
      <c r="E25" s="195"/>
      <c r="F25" s="195">
        <f>VALUE(F12-38.2/100*(F6-F9))</f>
        <v>-242.16890000000029</v>
      </c>
      <c r="G25" s="195"/>
      <c r="H25" s="195">
        <f>VALUE(H12-38.2/100*(H6-H9))</f>
        <v>-354.38140000000027</v>
      </c>
      <c r="I25" s="196"/>
      <c r="J25" s="233">
        <f>VALUE(J12-38.2/100*(J6-J9))</f>
        <v>0</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7" customHeight="1" x14ac:dyDescent="0.3">
      <c r="A26" s="118">
        <v>0.5</v>
      </c>
      <c r="B26" s="195">
        <f>VALUE(B12-50/100*(B6-B9))</f>
        <v>-144.375</v>
      </c>
      <c r="C26" s="196"/>
      <c r="D26" s="195">
        <f>VALUE(D12-50/100*(D6-D9))</f>
        <v>-162.72500000000036</v>
      </c>
      <c r="E26" s="195"/>
      <c r="F26" s="195">
        <f>VALUE(F12-50/100*(F6-F9))</f>
        <v>-316.97500000000036</v>
      </c>
      <c r="G26" s="195"/>
      <c r="H26" s="195">
        <f>VALUE(H12-50/100*(H6-H9))</f>
        <v>-463.85000000000036</v>
      </c>
      <c r="I26" s="196"/>
      <c r="J26" s="195">
        <f>VALUE(J12-50/100*(J6-J9))</f>
        <v>0</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7" customHeight="1" x14ac:dyDescent="0.3">
      <c r="A27" s="119">
        <v>0.61799999999999999</v>
      </c>
      <c r="B27" s="198">
        <f>VALUE(B12-61.8/100*(B6-B9))</f>
        <v>-178.44749999999999</v>
      </c>
      <c r="C27" s="199"/>
      <c r="D27" s="198">
        <f>VALUE(D12-61.8/100*(D6-D9))</f>
        <v>-201.12810000000044</v>
      </c>
      <c r="E27" s="198"/>
      <c r="F27" s="198">
        <f>VALUE(F12-61.8/100*(F6-F9))</f>
        <v>-391.78110000000044</v>
      </c>
      <c r="G27" s="198"/>
      <c r="H27" s="232">
        <f>VALUE(H12-61.8/100*(H6-H9))</f>
        <v>-573.3186000000004</v>
      </c>
      <c r="I27" s="199"/>
      <c r="J27" s="232">
        <f>VALUE(J12-61.8/100*(J6-J9))</f>
        <v>0</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7" customHeight="1" x14ac:dyDescent="0.3">
      <c r="A28" s="117">
        <v>0.70699999999999996</v>
      </c>
      <c r="B28" s="192">
        <f>VALUE(B12-70.07/100*(B6-B9))</f>
        <v>-202.32712499999997</v>
      </c>
      <c r="C28" s="169"/>
      <c r="D28" s="192">
        <f>VALUE(D12-70.07/100*(D6-D9))</f>
        <v>-228.04281500000047</v>
      </c>
      <c r="E28" s="193"/>
      <c r="F28" s="192">
        <f>VALUE(F12-70.07/100*(F6-F9))</f>
        <v>-444.20876500000043</v>
      </c>
      <c r="G28" s="192"/>
      <c r="H28" s="192">
        <f>VALUE(H12-70.07/100*(H6-H9))</f>
        <v>-650.03939000000037</v>
      </c>
      <c r="I28" s="169"/>
      <c r="J28" s="192">
        <f>VALUE(J12-70.07/100*(J6-J9))</f>
        <v>0</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7" customHeight="1" x14ac:dyDescent="0.3">
      <c r="A29" s="118">
        <v>1</v>
      </c>
      <c r="B29" s="195">
        <f>VALUE(B12-100/100*(B6-B9))</f>
        <v>-288.75</v>
      </c>
      <c r="C29" s="196"/>
      <c r="D29" s="195">
        <f>VALUE(D12-100/100*(D6-D9))</f>
        <v>-325.45000000000073</v>
      </c>
      <c r="E29" s="195"/>
      <c r="F29" s="195">
        <f>VALUE(F12-100/100*(F6-F9))</f>
        <v>-633.95000000000073</v>
      </c>
      <c r="G29" s="195"/>
      <c r="H29" s="233">
        <f>VALUE(H12-100/100*(H6-H9))</f>
        <v>-927.70000000000073</v>
      </c>
      <c r="I29" s="196"/>
      <c r="J29" s="233">
        <f>VALUE(J12-100/100*(J6-J9))</f>
        <v>0</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7" customHeight="1" x14ac:dyDescent="0.3">
      <c r="A30" s="120">
        <v>1.236</v>
      </c>
      <c r="B30" s="200">
        <f>VALUE(B12-123.6/100*(B6-B9))</f>
        <v>-356.89499999999998</v>
      </c>
      <c r="C30" s="201"/>
      <c r="D30" s="200">
        <f>VALUE(D12-123.6/100*(D6-D9))</f>
        <v>-402.25620000000089</v>
      </c>
      <c r="E30" s="200"/>
      <c r="F30" s="200">
        <f>VALUE(F12-123.6/100*(F6-F9))</f>
        <v>-783.56220000000087</v>
      </c>
      <c r="G30" s="200"/>
      <c r="H30" s="200">
        <f>VALUE(H12-123.6/100*(H6-H9))</f>
        <v>-1146.6372000000008</v>
      </c>
      <c r="I30" s="201"/>
      <c r="J30" s="200">
        <f>VALUE(J12-123.6/100*(J6-J9))</f>
        <v>0</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7" customHeight="1" x14ac:dyDescent="0.3">
      <c r="A31" s="117">
        <v>1.3819999999999999</v>
      </c>
      <c r="B31" s="192">
        <f>VALUE(B12-138.2/100*(B6-B9))</f>
        <v>-399.05249999999995</v>
      </c>
      <c r="C31" s="169"/>
      <c r="D31" s="192">
        <f>VALUE(D12-138.2/100*(D6-D9))</f>
        <v>-449.77190000000098</v>
      </c>
      <c r="E31" s="193"/>
      <c r="F31" s="192">
        <f>VALUE(F12-138.2/100*(F6-F9))</f>
        <v>-876.11890000000096</v>
      </c>
      <c r="G31" s="192"/>
      <c r="H31" s="192">
        <f>VALUE(H12-138.2/100*(H6-H9))</f>
        <v>-1282.0814000000009</v>
      </c>
      <c r="I31" s="169"/>
      <c r="J31" s="192">
        <f>VALUE(J12-138.2/100*(J6-J9))</f>
        <v>0</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7" customHeight="1" x14ac:dyDescent="0.3">
      <c r="A32" s="117">
        <v>1.5</v>
      </c>
      <c r="B32" s="192">
        <f>VALUE(B12-150/100*(B6-B9))</f>
        <v>-433.125</v>
      </c>
      <c r="C32" s="169"/>
      <c r="D32" s="192">
        <f>VALUE(D12-150/100*(D6-D9))</f>
        <v>-488.17500000000109</v>
      </c>
      <c r="E32" s="193"/>
      <c r="F32" s="192">
        <f>VALUE(F12-150/100*(F6-F9))</f>
        <v>-950.92500000000109</v>
      </c>
      <c r="G32" s="192"/>
      <c r="H32" s="192">
        <f>VALUE(H12-150/100*(H6-H9))</f>
        <v>-1391.5500000000011</v>
      </c>
      <c r="I32" s="169"/>
      <c r="J32" s="192">
        <f>VALUE(J12-150/100*(J6-J9))</f>
        <v>0</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7" customHeight="1" x14ac:dyDescent="0.3">
      <c r="A33" s="119">
        <v>1.6180000000000001</v>
      </c>
      <c r="B33" s="198">
        <f>VALUE(B12-161.8/100*(B6-B9))</f>
        <v>-467.19750000000005</v>
      </c>
      <c r="C33" s="199"/>
      <c r="D33" s="198">
        <f>VALUE(D12-161.8/100*(D6-D9))</f>
        <v>-526.5781000000012</v>
      </c>
      <c r="E33" s="198"/>
      <c r="F33" s="232">
        <f>VALUE(F12-161.8/100*(F6-F9))</f>
        <v>-1025.7311000000013</v>
      </c>
      <c r="G33" s="198"/>
      <c r="H33" s="198">
        <f>VALUE(H12-161.8/100*(H6-H9))</f>
        <v>-1501.0186000000012</v>
      </c>
      <c r="I33" s="199"/>
      <c r="J33" s="198">
        <f>VALUE(J12-161.8/100*(J6-J9))</f>
        <v>0</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7" customHeight="1" x14ac:dyDescent="0.3">
      <c r="A34" s="117">
        <v>1.7070000000000001</v>
      </c>
      <c r="B34" s="192">
        <f>VALUE(B12-170.07/100*(B6-B9))</f>
        <v>-491.07712499999997</v>
      </c>
      <c r="C34" s="169"/>
      <c r="D34" s="192">
        <f>VALUE(D12-170.07/100*(D6-D9))</f>
        <v>-553.4928150000012</v>
      </c>
      <c r="E34" s="193"/>
      <c r="F34" s="192">
        <f>VALUE(F12-170.07/100*(F6-F9))</f>
        <v>-1078.1587650000013</v>
      </c>
      <c r="G34" s="192"/>
      <c r="H34" s="192">
        <f>VALUE(H12-170.07/100*(H6-H9))</f>
        <v>-1577.7393900000011</v>
      </c>
      <c r="I34" s="169"/>
      <c r="J34" s="192">
        <f>VALUE(J12-170.07/100*(J6-J9))</f>
        <v>0</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7" customHeight="1" x14ac:dyDescent="0.3">
      <c r="A35" s="118">
        <v>2</v>
      </c>
      <c r="B35" s="195">
        <f>VALUE(B12-200/100*(B6-B9))</f>
        <v>-577.5</v>
      </c>
      <c r="C35" s="196"/>
      <c r="D35" s="195">
        <f>VALUE(D12-200/100*(D6-D9))</f>
        <v>-650.90000000000146</v>
      </c>
      <c r="E35" s="195"/>
      <c r="F35" s="195">
        <f>VALUE(F12-200/100*(F6-F9))</f>
        <v>-1267.9000000000015</v>
      </c>
      <c r="G35" s="195"/>
      <c r="H35" s="195">
        <f>VALUE(H12-200/100*(H6-H9))</f>
        <v>-1855.4000000000015</v>
      </c>
      <c r="I35" s="196"/>
      <c r="J35" s="195">
        <f>VALUE(J12-200/100*(J6-J9))</f>
        <v>0</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7" customHeight="1" x14ac:dyDescent="0.3">
      <c r="A36" s="117">
        <v>2.2360000000000002</v>
      </c>
      <c r="B36" s="192">
        <f>VALUE(B12-223.6/100*(B6-B9))</f>
        <v>-645.64499999999998</v>
      </c>
      <c r="C36" s="169"/>
      <c r="D36" s="192">
        <f>VALUE(D12-223.6/100*(D6-D9))</f>
        <v>-727.70620000000156</v>
      </c>
      <c r="E36" s="193"/>
      <c r="F36" s="192">
        <f>VALUE(F12-223.6/100*(F6-F9))</f>
        <v>-1417.5122000000015</v>
      </c>
      <c r="G36" s="192"/>
      <c r="H36" s="192">
        <f>VALUE(H12-223.6/100*(H6-H9))</f>
        <v>-2074.3372000000013</v>
      </c>
      <c r="I36" s="169"/>
      <c r="J36" s="192">
        <f>VALUE(J12-223.6/100*(J6-J9))</f>
        <v>0</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7" customHeight="1" x14ac:dyDescent="0.3">
      <c r="A37" s="118">
        <v>2.3820000000000001</v>
      </c>
      <c r="B37" s="195">
        <f>VALUE(B12-238.2/100*(B6-B9))</f>
        <v>-687.8024999999999</v>
      </c>
      <c r="C37" s="196"/>
      <c r="D37" s="195">
        <f>VALUE(D12-238.2/100*(D6-D9))</f>
        <v>-775.2219000000016</v>
      </c>
      <c r="E37" s="195"/>
      <c r="F37" s="195">
        <f>VALUE(F12-238.2/100*(F6-F9))</f>
        <v>-1510.0689000000016</v>
      </c>
      <c r="G37" s="195"/>
      <c r="H37" s="195">
        <f>VALUE(H12-238.2/100*(H6-H9))</f>
        <v>-2209.7814000000012</v>
      </c>
      <c r="I37" s="196"/>
      <c r="J37" s="195">
        <f>VALUE(J12-238.2/100*(J6-J9))</f>
        <v>0</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7" customHeight="1" x14ac:dyDescent="0.3">
      <c r="A38" s="118">
        <v>2.6179999999999999</v>
      </c>
      <c r="B38" s="195">
        <f>VALUE(B12-261.8/100*(B6-B9))</f>
        <v>-755.9475000000001</v>
      </c>
      <c r="C38" s="196"/>
      <c r="D38" s="195">
        <f>VALUE(D12-261.8/100*(D6-D9))</f>
        <v>-852.02810000000204</v>
      </c>
      <c r="E38" s="195"/>
      <c r="F38" s="195">
        <f>VALUE(F12-261.8/100*(F6-F9))</f>
        <v>-1659.6811000000021</v>
      </c>
      <c r="G38" s="195"/>
      <c r="H38" s="195">
        <f>VALUE(H12-261.8/100*(H6-H9))</f>
        <v>-2428.7186000000024</v>
      </c>
      <c r="I38" s="196"/>
      <c r="J38" s="195">
        <f>VALUE(J12-261.8/100*(J6-J9))</f>
        <v>0</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7" customHeight="1" x14ac:dyDescent="0.3">
      <c r="A39" s="118">
        <v>3</v>
      </c>
      <c r="B39" s="195">
        <f>VALUE(B12-300/100*(B6-B9))</f>
        <v>-866.25</v>
      </c>
      <c r="C39" s="196"/>
      <c r="D39" s="195">
        <f>VALUE(D12-300/100*(D6-D9))</f>
        <v>-976.35000000000218</v>
      </c>
      <c r="E39" s="195"/>
      <c r="F39" s="195">
        <f>VALUE(F12-300/100*(F6-F9))</f>
        <v>-1901.8500000000022</v>
      </c>
      <c r="G39" s="195"/>
      <c r="H39" s="195">
        <f>VALUE(H12-300/100*(H6-H9))</f>
        <v>-2783.1000000000022</v>
      </c>
      <c r="I39" s="196"/>
      <c r="J39" s="195">
        <f>VALUE(J12-300/100*(J6-J9))</f>
        <v>0</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7" customHeight="1" x14ac:dyDescent="0.3">
      <c r="A40" s="117">
        <v>3.2360000000000002</v>
      </c>
      <c r="B40" s="192">
        <f>VALUE(B12-323.6/100*(B6-B9))</f>
        <v>-934.3950000000001</v>
      </c>
      <c r="C40" s="169"/>
      <c r="D40" s="192">
        <f>VALUE(D12-323.6/100*(D6-D9))</f>
        <v>-1053.1562000000024</v>
      </c>
      <c r="E40" s="193"/>
      <c r="F40" s="192">
        <f>VALUE(F12-323.6/100*(F6-F9))</f>
        <v>-2051.4622000000027</v>
      </c>
      <c r="G40" s="192"/>
      <c r="H40" s="192">
        <f>VALUE(H12-323.6/100*(H6-H9))</f>
        <v>-3002.0372000000025</v>
      </c>
      <c r="I40" s="169"/>
      <c r="J40" s="192">
        <f>VALUE(J12-323.6/100*(J6-J9))</f>
        <v>0</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7" customHeight="1" x14ac:dyDescent="0.3">
      <c r="A41" s="118">
        <v>3.3820000000000001</v>
      </c>
      <c r="B41" s="195">
        <f>VALUE(B12-338.2/100*(B6-B9))</f>
        <v>-976.5524999999999</v>
      </c>
      <c r="C41" s="196"/>
      <c r="D41" s="195">
        <f>VALUE(D12-338.2/100*(D6-D9))</f>
        <v>-1100.6719000000023</v>
      </c>
      <c r="E41" s="195"/>
      <c r="F41" s="195">
        <f>VALUE(F12-338.2/100*(F6-F9))</f>
        <v>-2144.0189000000023</v>
      </c>
      <c r="G41" s="195"/>
      <c r="H41" s="195">
        <f>VALUE(H12-338.2/100*(H6-H9))</f>
        <v>-3137.4814000000019</v>
      </c>
      <c r="I41" s="196"/>
      <c r="J41" s="195">
        <f>VALUE(J12-338.2/100*(J6-J9))</f>
        <v>0</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7" customHeight="1" x14ac:dyDescent="0.3">
      <c r="A42" s="118">
        <v>3.6179999999999999</v>
      </c>
      <c r="B42" s="195">
        <f>VALUE(B12-361.8/100*(B6-B9))</f>
        <v>-1044.6975</v>
      </c>
      <c r="C42" s="196"/>
      <c r="D42" s="195">
        <f>VALUE(D12-361.8/100*(D6-D9))</f>
        <v>-1177.4781000000028</v>
      </c>
      <c r="E42" s="195"/>
      <c r="F42" s="195">
        <f>VALUE(F12-361.8/100*(F6-F9))</f>
        <v>-2293.6311000000028</v>
      </c>
      <c r="G42" s="195"/>
      <c r="H42" s="195">
        <f>VALUE(H12-361.8/100*(H6-H9))</f>
        <v>-3356.4186000000032</v>
      </c>
      <c r="I42" s="196"/>
      <c r="J42" s="195">
        <f>VALUE(J12-361.8/100*(J6-J9))</f>
        <v>0</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7" customHeight="1" x14ac:dyDescent="0.3">
      <c r="A43" s="118">
        <v>4</v>
      </c>
      <c r="B43" s="195">
        <f>VALUE(B12-400/100*(B6-B9))</f>
        <v>-1155</v>
      </c>
      <c r="C43" s="196"/>
      <c r="D43" s="195">
        <f>VALUE(D12-400/100*(D6-D9))</f>
        <v>-1301.8000000000029</v>
      </c>
      <c r="E43" s="195"/>
      <c r="F43" s="195">
        <f>VALUE(F12-400/100*(F6-F9))</f>
        <v>-2535.8000000000029</v>
      </c>
      <c r="G43" s="195"/>
      <c r="H43" s="195">
        <f>VALUE(H12-400/100*(H6-H9))</f>
        <v>-3710.8000000000029</v>
      </c>
      <c r="I43" s="196"/>
      <c r="J43" s="195">
        <f>VALUE(J12-400/100*(J6-J9))</f>
        <v>0</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7" customHeight="1" x14ac:dyDescent="0.3">
      <c r="A44" s="117">
        <v>4.2359999999999998</v>
      </c>
      <c r="B44" s="192">
        <f>VALUE(B12-423.6/100*(B6-B9))</f>
        <v>-1223.1450000000002</v>
      </c>
      <c r="C44" s="169"/>
      <c r="D44" s="192">
        <f>VALUE(D12-423.6/100*(D6-D9))</f>
        <v>-1378.6062000000034</v>
      </c>
      <c r="E44" s="193"/>
      <c r="F44" s="192">
        <f>VALUE(F12-423.6/100*(F6-F9))</f>
        <v>-2685.4122000000034</v>
      </c>
      <c r="G44" s="192"/>
      <c r="H44" s="192">
        <f>VALUE(H12-423.6/100*(H6-H9))</f>
        <v>-3929.7372000000037</v>
      </c>
      <c r="I44" s="169"/>
      <c r="J44" s="192">
        <f>VALUE(J12-423.6/100*(J6-J9))</f>
        <v>0</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7" customHeight="1" x14ac:dyDescent="0.3">
      <c r="A45" s="117">
        <v>4.3819999999999997</v>
      </c>
      <c r="B45" s="192">
        <f>VALUE(B12-438.2/100*(B6-B9))</f>
        <v>-1265.3025</v>
      </c>
      <c r="C45" s="169"/>
      <c r="D45" s="192">
        <f>VALUE(D12-438.2/100*(D6-D9))</f>
        <v>-1426.1219000000031</v>
      </c>
      <c r="E45" s="193"/>
      <c r="F45" s="192">
        <f>VALUE(F12-438.2/100*(F6-F9))</f>
        <v>-2777.968900000003</v>
      </c>
      <c r="G45" s="192"/>
      <c r="H45" s="192">
        <f>VALUE(H12-438.2/100*(H6-H9))</f>
        <v>-4065.1814000000027</v>
      </c>
      <c r="I45" s="169"/>
      <c r="J45" s="192">
        <f>VALUE(J12-438.2/100*(J6-J9))</f>
        <v>0</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7" customHeight="1" x14ac:dyDescent="0.3">
      <c r="A46" s="117">
        <v>4.6180000000000003</v>
      </c>
      <c r="B46" s="192">
        <f>VALUE(B12-461.8/100*(B6-B9))</f>
        <v>-1333.4475</v>
      </c>
      <c r="C46" s="169"/>
      <c r="D46" s="192">
        <f>VALUE(D12-461.8/100*(D6-D9))</f>
        <v>-1502.9281000000035</v>
      </c>
      <c r="E46" s="193"/>
      <c r="F46" s="192">
        <f>VALUE(F12-461.8/100*(F6-F9))</f>
        <v>-2927.5811000000035</v>
      </c>
      <c r="G46" s="192"/>
      <c r="H46" s="192">
        <f>VALUE(H12-461.8/100*(H6-H9))</f>
        <v>-4284.1186000000034</v>
      </c>
      <c r="I46" s="169"/>
      <c r="J46" s="192">
        <f>VALUE(J12-461.8/100*(J6-J9))</f>
        <v>0</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7" customHeight="1" x14ac:dyDescent="0.3">
      <c r="A47" s="117">
        <v>5</v>
      </c>
      <c r="B47" s="192">
        <f>VALUE(B12-500/100*(B6-B9))</f>
        <v>-1443.75</v>
      </c>
      <c r="C47" s="169"/>
      <c r="D47" s="192">
        <f>VALUE(D12-500/100*(D6-D9))</f>
        <v>-1627.2500000000036</v>
      </c>
      <c r="E47" s="193"/>
      <c r="F47" s="192">
        <f>VALUE(F12-500/100*(F6-F9))</f>
        <v>-3169.7500000000036</v>
      </c>
      <c r="G47" s="192"/>
      <c r="H47" s="192">
        <f>VALUE(H12-500/100*(H6-H9))</f>
        <v>-4638.5000000000036</v>
      </c>
      <c r="I47" s="169"/>
      <c r="J47" s="192">
        <f>VALUE(J12-500/100*(J6-J9))</f>
        <v>0</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7" customHeight="1" x14ac:dyDescent="0.3">
      <c r="A48" s="117">
        <v>5.2359999999999998</v>
      </c>
      <c r="B48" s="192">
        <f>VALUE(B12-523.6/100*(B6-B9))</f>
        <v>-1511.8950000000002</v>
      </c>
      <c r="C48" s="169"/>
      <c r="D48" s="192">
        <f>VALUE(D12-523.6/100*(D6-D9))</f>
        <v>-1704.0562000000041</v>
      </c>
      <c r="E48" s="193"/>
      <c r="F48" s="192">
        <f>VALUE(F12-523.6/100*(F6-F9))</f>
        <v>-3319.3622000000041</v>
      </c>
      <c r="G48" s="192"/>
      <c r="H48" s="192">
        <f>VALUE(H12-523.6/100*(H6-H9))</f>
        <v>-4857.4372000000049</v>
      </c>
      <c r="I48" s="169"/>
      <c r="J48" s="192">
        <f>VALUE(J12-523.6/100*(J6-J9))</f>
        <v>0</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7" customHeight="1" x14ac:dyDescent="0.3">
      <c r="A49" s="117">
        <v>5.3819999999999997</v>
      </c>
      <c r="B49" s="192">
        <f>VALUE(B12-538.2/100*(B6-B9))</f>
        <v>-1554.0525000000002</v>
      </c>
      <c r="C49" s="169"/>
      <c r="D49" s="192">
        <f>VALUE(D12-538.2/100*(D6-D9))</f>
        <v>-1751.571900000004</v>
      </c>
      <c r="E49" s="193"/>
      <c r="F49" s="192">
        <f>VALUE(F12-538.2/100*(F6-F9))</f>
        <v>-3411.9189000000042</v>
      </c>
      <c r="G49" s="192"/>
      <c r="H49" s="192">
        <f>VALUE(H12-538.2/100*(H6-H9))</f>
        <v>-4992.8814000000048</v>
      </c>
      <c r="I49" s="169"/>
      <c r="J49" s="192">
        <f>VALUE(J12-538.2/100*(J6-J9))</f>
        <v>0</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7" customHeight="1" x14ac:dyDescent="0.3">
      <c r="A50" s="117">
        <v>5.6180000000000003</v>
      </c>
      <c r="B50" s="192">
        <f>VALUE(B12-561.8/100*(B6-B9))</f>
        <v>-1622.1974999999998</v>
      </c>
      <c r="C50" s="169"/>
      <c r="D50" s="192">
        <f>VALUE(D12-561.8/100*(D6-D9))</f>
        <v>-1828.378100000004</v>
      </c>
      <c r="E50" s="193"/>
      <c r="F50" s="192">
        <f>VALUE(F12-561.8/100*(F6-F9))</f>
        <v>-3561.5311000000038</v>
      </c>
      <c r="G50" s="192"/>
      <c r="H50" s="192">
        <f>VALUE(H12-561.8/100*(H6-H9))</f>
        <v>-5211.8186000000032</v>
      </c>
      <c r="I50" s="169"/>
      <c r="J50" s="192">
        <f>VALUE(J12-561.8/100*(J6-J9))</f>
        <v>0</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99" t="s">
        <v>69</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6640625" defaultRowHeight="14.7" customHeight="1" x14ac:dyDescent="0.3"/>
  <cols>
    <col min="1" max="4" width="8.6640625" style="33" customWidth="1"/>
    <col min="5" max="49" width="10.6640625" style="33" customWidth="1"/>
    <col min="50" max="168" width="10.6640625" style="91" customWidth="1"/>
    <col min="169" max="375" width="8.6640625" style="33" customWidth="1"/>
  </cols>
  <sheetData>
    <row r="1" spans="1:168"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2019-07-30T20:45:28Z</dcterms:modified>
</cp:coreProperties>
</file>