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F:\F-Anbu\git\stocks\"/>
    </mc:Choice>
  </mc:AlternateContent>
  <bookViews>
    <workbookView xWindow="0" yWindow="0" windowWidth="23040" windowHeight="9192"/>
  </bookViews>
  <sheets>
    <sheet name="Nifty" sheetId="2" r:id="rId1"/>
    <sheet name="Elliot1" sheetId="3" r:id="rId2"/>
    <sheet name="Elliot2" sheetId="8" r:id="rId3"/>
    <sheet name="Emeter" sheetId="7" r:id="rId4"/>
    <sheet name="Archives" sheetId="6" r:id="rId5"/>
  </sheets>
  <calcPr calcId="162913"/>
</workbook>
</file>

<file path=xl/calcChain.xml><?xml version="1.0" encoding="utf-8"?>
<calcChain xmlns="http://schemas.openxmlformats.org/spreadsheetml/2006/main">
  <c r="I55" i="2" l="1"/>
  <c r="I53" i="2"/>
  <c r="I56" i="2" s="1"/>
  <c r="I54" i="2" s="1"/>
  <c r="I57" i="2" s="1"/>
  <c r="I52" i="2"/>
  <c r="I50" i="2"/>
  <c r="I51" i="2" s="1"/>
  <c r="I43" i="2"/>
  <c r="I30" i="2"/>
  <c r="I24" i="2"/>
  <c r="I36" i="2" s="1"/>
  <c r="I14" i="2"/>
  <c r="I18" i="2" s="1"/>
  <c r="I10" i="2"/>
  <c r="I11" i="2" s="1"/>
  <c r="I17" i="2" l="1"/>
  <c r="I20" i="2"/>
  <c r="I19" i="2" s="1"/>
  <c r="I6" i="2"/>
  <c r="I32" i="2"/>
  <c r="I28" i="2"/>
  <c r="I31" i="2"/>
  <c r="I27" i="2"/>
  <c r="I34" i="2"/>
  <c r="I26" i="2"/>
  <c r="I33" i="2"/>
  <c r="I29" i="2"/>
  <c r="I13" i="2"/>
  <c r="I15" i="2"/>
  <c r="I21" i="2"/>
  <c r="I7" i="2"/>
  <c r="I8" i="2"/>
  <c r="I9" i="2" s="1"/>
  <c r="I22" i="2"/>
  <c r="J20" i="8"/>
  <c r="J21" i="8"/>
  <c r="J22" i="8"/>
  <c r="EM56" i="6"/>
  <c r="EL56" i="6"/>
  <c r="EK56" i="6"/>
  <c r="EK54" i="6" s="1"/>
  <c r="EK57" i="6" s="1"/>
  <c r="EI56" i="6"/>
  <c r="EM55" i="6"/>
  <c r="EL55" i="6"/>
  <c r="EL54" i="6" s="1"/>
  <c r="EL57" i="6" s="1"/>
  <c r="EK55" i="6"/>
  <c r="EJ55" i="6"/>
  <c r="EI55" i="6"/>
  <c r="EM54" i="6"/>
  <c r="EM57" i="6" s="1"/>
  <c r="EI54" i="6"/>
  <c r="EI57" i="6" s="1"/>
  <c r="EI13" i="6" s="1"/>
  <c r="EM53" i="6"/>
  <c r="EL53" i="6"/>
  <c r="EK53" i="6"/>
  <c r="EJ53" i="6"/>
  <c r="EJ56" i="6" s="1"/>
  <c r="EJ54" i="6" s="1"/>
  <c r="EJ57" i="6" s="1"/>
  <c r="EI53" i="6"/>
  <c r="EM52" i="6"/>
  <c r="EL52" i="6"/>
  <c r="EK52" i="6"/>
  <c r="EJ52" i="6"/>
  <c r="EI52" i="6"/>
  <c r="EL51" i="6"/>
  <c r="EM50" i="6"/>
  <c r="EM51" i="6" s="1"/>
  <c r="EL50" i="6"/>
  <c r="EK50" i="6"/>
  <c r="EK51" i="6" s="1"/>
  <c r="EJ50" i="6"/>
  <c r="EJ51" i="6" s="1"/>
  <c r="EI50" i="6"/>
  <c r="EI51" i="6" s="1"/>
  <c r="EM43" i="6"/>
  <c r="EL43" i="6"/>
  <c r="EK43" i="6"/>
  <c r="EJ43" i="6"/>
  <c r="EI43" i="6"/>
  <c r="EM34" i="6"/>
  <c r="EK32" i="6"/>
  <c r="EL31" i="6"/>
  <c r="EM30" i="6"/>
  <c r="EL30" i="6"/>
  <c r="EK30" i="6"/>
  <c r="EJ30" i="6"/>
  <c r="EI30" i="6"/>
  <c r="EK28" i="6"/>
  <c r="EL27" i="6"/>
  <c r="EM24" i="6"/>
  <c r="EM36" i="6" s="1"/>
  <c r="EL24" i="6"/>
  <c r="EL36" i="6" s="1"/>
  <c r="EK24" i="6"/>
  <c r="EK36" i="6" s="1"/>
  <c r="EJ24" i="6"/>
  <c r="EJ36" i="6" s="1"/>
  <c r="EI24" i="6"/>
  <c r="EI36" i="6" s="1"/>
  <c r="EJ20" i="6"/>
  <c r="EM18" i="6"/>
  <c r="EJ18" i="6"/>
  <c r="EJ19" i="6" s="1"/>
  <c r="EI18" i="6"/>
  <c r="EM17" i="6"/>
  <c r="EJ17" i="6"/>
  <c r="EM14" i="6"/>
  <c r="EL14" i="6"/>
  <c r="EK14" i="6"/>
  <c r="EJ14" i="6"/>
  <c r="EI14" i="6"/>
  <c r="EM13" i="6"/>
  <c r="EL13" i="6"/>
  <c r="EJ11" i="6"/>
  <c r="EJ10" i="6"/>
  <c r="EJ6" i="6"/>
  <c r="H56" i="2"/>
  <c r="H55" i="2"/>
  <c r="H53" i="2"/>
  <c r="H52" i="2"/>
  <c r="H50" i="2"/>
  <c r="H51" i="2" s="1"/>
  <c r="H43" i="2"/>
  <c r="H30" i="2"/>
  <c r="H24" i="2"/>
  <c r="H36" i="2" s="1"/>
  <c r="H18" i="2"/>
  <c r="H14" i="2"/>
  <c r="G55" i="2"/>
  <c r="G53" i="2"/>
  <c r="G56" i="2" s="1"/>
  <c r="G54" i="2" s="1"/>
  <c r="G57" i="2" s="1"/>
  <c r="G13" i="2" s="1"/>
  <c r="G52" i="2"/>
  <c r="G50" i="2"/>
  <c r="G51" i="2" s="1"/>
  <c r="G43" i="2"/>
  <c r="G30" i="2"/>
  <c r="G24" i="2"/>
  <c r="G36" i="2" s="1"/>
  <c r="G14" i="2"/>
  <c r="G20" i="2" s="1"/>
  <c r="I25" i="2" l="1"/>
  <c r="I35" i="2"/>
  <c r="H54" i="2"/>
  <c r="H57" i="2" s="1"/>
  <c r="H13" i="2" s="1"/>
  <c r="EJ13" i="6"/>
  <c r="EJ15" i="6"/>
  <c r="EK18" i="6"/>
  <c r="EK13" i="6"/>
  <c r="EK8" i="6"/>
  <c r="EK9" i="6" s="1"/>
  <c r="EK15" i="6"/>
  <c r="EI19" i="6"/>
  <c r="EM35" i="6"/>
  <c r="EI33" i="6"/>
  <c r="EI29" i="6"/>
  <c r="EI32" i="6"/>
  <c r="EI28" i="6"/>
  <c r="EI31" i="6"/>
  <c r="EI27" i="6"/>
  <c r="EM33" i="6"/>
  <c r="EM29" i="6"/>
  <c r="EM32" i="6"/>
  <c r="EM28" i="6"/>
  <c r="EM31" i="6"/>
  <c r="EM27" i="6"/>
  <c r="EI8" i="6"/>
  <c r="EL20" i="6"/>
  <c r="EL15" i="6"/>
  <c r="EL10" i="6"/>
  <c r="EI17" i="6"/>
  <c r="EM22" i="6"/>
  <c r="EI26" i="6"/>
  <c r="EI25" i="6" s="1"/>
  <c r="EJ32" i="6"/>
  <c r="EJ28" i="6"/>
  <c r="EJ31" i="6"/>
  <c r="EJ27" i="6"/>
  <c r="EJ34" i="6"/>
  <c r="EL34" i="6"/>
  <c r="EL26" i="6"/>
  <c r="EL25" i="6" s="1"/>
  <c r="EL33" i="6"/>
  <c r="EL29" i="6"/>
  <c r="EL32" i="6"/>
  <c r="EL28" i="6"/>
  <c r="EL8" i="6"/>
  <c r="EL9" i="6" s="1"/>
  <c r="EI20" i="6"/>
  <c r="EM20" i="6"/>
  <c r="EL18" i="6"/>
  <c r="EJ26" i="6"/>
  <c r="EJ25" i="6" s="1"/>
  <c r="EJ29" i="6"/>
  <c r="EJ33" i="6"/>
  <c r="EK31" i="6"/>
  <c r="EK27" i="6"/>
  <c r="EK34" i="6"/>
  <c r="EK26" i="6"/>
  <c r="EK33" i="6"/>
  <c r="EK29" i="6"/>
  <c r="EM8" i="6"/>
  <c r="EK10" i="6"/>
  <c r="EM19" i="6"/>
  <c r="EK20" i="6"/>
  <c r="EI22" i="6"/>
  <c r="EM26" i="6"/>
  <c r="EI34" i="6"/>
  <c r="EI35" i="6" s="1"/>
  <c r="EJ8" i="6"/>
  <c r="EJ9" i="6" s="1"/>
  <c r="EJ22" i="6"/>
  <c r="EJ21" i="6" s="1"/>
  <c r="EI10" i="6"/>
  <c r="EM10" i="6"/>
  <c r="EI15" i="6"/>
  <c r="EM15" i="6"/>
  <c r="G18" i="2"/>
  <c r="G19" i="2" s="1"/>
  <c r="H20" i="2"/>
  <c r="H19" i="2" s="1"/>
  <c r="H17" i="2"/>
  <c r="H33" i="2"/>
  <c r="H29" i="2"/>
  <c r="H32" i="2"/>
  <c r="H28" i="2"/>
  <c r="H31" i="2"/>
  <c r="H27" i="2"/>
  <c r="H34" i="2"/>
  <c r="H35" i="2" s="1"/>
  <c r="H26" i="2"/>
  <c r="H8" i="2"/>
  <c r="H22" i="2"/>
  <c r="H10" i="2"/>
  <c r="H15" i="2"/>
  <c r="G33" i="2"/>
  <c r="G29" i="2"/>
  <c r="G32" i="2"/>
  <c r="G28" i="2"/>
  <c r="G31" i="2"/>
  <c r="G27" i="2"/>
  <c r="G34" i="2"/>
  <c r="G35" i="2" s="1"/>
  <c r="G26" i="2"/>
  <c r="G8" i="2"/>
  <c r="G22" i="2"/>
  <c r="G21" i="2" s="1"/>
  <c r="G10" i="2"/>
  <c r="G15" i="2"/>
  <c r="EE8" i="6"/>
  <c r="EG10" i="6"/>
  <c r="EG11" i="6" s="1"/>
  <c r="ED14" i="6"/>
  <c r="ED10" i="6" s="1"/>
  <c r="EE14" i="6"/>
  <c r="EE10" i="6" s="1"/>
  <c r="EF14" i="6"/>
  <c r="EF8" i="6" s="1"/>
  <c r="EG14" i="6"/>
  <c r="EG8" i="6" s="1"/>
  <c r="EG9" i="6" s="1"/>
  <c r="EH14" i="6"/>
  <c r="EH10" i="6" s="1"/>
  <c r="EF17" i="6"/>
  <c r="EE18" i="6"/>
  <c r="EF18" i="6"/>
  <c r="EG18" i="6"/>
  <c r="EG17" i="6" s="1"/>
  <c r="EG20" i="6"/>
  <c r="EG21" i="6" s="1"/>
  <c r="EE22" i="6"/>
  <c r="ED24" i="6"/>
  <c r="EE24" i="6"/>
  <c r="EF24" i="6"/>
  <c r="EG24" i="6"/>
  <c r="EH24" i="6"/>
  <c r="ED28" i="6"/>
  <c r="EH28" i="6"/>
  <c r="EG29" i="6"/>
  <c r="ED30" i="6"/>
  <c r="EE30" i="6"/>
  <c r="EF30" i="6"/>
  <c r="EG30" i="6"/>
  <c r="EH30" i="6"/>
  <c r="ED32" i="6"/>
  <c r="EH32" i="6"/>
  <c r="EG33" i="6"/>
  <c r="ED36" i="6"/>
  <c r="EE36" i="6"/>
  <c r="EF36" i="6"/>
  <c r="EG36" i="6"/>
  <c r="EH36" i="6"/>
  <c r="ED43" i="6"/>
  <c r="EE43" i="6"/>
  <c r="EF43" i="6"/>
  <c r="EG43" i="6"/>
  <c r="EH43" i="6"/>
  <c r="ED50" i="6"/>
  <c r="EE50" i="6"/>
  <c r="EE20" i="6" s="1"/>
  <c r="EE21" i="6" s="1"/>
  <c r="EF50" i="6"/>
  <c r="EF22" i="6" s="1"/>
  <c r="EG50" i="6"/>
  <c r="EG22" i="6" s="1"/>
  <c r="EH50" i="6"/>
  <c r="ED51" i="6"/>
  <c r="ED29" i="6" s="1"/>
  <c r="EE51" i="6"/>
  <c r="EE28" i="6" s="1"/>
  <c r="EG51" i="6"/>
  <c r="EG26" i="6" s="1"/>
  <c r="EH51" i="6"/>
  <c r="EH29" i="6" s="1"/>
  <c r="ED52" i="6"/>
  <c r="EE52" i="6"/>
  <c r="EF52" i="6"/>
  <c r="EG52" i="6"/>
  <c r="EH52" i="6"/>
  <c r="ED53" i="6"/>
  <c r="EE53" i="6"/>
  <c r="EF53" i="6"/>
  <c r="EG53" i="6"/>
  <c r="EG56" i="6" s="1"/>
  <c r="EH53" i="6"/>
  <c r="EF54" i="6"/>
  <c r="EF57" i="6" s="1"/>
  <c r="EF15" i="6" s="1"/>
  <c r="ED55" i="6"/>
  <c r="ED54" i="6" s="1"/>
  <c r="ED57" i="6" s="1"/>
  <c r="EE55" i="6"/>
  <c r="EE54" i="6" s="1"/>
  <c r="EE57" i="6" s="1"/>
  <c r="EF55" i="6"/>
  <c r="EG55" i="6"/>
  <c r="EG54" i="6" s="1"/>
  <c r="EG57" i="6" s="1"/>
  <c r="EG15" i="6" s="1"/>
  <c r="EH55" i="6"/>
  <c r="EH54" i="6" s="1"/>
  <c r="EH57" i="6" s="1"/>
  <c r="ED56" i="6"/>
  <c r="EE56" i="6"/>
  <c r="EF56" i="6"/>
  <c r="EH56" i="6"/>
  <c r="H21" i="2" l="1"/>
  <c r="EM6" i="6"/>
  <c r="EM7" i="6" s="1"/>
  <c r="EM11" i="6"/>
  <c r="EL19" i="6"/>
  <c r="EL22" i="6"/>
  <c r="EL21" i="6"/>
  <c r="EJ7" i="6"/>
  <c r="EI6" i="6"/>
  <c r="EI7" i="6" s="1"/>
  <c r="EI11" i="6"/>
  <c r="EM25" i="6"/>
  <c r="EK11" i="6"/>
  <c r="EK6" i="6"/>
  <c r="EK7" i="6" s="1"/>
  <c r="EK25" i="6"/>
  <c r="EM21" i="6"/>
  <c r="EL35" i="6"/>
  <c r="EL17" i="6"/>
  <c r="EK22" i="6"/>
  <c r="EK21" i="6" s="1"/>
  <c r="EK19" i="6"/>
  <c r="EM9" i="6"/>
  <c r="EK35" i="6"/>
  <c r="EI21" i="6"/>
  <c r="EJ35" i="6"/>
  <c r="EL11" i="6"/>
  <c r="EL6" i="6"/>
  <c r="EL7" i="6" s="1"/>
  <c r="EI9" i="6"/>
  <c r="EK17" i="6"/>
  <c r="H9" i="2"/>
  <c r="G25" i="2"/>
  <c r="G17" i="2"/>
  <c r="H6" i="2"/>
  <c r="H7" i="2" s="1"/>
  <c r="H11" i="2"/>
  <c r="H25" i="2"/>
  <c r="G6" i="2"/>
  <c r="G7" i="2" s="1"/>
  <c r="G11" i="2"/>
  <c r="G9" i="2"/>
  <c r="EH6" i="6"/>
  <c r="EH11" i="6"/>
  <c r="ED6" i="6"/>
  <c r="ED7" i="6" s="1"/>
  <c r="ED11" i="6"/>
  <c r="EE6" i="6"/>
  <c r="EE7" i="6" s="1"/>
  <c r="EE11" i="6"/>
  <c r="EE13" i="6"/>
  <c r="EE15" i="6"/>
  <c r="EE19" i="6"/>
  <c r="EE9" i="6"/>
  <c r="EE34" i="6"/>
  <c r="EG32" i="6"/>
  <c r="EH31" i="6"/>
  <c r="ED31" i="6"/>
  <c r="EG28" i="6"/>
  <c r="EH27" i="6"/>
  <c r="ED27" i="6"/>
  <c r="EE26" i="6"/>
  <c r="EF20" i="6"/>
  <c r="EG19" i="6"/>
  <c r="EH18" i="6"/>
  <c r="ED18" i="6"/>
  <c r="ED17" i="6" s="1"/>
  <c r="EE17" i="6"/>
  <c r="EH13" i="6"/>
  <c r="ED13" i="6"/>
  <c r="EF10" i="6"/>
  <c r="EH8" i="6"/>
  <c r="EH9" i="6" s="1"/>
  <c r="ED8" i="6"/>
  <c r="ED9" i="6" s="1"/>
  <c r="EE31" i="6"/>
  <c r="EG6" i="6"/>
  <c r="EG7" i="6" s="1"/>
  <c r="EH34" i="6"/>
  <c r="ED34" i="6"/>
  <c r="EE33" i="6"/>
  <c r="EG31" i="6"/>
  <c r="EE29" i="6"/>
  <c r="EG27" i="6"/>
  <c r="EG25" i="6" s="1"/>
  <c r="EH26" i="6"/>
  <c r="EH25" i="6" s="1"/>
  <c r="ED26" i="6"/>
  <c r="ED25" i="6" s="1"/>
  <c r="EG13" i="6"/>
  <c r="EE27" i="6"/>
  <c r="EF51" i="6"/>
  <c r="EG34" i="6"/>
  <c r="EG35" i="6" s="1"/>
  <c r="EH33" i="6"/>
  <c r="ED33" i="6"/>
  <c r="EE32" i="6"/>
  <c r="EH20" i="6"/>
  <c r="ED20" i="6"/>
  <c r="EH15" i="6"/>
  <c r="ED15" i="6"/>
  <c r="EF13" i="6"/>
  <c r="EF6" i="6" l="1"/>
  <c r="EF7" i="6" s="1"/>
  <c r="EF11" i="6"/>
  <c r="EE25" i="6"/>
  <c r="EH19" i="6"/>
  <c r="EH22" i="6"/>
  <c r="EF9" i="6"/>
  <c r="EF27" i="6"/>
  <c r="EF31" i="6"/>
  <c r="EF34" i="6"/>
  <c r="EF28" i="6"/>
  <c r="EF32" i="6"/>
  <c r="EF26" i="6"/>
  <c r="EF25" i="6" s="1"/>
  <c r="EF29" i="6"/>
  <c r="EF33" i="6"/>
  <c r="ED35" i="6"/>
  <c r="EH7" i="6"/>
  <c r="ED22" i="6"/>
  <c r="ED21" i="6" s="1"/>
  <c r="ED19" i="6"/>
  <c r="EH21" i="6"/>
  <c r="EH17" i="6"/>
  <c r="EH35" i="6"/>
  <c r="EF19" i="6"/>
  <c r="EF21" i="6"/>
  <c r="EE35" i="6"/>
  <c r="EC55" i="6"/>
  <c r="EB55" i="6"/>
  <c r="EA55" i="6"/>
  <c r="DZ55" i="6"/>
  <c r="EC53" i="6"/>
  <c r="EC56" i="6" s="1"/>
  <c r="EC54" i="6" s="1"/>
  <c r="EC57" i="6" s="1"/>
  <c r="EB53" i="6"/>
  <c r="EB56" i="6" s="1"/>
  <c r="EB54" i="6" s="1"/>
  <c r="EB57" i="6" s="1"/>
  <c r="EA53" i="6"/>
  <c r="EA56" i="6" s="1"/>
  <c r="EA54" i="6" s="1"/>
  <c r="EA57" i="6" s="1"/>
  <c r="DZ53" i="6"/>
  <c r="DZ56" i="6" s="1"/>
  <c r="DZ54" i="6" s="1"/>
  <c r="DZ57" i="6" s="1"/>
  <c r="EC52" i="6"/>
  <c r="EB52" i="6"/>
  <c r="EA52" i="6"/>
  <c r="DZ52" i="6"/>
  <c r="EC50" i="6"/>
  <c r="EC51" i="6" s="1"/>
  <c r="EB50" i="6"/>
  <c r="EB51" i="6" s="1"/>
  <c r="EA50" i="6"/>
  <c r="EA51" i="6" s="1"/>
  <c r="DZ50" i="6"/>
  <c r="DZ51" i="6" s="1"/>
  <c r="EC43" i="6"/>
  <c r="EB43" i="6"/>
  <c r="EA43" i="6"/>
  <c r="DZ43" i="6"/>
  <c r="EC30" i="6"/>
  <c r="EB30" i="6"/>
  <c r="EA30" i="6"/>
  <c r="DZ30" i="6"/>
  <c r="EC24" i="6"/>
  <c r="EC36" i="6" s="1"/>
  <c r="EB24" i="6"/>
  <c r="EB36" i="6" s="1"/>
  <c r="EA24" i="6"/>
  <c r="EA36" i="6" s="1"/>
  <c r="DZ24" i="6"/>
  <c r="DZ36" i="6" s="1"/>
  <c r="EC14" i="6"/>
  <c r="EC20" i="6" s="1"/>
  <c r="EB14" i="6"/>
  <c r="EB20" i="6" s="1"/>
  <c r="EA14" i="6"/>
  <c r="EA18" i="6" s="1"/>
  <c r="DZ14" i="6"/>
  <c r="DZ20" i="6" s="1"/>
  <c r="EC10" i="6"/>
  <c r="EC11" i="6" s="1"/>
  <c r="EB10" i="6"/>
  <c r="EB11" i="6" s="1"/>
  <c r="EA10" i="6"/>
  <c r="EA11" i="6" s="1"/>
  <c r="EC8" i="6"/>
  <c r="EC9" i="6" s="1"/>
  <c r="EB8" i="6"/>
  <c r="EB9" i="6" s="1"/>
  <c r="EA8" i="6"/>
  <c r="EA9" i="6" s="1"/>
  <c r="DZ8" i="6"/>
  <c r="EC6" i="6"/>
  <c r="EC7" i="6" s="1"/>
  <c r="EB6" i="6"/>
  <c r="EB7" i="6" s="1"/>
  <c r="EA6" i="6"/>
  <c r="EA7" i="6" s="1"/>
  <c r="X50" i="8"/>
  <c r="V50" i="8"/>
  <c r="T50" i="8"/>
  <c r="X49" i="8"/>
  <c r="V49" i="8"/>
  <c r="T49" i="8"/>
  <c r="X48" i="8"/>
  <c r="V48" i="8"/>
  <c r="T48" i="8"/>
  <c r="X47" i="8"/>
  <c r="V47" i="8"/>
  <c r="T47" i="8"/>
  <c r="X46" i="8"/>
  <c r="V46" i="8"/>
  <c r="T46" i="8"/>
  <c r="X45" i="8"/>
  <c r="V45" i="8"/>
  <c r="T45" i="8"/>
  <c r="X44" i="8"/>
  <c r="V44" i="8"/>
  <c r="T44" i="8"/>
  <c r="X43" i="8"/>
  <c r="V43" i="8"/>
  <c r="T43" i="8"/>
  <c r="X42" i="8"/>
  <c r="V42" i="8"/>
  <c r="T42" i="8"/>
  <c r="X41" i="8"/>
  <c r="V41" i="8"/>
  <c r="T41" i="8"/>
  <c r="X40" i="8"/>
  <c r="V40" i="8"/>
  <c r="T40" i="8"/>
  <c r="X39" i="8"/>
  <c r="V39" i="8"/>
  <c r="T39" i="8"/>
  <c r="X38" i="8"/>
  <c r="V38" i="8"/>
  <c r="T38" i="8"/>
  <c r="X37" i="8"/>
  <c r="V37" i="8"/>
  <c r="T37" i="8"/>
  <c r="X36" i="8"/>
  <c r="V36" i="8"/>
  <c r="T36" i="8"/>
  <c r="X35" i="8"/>
  <c r="V35" i="8"/>
  <c r="T35" i="8"/>
  <c r="X34" i="8"/>
  <c r="V34" i="8"/>
  <c r="T34" i="8"/>
  <c r="X33" i="8"/>
  <c r="V33" i="8"/>
  <c r="T33" i="8"/>
  <c r="X32" i="8"/>
  <c r="V32" i="8"/>
  <c r="T32" i="8"/>
  <c r="X31" i="8"/>
  <c r="V31" i="8"/>
  <c r="T31" i="8"/>
  <c r="X30" i="8"/>
  <c r="V30" i="8"/>
  <c r="T30" i="8"/>
  <c r="X29" i="8"/>
  <c r="V29" i="8"/>
  <c r="T29" i="8"/>
  <c r="X28" i="8"/>
  <c r="V28" i="8"/>
  <c r="T28" i="8"/>
  <c r="X27" i="8"/>
  <c r="V27" i="8"/>
  <c r="T27" i="8"/>
  <c r="X26" i="8"/>
  <c r="V26" i="8"/>
  <c r="T26" i="8"/>
  <c r="X25" i="8"/>
  <c r="V25" i="8"/>
  <c r="T25" i="8"/>
  <c r="X22" i="8"/>
  <c r="V22" i="8"/>
  <c r="T22" i="8"/>
  <c r="X21" i="8"/>
  <c r="V21" i="8"/>
  <c r="T21" i="8"/>
  <c r="X20" i="8"/>
  <c r="V20" i="8"/>
  <c r="T20" i="8"/>
  <c r="X19" i="8"/>
  <c r="V19" i="8"/>
  <c r="T19" i="8"/>
  <c r="X18" i="8"/>
  <c r="V18" i="8"/>
  <c r="T18" i="8"/>
  <c r="X17" i="8"/>
  <c r="V17" i="8"/>
  <c r="T17" i="8"/>
  <c r="X16" i="8"/>
  <c r="V16" i="8"/>
  <c r="T16" i="8"/>
  <c r="EB13" i="6" l="1"/>
  <c r="DZ10" i="6"/>
  <c r="DZ9" i="6" s="1"/>
  <c r="EC13" i="6"/>
  <c r="EF35" i="6"/>
  <c r="DZ34" i="6"/>
  <c r="DZ32" i="6"/>
  <c r="DZ28" i="6"/>
  <c r="DZ26" i="6"/>
  <c r="DZ33" i="6"/>
  <c r="DZ31" i="6"/>
  <c r="DZ29" i="6"/>
  <c r="DZ27" i="6"/>
  <c r="EA22" i="6"/>
  <c r="EA33" i="6"/>
  <c r="EA31" i="6"/>
  <c r="EA29" i="6"/>
  <c r="EA27" i="6"/>
  <c r="EA34" i="6"/>
  <c r="EA35" i="6" s="1"/>
  <c r="EA32" i="6"/>
  <c r="EA28" i="6"/>
  <c r="EA26" i="6"/>
  <c r="EA25" i="6" s="1"/>
  <c r="EB34" i="6"/>
  <c r="EB33" i="6"/>
  <c r="EB32" i="6"/>
  <c r="EB31" i="6"/>
  <c r="EB29" i="6"/>
  <c r="EB28" i="6"/>
  <c r="EB27" i="6"/>
  <c r="EB26" i="6"/>
  <c r="EB25" i="6" s="1"/>
  <c r="EC34" i="6"/>
  <c r="EC33" i="6"/>
  <c r="EC32" i="6"/>
  <c r="EC31" i="6"/>
  <c r="EC29" i="6"/>
  <c r="EC28" i="6"/>
  <c r="EC27" i="6"/>
  <c r="EC26" i="6"/>
  <c r="EA17" i="6"/>
  <c r="EA20" i="6"/>
  <c r="EB15" i="6"/>
  <c r="EB18" i="6"/>
  <c r="DZ13" i="6"/>
  <c r="DZ15" i="6"/>
  <c r="DZ18" i="6"/>
  <c r="EA13" i="6"/>
  <c r="EA15" i="6"/>
  <c r="EC15" i="6"/>
  <c r="EC18" i="6"/>
  <c r="EA21" i="6" l="1"/>
  <c r="DZ11" i="6"/>
  <c r="DZ6" i="6"/>
  <c r="DZ7" i="6" s="1"/>
  <c r="EC22" i="6"/>
  <c r="EC21" i="6" s="1"/>
  <c r="EC19" i="6"/>
  <c r="EB22" i="6"/>
  <c r="EB21" i="6" s="1"/>
  <c r="EB19" i="6"/>
  <c r="EA19" i="6"/>
  <c r="EC17" i="6"/>
  <c r="DZ22" i="6"/>
  <c r="DZ21" i="6" s="1"/>
  <c r="DZ19" i="6"/>
  <c r="EB17" i="6"/>
  <c r="DZ17" i="6"/>
  <c r="EC35" i="6"/>
  <c r="DZ35" i="6"/>
  <c r="EC25" i="6"/>
  <c r="EB35" i="6"/>
  <c r="DZ25" i="6"/>
  <c r="J30" i="8"/>
  <c r="B33" i="8" l="1"/>
  <c r="DY55" i="6" l="1"/>
  <c r="DX55" i="6"/>
  <c r="DW55" i="6"/>
  <c r="DV55" i="6"/>
  <c r="DU55" i="6"/>
  <c r="DY53" i="6"/>
  <c r="DY56" i="6" s="1"/>
  <c r="DX53" i="6"/>
  <c r="DX56" i="6" s="1"/>
  <c r="DX54" i="6" s="1"/>
  <c r="DX57" i="6" s="1"/>
  <c r="DW53" i="6"/>
  <c r="DW56" i="6" s="1"/>
  <c r="DV53" i="6"/>
  <c r="DV56" i="6" s="1"/>
  <c r="DU53" i="6"/>
  <c r="DU56" i="6" s="1"/>
  <c r="DY52" i="6"/>
  <c r="DX52" i="6"/>
  <c r="DW52" i="6"/>
  <c r="DV52" i="6"/>
  <c r="DU52" i="6"/>
  <c r="DY50" i="6"/>
  <c r="DY51" i="6" s="1"/>
  <c r="DX50" i="6"/>
  <c r="DW50" i="6"/>
  <c r="DV50" i="6"/>
  <c r="DV8" i="6" s="1"/>
  <c r="DU50" i="6"/>
  <c r="DU51" i="6" s="1"/>
  <c r="DY43" i="6"/>
  <c r="DX43" i="6"/>
  <c r="DW43" i="6"/>
  <c r="DV43" i="6"/>
  <c r="DU43" i="6"/>
  <c r="DY30" i="6"/>
  <c r="DX30" i="6"/>
  <c r="DW30" i="6"/>
  <c r="DV30" i="6"/>
  <c r="DU30" i="6"/>
  <c r="DY24" i="6"/>
  <c r="DY36" i="6" s="1"/>
  <c r="DX24" i="6"/>
  <c r="DX36" i="6" s="1"/>
  <c r="DW24" i="6"/>
  <c r="DW36" i="6" s="1"/>
  <c r="DV24" i="6"/>
  <c r="DV36" i="6" s="1"/>
  <c r="DU24" i="6"/>
  <c r="DU36" i="6" s="1"/>
  <c r="DY14" i="6"/>
  <c r="DY18" i="6" s="1"/>
  <c r="DX14" i="6"/>
  <c r="DX18" i="6" s="1"/>
  <c r="DW14" i="6"/>
  <c r="DV14" i="6"/>
  <c r="DV18" i="6" s="1"/>
  <c r="DV22" i="6" s="1"/>
  <c r="DU14" i="6"/>
  <c r="DX10" i="6"/>
  <c r="DX11" i="6" s="1"/>
  <c r="DY54" i="6" l="1"/>
  <c r="DY57" i="6" s="1"/>
  <c r="DW20" i="6"/>
  <c r="DW54" i="6"/>
  <c r="DW57" i="6" s="1"/>
  <c r="DY27" i="6"/>
  <c r="DY25" i="6" s="1"/>
  <c r="DY29" i="6"/>
  <c r="DY33" i="6"/>
  <c r="DY26" i="6"/>
  <c r="DY34" i="6"/>
  <c r="DY35" i="6" s="1"/>
  <c r="DY32" i="6"/>
  <c r="DY28" i="6"/>
  <c r="DY31" i="6"/>
  <c r="DW18" i="6"/>
  <c r="DW22" i="6" s="1"/>
  <c r="DW21" i="6" s="1"/>
  <c r="DW8" i="6"/>
  <c r="DW51" i="6"/>
  <c r="DV54" i="6"/>
  <c r="DV57" i="6" s="1"/>
  <c r="DV13" i="6" s="1"/>
  <c r="DV51" i="6"/>
  <c r="DV32" i="6" s="1"/>
  <c r="DU54" i="6"/>
  <c r="DU57" i="6" s="1"/>
  <c r="DU15" i="6" s="1"/>
  <c r="DX20" i="6"/>
  <c r="DX8" i="6"/>
  <c r="DX9" i="6" s="1"/>
  <c r="DX51" i="6"/>
  <c r="DX28" i="6" s="1"/>
  <c r="DW10" i="6"/>
  <c r="DV17" i="6"/>
  <c r="DU31" i="6"/>
  <c r="DU28" i="6"/>
  <c r="DU34" i="6"/>
  <c r="DU26" i="6"/>
  <c r="DU29" i="6"/>
  <c r="DU32" i="6"/>
  <c r="DU27" i="6"/>
  <c r="DU33" i="6"/>
  <c r="DY22" i="6"/>
  <c r="DX15" i="6"/>
  <c r="DX13" i="6"/>
  <c r="DW9" i="6"/>
  <c r="DW13" i="6"/>
  <c r="DW15" i="6"/>
  <c r="DX22" i="6"/>
  <c r="DX17" i="6"/>
  <c r="DV15" i="6"/>
  <c r="DY10" i="6"/>
  <c r="DU8" i="6"/>
  <c r="DY13" i="6"/>
  <c r="DU18" i="6"/>
  <c r="DW33" i="6"/>
  <c r="DY17" i="6"/>
  <c r="DW28" i="6"/>
  <c r="DU10" i="6"/>
  <c r="DY15" i="6"/>
  <c r="DX6" i="6"/>
  <c r="DV10" i="6"/>
  <c r="DU17" i="6"/>
  <c r="DV20" i="6"/>
  <c r="DW32" i="6"/>
  <c r="DY20" i="6"/>
  <c r="DU20" i="6"/>
  <c r="DW27" i="6"/>
  <c r="DY8" i="6"/>
  <c r="DY9" i="6" s="1"/>
  <c r="DX27" i="6" l="1"/>
  <c r="DX33" i="6"/>
  <c r="DW19" i="6"/>
  <c r="DW17" i="6"/>
  <c r="DV27" i="6"/>
  <c r="DX21" i="6"/>
  <c r="DV26" i="6"/>
  <c r="DY21" i="6"/>
  <c r="DX7" i="6"/>
  <c r="DV29" i="6"/>
  <c r="DV33" i="6"/>
  <c r="DX19" i="6"/>
  <c r="DW11" i="6"/>
  <c r="DW6" i="6"/>
  <c r="DW7" i="6" s="1"/>
  <c r="DU13" i="6"/>
  <c r="DW29" i="6"/>
  <c r="DW34" i="6"/>
  <c r="DW31" i="6"/>
  <c r="DW26" i="6"/>
  <c r="DW25" i="6" s="1"/>
  <c r="DV28" i="6"/>
  <c r="DX32" i="6"/>
  <c r="DX31" i="6"/>
  <c r="DX26" i="6"/>
  <c r="DX25" i="6" s="1"/>
  <c r="DX29" i="6"/>
  <c r="DX34" i="6"/>
  <c r="DX35" i="6" s="1"/>
  <c r="DW35" i="6"/>
  <c r="DV34" i="6"/>
  <c r="DV31" i="6"/>
  <c r="DY11" i="6"/>
  <c r="DY6" i="6"/>
  <c r="DY7" i="6" s="1"/>
  <c r="DU25" i="6"/>
  <c r="DU6" i="6"/>
  <c r="DU7" i="6" s="1"/>
  <c r="DU11" i="6"/>
  <c r="DU35" i="6"/>
  <c r="DV6" i="6"/>
  <c r="DV7" i="6" s="1"/>
  <c r="DV9" i="6"/>
  <c r="DV11" i="6"/>
  <c r="DU22" i="6"/>
  <c r="DU21" i="6" s="1"/>
  <c r="DU19" i="6"/>
  <c r="DV25" i="6"/>
  <c r="DV19" i="6"/>
  <c r="DV21" i="6"/>
  <c r="DU9" i="6"/>
  <c r="DY19" i="6"/>
  <c r="DV35" i="6" l="1"/>
  <c r="DT55" i="6"/>
  <c r="DS55" i="6"/>
  <c r="DR55" i="6"/>
  <c r="DQ55" i="6"/>
  <c r="DP55" i="6"/>
  <c r="DT53" i="6"/>
  <c r="DT56" i="6" s="1"/>
  <c r="DS53" i="6"/>
  <c r="DS56" i="6" s="1"/>
  <c r="DR53" i="6"/>
  <c r="DR56" i="6" s="1"/>
  <c r="DQ53" i="6"/>
  <c r="DQ56" i="6" s="1"/>
  <c r="DP53" i="6"/>
  <c r="DP56" i="6" s="1"/>
  <c r="DT52" i="6"/>
  <c r="DS52" i="6"/>
  <c r="DR52" i="6"/>
  <c r="DQ52" i="6"/>
  <c r="DP52" i="6"/>
  <c r="DT50" i="6"/>
  <c r="DT51" i="6" s="1"/>
  <c r="DS50" i="6"/>
  <c r="DS51" i="6" s="1"/>
  <c r="DR50" i="6"/>
  <c r="DR51" i="6" s="1"/>
  <c r="DQ50" i="6"/>
  <c r="DQ51" i="6" s="1"/>
  <c r="DP50" i="6"/>
  <c r="DT43" i="6"/>
  <c r="DS43" i="6"/>
  <c r="DR43" i="6"/>
  <c r="DQ43" i="6"/>
  <c r="DP43" i="6"/>
  <c r="DT30" i="6"/>
  <c r="DS30" i="6"/>
  <c r="DR30" i="6"/>
  <c r="DQ30" i="6"/>
  <c r="DP30" i="6"/>
  <c r="DT24" i="6"/>
  <c r="DT36" i="6" s="1"/>
  <c r="DS24" i="6"/>
  <c r="DS36" i="6" s="1"/>
  <c r="DR24" i="6"/>
  <c r="DR36" i="6" s="1"/>
  <c r="DQ24" i="6"/>
  <c r="DQ36" i="6" s="1"/>
  <c r="DP24" i="6"/>
  <c r="DP36" i="6" s="1"/>
  <c r="DT14" i="6"/>
  <c r="DT20" i="6" s="1"/>
  <c r="DS14" i="6"/>
  <c r="DS10" i="6" s="1"/>
  <c r="DR14" i="6"/>
  <c r="DQ14" i="6"/>
  <c r="DP14" i="6"/>
  <c r="DP18" i="6" s="1"/>
  <c r="DT10" i="6"/>
  <c r="DT11" i="6" s="1"/>
  <c r="DR10" i="6"/>
  <c r="DR11" i="6" s="1"/>
  <c r="DS11" i="6" l="1"/>
  <c r="DS6" i="6"/>
  <c r="DS34" i="6"/>
  <c r="DS31" i="6"/>
  <c r="DP54" i="6"/>
  <c r="DP57" i="6" s="1"/>
  <c r="DS8" i="6"/>
  <c r="DS9" i="6" s="1"/>
  <c r="DR8" i="6"/>
  <c r="DR9" i="6" s="1"/>
  <c r="DT29" i="6"/>
  <c r="DT34" i="6"/>
  <c r="DT26" i="6"/>
  <c r="DT31" i="6"/>
  <c r="DR18" i="6"/>
  <c r="DR22" i="6" s="1"/>
  <c r="DR6" i="6"/>
  <c r="DR7" i="6" s="1"/>
  <c r="DQ54" i="6"/>
  <c r="DQ57" i="6" s="1"/>
  <c r="DQ15" i="6" s="1"/>
  <c r="DR54" i="6"/>
  <c r="DR57" i="6" s="1"/>
  <c r="DR15" i="6" s="1"/>
  <c r="DT6" i="6"/>
  <c r="DT7" i="6" s="1"/>
  <c r="DT8" i="6"/>
  <c r="DT9" i="6" s="1"/>
  <c r="DP10" i="6"/>
  <c r="DP8" i="6"/>
  <c r="DP9" i="6" s="1"/>
  <c r="DT54" i="6"/>
  <c r="DT57" i="6" s="1"/>
  <c r="DT15" i="6" s="1"/>
  <c r="DS54" i="6"/>
  <c r="DS57" i="6" s="1"/>
  <c r="DQ28" i="6"/>
  <c r="DQ31" i="6"/>
  <c r="DQ34" i="6"/>
  <c r="DQ26" i="6"/>
  <c r="DQ33" i="6"/>
  <c r="DQ29" i="6"/>
  <c r="DQ32" i="6"/>
  <c r="DQ27" i="6"/>
  <c r="DR31" i="6"/>
  <c r="DR28" i="6"/>
  <c r="DR34" i="6"/>
  <c r="DR26" i="6"/>
  <c r="DR29" i="6"/>
  <c r="DR32" i="6"/>
  <c r="DR33" i="6"/>
  <c r="DR27" i="6"/>
  <c r="DP15" i="6"/>
  <c r="DQ13" i="6"/>
  <c r="DS13" i="6"/>
  <c r="DS15" i="6"/>
  <c r="DQ8" i="6"/>
  <c r="DQ18" i="6"/>
  <c r="DT28" i="6"/>
  <c r="DS33" i="6"/>
  <c r="DS35" i="6" s="1"/>
  <c r="DP20" i="6"/>
  <c r="DT33" i="6"/>
  <c r="DT35" i="6" s="1"/>
  <c r="DQ10" i="6"/>
  <c r="DP17" i="6"/>
  <c r="DS18" i="6"/>
  <c r="DQ20" i="6"/>
  <c r="DS27" i="6"/>
  <c r="DP13" i="6"/>
  <c r="DT18" i="6"/>
  <c r="DR20" i="6"/>
  <c r="DP22" i="6"/>
  <c r="DT27" i="6"/>
  <c r="DT25" i="6" s="1"/>
  <c r="DS32" i="6"/>
  <c r="DP51" i="6"/>
  <c r="DS28" i="6"/>
  <c r="DS20" i="6"/>
  <c r="DS29" i="6"/>
  <c r="DT32" i="6"/>
  <c r="DS26" i="6"/>
  <c r="DS25" i="6" s="1"/>
  <c r="DQ9" i="6" l="1"/>
  <c r="DR17" i="6"/>
  <c r="DT13" i="6"/>
  <c r="DS7" i="6"/>
  <c r="DR35" i="6"/>
  <c r="DP6" i="6"/>
  <c r="DP7" i="6" s="1"/>
  <c r="DP11" i="6"/>
  <c r="DR25" i="6"/>
  <c r="DQ25" i="6"/>
  <c r="DR13" i="6"/>
  <c r="DQ19" i="6"/>
  <c r="DQ22" i="6"/>
  <c r="DQ21" i="6" s="1"/>
  <c r="DS19" i="6"/>
  <c r="DS22" i="6"/>
  <c r="DR19" i="6"/>
  <c r="DR21" i="6"/>
  <c r="DQ11" i="6"/>
  <c r="DQ6" i="6"/>
  <c r="DQ7" i="6" s="1"/>
  <c r="DQ35" i="6"/>
  <c r="DS21" i="6"/>
  <c r="DT22" i="6"/>
  <c r="DT21" i="6" s="1"/>
  <c r="DT17" i="6"/>
  <c r="DT19" i="6"/>
  <c r="DQ17" i="6"/>
  <c r="DP21" i="6"/>
  <c r="DS17" i="6"/>
  <c r="DP33" i="6"/>
  <c r="DP28" i="6"/>
  <c r="DP31" i="6"/>
  <c r="DP34" i="6"/>
  <c r="DP26" i="6"/>
  <c r="DP27" i="6"/>
  <c r="DP29" i="6"/>
  <c r="DP32" i="6"/>
  <c r="DP19" i="6"/>
  <c r="DP35" i="6" l="1"/>
  <c r="DP25" i="6"/>
  <c r="DO55" i="6"/>
  <c r="DN55" i="6"/>
  <c r="DM55" i="6"/>
  <c r="DL55" i="6"/>
  <c r="DK55" i="6"/>
  <c r="DO53" i="6"/>
  <c r="DO56" i="6" s="1"/>
  <c r="DN53" i="6"/>
  <c r="DN56" i="6" s="1"/>
  <c r="DM53" i="6"/>
  <c r="DM56" i="6" s="1"/>
  <c r="DL53" i="6"/>
  <c r="DL56" i="6" s="1"/>
  <c r="DK53" i="6"/>
  <c r="DK56" i="6" s="1"/>
  <c r="DO52" i="6"/>
  <c r="DN52" i="6"/>
  <c r="DM52" i="6"/>
  <c r="DL52" i="6"/>
  <c r="DK52" i="6"/>
  <c r="DO50" i="6"/>
  <c r="DO51" i="6" s="1"/>
  <c r="DN50" i="6"/>
  <c r="DN51" i="6" s="1"/>
  <c r="DM50" i="6"/>
  <c r="DM51" i="6" s="1"/>
  <c r="DL50" i="6"/>
  <c r="DL51" i="6" s="1"/>
  <c r="DK50" i="6"/>
  <c r="DK51" i="6" s="1"/>
  <c r="DK33" i="6" s="1"/>
  <c r="DO43" i="6"/>
  <c r="DN43" i="6"/>
  <c r="DM43" i="6"/>
  <c r="DL43" i="6"/>
  <c r="DK43" i="6"/>
  <c r="DO30" i="6"/>
  <c r="DN30" i="6"/>
  <c r="DM30" i="6"/>
  <c r="DL30" i="6"/>
  <c r="DK30" i="6"/>
  <c r="DO24" i="6"/>
  <c r="DO36" i="6" s="1"/>
  <c r="DN24" i="6"/>
  <c r="DN36" i="6" s="1"/>
  <c r="DM24" i="6"/>
  <c r="DM36" i="6" s="1"/>
  <c r="DL24" i="6"/>
  <c r="DL36" i="6" s="1"/>
  <c r="DK24" i="6"/>
  <c r="DK36" i="6" s="1"/>
  <c r="DO18" i="6"/>
  <c r="DO22" i="6" s="1"/>
  <c r="DO14" i="6"/>
  <c r="DN14" i="6"/>
  <c r="DM14" i="6"/>
  <c r="DM20" i="6" s="1"/>
  <c r="DL14" i="6"/>
  <c r="DK14" i="6"/>
  <c r="DO8" i="6"/>
  <c r="DM10" i="6" l="1"/>
  <c r="DO20" i="6"/>
  <c r="DN34" i="6"/>
  <c r="DN32" i="6"/>
  <c r="DN31" i="6"/>
  <c r="DN33" i="6"/>
  <c r="DO29" i="6"/>
  <c r="DO33" i="6"/>
  <c r="DO28" i="6"/>
  <c r="DO31" i="6"/>
  <c r="DO27" i="6"/>
  <c r="DO32" i="6"/>
  <c r="DO34" i="6"/>
  <c r="DO26" i="6"/>
  <c r="DL28" i="6"/>
  <c r="DL26" i="6"/>
  <c r="DL32" i="6"/>
  <c r="DL31" i="6"/>
  <c r="DL33" i="6"/>
  <c r="DL27" i="6"/>
  <c r="DL34" i="6"/>
  <c r="DM54" i="6"/>
  <c r="DM57" i="6" s="1"/>
  <c r="DM15" i="6" s="1"/>
  <c r="DL8" i="6"/>
  <c r="DK31" i="6"/>
  <c r="DK32" i="6"/>
  <c r="DN54" i="6"/>
  <c r="DN57" i="6" s="1"/>
  <c r="DN15" i="6" s="1"/>
  <c r="DL18" i="6"/>
  <c r="DL22" i="6" s="1"/>
  <c r="DK54" i="6"/>
  <c r="DK57" i="6" s="1"/>
  <c r="DK13" i="6" s="1"/>
  <c r="DO54" i="6"/>
  <c r="DO57" i="6" s="1"/>
  <c r="DO13" i="6" s="1"/>
  <c r="DM18" i="6"/>
  <c r="DM22" i="6" s="1"/>
  <c r="DM21" i="6" s="1"/>
  <c r="DL54" i="6"/>
  <c r="DL57" i="6" s="1"/>
  <c r="DL15" i="6" s="1"/>
  <c r="DO21" i="6"/>
  <c r="DO19" i="6"/>
  <c r="DK15" i="6"/>
  <c r="DM31" i="6"/>
  <c r="DM34" i="6"/>
  <c r="DM26" i="6"/>
  <c r="DM32" i="6"/>
  <c r="DM27" i="6"/>
  <c r="DM33" i="6"/>
  <c r="DM28" i="6"/>
  <c r="DM29" i="6"/>
  <c r="DL17" i="6"/>
  <c r="DO17" i="6"/>
  <c r="DK8" i="6"/>
  <c r="DK18" i="6"/>
  <c r="DK17" i="6" s="1"/>
  <c r="DK27" i="6"/>
  <c r="DN28" i="6"/>
  <c r="DM8" i="6"/>
  <c r="DM9" i="6" s="1"/>
  <c r="DK10" i="6"/>
  <c r="DO15" i="6"/>
  <c r="DK20" i="6"/>
  <c r="DK29" i="6"/>
  <c r="DN8" i="6"/>
  <c r="DL10" i="6"/>
  <c r="DN18" i="6"/>
  <c r="DN17" i="6" s="1"/>
  <c r="DL20" i="6"/>
  <c r="DK26" i="6"/>
  <c r="DN27" i="6"/>
  <c r="DL29" i="6"/>
  <c r="DK34" i="6"/>
  <c r="DK35" i="6" s="1"/>
  <c r="DN10" i="6"/>
  <c r="DM17" i="6"/>
  <c r="DN20" i="6"/>
  <c r="DK28" i="6"/>
  <c r="DN29" i="6"/>
  <c r="DO10" i="6"/>
  <c r="DN26" i="6"/>
  <c r="DM19" i="6" l="1"/>
  <c r="DN25" i="6"/>
  <c r="DL19" i="6"/>
  <c r="DL35" i="6"/>
  <c r="DO25" i="6"/>
  <c r="DM6" i="6"/>
  <c r="DM7" i="6" s="1"/>
  <c r="DM11" i="6"/>
  <c r="DN13" i="6"/>
  <c r="DL25" i="6"/>
  <c r="DO35" i="6"/>
  <c r="DK9" i="6"/>
  <c r="DM13" i="6"/>
  <c r="DL13" i="6"/>
  <c r="DN35" i="6"/>
  <c r="DL11" i="6"/>
  <c r="DL6" i="6"/>
  <c r="DL7" i="6" s="1"/>
  <c r="DO11" i="6"/>
  <c r="DO6" i="6"/>
  <c r="DO7" i="6" s="1"/>
  <c r="DO9" i="6"/>
  <c r="DN6" i="6"/>
  <c r="DN7" i="6" s="1"/>
  <c r="DN11" i="6"/>
  <c r="DN9" i="6"/>
  <c r="DK25" i="6"/>
  <c r="DL21" i="6"/>
  <c r="DK6" i="6"/>
  <c r="DK7" i="6" s="1"/>
  <c r="DK11" i="6"/>
  <c r="DM25" i="6"/>
  <c r="DK19" i="6"/>
  <c r="DK22" i="6"/>
  <c r="DK21" i="6" s="1"/>
  <c r="DN19" i="6"/>
  <c r="DN22" i="6"/>
  <c r="DN21" i="6" s="1"/>
  <c r="DM35" i="6"/>
  <c r="DL9" i="6"/>
  <c r="DI56" i="6"/>
  <c r="DJ55" i="6"/>
  <c r="DI55" i="6"/>
  <c r="DH55" i="6"/>
  <c r="DG55" i="6"/>
  <c r="DF55" i="6"/>
  <c r="DJ53" i="6"/>
  <c r="DJ56" i="6" s="1"/>
  <c r="DI53" i="6"/>
  <c r="DH53" i="6"/>
  <c r="DH56" i="6" s="1"/>
  <c r="DG53" i="6"/>
  <c r="DG56" i="6" s="1"/>
  <c r="DF53" i="6"/>
  <c r="DF56" i="6" s="1"/>
  <c r="DJ52" i="6"/>
  <c r="DI52" i="6"/>
  <c r="DH52" i="6"/>
  <c r="DG52" i="6"/>
  <c r="DF52" i="6"/>
  <c r="DG51" i="6"/>
  <c r="DG34" i="6" s="1"/>
  <c r="DJ50" i="6"/>
  <c r="DJ51" i="6" s="1"/>
  <c r="DI50" i="6"/>
  <c r="DI51" i="6" s="1"/>
  <c r="DH50" i="6"/>
  <c r="DH51" i="6" s="1"/>
  <c r="DG50" i="6"/>
  <c r="DF50" i="6"/>
  <c r="DF51" i="6" s="1"/>
  <c r="DJ43" i="6"/>
  <c r="DI43" i="6"/>
  <c r="DH43" i="6"/>
  <c r="DG43" i="6"/>
  <c r="DF43" i="6"/>
  <c r="DJ30" i="6"/>
  <c r="DI30" i="6"/>
  <c r="DH30" i="6"/>
  <c r="DG30" i="6"/>
  <c r="DF30" i="6"/>
  <c r="DJ24" i="6"/>
  <c r="DJ36" i="6" s="1"/>
  <c r="DI24" i="6"/>
  <c r="DI36" i="6" s="1"/>
  <c r="DH24" i="6"/>
  <c r="DH36" i="6" s="1"/>
  <c r="DG24" i="6"/>
  <c r="DG36" i="6" s="1"/>
  <c r="DF24" i="6"/>
  <c r="DF36" i="6" s="1"/>
  <c r="DG18" i="6"/>
  <c r="DG17" i="6" s="1"/>
  <c r="DJ14" i="6"/>
  <c r="DJ18" i="6" s="1"/>
  <c r="DI14" i="6"/>
  <c r="DH14" i="6"/>
  <c r="DH20" i="6" s="1"/>
  <c r="DG14" i="6"/>
  <c r="DF14" i="6"/>
  <c r="DF18" i="6" s="1"/>
  <c r="DI10" i="6"/>
  <c r="DI9" i="6" s="1"/>
  <c r="DG10" i="6"/>
  <c r="DG6" i="6" s="1"/>
  <c r="DI8" i="6"/>
  <c r="DF8" i="6"/>
  <c r="DF31" i="6" l="1"/>
  <c r="DF29" i="6"/>
  <c r="DF34" i="6"/>
  <c r="DF35" i="6" s="1"/>
  <c r="DF28" i="6"/>
  <c r="DF33" i="6"/>
  <c r="DI54" i="6"/>
  <c r="DI57" i="6" s="1"/>
  <c r="DI15" i="6" s="1"/>
  <c r="DJ54" i="6"/>
  <c r="DJ57" i="6" s="1"/>
  <c r="DJ27" i="6"/>
  <c r="DJ32" i="6"/>
  <c r="DJ31" i="6"/>
  <c r="DG11" i="6"/>
  <c r="DI13" i="6"/>
  <c r="DI18" i="6"/>
  <c r="DI22" i="6" s="1"/>
  <c r="DF26" i="6"/>
  <c r="DF32" i="6"/>
  <c r="DH54" i="6"/>
  <c r="DH57" i="6" s="1"/>
  <c r="DH15" i="6" s="1"/>
  <c r="DG54" i="6"/>
  <c r="DG57" i="6" s="1"/>
  <c r="DG13" i="6" s="1"/>
  <c r="DF54" i="6"/>
  <c r="DF57" i="6" s="1"/>
  <c r="DI20" i="6"/>
  <c r="DI21" i="6" s="1"/>
  <c r="DF27" i="6"/>
  <c r="DG15" i="6"/>
  <c r="DG22" i="6"/>
  <c r="DG31" i="6"/>
  <c r="DG20" i="6"/>
  <c r="DG21" i="6" s="1"/>
  <c r="DI32" i="6"/>
  <c r="DI27" i="6"/>
  <c r="DI33" i="6"/>
  <c r="DI28" i="6"/>
  <c r="DI31" i="6"/>
  <c r="DI34" i="6"/>
  <c r="DI26" i="6"/>
  <c r="DI29" i="6"/>
  <c r="DH29" i="6"/>
  <c r="DH32" i="6"/>
  <c r="DH27" i="6"/>
  <c r="DH33" i="6"/>
  <c r="DH28" i="6"/>
  <c r="DH31" i="6"/>
  <c r="DH34" i="6"/>
  <c r="DH26" i="6"/>
  <c r="DJ22" i="6"/>
  <c r="DF13" i="6"/>
  <c r="DJ10" i="6"/>
  <c r="DF15" i="6"/>
  <c r="DI17" i="6"/>
  <c r="DJ20" i="6"/>
  <c r="DJ21" i="6" s="1"/>
  <c r="DG28" i="6"/>
  <c r="DJ29" i="6"/>
  <c r="DJ17" i="6"/>
  <c r="DJ26" i="6"/>
  <c r="DJ25" i="6" s="1"/>
  <c r="DG33" i="6"/>
  <c r="DG35" i="6" s="1"/>
  <c r="DJ34" i="6"/>
  <c r="DI6" i="6"/>
  <c r="DI7" i="6" s="1"/>
  <c r="DG8" i="6"/>
  <c r="DG9" i="6" s="1"/>
  <c r="DG27" i="6"/>
  <c r="DJ28" i="6"/>
  <c r="DH8" i="6"/>
  <c r="DF10" i="6"/>
  <c r="DI11" i="6"/>
  <c r="DJ15" i="6"/>
  <c r="DH18" i="6"/>
  <c r="DF20" i="6"/>
  <c r="DF19" i="6" s="1"/>
  <c r="DG32" i="6"/>
  <c r="DJ33" i="6"/>
  <c r="DJ13" i="6"/>
  <c r="DF17" i="6"/>
  <c r="DG29" i="6"/>
  <c r="DJ8" i="6"/>
  <c r="DH10" i="6"/>
  <c r="DF22" i="6"/>
  <c r="DG26" i="6"/>
  <c r="DG25" i="6" s="1"/>
  <c r="DC14" i="6"/>
  <c r="DD14" i="6"/>
  <c r="DD8" i="6" s="1"/>
  <c r="DE14" i="6"/>
  <c r="DC24" i="6"/>
  <c r="DC36" i="6" s="1"/>
  <c r="DD24" i="6"/>
  <c r="DD36" i="6" s="1"/>
  <c r="DE24" i="6"/>
  <c r="DE36" i="6" s="1"/>
  <c r="DC30" i="6"/>
  <c r="DD30" i="6"/>
  <c r="DE30" i="6"/>
  <c r="DC43" i="6"/>
  <c r="DD43" i="6"/>
  <c r="DE43" i="6"/>
  <c r="DC50" i="6"/>
  <c r="DC51" i="6" s="1"/>
  <c r="DD50" i="6"/>
  <c r="DD51" i="6" s="1"/>
  <c r="DE50" i="6"/>
  <c r="DE51" i="6" s="1"/>
  <c r="DC52" i="6"/>
  <c r="DD52" i="6"/>
  <c r="DE52" i="6"/>
  <c r="DC53" i="6"/>
  <c r="DD53" i="6"/>
  <c r="DD56" i="6" s="1"/>
  <c r="DE53" i="6"/>
  <c r="DE56" i="6" s="1"/>
  <c r="DC55" i="6"/>
  <c r="DD55" i="6"/>
  <c r="DE55" i="6"/>
  <c r="DC56" i="6"/>
  <c r="DE54" i="6" l="1"/>
  <c r="DE57" i="6" s="1"/>
  <c r="DH35" i="6"/>
  <c r="DD9" i="6"/>
  <c r="DD18" i="6"/>
  <c r="DD22" i="6" s="1"/>
  <c r="DD21" i="6" s="1"/>
  <c r="DD10" i="6"/>
  <c r="DD11" i="6" s="1"/>
  <c r="DH13" i="6"/>
  <c r="DH9" i="6"/>
  <c r="DE8" i="6"/>
  <c r="DI19" i="6"/>
  <c r="DG19" i="6"/>
  <c r="DI35" i="6"/>
  <c r="DF25" i="6"/>
  <c r="DJ19" i="6"/>
  <c r="DC54" i="6"/>
  <c r="DC57" i="6" s="1"/>
  <c r="DC15" i="6" s="1"/>
  <c r="DD20" i="6"/>
  <c r="DH25" i="6"/>
  <c r="DH19" i="6"/>
  <c r="DH22" i="6"/>
  <c r="DH21" i="6" s="1"/>
  <c r="DH17" i="6"/>
  <c r="DJ9" i="6"/>
  <c r="DF21" i="6"/>
  <c r="DI25" i="6"/>
  <c r="DJ35" i="6"/>
  <c r="DH11" i="6"/>
  <c r="DH6" i="6"/>
  <c r="DH7" i="6" s="1"/>
  <c r="DF11" i="6"/>
  <c r="DF6" i="6"/>
  <c r="DF7" i="6" s="1"/>
  <c r="DJ11" i="6"/>
  <c r="DJ6" i="6"/>
  <c r="DJ7" i="6" s="1"/>
  <c r="DG7" i="6"/>
  <c r="DF9" i="6"/>
  <c r="DD54" i="6"/>
  <c r="DD57" i="6" s="1"/>
  <c r="DD15" i="6" s="1"/>
  <c r="DD33" i="6"/>
  <c r="DD28" i="6"/>
  <c r="DD27" i="6"/>
  <c r="DD31" i="6"/>
  <c r="DD26" i="6"/>
  <c r="DD34" i="6"/>
  <c r="DD29" i="6"/>
  <c r="DD32" i="6"/>
  <c r="DE27" i="6"/>
  <c r="DE34" i="6"/>
  <c r="DE33" i="6"/>
  <c r="DE28" i="6"/>
  <c r="DE32" i="6"/>
  <c r="DE31" i="6"/>
  <c r="DE26" i="6"/>
  <c r="DE29" i="6"/>
  <c r="DC33" i="6"/>
  <c r="DC28" i="6"/>
  <c r="DC31" i="6"/>
  <c r="DC32" i="6"/>
  <c r="DC26" i="6"/>
  <c r="DC34" i="6"/>
  <c r="DC29" i="6"/>
  <c r="DC27" i="6"/>
  <c r="DE20" i="6"/>
  <c r="DC18" i="6"/>
  <c r="DE10" i="6"/>
  <c r="DC8" i="6"/>
  <c r="DC20" i="6"/>
  <c r="DE13" i="6"/>
  <c r="DC10" i="6"/>
  <c r="DE15" i="6"/>
  <c r="DC13" i="6"/>
  <c r="DD6" i="6"/>
  <c r="DD7" i="6" s="1"/>
  <c r="DE18" i="6"/>
  <c r="DB55" i="6"/>
  <c r="DA55" i="6"/>
  <c r="CZ55" i="6"/>
  <c r="CY55" i="6"/>
  <c r="CX55" i="6"/>
  <c r="DB53" i="6"/>
  <c r="DB56" i="6" s="1"/>
  <c r="DA53" i="6"/>
  <c r="DA56" i="6" s="1"/>
  <c r="CZ53" i="6"/>
  <c r="CZ56" i="6" s="1"/>
  <c r="CZ54" i="6" s="1"/>
  <c r="CZ57" i="6" s="1"/>
  <c r="CY53" i="6"/>
  <c r="CY56" i="6" s="1"/>
  <c r="CX53" i="6"/>
  <c r="CX56" i="6" s="1"/>
  <c r="DB52" i="6"/>
  <c r="DA52" i="6"/>
  <c r="CZ52" i="6"/>
  <c r="CY52" i="6"/>
  <c r="CX52" i="6"/>
  <c r="DB50" i="6"/>
  <c r="DB51" i="6" s="1"/>
  <c r="DA50" i="6"/>
  <c r="DA51" i="6" s="1"/>
  <c r="CZ50" i="6"/>
  <c r="CZ51" i="6" s="1"/>
  <c r="CY50" i="6"/>
  <c r="CY51" i="6" s="1"/>
  <c r="CX50" i="6"/>
  <c r="CX51" i="6" s="1"/>
  <c r="DB43" i="6"/>
  <c r="DA43" i="6"/>
  <c r="CZ43" i="6"/>
  <c r="CY43" i="6"/>
  <c r="CX43" i="6"/>
  <c r="DB30" i="6"/>
  <c r="DA30" i="6"/>
  <c r="CZ30" i="6"/>
  <c r="CY30" i="6"/>
  <c r="CX30" i="6"/>
  <c r="DB24" i="6"/>
  <c r="DB36" i="6" s="1"/>
  <c r="DA24" i="6"/>
  <c r="DA36" i="6" s="1"/>
  <c r="CZ24" i="6"/>
  <c r="CZ36" i="6" s="1"/>
  <c r="CY24" i="6"/>
  <c r="CY36" i="6" s="1"/>
  <c r="CX24" i="6"/>
  <c r="CX36" i="6" s="1"/>
  <c r="DB14" i="6"/>
  <c r="DB20" i="6" s="1"/>
  <c r="DA14" i="6"/>
  <c r="DA18" i="6" s="1"/>
  <c r="DA17" i="6" s="1"/>
  <c r="CZ14" i="6"/>
  <c r="CZ18" i="6" s="1"/>
  <c r="CY14" i="6"/>
  <c r="CX14" i="6"/>
  <c r="CX20" i="6" s="1"/>
  <c r="CX54" i="6" l="1"/>
  <c r="CX57" i="6" s="1"/>
  <c r="DB54" i="6"/>
  <c r="DB57" i="6" s="1"/>
  <c r="DE9" i="6"/>
  <c r="DD19" i="6"/>
  <c r="DD13" i="6"/>
  <c r="DD17" i="6"/>
  <c r="DA34" i="6"/>
  <c r="DA33" i="6"/>
  <c r="DA35" i="6" s="1"/>
  <c r="DA29" i="6"/>
  <c r="DA8" i="6"/>
  <c r="DA20" i="6"/>
  <c r="DE35" i="6"/>
  <c r="DC9" i="6"/>
  <c r="DD25" i="6"/>
  <c r="CY32" i="6"/>
  <c r="CY33" i="6"/>
  <c r="CY29" i="6"/>
  <c r="CY27" i="6"/>
  <c r="CY31" i="6"/>
  <c r="CY17" i="6"/>
  <c r="DE19" i="6"/>
  <c r="DE22" i="6"/>
  <c r="DE21" i="6" s="1"/>
  <c r="DE11" i="6"/>
  <c r="DE6" i="6"/>
  <c r="DE7" i="6" s="1"/>
  <c r="DC6" i="6"/>
  <c r="DC7" i="6" s="1"/>
  <c r="DC11" i="6"/>
  <c r="DC19" i="6"/>
  <c r="DC22" i="6"/>
  <c r="DC21" i="6" s="1"/>
  <c r="CY18" i="6"/>
  <c r="CY10" i="6"/>
  <c r="DA10" i="6"/>
  <c r="CY20" i="6"/>
  <c r="CY21" i="6" s="1"/>
  <c r="DA27" i="6"/>
  <c r="DC35" i="6"/>
  <c r="DE25" i="6"/>
  <c r="CY8" i="6"/>
  <c r="DA31" i="6"/>
  <c r="DC17" i="6"/>
  <c r="DE17" i="6"/>
  <c r="DC25" i="6"/>
  <c r="DD35" i="6"/>
  <c r="CX33" i="6"/>
  <c r="CX29" i="6"/>
  <c r="CX28" i="6"/>
  <c r="CX32" i="6"/>
  <c r="CX31" i="6"/>
  <c r="CX27" i="6"/>
  <c r="CX34" i="6"/>
  <c r="CX26" i="6"/>
  <c r="CY54" i="6"/>
  <c r="CY57" i="6" s="1"/>
  <c r="DB33" i="6"/>
  <c r="DB29" i="6"/>
  <c r="DB28" i="6"/>
  <c r="DB32" i="6"/>
  <c r="DB31" i="6"/>
  <c r="DB27" i="6"/>
  <c r="DB34" i="6"/>
  <c r="DB26" i="6"/>
  <c r="CZ22" i="6"/>
  <c r="CZ31" i="6"/>
  <c r="CZ27" i="6"/>
  <c r="CZ34" i="6"/>
  <c r="CZ26" i="6"/>
  <c r="CZ33" i="6"/>
  <c r="CZ29" i="6"/>
  <c r="CZ32" i="6"/>
  <c r="CZ28" i="6"/>
  <c r="DA54" i="6"/>
  <c r="DA57" i="6" s="1"/>
  <c r="DA22" i="6"/>
  <c r="DA21" i="6" s="1"/>
  <c r="CX8" i="6"/>
  <c r="DB8" i="6"/>
  <c r="CZ10" i="6"/>
  <c r="CX13" i="6"/>
  <c r="DB13" i="6"/>
  <c r="CZ15" i="6"/>
  <c r="CX18" i="6"/>
  <c r="DB18" i="6"/>
  <c r="DA19" i="6"/>
  <c r="CZ20" i="6"/>
  <c r="CY26" i="6"/>
  <c r="CY25" i="6" s="1"/>
  <c r="DA28" i="6"/>
  <c r="DA32" i="6"/>
  <c r="CY34" i="6"/>
  <c r="CZ17" i="6"/>
  <c r="CY22" i="6"/>
  <c r="CZ8" i="6"/>
  <c r="CX10" i="6"/>
  <c r="DB10" i="6"/>
  <c r="CZ13" i="6"/>
  <c r="CX15" i="6"/>
  <c r="DB15" i="6"/>
  <c r="DA26" i="6"/>
  <c r="DA25" i="6" s="1"/>
  <c r="CY28" i="6"/>
  <c r="CY35" i="6" l="1"/>
  <c r="DB25" i="6"/>
  <c r="CY9" i="6"/>
  <c r="DA11" i="6"/>
  <c r="DA6" i="6"/>
  <c r="DA7" i="6" s="1"/>
  <c r="CY11" i="6"/>
  <c r="CY6" i="6"/>
  <c r="CY7" i="6" s="1"/>
  <c r="CY19" i="6"/>
  <c r="DA9" i="6"/>
  <c r="DB35" i="6"/>
  <c r="CZ21" i="6"/>
  <c r="DB6" i="6"/>
  <c r="DB7" i="6" s="1"/>
  <c r="DB11" i="6"/>
  <c r="CX19" i="6"/>
  <c r="CX22" i="6"/>
  <c r="CX21" i="6" s="1"/>
  <c r="CX17" i="6"/>
  <c r="CZ11" i="6"/>
  <c r="CZ6" i="6"/>
  <c r="CZ7" i="6" s="1"/>
  <c r="DA13" i="6"/>
  <c r="DA15" i="6"/>
  <c r="CX6" i="6"/>
  <c r="CX7" i="6" s="1"/>
  <c r="CX11" i="6"/>
  <c r="DB9" i="6"/>
  <c r="CZ9" i="6"/>
  <c r="CZ25" i="6"/>
  <c r="CZ19" i="6"/>
  <c r="CX25" i="6"/>
  <c r="CY13" i="6"/>
  <c r="CY15" i="6"/>
  <c r="CX9" i="6"/>
  <c r="DB19" i="6"/>
  <c r="DB22" i="6"/>
  <c r="DB21" i="6" s="1"/>
  <c r="DB17" i="6"/>
  <c r="CZ35" i="6"/>
  <c r="CX35" i="6"/>
  <c r="CW55" i="6" l="1"/>
  <c r="CV55" i="6"/>
  <c r="CU55" i="6"/>
  <c r="CW53" i="6"/>
  <c r="CW56" i="6" s="1"/>
  <c r="CV53" i="6"/>
  <c r="CV56" i="6" s="1"/>
  <c r="CU53" i="6"/>
  <c r="CU56" i="6" s="1"/>
  <c r="CW52" i="6"/>
  <c r="CV52" i="6"/>
  <c r="CU52" i="6"/>
  <c r="CW50" i="6"/>
  <c r="CW51" i="6" s="1"/>
  <c r="CV50" i="6"/>
  <c r="CV51" i="6" s="1"/>
  <c r="CU50" i="6"/>
  <c r="CU51" i="6" s="1"/>
  <c r="CW43" i="6"/>
  <c r="CV43" i="6"/>
  <c r="CU43" i="6"/>
  <c r="CW30" i="6"/>
  <c r="CV30" i="6"/>
  <c r="CU30" i="6"/>
  <c r="CW24" i="6"/>
  <c r="CW36" i="6" s="1"/>
  <c r="CV24" i="6"/>
  <c r="CV36" i="6" s="1"/>
  <c r="CU24" i="6"/>
  <c r="CU36" i="6" s="1"/>
  <c r="CW14" i="6"/>
  <c r="CV14" i="6"/>
  <c r="CV18" i="6" s="1"/>
  <c r="CU14" i="6"/>
  <c r="CU18" i="6" s="1"/>
  <c r="CU22" i="6" s="1"/>
  <c r="CV8" i="6" l="1"/>
  <c r="CU10" i="6"/>
  <c r="CU11" i="6" s="1"/>
  <c r="CU54" i="6"/>
  <c r="CU57" i="6" s="1"/>
  <c r="CV32" i="6"/>
  <c r="CV27" i="6"/>
  <c r="CV31" i="6"/>
  <c r="CW33" i="6"/>
  <c r="CW28" i="6"/>
  <c r="CW31" i="6"/>
  <c r="CW27" i="6"/>
  <c r="CW32" i="6"/>
  <c r="CV54" i="6"/>
  <c r="CV57" i="6" s="1"/>
  <c r="CV13" i="6" s="1"/>
  <c r="CW20" i="6"/>
  <c r="CV20" i="6"/>
  <c r="CV19" i="6" s="1"/>
  <c r="CU17" i="6"/>
  <c r="CW54" i="6"/>
  <c r="CW57" i="6" s="1"/>
  <c r="CW13" i="6" s="1"/>
  <c r="CU31" i="6"/>
  <c r="CU27" i="6"/>
  <c r="CU26" i="6"/>
  <c r="CU25" i="6" s="1"/>
  <c r="CU32" i="6"/>
  <c r="CU28" i="6"/>
  <c r="CU33" i="6"/>
  <c r="CU29" i="6"/>
  <c r="CU34" i="6"/>
  <c r="CU13" i="6"/>
  <c r="CU15" i="6"/>
  <c r="CU6" i="6"/>
  <c r="CU7" i="6" s="1"/>
  <c r="CV17" i="6"/>
  <c r="CU20" i="6"/>
  <c r="CU21" i="6" s="1"/>
  <c r="CV26" i="6"/>
  <c r="CV25" i="6" s="1"/>
  <c r="CV10" i="6"/>
  <c r="CV9" i="6" s="1"/>
  <c r="CW26" i="6"/>
  <c r="CV29" i="6"/>
  <c r="CV33" i="6"/>
  <c r="CW34" i="6"/>
  <c r="CW35" i="6" s="1"/>
  <c r="CV22" i="6"/>
  <c r="CV21" i="6" s="1"/>
  <c r="CW8" i="6"/>
  <c r="CW18" i="6"/>
  <c r="CV34" i="6"/>
  <c r="CU8" i="6"/>
  <c r="CU9" i="6" s="1"/>
  <c r="CW10" i="6"/>
  <c r="CV28" i="6"/>
  <c r="CW29" i="6"/>
  <c r="CU35" i="6" l="1"/>
  <c r="CV15" i="6"/>
  <c r="CW15" i="6"/>
  <c r="CV35" i="6"/>
  <c r="CU19" i="6"/>
  <c r="CW25" i="6"/>
  <c r="CW22" i="6"/>
  <c r="CW21" i="6" s="1"/>
  <c r="CW19" i="6"/>
  <c r="CW17" i="6"/>
  <c r="CW6" i="6"/>
  <c r="CW7" i="6" s="1"/>
  <c r="CW11" i="6"/>
  <c r="CW9" i="6"/>
  <c r="CV11" i="6"/>
  <c r="CV6" i="6"/>
  <c r="CV7" i="6" s="1"/>
  <c r="CT55" i="6" l="1"/>
  <c r="CS55" i="6"/>
  <c r="CR55" i="6"/>
  <c r="CQ55" i="6"/>
  <c r="CP55" i="6"/>
  <c r="CT53" i="6"/>
  <c r="CT56" i="6" s="1"/>
  <c r="CS53" i="6"/>
  <c r="CS56" i="6" s="1"/>
  <c r="CR53" i="6"/>
  <c r="CR56" i="6" s="1"/>
  <c r="CR54" i="6" s="1"/>
  <c r="CR57" i="6" s="1"/>
  <c r="CQ53" i="6"/>
  <c r="CQ56" i="6" s="1"/>
  <c r="CP53" i="6"/>
  <c r="CP56" i="6" s="1"/>
  <c r="CT52" i="6"/>
  <c r="CS52" i="6"/>
  <c r="CR52" i="6"/>
  <c r="CQ52" i="6"/>
  <c r="CP52" i="6"/>
  <c r="CT50" i="6"/>
  <c r="CT51" i="6" s="1"/>
  <c r="CS50" i="6"/>
  <c r="CS51" i="6" s="1"/>
  <c r="CR50" i="6"/>
  <c r="CR51" i="6" s="1"/>
  <c r="CQ50" i="6"/>
  <c r="CQ51" i="6" s="1"/>
  <c r="CQ32" i="6" s="1"/>
  <c r="CP50" i="6"/>
  <c r="CP51" i="6" s="1"/>
  <c r="CT43" i="6"/>
  <c r="CS43" i="6"/>
  <c r="CR43" i="6"/>
  <c r="CQ43" i="6"/>
  <c r="CP43" i="6"/>
  <c r="CT30" i="6"/>
  <c r="CS30" i="6"/>
  <c r="CR30" i="6"/>
  <c r="CQ30" i="6"/>
  <c r="CP30" i="6"/>
  <c r="CT24" i="6"/>
  <c r="CT36" i="6" s="1"/>
  <c r="CS24" i="6"/>
  <c r="CS36" i="6" s="1"/>
  <c r="CR24" i="6"/>
  <c r="CR36" i="6" s="1"/>
  <c r="CQ24" i="6"/>
  <c r="CQ36" i="6" s="1"/>
  <c r="CP24" i="6"/>
  <c r="CP36" i="6" s="1"/>
  <c r="CT14" i="6"/>
  <c r="CS14" i="6"/>
  <c r="CS20" i="6" s="1"/>
  <c r="CR14" i="6"/>
  <c r="CR18" i="6" s="1"/>
  <c r="CQ14" i="6"/>
  <c r="CP14" i="6"/>
  <c r="CP20" i="6" s="1"/>
  <c r="CP54" i="6" l="1"/>
  <c r="CP57" i="6" s="1"/>
  <c r="CT54" i="6"/>
  <c r="CT57" i="6" s="1"/>
  <c r="CQ54" i="6"/>
  <c r="CQ57" i="6" s="1"/>
  <c r="CQ13" i="6" s="1"/>
  <c r="CS34" i="6"/>
  <c r="CS31" i="6"/>
  <c r="CS27" i="6"/>
  <c r="CT20" i="6"/>
  <c r="CS8" i="6"/>
  <c r="CS9" i="6" s="1"/>
  <c r="CQ10" i="6"/>
  <c r="CQ27" i="6"/>
  <c r="CQ31" i="6"/>
  <c r="CQ8" i="6"/>
  <c r="CQ18" i="6"/>
  <c r="CQ17" i="6" s="1"/>
  <c r="CS18" i="6"/>
  <c r="CS17" i="6" s="1"/>
  <c r="CS10" i="6"/>
  <c r="CQ20" i="6"/>
  <c r="CQ29" i="6"/>
  <c r="CQ33" i="6"/>
  <c r="CP33" i="6"/>
  <c r="CP29" i="6"/>
  <c r="CP32" i="6"/>
  <c r="CP26" i="6"/>
  <c r="CP28" i="6"/>
  <c r="CP31" i="6"/>
  <c r="CP27" i="6"/>
  <c r="CP34" i="6"/>
  <c r="CR22" i="6"/>
  <c r="CT33" i="6"/>
  <c r="CT29" i="6"/>
  <c r="CT32" i="6"/>
  <c r="CT28" i="6"/>
  <c r="CT31" i="6"/>
  <c r="CT27" i="6"/>
  <c r="CT34" i="6"/>
  <c r="CT26" i="6"/>
  <c r="CQ15" i="6"/>
  <c r="CR31" i="6"/>
  <c r="CR27" i="6"/>
  <c r="CR34" i="6"/>
  <c r="CR35" i="6" s="1"/>
  <c r="CR26" i="6"/>
  <c r="CR28" i="6"/>
  <c r="CR33" i="6"/>
  <c r="CR29" i="6"/>
  <c r="CR32" i="6"/>
  <c r="CS54" i="6"/>
  <c r="CS57" i="6" s="1"/>
  <c r="CP8" i="6"/>
  <c r="CP9" i="6" s="1"/>
  <c r="CT8" i="6"/>
  <c r="CR10" i="6"/>
  <c r="CP13" i="6"/>
  <c r="CT13" i="6"/>
  <c r="CR15" i="6"/>
  <c r="CP18" i="6"/>
  <c r="CT18" i="6"/>
  <c r="CR20" i="6"/>
  <c r="CR19" i="6" s="1"/>
  <c r="CQ26" i="6"/>
  <c r="CS28" i="6"/>
  <c r="CS32" i="6"/>
  <c r="CQ34" i="6"/>
  <c r="CR17" i="6"/>
  <c r="CQ22" i="6"/>
  <c r="CS33" i="6"/>
  <c r="CS29" i="6"/>
  <c r="CR8" i="6"/>
  <c r="CR9" i="6" s="1"/>
  <c r="CP10" i="6"/>
  <c r="CT10" i="6"/>
  <c r="CR13" i="6"/>
  <c r="CP15" i="6"/>
  <c r="CT15" i="6"/>
  <c r="CS26" i="6"/>
  <c r="CS25" i="6" s="1"/>
  <c r="CQ28" i="6"/>
  <c r="CS35" i="6" l="1"/>
  <c r="CP35" i="6"/>
  <c r="CQ21" i="6"/>
  <c r="CR25" i="6"/>
  <c r="CS19" i="6"/>
  <c r="CS22" i="6"/>
  <c r="CS21" i="6" s="1"/>
  <c r="CQ35" i="6"/>
  <c r="CS11" i="6"/>
  <c r="CS6" i="6"/>
  <c r="CS7" i="6" s="1"/>
  <c r="CP25" i="6"/>
  <c r="CQ19" i="6"/>
  <c r="CQ11" i="6"/>
  <c r="CQ6" i="6"/>
  <c r="CQ7" i="6" s="1"/>
  <c r="CQ25" i="6"/>
  <c r="CT25" i="6"/>
  <c r="CQ9" i="6"/>
  <c r="CT6" i="6"/>
  <c r="CT7" i="6" s="1"/>
  <c r="CT11" i="6"/>
  <c r="CP6" i="6"/>
  <c r="CP7" i="6" s="1"/>
  <c r="CP11" i="6"/>
  <c r="CT19" i="6"/>
  <c r="CT17" i="6"/>
  <c r="CT22" i="6"/>
  <c r="CT21" i="6" s="1"/>
  <c r="CR11" i="6"/>
  <c r="CR6" i="6"/>
  <c r="CR7" i="6" s="1"/>
  <c r="CS15" i="6"/>
  <c r="CS13" i="6"/>
  <c r="CT35" i="6"/>
  <c r="CP19" i="6"/>
  <c r="CP17" i="6"/>
  <c r="CP22" i="6"/>
  <c r="CP21" i="6" s="1"/>
  <c r="CR21" i="6"/>
  <c r="CT9" i="6"/>
  <c r="CO55" i="6" l="1"/>
  <c r="CN55" i="6"/>
  <c r="CM55" i="6"/>
  <c r="CL55" i="6"/>
  <c r="CK55" i="6"/>
  <c r="CO53" i="6"/>
  <c r="CO56" i="6" s="1"/>
  <c r="CN53" i="6"/>
  <c r="CN56" i="6" s="1"/>
  <c r="CM53" i="6"/>
  <c r="CM56" i="6" s="1"/>
  <c r="CM54" i="6" s="1"/>
  <c r="CM57" i="6" s="1"/>
  <c r="CL53" i="6"/>
  <c r="CL56" i="6" s="1"/>
  <c r="CK53" i="6"/>
  <c r="CK56" i="6" s="1"/>
  <c r="CO52" i="6"/>
  <c r="CN52" i="6"/>
  <c r="CM52" i="6"/>
  <c r="CL52" i="6"/>
  <c r="CK52" i="6"/>
  <c r="CO50" i="6"/>
  <c r="CO51" i="6" s="1"/>
  <c r="CN50" i="6"/>
  <c r="CN51" i="6" s="1"/>
  <c r="CM50" i="6"/>
  <c r="CM51" i="6" s="1"/>
  <c r="CL50" i="6"/>
  <c r="CL51" i="6" s="1"/>
  <c r="CL32" i="6" s="1"/>
  <c r="CK50" i="6"/>
  <c r="CK51" i="6" s="1"/>
  <c r="CO43" i="6"/>
  <c r="CN43" i="6"/>
  <c r="CM43" i="6"/>
  <c r="CL43" i="6"/>
  <c r="CK43" i="6"/>
  <c r="CO30" i="6"/>
  <c r="CN30" i="6"/>
  <c r="CM30" i="6"/>
  <c r="CL30" i="6"/>
  <c r="CK30" i="6"/>
  <c r="CO24" i="6"/>
  <c r="CO36" i="6" s="1"/>
  <c r="CN24" i="6"/>
  <c r="CN36" i="6" s="1"/>
  <c r="CM24" i="6"/>
  <c r="CM36" i="6" s="1"/>
  <c r="CL24" i="6"/>
  <c r="CL36" i="6" s="1"/>
  <c r="CK24" i="6"/>
  <c r="CK36" i="6" s="1"/>
  <c r="CO14" i="6"/>
  <c r="CN14" i="6"/>
  <c r="CN18" i="6" s="1"/>
  <c r="CN22" i="6" s="1"/>
  <c r="CM14" i="6"/>
  <c r="CM18" i="6" s="1"/>
  <c r="CL14" i="6"/>
  <c r="CK14" i="6"/>
  <c r="CK54" i="6" l="1"/>
  <c r="CK57" i="6" s="1"/>
  <c r="CO54" i="6"/>
  <c r="CO57" i="6" s="1"/>
  <c r="CL54" i="6"/>
  <c r="CL57" i="6" s="1"/>
  <c r="CN34" i="6"/>
  <c r="CN31" i="6"/>
  <c r="CN27" i="6"/>
  <c r="CN8" i="6"/>
  <c r="CN17" i="6"/>
  <c r="CL8" i="6"/>
  <c r="CL18" i="6"/>
  <c r="CN10" i="6"/>
  <c r="CL20" i="6"/>
  <c r="CO20" i="6"/>
  <c r="CL10" i="6"/>
  <c r="CL27" i="6"/>
  <c r="CL31" i="6"/>
  <c r="CK20" i="6"/>
  <c r="CN20" i="6"/>
  <c r="CN19" i="6" s="1"/>
  <c r="CL29" i="6"/>
  <c r="CL33" i="6"/>
  <c r="CM22" i="6"/>
  <c r="CK33" i="6"/>
  <c r="CK29" i="6"/>
  <c r="CK32" i="6"/>
  <c r="CK28" i="6"/>
  <c r="CK31" i="6"/>
  <c r="CK27" i="6"/>
  <c r="CK34" i="6"/>
  <c r="CK26" i="6"/>
  <c r="CO33" i="6"/>
  <c r="CO29" i="6"/>
  <c r="CO34" i="6"/>
  <c r="CO32" i="6"/>
  <c r="CO28" i="6"/>
  <c r="CO26" i="6"/>
  <c r="CO31" i="6"/>
  <c r="CO27" i="6"/>
  <c r="CL13" i="6"/>
  <c r="CL15" i="6"/>
  <c r="CM31" i="6"/>
  <c r="CM27" i="6"/>
  <c r="CM28" i="6"/>
  <c r="CM34" i="6"/>
  <c r="CM26" i="6"/>
  <c r="CM32" i="6"/>
  <c r="CM33" i="6"/>
  <c r="CM29" i="6"/>
  <c r="CN54" i="6"/>
  <c r="CN57" i="6" s="1"/>
  <c r="CK8" i="6"/>
  <c r="CO8" i="6"/>
  <c r="CM10" i="6"/>
  <c r="CK13" i="6"/>
  <c r="CO13" i="6"/>
  <c r="CM15" i="6"/>
  <c r="CK18" i="6"/>
  <c r="CO18" i="6"/>
  <c r="CM20" i="6"/>
  <c r="CL26" i="6"/>
  <c r="CL25" i="6" s="1"/>
  <c r="CN28" i="6"/>
  <c r="CN32" i="6"/>
  <c r="CL34" i="6"/>
  <c r="CN29" i="6"/>
  <c r="CN33" i="6"/>
  <c r="CM17" i="6"/>
  <c r="CM8" i="6"/>
  <c r="CK10" i="6"/>
  <c r="CO10" i="6"/>
  <c r="CM13" i="6"/>
  <c r="CK15" i="6"/>
  <c r="CO15" i="6"/>
  <c r="CN26" i="6"/>
  <c r="CN25" i="6" s="1"/>
  <c r="CL28" i="6"/>
  <c r="L17" i="3"/>
  <c r="CN35" i="6" l="1"/>
  <c r="CL19" i="6"/>
  <c r="CM9" i="6"/>
  <c r="CL35" i="6"/>
  <c r="CL9" i="6"/>
  <c r="CN9" i="6"/>
  <c r="CN21" i="6"/>
  <c r="CL11" i="6"/>
  <c r="CL6" i="6"/>
  <c r="CL7" i="6" s="1"/>
  <c r="CL17" i="6"/>
  <c r="CM21" i="6"/>
  <c r="CO9" i="6"/>
  <c r="CL22" i="6"/>
  <c r="CL21" i="6" s="1"/>
  <c r="CM35" i="6"/>
  <c r="CK9" i="6"/>
  <c r="CO25" i="6"/>
  <c r="CN11" i="6"/>
  <c r="CN6" i="6"/>
  <c r="CN7" i="6" s="1"/>
  <c r="CO6" i="6"/>
  <c r="CO7" i="6" s="1"/>
  <c r="CO11" i="6"/>
  <c r="CO19" i="6"/>
  <c r="CO22" i="6"/>
  <c r="CO21" i="6" s="1"/>
  <c r="CO17" i="6"/>
  <c r="CN13" i="6"/>
  <c r="CN15" i="6"/>
  <c r="CK25" i="6"/>
  <c r="CM19" i="6"/>
  <c r="CK6" i="6"/>
  <c r="CK7" i="6" s="1"/>
  <c r="CK11" i="6"/>
  <c r="CK17" i="6"/>
  <c r="CK19" i="6"/>
  <c r="CK22" i="6"/>
  <c r="CK21" i="6" s="1"/>
  <c r="CM11" i="6"/>
  <c r="CM6" i="6"/>
  <c r="CM7" i="6" s="1"/>
  <c r="CM25" i="6"/>
  <c r="CO35" i="6"/>
  <c r="CK35" i="6"/>
  <c r="CJ55" i="6" l="1"/>
  <c r="CI55" i="6"/>
  <c r="CH55" i="6"/>
  <c r="CG55" i="6"/>
  <c r="CF55" i="6"/>
  <c r="CJ53" i="6"/>
  <c r="CJ56" i="6" s="1"/>
  <c r="CJ54" i="6" s="1"/>
  <c r="CJ57" i="6" s="1"/>
  <c r="CI53" i="6"/>
  <c r="CI56" i="6" s="1"/>
  <c r="CH53" i="6"/>
  <c r="CH56" i="6" s="1"/>
  <c r="CH54" i="6" s="1"/>
  <c r="CH57" i="6" s="1"/>
  <c r="CG53" i="6"/>
  <c r="CG56" i="6" s="1"/>
  <c r="CF53" i="6"/>
  <c r="CF56" i="6" s="1"/>
  <c r="CJ52" i="6"/>
  <c r="CI52" i="6"/>
  <c r="CH52" i="6"/>
  <c r="CG52" i="6"/>
  <c r="CF52" i="6"/>
  <c r="CJ50" i="6"/>
  <c r="CI50" i="6"/>
  <c r="CI51" i="6" s="1"/>
  <c r="CH50" i="6"/>
  <c r="CH51" i="6" s="1"/>
  <c r="CG50" i="6"/>
  <c r="CG51" i="6" s="1"/>
  <c r="CF50" i="6"/>
  <c r="CJ43" i="6"/>
  <c r="CI43" i="6"/>
  <c r="CH43" i="6"/>
  <c r="CG43" i="6"/>
  <c r="CF43" i="6"/>
  <c r="CJ30" i="6"/>
  <c r="CI30" i="6"/>
  <c r="CH30" i="6"/>
  <c r="CG30" i="6"/>
  <c r="CF30" i="6"/>
  <c r="CJ24" i="6"/>
  <c r="CJ36" i="6" s="1"/>
  <c r="CI24" i="6"/>
  <c r="CI36" i="6" s="1"/>
  <c r="CH24" i="6"/>
  <c r="CH36" i="6" s="1"/>
  <c r="CG24" i="6"/>
  <c r="CG36" i="6" s="1"/>
  <c r="CF24" i="6"/>
  <c r="CF36" i="6" s="1"/>
  <c r="CJ14" i="6"/>
  <c r="CJ10" i="6" s="1"/>
  <c r="CJ11" i="6" s="1"/>
  <c r="CI14" i="6"/>
  <c r="CH14" i="6"/>
  <c r="CH18" i="6" s="1"/>
  <c r="CG14" i="6"/>
  <c r="CG18" i="6" s="1"/>
  <c r="CF14" i="6"/>
  <c r="CI8" i="6"/>
  <c r="B32" i="3"/>
  <c r="B33" i="3"/>
  <c r="B34" i="3"/>
  <c r="B35" i="3"/>
  <c r="B36" i="3"/>
  <c r="B37" i="3"/>
  <c r="B38" i="3"/>
  <c r="B39" i="3"/>
  <c r="CG20" i="6" l="1"/>
  <c r="CJ13" i="6"/>
  <c r="CG8" i="6"/>
  <c r="CF20" i="6"/>
  <c r="CJ20" i="6"/>
  <c r="CI34" i="6"/>
  <c r="CI27" i="6"/>
  <c r="CI31" i="6"/>
  <c r="CF54" i="6"/>
  <c r="CF57" i="6" s="1"/>
  <c r="CF13" i="6" s="1"/>
  <c r="CF10" i="6"/>
  <c r="CF11" i="6" s="1"/>
  <c r="CG10" i="6"/>
  <c r="CG9" i="6" s="1"/>
  <c r="CI10" i="6"/>
  <c r="CI9" i="6" s="1"/>
  <c r="CJ6" i="6"/>
  <c r="CG54" i="6"/>
  <c r="CG57" i="6" s="1"/>
  <c r="CG15" i="6" s="1"/>
  <c r="CI18" i="6"/>
  <c r="CI22" i="6" s="1"/>
  <c r="CH22" i="6"/>
  <c r="CH31" i="6"/>
  <c r="CH27" i="6"/>
  <c r="CH28" i="6"/>
  <c r="CH34" i="6"/>
  <c r="CH26" i="6"/>
  <c r="CH32" i="6"/>
  <c r="CH33" i="6"/>
  <c r="CH29" i="6"/>
  <c r="CI54" i="6"/>
  <c r="CI57" i="6" s="1"/>
  <c r="CI13" i="6" s="1"/>
  <c r="CG19" i="6"/>
  <c r="CG22" i="6"/>
  <c r="CG32" i="6"/>
  <c r="CG28" i="6"/>
  <c r="CG33" i="6"/>
  <c r="CG31" i="6"/>
  <c r="CG27" i="6"/>
  <c r="CG29" i="6"/>
  <c r="CG34" i="6"/>
  <c r="CG26" i="6"/>
  <c r="CG25" i="6" s="1"/>
  <c r="CF8" i="6"/>
  <c r="CJ8" i="6"/>
  <c r="CJ9" i="6" s="1"/>
  <c r="CH10" i="6"/>
  <c r="CH15" i="6"/>
  <c r="CG17" i="6"/>
  <c r="CF18" i="6"/>
  <c r="CJ18" i="6"/>
  <c r="CH20" i="6"/>
  <c r="CI28" i="6"/>
  <c r="CI32" i="6"/>
  <c r="CF51" i="6"/>
  <c r="CJ51" i="6"/>
  <c r="CH17" i="6"/>
  <c r="CI20" i="6"/>
  <c r="CI29" i="6"/>
  <c r="CI33" i="6"/>
  <c r="CI35" i="6" s="1"/>
  <c r="CH8" i="6"/>
  <c r="CH13" i="6"/>
  <c r="CF15" i="6"/>
  <c r="CJ15" i="6"/>
  <c r="CI26" i="6"/>
  <c r="CI25" i="6" s="1"/>
  <c r="CI15" i="6" l="1"/>
  <c r="CG13" i="6"/>
  <c r="CH25" i="6"/>
  <c r="CG21" i="6"/>
  <c r="CF6" i="6"/>
  <c r="CF7" i="6" s="1"/>
  <c r="CG35" i="6"/>
  <c r="CH35" i="6"/>
  <c r="CI11" i="6"/>
  <c r="CI6" i="6"/>
  <c r="CI7" i="6" s="1"/>
  <c r="CF9" i="6"/>
  <c r="CH21" i="6"/>
  <c r="CI21" i="6"/>
  <c r="CI17" i="6"/>
  <c r="CH9" i="6"/>
  <c r="CG11" i="6"/>
  <c r="CG6" i="6"/>
  <c r="CG7" i="6" s="1"/>
  <c r="CF19" i="6"/>
  <c r="CF22" i="6"/>
  <c r="CF21" i="6" s="1"/>
  <c r="CF17" i="6"/>
  <c r="CJ33" i="6"/>
  <c r="CJ29" i="6"/>
  <c r="CJ26" i="6"/>
  <c r="CJ32" i="6"/>
  <c r="CJ28" i="6"/>
  <c r="CJ34" i="6"/>
  <c r="CJ31" i="6"/>
  <c r="CJ27" i="6"/>
  <c r="CJ7" i="6"/>
  <c r="CH19" i="6"/>
  <c r="CJ19" i="6"/>
  <c r="CJ17" i="6"/>
  <c r="CJ22" i="6"/>
  <c r="CJ21" i="6" s="1"/>
  <c r="CH11" i="6"/>
  <c r="CH6" i="6"/>
  <c r="CH7" i="6" s="1"/>
  <c r="CF33" i="6"/>
  <c r="CF29" i="6"/>
  <c r="CF32" i="6"/>
  <c r="CF28" i="6"/>
  <c r="CF31" i="6"/>
  <c r="CF27" i="6"/>
  <c r="CF34" i="6"/>
  <c r="CF26" i="6"/>
  <c r="CI19" i="6"/>
  <c r="D37" i="3"/>
  <c r="CE55" i="6"/>
  <c r="CD55" i="6"/>
  <c r="CC55" i="6"/>
  <c r="CB55" i="6"/>
  <c r="CE53" i="6"/>
  <c r="CE56" i="6" s="1"/>
  <c r="CE54" i="6" s="1"/>
  <c r="CE57" i="6" s="1"/>
  <c r="CD53" i="6"/>
  <c r="CD56" i="6" s="1"/>
  <c r="CD54" i="6" s="1"/>
  <c r="CD57" i="6" s="1"/>
  <c r="CC53" i="6"/>
  <c r="CC56" i="6" s="1"/>
  <c r="CC54" i="6" s="1"/>
  <c r="CC57" i="6" s="1"/>
  <c r="CB53" i="6"/>
  <c r="CB56" i="6" s="1"/>
  <c r="CE52" i="6"/>
  <c r="CD52" i="6"/>
  <c r="CC52" i="6"/>
  <c r="CB52" i="6"/>
  <c r="CE50" i="6"/>
  <c r="CE51" i="6" s="1"/>
  <c r="CD50" i="6"/>
  <c r="CD51" i="6" s="1"/>
  <c r="CC50" i="6"/>
  <c r="CC51" i="6" s="1"/>
  <c r="CB50" i="6"/>
  <c r="CB51" i="6" s="1"/>
  <c r="CE43" i="6"/>
  <c r="CD43" i="6"/>
  <c r="CC43" i="6"/>
  <c r="CB43" i="6"/>
  <c r="CE30" i="6"/>
  <c r="CD30" i="6"/>
  <c r="CC30" i="6"/>
  <c r="CB30" i="6"/>
  <c r="CE24" i="6"/>
  <c r="CE36" i="6" s="1"/>
  <c r="CD24" i="6"/>
  <c r="CD36" i="6" s="1"/>
  <c r="CC24" i="6"/>
  <c r="CC36" i="6" s="1"/>
  <c r="CB24" i="6"/>
  <c r="CB36" i="6" s="1"/>
  <c r="CE14" i="6"/>
  <c r="CE20" i="6" s="1"/>
  <c r="CD14" i="6"/>
  <c r="CD20" i="6" s="1"/>
  <c r="CC14" i="6"/>
  <c r="CC20" i="6" s="1"/>
  <c r="CB14" i="6"/>
  <c r="CB18" i="6" s="1"/>
  <c r="CB10" i="6" l="1"/>
  <c r="CB11" i="6" s="1"/>
  <c r="CB8" i="6"/>
  <c r="CE8" i="6"/>
  <c r="CD13" i="6"/>
  <c r="CE13" i="6"/>
  <c r="CC8" i="6"/>
  <c r="CD8" i="6"/>
  <c r="CD10" i="6"/>
  <c r="CB6" i="6"/>
  <c r="CB7" i="6" s="1"/>
  <c r="CE10" i="6"/>
  <c r="CC13" i="6"/>
  <c r="CB54" i="6"/>
  <c r="CB57" i="6" s="1"/>
  <c r="CC10" i="6"/>
  <c r="CB9" i="6"/>
  <c r="CF25" i="6"/>
  <c r="CJ25" i="6"/>
  <c r="CF35" i="6"/>
  <c r="CJ35" i="6"/>
  <c r="CC34" i="6"/>
  <c r="CC33" i="6"/>
  <c r="CC32" i="6"/>
  <c r="CC31" i="6"/>
  <c r="CC29" i="6"/>
  <c r="CC28" i="6"/>
  <c r="CC27" i="6"/>
  <c r="CC26" i="6"/>
  <c r="CD34" i="6"/>
  <c r="CD33" i="6"/>
  <c r="CD32" i="6"/>
  <c r="CD31" i="6"/>
  <c r="CD29" i="6"/>
  <c r="CD28" i="6"/>
  <c r="CD27" i="6"/>
  <c r="CD26" i="6"/>
  <c r="CE34" i="6"/>
  <c r="CE33" i="6"/>
  <c r="CE32" i="6"/>
  <c r="CE31" i="6"/>
  <c r="CE29" i="6"/>
  <c r="CE28" i="6"/>
  <c r="CE27" i="6"/>
  <c r="CE26" i="6"/>
  <c r="CE25" i="6" s="1"/>
  <c r="CB22" i="6"/>
  <c r="CB32" i="6"/>
  <c r="CB29" i="6"/>
  <c r="CB34" i="6"/>
  <c r="CB31" i="6"/>
  <c r="CB28" i="6"/>
  <c r="CB26" i="6"/>
  <c r="CB33" i="6"/>
  <c r="CB27" i="6"/>
  <c r="CB13" i="6"/>
  <c r="CB17" i="6"/>
  <c r="CC15" i="6"/>
  <c r="CC18" i="6"/>
  <c r="CB15" i="6"/>
  <c r="CB20" i="6"/>
  <c r="CD15" i="6"/>
  <c r="CD18" i="6"/>
  <c r="CD17" i="6" s="1"/>
  <c r="CE15" i="6"/>
  <c r="CE18" i="6"/>
  <c r="CE9" i="6" l="1"/>
  <c r="CE35" i="6"/>
  <c r="CB21" i="6"/>
  <c r="CE11" i="6"/>
  <c r="CE6" i="6"/>
  <c r="CE7" i="6" s="1"/>
  <c r="CD11" i="6"/>
  <c r="CD6" i="6"/>
  <c r="CD7" i="6" s="1"/>
  <c r="CD9" i="6"/>
  <c r="CB25" i="6"/>
  <c r="CC11" i="6"/>
  <c r="CC6" i="6"/>
  <c r="CC7" i="6" s="1"/>
  <c r="CC9" i="6"/>
  <c r="CB35" i="6"/>
  <c r="CE22" i="6"/>
  <c r="CE21" i="6" s="1"/>
  <c r="CE19" i="6"/>
  <c r="CD35" i="6"/>
  <c r="CC35" i="6"/>
  <c r="CD22" i="6"/>
  <c r="CD21" i="6" s="1"/>
  <c r="CD19" i="6"/>
  <c r="CC22" i="6"/>
  <c r="CC21" i="6" s="1"/>
  <c r="CC19" i="6"/>
  <c r="CE17" i="6"/>
  <c r="CC17" i="6"/>
  <c r="CB19" i="6"/>
  <c r="CD25" i="6"/>
  <c r="CC25" i="6"/>
  <c r="CA55" i="6"/>
  <c r="BZ55" i="6"/>
  <c r="BY55" i="6"/>
  <c r="BX55" i="6"/>
  <c r="BW55" i="6"/>
  <c r="CA53" i="6"/>
  <c r="CA56" i="6" s="1"/>
  <c r="BZ53" i="6"/>
  <c r="BZ56" i="6" s="1"/>
  <c r="BY53" i="6"/>
  <c r="BY56" i="6" s="1"/>
  <c r="BX53" i="6"/>
  <c r="BX56" i="6" s="1"/>
  <c r="BW53" i="6"/>
  <c r="BW56" i="6" s="1"/>
  <c r="CA52" i="6"/>
  <c r="BZ52" i="6"/>
  <c r="BY52" i="6"/>
  <c r="BX52" i="6"/>
  <c r="BW52" i="6"/>
  <c r="CA50" i="6"/>
  <c r="BZ50" i="6"/>
  <c r="BZ51" i="6" s="1"/>
  <c r="BY50" i="6"/>
  <c r="BY51" i="6" s="1"/>
  <c r="BX50" i="6"/>
  <c r="BX51" i="6" s="1"/>
  <c r="BW50" i="6"/>
  <c r="CA43" i="6"/>
  <c r="BZ43" i="6"/>
  <c r="BY43" i="6"/>
  <c r="BX43" i="6"/>
  <c r="BW43" i="6"/>
  <c r="CA30" i="6"/>
  <c r="BZ30" i="6"/>
  <c r="BY30" i="6"/>
  <c r="BX30" i="6"/>
  <c r="BW30" i="6"/>
  <c r="CA24" i="6"/>
  <c r="CA36" i="6" s="1"/>
  <c r="BZ24" i="6"/>
  <c r="BZ36" i="6" s="1"/>
  <c r="BY24" i="6"/>
  <c r="BY36" i="6" s="1"/>
  <c r="BX24" i="6"/>
  <c r="BX36" i="6" s="1"/>
  <c r="BW24" i="6"/>
  <c r="BW36" i="6" s="1"/>
  <c r="CA14" i="6"/>
  <c r="CA18" i="6" s="1"/>
  <c r="BZ14" i="6"/>
  <c r="BZ18" i="6" s="1"/>
  <c r="BY14" i="6"/>
  <c r="BY18" i="6" s="1"/>
  <c r="BX14" i="6"/>
  <c r="BX18" i="6" s="1"/>
  <c r="BW14" i="6"/>
  <c r="CA17" i="6" l="1"/>
  <c r="CA10" i="6"/>
  <c r="CA11" i="6" s="1"/>
  <c r="BW18" i="6"/>
  <c r="BW17" i="6" s="1"/>
  <c r="CA54" i="6"/>
  <c r="CA57" i="6" s="1"/>
  <c r="CA13" i="6" s="1"/>
  <c r="BY28" i="6"/>
  <c r="BY26" i="6"/>
  <c r="BY31" i="6"/>
  <c r="BY27" i="6"/>
  <c r="BY33" i="6"/>
  <c r="BY29" i="6"/>
  <c r="BY32" i="6"/>
  <c r="BY34" i="6"/>
  <c r="BZ34" i="6"/>
  <c r="BZ31" i="6"/>
  <c r="BZ27" i="6"/>
  <c r="BY54" i="6"/>
  <c r="BY57" i="6" s="1"/>
  <c r="BY13" i="6" s="1"/>
  <c r="BW54" i="6"/>
  <c r="BW57" i="6" s="1"/>
  <c r="BW13" i="6" s="1"/>
  <c r="BZ54" i="6"/>
  <c r="BZ57" i="6" s="1"/>
  <c r="BZ13" i="6" s="1"/>
  <c r="BW20" i="6"/>
  <c r="BX54" i="6"/>
  <c r="BX57" i="6" s="1"/>
  <c r="BX15" i="6" s="1"/>
  <c r="BZ8" i="6"/>
  <c r="BW10" i="6"/>
  <c r="BW11" i="6" s="1"/>
  <c r="BZ17" i="6"/>
  <c r="BX20" i="6"/>
  <c r="BX19" i="6" s="1"/>
  <c r="BX10" i="6"/>
  <c r="CA20" i="6"/>
  <c r="CA19" i="6" s="1"/>
  <c r="BX17" i="6"/>
  <c r="BX22" i="6"/>
  <c r="BY22" i="6"/>
  <c r="BX32" i="6"/>
  <c r="BX28" i="6"/>
  <c r="BX29" i="6"/>
  <c r="BX31" i="6"/>
  <c r="BX27" i="6"/>
  <c r="BX34" i="6"/>
  <c r="BX26" i="6"/>
  <c r="BX33" i="6"/>
  <c r="BZ19" i="6"/>
  <c r="BZ22" i="6"/>
  <c r="BW8" i="6"/>
  <c r="BW9" i="6" s="1"/>
  <c r="BY10" i="6"/>
  <c r="BY15" i="6"/>
  <c r="CA22" i="6"/>
  <c r="CA21" i="6" s="1"/>
  <c r="BZ28" i="6"/>
  <c r="BZ32" i="6"/>
  <c r="BW51" i="6"/>
  <c r="BX8" i="6"/>
  <c r="BZ10" i="6"/>
  <c r="BZ15" i="6"/>
  <c r="BY17" i="6"/>
  <c r="BZ20" i="6"/>
  <c r="BZ29" i="6"/>
  <c r="BZ33" i="6"/>
  <c r="BZ35" i="6" s="1"/>
  <c r="CA8" i="6"/>
  <c r="BY20" i="6"/>
  <c r="CA51" i="6"/>
  <c r="BY8" i="6"/>
  <c r="BY9" i="6" s="1"/>
  <c r="CA15" i="6"/>
  <c r="BZ26" i="6"/>
  <c r="BY21" i="6" l="1"/>
  <c r="BW19" i="6"/>
  <c r="CA6" i="6"/>
  <c r="BZ25" i="6"/>
  <c r="BX9" i="6"/>
  <c r="BX13" i="6"/>
  <c r="CA9" i="6"/>
  <c r="BW22" i="6"/>
  <c r="BW21" i="6" s="1"/>
  <c r="BY19" i="6"/>
  <c r="BW6" i="6"/>
  <c r="BW15" i="6"/>
  <c r="BZ21" i="6"/>
  <c r="BY25" i="6"/>
  <c r="BX21" i="6"/>
  <c r="BY35" i="6"/>
  <c r="BX11" i="6"/>
  <c r="BX6" i="6"/>
  <c r="BX7" i="6" s="1"/>
  <c r="CA33" i="6"/>
  <c r="CA29" i="6"/>
  <c r="CA34" i="6"/>
  <c r="CA32" i="6"/>
  <c r="CA28" i="6"/>
  <c r="CA31" i="6"/>
  <c r="CA27" i="6"/>
  <c r="CA26" i="6"/>
  <c r="BY11" i="6"/>
  <c r="BY6" i="6"/>
  <c r="BY7" i="6" s="1"/>
  <c r="BX25" i="6"/>
  <c r="BW7" i="6"/>
  <c r="BZ11" i="6"/>
  <c r="BZ6" i="6"/>
  <c r="BZ7" i="6" s="1"/>
  <c r="BZ9" i="6"/>
  <c r="BW33" i="6"/>
  <c r="BW29" i="6"/>
  <c r="BW31" i="6"/>
  <c r="BW27" i="6"/>
  <c r="BW34" i="6"/>
  <c r="BW35" i="6" s="1"/>
  <c r="BW26" i="6"/>
  <c r="BW32" i="6"/>
  <c r="BW28" i="6"/>
  <c r="BX35" i="6"/>
  <c r="CA7" i="6"/>
  <c r="CA35" i="6" l="1"/>
  <c r="CA25" i="6"/>
  <c r="BW25" i="6"/>
  <c r="D34" i="3"/>
  <c r="BS14" i="6" l="1"/>
  <c r="BT14" i="6"/>
  <c r="BU14" i="6"/>
  <c r="BV14" i="6"/>
  <c r="BV18" i="6" s="1"/>
  <c r="BS18" i="6"/>
  <c r="BS17" i="6" s="1"/>
  <c r="BT18" i="6"/>
  <c r="BT17" i="6" s="1"/>
  <c r="BU18" i="6"/>
  <c r="BU17" i="6" s="1"/>
  <c r="BS24" i="6"/>
  <c r="BS36" i="6" s="1"/>
  <c r="BT24" i="6"/>
  <c r="BU24" i="6"/>
  <c r="BV24" i="6"/>
  <c r="BV36" i="6" s="1"/>
  <c r="BS30" i="6"/>
  <c r="BT30" i="6"/>
  <c r="BU30" i="6"/>
  <c r="BV30" i="6"/>
  <c r="BT36" i="6"/>
  <c r="BU36" i="6"/>
  <c r="BS43" i="6"/>
  <c r="BT43" i="6"/>
  <c r="BV43" i="6"/>
  <c r="BS50" i="6"/>
  <c r="BS20" i="6" s="1"/>
  <c r="BT50" i="6"/>
  <c r="BT20" i="6" s="1"/>
  <c r="BU50" i="6"/>
  <c r="BU51" i="6" s="1"/>
  <c r="BU26" i="6" s="1"/>
  <c r="BV50" i="6"/>
  <c r="BV51" i="6"/>
  <c r="BV28" i="6" s="1"/>
  <c r="BS52" i="6"/>
  <c r="BT52" i="6"/>
  <c r="BU52" i="6"/>
  <c r="BV52" i="6"/>
  <c r="BS53" i="6"/>
  <c r="BT53" i="6"/>
  <c r="BT56" i="6" s="1"/>
  <c r="BU53" i="6"/>
  <c r="BU56" i="6" s="1"/>
  <c r="BV53" i="6"/>
  <c r="BV56" i="6" s="1"/>
  <c r="BS55" i="6"/>
  <c r="BT55" i="6"/>
  <c r="BU55" i="6"/>
  <c r="BV55" i="6"/>
  <c r="BS56" i="6"/>
  <c r="BT51" i="6" l="1"/>
  <c r="BT26" i="6" s="1"/>
  <c r="BU20" i="6"/>
  <c r="BV8" i="6"/>
  <c r="BV32" i="6"/>
  <c r="BV26" i="6"/>
  <c r="BV54" i="6"/>
  <c r="BV57" i="6" s="1"/>
  <c r="BV15" i="6" s="1"/>
  <c r="BU8" i="6"/>
  <c r="BV31" i="6"/>
  <c r="BU54" i="6"/>
  <c r="BU57" i="6" s="1"/>
  <c r="BU15" i="6" s="1"/>
  <c r="BT54" i="6"/>
  <c r="BT57" i="6" s="1"/>
  <c r="BT15" i="6" s="1"/>
  <c r="BV34" i="6"/>
  <c r="BV29" i="6"/>
  <c r="BV22" i="6"/>
  <c r="BT8" i="6"/>
  <c r="BV27" i="6"/>
  <c r="BS54" i="6"/>
  <c r="BS57" i="6" s="1"/>
  <c r="BS15" i="6" s="1"/>
  <c r="BV33" i="6"/>
  <c r="BV20" i="6"/>
  <c r="BS8" i="6"/>
  <c r="BT19" i="6"/>
  <c r="BU19" i="6"/>
  <c r="BS19" i="6"/>
  <c r="BS51" i="6"/>
  <c r="BU34" i="6"/>
  <c r="BU33" i="6"/>
  <c r="BU32" i="6"/>
  <c r="BU31" i="6"/>
  <c r="BU29" i="6"/>
  <c r="BU28" i="6"/>
  <c r="BU27" i="6"/>
  <c r="BU25" i="6" s="1"/>
  <c r="BU22" i="6"/>
  <c r="BU21" i="6" s="1"/>
  <c r="BU10" i="6"/>
  <c r="BT34" i="6"/>
  <c r="BT33" i="6"/>
  <c r="BT32" i="6"/>
  <c r="BT31" i="6"/>
  <c r="BT29" i="6"/>
  <c r="BT28" i="6"/>
  <c r="BT27" i="6"/>
  <c r="BT25" i="6" s="1"/>
  <c r="BT22" i="6"/>
  <c r="BT21" i="6" s="1"/>
  <c r="BT13" i="6"/>
  <c r="BT10" i="6"/>
  <c r="BV17" i="6"/>
  <c r="BV13" i="6"/>
  <c r="BV10" i="6"/>
  <c r="BS22" i="6"/>
  <c r="BS21" i="6" s="1"/>
  <c r="BS10" i="6"/>
  <c r="BS9" i="6" s="1"/>
  <c r="BU9" i="6" l="1"/>
  <c r="BV25" i="6"/>
  <c r="BU13" i="6"/>
  <c r="BV35" i="6"/>
  <c r="BT9" i="6"/>
  <c r="BS13" i="6"/>
  <c r="BV21" i="6"/>
  <c r="BV19" i="6"/>
  <c r="BV11" i="6"/>
  <c r="BV6" i="6"/>
  <c r="BV7" i="6" s="1"/>
  <c r="BT35" i="6"/>
  <c r="BS6" i="6"/>
  <c r="BS7" i="6" s="1"/>
  <c r="BS11" i="6"/>
  <c r="BU6" i="6"/>
  <c r="BU7" i="6" s="1"/>
  <c r="BU11" i="6"/>
  <c r="BT6" i="6"/>
  <c r="BT7" i="6" s="1"/>
  <c r="BT11" i="6"/>
  <c r="BU35" i="6"/>
  <c r="BS26" i="6"/>
  <c r="BS27" i="6"/>
  <c r="BS28" i="6"/>
  <c r="BS29" i="6"/>
  <c r="BS31" i="6"/>
  <c r="BS32" i="6"/>
  <c r="BS33" i="6"/>
  <c r="BS34" i="6"/>
  <c r="BV9" i="6"/>
  <c r="BS25" i="6" l="1"/>
  <c r="BS35" i="6"/>
  <c r="R50" i="8"/>
  <c r="P50" i="8"/>
  <c r="N50" i="8"/>
  <c r="L50" i="8"/>
  <c r="J50" i="8"/>
  <c r="H50" i="8"/>
  <c r="F50" i="8"/>
  <c r="D50" i="8"/>
  <c r="B50" i="8"/>
  <c r="R49" i="8"/>
  <c r="P49" i="8"/>
  <c r="N49" i="8"/>
  <c r="L49" i="8"/>
  <c r="J49" i="8"/>
  <c r="H49" i="8"/>
  <c r="F49" i="8"/>
  <c r="D49" i="8"/>
  <c r="B49" i="8"/>
  <c r="R48" i="8"/>
  <c r="P48" i="8"/>
  <c r="N48" i="8"/>
  <c r="L48" i="8"/>
  <c r="J48" i="8"/>
  <c r="H48" i="8"/>
  <c r="F48" i="8"/>
  <c r="D48" i="8"/>
  <c r="B48" i="8"/>
  <c r="R47" i="8"/>
  <c r="P47" i="8"/>
  <c r="N47" i="8"/>
  <c r="L47" i="8"/>
  <c r="J47" i="8"/>
  <c r="H47" i="8"/>
  <c r="F47" i="8"/>
  <c r="D47" i="8"/>
  <c r="B47" i="8"/>
  <c r="R46" i="8"/>
  <c r="P46" i="8"/>
  <c r="N46" i="8"/>
  <c r="L46" i="8"/>
  <c r="J46" i="8"/>
  <c r="H46" i="8"/>
  <c r="F46" i="8"/>
  <c r="D46" i="8"/>
  <c r="B46" i="8"/>
  <c r="R45" i="8"/>
  <c r="P45" i="8"/>
  <c r="N45" i="8"/>
  <c r="L45" i="8"/>
  <c r="J45" i="8"/>
  <c r="H45" i="8"/>
  <c r="F45" i="8"/>
  <c r="D45" i="8"/>
  <c r="B45" i="8"/>
  <c r="R44" i="8"/>
  <c r="P44" i="8"/>
  <c r="N44" i="8"/>
  <c r="L44" i="8"/>
  <c r="J44" i="8"/>
  <c r="H44" i="8"/>
  <c r="F44" i="8"/>
  <c r="D44" i="8"/>
  <c r="B44" i="8"/>
  <c r="R43" i="8"/>
  <c r="P43" i="8"/>
  <c r="N43" i="8"/>
  <c r="L43" i="8"/>
  <c r="J43" i="8"/>
  <c r="H43" i="8"/>
  <c r="F43" i="8"/>
  <c r="D43" i="8"/>
  <c r="B43" i="8"/>
  <c r="R42" i="8"/>
  <c r="P42" i="8"/>
  <c r="N42" i="8"/>
  <c r="L42" i="8"/>
  <c r="J42" i="8"/>
  <c r="H42" i="8"/>
  <c r="F42" i="8"/>
  <c r="D42" i="8"/>
  <c r="B42" i="8"/>
  <c r="R41" i="8"/>
  <c r="P41" i="8"/>
  <c r="N41" i="8"/>
  <c r="L41" i="8"/>
  <c r="J41" i="8"/>
  <c r="H41" i="8"/>
  <c r="F41" i="8"/>
  <c r="D41" i="8"/>
  <c r="B41" i="8"/>
  <c r="R40" i="8"/>
  <c r="P40" i="8"/>
  <c r="N40" i="8"/>
  <c r="L40" i="8"/>
  <c r="J40" i="8"/>
  <c r="H40" i="8"/>
  <c r="F40" i="8"/>
  <c r="D40" i="8"/>
  <c r="B40" i="8"/>
  <c r="R39" i="8"/>
  <c r="P39" i="8"/>
  <c r="N39" i="8"/>
  <c r="L39" i="8"/>
  <c r="J39" i="8"/>
  <c r="H39" i="8"/>
  <c r="F39" i="8"/>
  <c r="D39" i="8"/>
  <c r="B39" i="8"/>
  <c r="R38" i="8"/>
  <c r="P38" i="8"/>
  <c r="N38" i="8"/>
  <c r="L38" i="8"/>
  <c r="J38" i="8"/>
  <c r="H38" i="8"/>
  <c r="F38" i="8"/>
  <c r="D38" i="8"/>
  <c r="B38" i="8"/>
  <c r="R37" i="8"/>
  <c r="P37" i="8"/>
  <c r="N37" i="8"/>
  <c r="L37" i="8"/>
  <c r="J37" i="8"/>
  <c r="H37" i="8"/>
  <c r="F37" i="8"/>
  <c r="D37" i="8"/>
  <c r="B37" i="8"/>
  <c r="R36" i="8"/>
  <c r="P36" i="8"/>
  <c r="N36" i="8"/>
  <c r="L36" i="8"/>
  <c r="J36" i="8"/>
  <c r="H36" i="8"/>
  <c r="F36" i="8"/>
  <c r="D36" i="8"/>
  <c r="B36" i="8"/>
  <c r="R35" i="8"/>
  <c r="P35" i="8"/>
  <c r="N35" i="8"/>
  <c r="L35" i="8"/>
  <c r="J35" i="8"/>
  <c r="H35" i="8"/>
  <c r="F35" i="8"/>
  <c r="D35" i="8"/>
  <c r="B35" i="8"/>
  <c r="R34" i="8"/>
  <c r="P34" i="8"/>
  <c r="N34" i="8"/>
  <c r="L34" i="8"/>
  <c r="J34" i="8"/>
  <c r="H34" i="8"/>
  <c r="F34" i="8"/>
  <c r="D34" i="8"/>
  <c r="B34" i="8"/>
  <c r="R33" i="8"/>
  <c r="P33" i="8"/>
  <c r="N33" i="8"/>
  <c r="L33" i="8"/>
  <c r="J33" i="8"/>
  <c r="H33" i="8"/>
  <c r="F33" i="8"/>
  <c r="D33" i="8"/>
  <c r="R32" i="8"/>
  <c r="P32" i="8"/>
  <c r="N32" i="8"/>
  <c r="L32" i="8"/>
  <c r="J32" i="8"/>
  <c r="H32" i="8"/>
  <c r="F32" i="8"/>
  <c r="D32" i="8"/>
  <c r="B32" i="8"/>
  <c r="R31" i="8"/>
  <c r="P31" i="8"/>
  <c r="N31" i="8"/>
  <c r="L31" i="8"/>
  <c r="J31" i="8"/>
  <c r="H31" i="8"/>
  <c r="F31" i="8"/>
  <c r="D31" i="8"/>
  <c r="B31" i="8"/>
  <c r="R30" i="8"/>
  <c r="P30" i="8"/>
  <c r="N30" i="8"/>
  <c r="L30" i="8"/>
  <c r="H30" i="8"/>
  <c r="F30" i="8"/>
  <c r="D30" i="8"/>
  <c r="B30" i="8"/>
  <c r="R29" i="8"/>
  <c r="P29" i="8"/>
  <c r="N29" i="8"/>
  <c r="L29" i="8"/>
  <c r="J29" i="8"/>
  <c r="H29" i="8"/>
  <c r="F29" i="8"/>
  <c r="D29" i="8"/>
  <c r="B29" i="8"/>
  <c r="R28" i="8"/>
  <c r="P28" i="8"/>
  <c r="N28" i="8"/>
  <c r="L28" i="8"/>
  <c r="J28" i="8"/>
  <c r="H28" i="8"/>
  <c r="F28" i="8"/>
  <c r="D28" i="8"/>
  <c r="B28" i="8"/>
  <c r="R27" i="8"/>
  <c r="P27" i="8"/>
  <c r="N27" i="8"/>
  <c r="L27" i="8"/>
  <c r="J27" i="8"/>
  <c r="H27" i="8"/>
  <c r="F27" i="8"/>
  <c r="D27" i="8"/>
  <c r="B27" i="8"/>
  <c r="R26" i="8"/>
  <c r="P26" i="8"/>
  <c r="N26" i="8"/>
  <c r="L26" i="8"/>
  <c r="J26" i="8"/>
  <c r="H26" i="8"/>
  <c r="F26" i="8"/>
  <c r="D26" i="8"/>
  <c r="B26" i="8"/>
  <c r="R25" i="8"/>
  <c r="P25" i="8"/>
  <c r="N25" i="8"/>
  <c r="L25" i="8"/>
  <c r="J25" i="8"/>
  <c r="H25" i="8"/>
  <c r="F25" i="8"/>
  <c r="D25" i="8"/>
  <c r="B25" i="8"/>
  <c r="R22" i="8"/>
  <c r="P22" i="8"/>
  <c r="N22" i="8"/>
  <c r="L22" i="8"/>
  <c r="H22" i="8"/>
  <c r="F22" i="8"/>
  <c r="D22" i="8"/>
  <c r="B22" i="8"/>
  <c r="R21" i="8"/>
  <c r="P21" i="8"/>
  <c r="N21" i="8"/>
  <c r="L21" i="8"/>
  <c r="H21" i="8"/>
  <c r="F21" i="8"/>
  <c r="D21" i="8"/>
  <c r="B21" i="8"/>
  <c r="R20" i="8"/>
  <c r="P20" i="8"/>
  <c r="N20" i="8"/>
  <c r="L20" i="8"/>
  <c r="H20" i="8"/>
  <c r="F20" i="8"/>
  <c r="D20" i="8"/>
  <c r="B20" i="8"/>
  <c r="R19" i="8"/>
  <c r="P19" i="8"/>
  <c r="N19" i="8"/>
  <c r="L19" i="8"/>
  <c r="J19" i="8"/>
  <c r="H19" i="8"/>
  <c r="F19" i="8"/>
  <c r="D19" i="8"/>
  <c r="B19" i="8"/>
  <c r="R18" i="8"/>
  <c r="P18" i="8"/>
  <c r="N18" i="8"/>
  <c r="L18" i="8"/>
  <c r="J18" i="8"/>
  <c r="H18" i="8"/>
  <c r="F18" i="8"/>
  <c r="D18" i="8"/>
  <c r="B18" i="8"/>
  <c r="R17" i="8"/>
  <c r="P17" i="8"/>
  <c r="N17" i="8"/>
  <c r="L17" i="8"/>
  <c r="J17" i="8"/>
  <c r="H17" i="8"/>
  <c r="F17" i="8"/>
  <c r="D17" i="8"/>
  <c r="B17" i="8"/>
  <c r="R16" i="8"/>
  <c r="P16" i="8"/>
  <c r="N16" i="8"/>
  <c r="L16" i="8"/>
  <c r="J16" i="8"/>
  <c r="H16" i="8"/>
  <c r="F16" i="8"/>
  <c r="D16" i="8"/>
  <c r="B16" i="8"/>
  <c r="BR55" i="6" l="1"/>
  <c r="BR53" i="6"/>
  <c r="BR56" i="6" s="1"/>
  <c r="BR52" i="6"/>
  <c r="BR50" i="6"/>
  <c r="BR51" i="6" s="1"/>
  <c r="BR43" i="6"/>
  <c r="BR30" i="6"/>
  <c r="BR24" i="6"/>
  <c r="BR36" i="6" s="1"/>
  <c r="BR14" i="6"/>
  <c r="BQ55" i="6"/>
  <c r="BP55" i="6"/>
  <c r="BO55" i="6"/>
  <c r="BN55" i="6"/>
  <c r="BM55" i="6"/>
  <c r="BQ53" i="6"/>
  <c r="BQ56" i="6" s="1"/>
  <c r="BP53" i="6"/>
  <c r="BP56" i="6" s="1"/>
  <c r="BO53" i="6"/>
  <c r="BO56" i="6" s="1"/>
  <c r="BO54" i="6" s="1"/>
  <c r="BO57" i="6" s="1"/>
  <c r="BN53" i="6"/>
  <c r="BN56" i="6" s="1"/>
  <c r="BM53" i="6"/>
  <c r="BM56" i="6" s="1"/>
  <c r="BQ52" i="6"/>
  <c r="BP52" i="6"/>
  <c r="BO52" i="6"/>
  <c r="BN52" i="6"/>
  <c r="BM52" i="6"/>
  <c r="BQ50" i="6"/>
  <c r="BQ51" i="6" s="1"/>
  <c r="BP50" i="6"/>
  <c r="BP51" i="6" s="1"/>
  <c r="BO50" i="6"/>
  <c r="BO51" i="6" s="1"/>
  <c r="BN50" i="6"/>
  <c r="BN51" i="6" s="1"/>
  <c r="BM50" i="6"/>
  <c r="BM51" i="6" s="1"/>
  <c r="BQ43" i="6"/>
  <c r="BP43" i="6"/>
  <c r="BO43" i="6"/>
  <c r="BN43" i="6"/>
  <c r="BM43" i="6"/>
  <c r="BQ30" i="6"/>
  <c r="BP30" i="6"/>
  <c r="BO30" i="6"/>
  <c r="BN30" i="6"/>
  <c r="BM30" i="6"/>
  <c r="BQ24" i="6"/>
  <c r="BQ36" i="6" s="1"/>
  <c r="BP24" i="6"/>
  <c r="BP36" i="6" s="1"/>
  <c r="BO24" i="6"/>
  <c r="BO36" i="6" s="1"/>
  <c r="BN24" i="6"/>
  <c r="BN36" i="6" s="1"/>
  <c r="BM24" i="6"/>
  <c r="BM36" i="6" s="1"/>
  <c r="BQ14" i="6"/>
  <c r="BP14" i="6"/>
  <c r="BP20" i="6" s="1"/>
  <c r="BO14" i="6"/>
  <c r="BO18" i="6" s="1"/>
  <c r="BN14" i="6"/>
  <c r="BN20" i="6" s="1"/>
  <c r="BM14" i="6"/>
  <c r="BR20" i="6" l="1"/>
  <c r="BR54" i="6"/>
  <c r="BR57" i="6" s="1"/>
  <c r="BR13" i="6" s="1"/>
  <c r="BN8" i="6"/>
  <c r="BN10" i="6"/>
  <c r="BN11" i="6" s="1"/>
  <c r="BQ20" i="6"/>
  <c r="BP18" i="6"/>
  <c r="BP17" i="6" s="1"/>
  <c r="BP10" i="6"/>
  <c r="BP11" i="6" s="1"/>
  <c r="BM20" i="6"/>
  <c r="BN32" i="6"/>
  <c r="BN33" i="6"/>
  <c r="BN29" i="6"/>
  <c r="BN31" i="6"/>
  <c r="BN27" i="6"/>
  <c r="BP34" i="6"/>
  <c r="BP29" i="6"/>
  <c r="BP31" i="6"/>
  <c r="BP27" i="6"/>
  <c r="BM54" i="6"/>
  <c r="BM57" i="6" s="1"/>
  <c r="BM15" i="6" s="1"/>
  <c r="BQ54" i="6"/>
  <c r="BQ57" i="6" s="1"/>
  <c r="BQ13" i="6" s="1"/>
  <c r="BN54" i="6"/>
  <c r="BN57" i="6" s="1"/>
  <c r="BN13" i="6" s="1"/>
  <c r="BR18" i="6"/>
  <c r="BR22" i="6" s="1"/>
  <c r="BR21" i="6" s="1"/>
  <c r="BP8" i="6"/>
  <c r="BN18" i="6"/>
  <c r="BN19" i="6" s="1"/>
  <c r="BR33" i="6"/>
  <c r="BR29" i="6"/>
  <c r="BR32" i="6"/>
  <c r="BR28" i="6"/>
  <c r="BR31" i="6"/>
  <c r="BR27" i="6"/>
  <c r="BR34" i="6"/>
  <c r="BR26" i="6"/>
  <c r="BR8" i="6"/>
  <c r="BR10" i="6"/>
  <c r="BR15" i="6"/>
  <c r="BM33" i="6"/>
  <c r="BM29" i="6"/>
  <c r="BM28" i="6"/>
  <c r="BM32" i="6"/>
  <c r="BM31" i="6"/>
  <c r="BM27" i="6"/>
  <c r="BM34" i="6"/>
  <c r="BM26" i="6"/>
  <c r="BQ33" i="6"/>
  <c r="BQ29" i="6"/>
  <c r="BQ32" i="6"/>
  <c r="BQ28" i="6"/>
  <c r="BQ31" i="6"/>
  <c r="BQ27" i="6"/>
  <c r="BQ34" i="6"/>
  <c r="BQ26" i="6"/>
  <c r="BO22" i="6"/>
  <c r="BO31" i="6"/>
  <c r="BO27" i="6"/>
  <c r="BO26" i="6"/>
  <c r="BO34" i="6"/>
  <c r="BO33" i="6"/>
  <c r="BO29" i="6"/>
  <c r="BO32" i="6"/>
  <c r="BO28" i="6"/>
  <c r="BP54" i="6"/>
  <c r="BP57" i="6" s="1"/>
  <c r="BP22" i="6"/>
  <c r="BP21" i="6" s="1"/>
  <c r="BM8" i="6"/>
  <c r="BQ8" i="6"/>
  <c r="BO10" i="6"/>
  <c r="BM13" i="6"/>
  <c r="BO15" i="6"/>
  <c r="BM18" i="6"/>
  <c r="BQ18" i="6"/>
  <c r="BP19" i="6"/>
  <c r="BO20" i="6"/>
  <c r="BO19" i="6" s="1"/>
  <c r="BN26" i="6"/>
  <c r="BN25" i="6" s="1"/>
  <c r="BP28" i="6"/>
  <c r="BP32" i="6"/>
  <c r="BN34" i="6"/>
  <c r="BO17" i="6"/>
  <c r="BP33" i="6"/>
  <c r="BP35" i="6" s="1"/>
  <c r="BO8" i="6"/>
  <c r="BM10" i="6"/>
  <c r="BQ10" i="6"/>
  <c r="BO13" i="6"/>
  <c r="BP26" i="6"/>
  <c r="BN28" i="6"/>
  <c r="BN22" i="6" l="1"/>
  <c r="BN21" i="6" s="1"/>
  <c r="BN9" i="6"/>
  <c r="BQ15" i="6"/>
  <c r="BN35" i="6"/>
  <c r="BN6" i="6"/>
  <c r="BN7" i="6" s="1"/>
  <c r="BR17" i="6"/>
  <c r="BR9" i="6"/>
  <c r="BP6" i="6"/>
  <c r="BP7" i="6" s="1"/>
  <c r="BN15" i="6"/>
  <c r="BR19" i="6"/>
  <c r="BP25" i="6"/>
  <c r="BP9" i="6"/>
  <c r="BN17" i="6"/>
  <c r="BQ25" i="6"/>
  <c r="BM25" i="6"/>
  <c r="BR25" i="6"/>
  <c r="BO35" i="6"/>
  <c r="BM9" i="6"/>
  <c r="BO25" i="6"/>
  <c r="BQ35" i="6"/>
  <c r="BM35" i="6"/>
  <c r="BR6" i="6"/>
  <c r="BR7" i="6" s="1"/>
  <c r="BR11" i="6"/>
  <c r="BR35" i="6"/>
  <c r="BQ17" i="6"/>
  <c r="BQ19" i="6"/>
  <c r="BQ22" i="6"/>
  <c r="BQ21" i="6" s="1"/>
  <c r="BM6" i="6"/>
  <c r="BM7" i="6" s="1"/>
  <c r="BM11" i="6"/>
  <c r="BM19" i="6"/>
  <c r="BM17" i="6"/>
  <c r="BM22" i="6"/>
  <c r="BM21" i="6" s="1"/>
  <c r="BO11" i="6"/>
  <c r="BO6" i="6"/>
  <c r="BO7" i="6" s="1"/>
  <c r="BP15" i="6"/>
  <c r="BP13" i="6"/>
  <c r="BQ6" i="6"/>
  <c r="BQ7" i="6" s="1"/>
  <c r="BQ11" i="6"/>
  <c r="BO9" i="6"/>
  <c r="BO21" i="6"/>
  <c r="BQ9" i="6"/>
  <c r="BL55" i="6" l="1"/>
  <c r="BK55" i="6"/>
  <c r="BJ55" i="6"/>
  <c r="BI55" i="6"/>
  <c r="BI54" i="6" s="1"/>
  <c r="BI57" i="6" s="1"/>
  <c r="BH55" i="6"/>
  <c r="BL53" i="6"/>
  <c r="BL56" i="6" s="1"/>
  <c r="BK53" i="6"/>
  <c r="BK56" i="6" s="1"/>
  <c r="BJ53" i="6"/>
  <c r="BJ56" i="6" s="1"/>
  <c r="BJ54" i="6" s="1"/>
  <c r="BJ57" i="6" s="1"/>
  <c r="BI53" i="6"/>
  <c r="BI56" i="6" s="1"/>
  <c r="BH53" i="6"/>
  <c r="BH56" i="6" s="1"/>
  <c r="BL52" i="6"/>
  <c r="BK52" i="6"/>
  <c r="BJ52" i="6"/>
  <c r="BI52" i="6"/>
  <c r="BH52" i="6"/>
  <c r="BL50" i="6"/>
  <c r="BL51" i="6" s="1"/>
  <c r="BK50" i="6"/>
  <c r="BK51" i="6" s="1"/>
  <c r="BJ50" i="6"/>
  <c r="BJ51" i="6" s="1"/>
  <c r="BI50" i="6"/>
  <c r="BI51" i="6" s="1"/>
  <c r="BH50" i="6"/>
  <c r="BH51" i="6" s="1"/>
  <c r="BL43" i="6"/>
  <c r="BK43" i="6"/>
  <c r="BJ43" i="6"/>
  <c r="BI43" i="6"/>
  <c r="BH43" i="6"/>
  <c r="BL30" i="6"/>
  <c r="BK30" i="6"/>
  <c r="BJ30" i="6"/>
  <c r="BI30" i="6"/>
  <c r="BH30" i="6"/>
  <c r="BL24" i="6"/>
  <c r="BL36" i="6" s="1"/>
  <c r="BK24" i="6"/>
  <c r="BK36" i="6" s="1"/>
  <c r="BJ24" i="6"/>
  <c r="BJ36" i="6" s="1"/>
  <c r="BI24" i="6"/>
  <c r="BI36" i="6" s="1"/>
  <c r="BH24" i="6"/>
  <c r="BH36" i="6" s="1"/>
  <c r="BL14" i="6"/>
  <c r="BK14" i="6"/>
  <c r="BK10" i="6" s="1"/>
  <c r="BK11" i="6" s="1"/>
  <c r="BJ14" i="6"/>
  <c r="BJ18" i="6" s="1"/>
  <c r="BI14" i="6"/>
  <c r="BH14" i="6"/>
  <c r="BH20" i="6" s="1"/>
  <c r="BL20" i="6" l="1"/>
  <c r="BK18" i="6"/>
  <c r="BK8" i="6"/>
  <c r="BK9" i="6" s="1"/>
  <c r="BI32" i="6"/>
  <c r="BI33" i="6"/>
  <c r="BI29" i="6"/>
  <c r="BI31" i="6"/>
  <c r="BI27" i="6"/>
  <c r="BK34" i="6"/>
  <c r="BK31" i="6"/>
  <c r="BK27" i="6"/>
  <c r="BH54" i="6"/>
  <c r="BH57" i="6" s="1"/>
  <c r="BH13" i="6" s="1"/>
  <c r="BL54" i="6"/>
  <c r="BL57" i="6" s="1"/>
  <c r="BI18" i="6"/>
  <c r="BI17" i="6" s="1"/>
  <c r="BK6" i="6"/>
  <c r="BK7" i="6" s="1"/>
  <c r="BK17" i="6"/>
  <c r="BI20" i="6"/>
  <c r="BI10" i="6"/>
  <c r="BI8" i="6"/>
  <c r="BI9" i="6" s="1"/>
  <c r="BK20" i="6"/>
  <c r="BK19" i="6" s="1"/>
  <c r="BJ22" i="6"/>
  <c r="BH33" i="6"/>
  <c r="BH29" i="6"/>
  <c r="BH28" i="6"/>
  <c r="BH32" i="6"/>
  <c r="BH31" i="6"/>
  <c r="BH27" i="6"/>
  <c r="BH34" i="6"/>
  <c r="BH26" i="6"/>
  <c r="BI13" i="6"/>
  <c r="BI15" i="6"/>
  <c r="BL33" i="6"/>
  <c r="BL29" i="6"/>
  <c r="BL32" i="6"/>
  <c r="BL28" i="6"/>
  <c r="BL31" i="6"/>
  <c r="BL27" i="6"/>
  <c r="BL34" i="6"/>
  <c r="BL26" i="6"/>
  <c r="BJ31" i="6"/>
  <c r="BJ27" i="6"/>
  <c r="BJ34" i="6"/>
  <c r="BJ26" i="6"/>
  <c r="BJ25" i="6" s="1"/>
  <c r="BJ33" i="6"/>
  <c r="BJ29" i="6"/>
  <c r="BJ32" i="6"/>
  <c r="BJ28" i="6"/>
  <c r="BK54" i="6"/>
  <c r="BK57" i="6" s="1"/>
  <c r="BK22" i="6"/>
  <c r="BH8" i="6"/>
  <c r="BL8" i="6"/>
  <c r="BJ10" i="6"/>
  <c r="BL13" i="6"/>
  <c r="BJ15" i="6"/>
  <c r="BH18" i="6"/>
  <c r="BL18" i="6"/>
  <c r="BJ20" i="6"/>
  <c r="BI26" i="6"/>
  <c r="BK28" i="6"/>
  <c r="BK32" i="6"/>
  <c r="BI34" i="6"/>
  <c r="BI35" i="6" s="1"/>
  <c r="BK33" i="6"/>
  <c r="BK35" i="6" s="1"/>
  <c r="BJ17" i="6"/>
  <c r="BK29" i="6"/>
  <c r="BJ8" i="6"/>
  <c r="BH10" i="6"/>
  <c r="BL10" i="6"/>
  <c r="BJ13" i="6"/>
  <c r="BL15" i="6"/>
  <c r="BK26" i="6"/>
  <c r="BI28" i="6"/>
  <c r="BH15" i="6" l="1"/>
  <c r="BI25" i="6"/>
  <c r="BI22" i="6"/>
  <c r="BI21" i="6" s="1"/>
  <c r="BK21" i="6"/>
  <c r="BJ21" i="6"/>
  <c r="BH9" i="6"/>
  <c r="BJ35" i="6"/>
  <c r="BK25" i="6"/>
  <c r="BL35" i="6"/>
  <c r="BI11" i="6"/>
  <c r="BI6" i="6"/>
  <c r="BI7" i="6" s="1"/>
  <c r="BI19" i="6"/>
  <c r="BL19" i="6"/>
  <c r="BL17" i="6"/>
  <c r="BL22" i="6"/>
  <c r="BL21" i="6" s="1"/>
  <c r="BH6" i="6"/>
  <c r="BH7" i="6" s="1"/>
  <c r="BH11" i="6"/>
  <c r="BH19" i="6"/>
  <c r="BH22" i="6"/>
  <c r="BH21" i="6" s="1"/>
  <c r="BH17" i="6"/>
  <c r="BJ11" i="6"/>
  <c r="BJ6" i="6"/>
  <c r="BJ7" i="6" s="1"/>
  <c r="BK15" i="6"/>
  <c r="BK13" i="6"/>
  <c r="BH25" i="6"/>
  <c r="BJ19" i="6"/>
  <c r="BL6" i="6"/>
  <c r="BL7" i="6" s="1"/>
  <c r="BL11" i="6"/>
  <c r="BJ9" i="6"/>
  <c r="BL9" i="6"/>
  <c r="BL25" i="6"/>
  <c r="BH35" i="6"/>
  <c r="BC14" i="6" l="1"/>
  <c r="BD14" i="6"/>
  <c r="BD18" i="6" s="1"/>
  <c r="BE14" i="6"/>
  <c r="BE10" i="6" s="1"/>
  <c r="BF14" i="6"/>
  <c r="BG14" i="6"/>
  <c r="BG10" i="6" s="1"/>
  <c r="BC24" i="6"/>
  <c r="BC36" i="6" s="1"/>
  <c r="BD24" i="6"/>
  <c r="BD36" i="6" s="1"/>
  <c r="BE24" i="6"/>
  <c r="BE36" i="6" s="1"/>
  <c r="BF24" i="6"/>
  <c r="BF36" i="6" s="1"/>
  <c r="BG24" i="6"/>
  <c r="BG36" i="6" s="1"/>
  <c r="BC30" i="6"/>
  <c r="BD30" i="6"/>
  <c r="BE30" i="6"/>
  <c r="BF30" i="6"/>
  <c r="BG30" i="6"/>
  <c r="BC43" i="6"/>
  <c r="BD43" i="6"/>
  <c r="BE43" i="6"/>
  <c r="BF43" i="6"/>
  <c r="BG43" i="6"/>
  <c r="BC50" i="6"/>
  <c r="BC51" i="6" s="1"/>
  <c r="BC33" i="6" s="1"/>
  <c r="BD50" i="6"/>
  <c r="BE50" i="6"/>
  <c r="BE51" i="6" s="1"/>
  <c r="BF50" i="6"/>
  <c r="BF51" i="6" s="1"/>
  <c r="BG50" i="6"/>
  <c r="BG51" i="6" s="1"/>
  <c r="BG29" i="6" s="1"/>
  <c r="BD51" i="6"/>
  <c r="BD28" i="6" s="1"/>
  <c r="BC52" i="6"/>
  <c r="BD52" i="6"/>
  <c r="BE52" i="6"/>
  <c r="BF52" i="6"/>
  <c r="BG52" i="6"/>
  <c r="BC53" i="6"/>
  <c r="BD53" i="6"/>
  <c r="BD56" i="6" s="1"/>
  <c r="BE53" i="6"/>
  <c r="BE56" i="6" s="1"/>
  <c r="BF53" i="6"/>
  <c r="BF56" i="6" s="1"/>
  <c r="BG53" i="6"/>
  <c r="BG56" i="6" s="1"/>
  <c r="BC55" i="6"/>
  <c r="BD55" i="6"/>
  <c r="BE55" i="6"/>
  <c r="BF55" i="6"/>
  <c r="BG55" i="6"/>
  <c r="BC56" i="6"/>
  <c r="BE54" i="6" l="1"/>
  <c r="BE57" i="6" s="1"/>
  <c r="BF54" i="6"/>
  <c r="BF57" i="6" s="1"/>
  <c r="BD34" i="6"/>
  <c r="BD17" i="6"/>
  <c r="BG54" i="6"/>
  <c r="BG57" i="6" s="1"/>
  <c r="BD54" i="6"/>
  <c r="BD57" i="6" s="1"/>
  <c r="BD13" i="6" s="1"/>
  <c r="BE20" i="6"/>
  <c r="BD20" i="6"/>
  <c r="BD21" i="6" s="1"/>
  <c r="BG27" i="6"/>
  <c r="BG18" i="6"/>
  <c r="BG22" i="6" s="1"/>
  <c r="BE6" i="6"/>
  <c r="BC54" i="6"/>
  <c r="BC57" i="6" s="1"/>
  <c r="BC13" i="6" s="1"/>
  <c r="BC20" i="6"/>
  <c r="BD26" i="6"/>
  <c r="BG8" i="6"/>
  <c r="BG9" i="6" s="1"/>
  <c r="BE13" i="6"/>
  <c r="BG6" i="6"/>
  <c r="BG11" i="6"/>
  <c r="BE31" i="6"/>
  <c r="BE28" i="6"/>
  <c r="BE33" i="6"/>
  <c r="BE27" i="6"/>
  <c r="BE29" i="6"/>
  <c r="BE32" i="6"/>
  <c r="BE26" i="6"/>
  <c r="BE34" i="6"/>
  <c r="BF26" i="6"/>
  <c r="BF34" i="6"/>
  <c r="BF32" i="6"/>
  <c r="BF31" i="6"/>
  <c r="BF28" i="6"/>
  <c r="BF33" i="6"/>
  <c r="BF27" i="6"/>
  <c r="BF29" i="6"/>
  <c r="BG32" i="6"/>
  <c r="BD31" i="6"/>
  <c r="BC28" i="6"/>
  <c r="BD22" i="6"/>
  <c r="BF20" i="6"/>
  <c r="BF10" i="6"/>
  <c r="BC31" i="6"/>
  <c r="BC34" i="6"/>
  <c r="BC35" i="6" s="1"/>
  <c r="BD29" i="6"/>
  <c r="BC26" i="6"/>
  <c r="BC25" i="6" s="1"/>
  <c r="BF18" i="6"/>
  <c r="BF17" i="6" s="1"/>
  <c r="BD10" i="6"/>
  <c r="BF8" i="6"/>
  <c r="BG33" i="6"/>
  <c r="BD32" i="6"/>
  <c r="BC29" i="6"/>
  <c r="BE18" i="6"/>
  <c r="BG15" i="6"/>
  <c r="BC10" i="6"/>
  <c r="BE8" i="6"/>
  <c r="BE9" i="6" s="1"/>
  <c r="BC32" i="6"/>
  <c r="BG28" i="6"/>
  <c r="BD27" i="6"/>
  <c r="BD25" i="6" s="1"/>
  <c r="BF15" i="6"/>
  <c r="BE11" i="6"/>
  <c r="BD8" i="6"/>
  <c r="BG31" i="6"/>
  <c r="BC27" i="6"/>
  <c r="BC18" i="6"/>
  <c r="BE15" i="6"/>
  <c r="BG13" i="6"/>
  <c r="BC8" i="6"/>
  <c r="BG34" i="6"/>
  <c r="BD33" i="6"/>
  <c r="BD35" i="6" s="1"/>
  <c r="BG26" i="6"/>
  <c r="BG25" i="6" s="1"/>
  <c r="BG17" i="6"/>
  <c r="BF13" i="6"/>
  <c r="BG20" i="6"/>
  <c r="BG21" i="6" s="1"/>
  <c r="BB55" i="6"/>
  <c r="BA55" i="6"/>
  <c r="AZ55" i="6"/>
  <c r="AY55" i="6"/>
  <c r="AX55" i="6"/>
  <c r="BB53" i="6"/>
  <c r="BB56" i="6" s="1"/>
  <c r="BA53" i="6"/>
  <c r="BA56" i="6" s="1"/>
  <c r="AZ53" i="6"/>
  <c r="AZ56" i="6" s="1"/>
  <c r="AY53" i="6"/>
  <c r="AY56" i="6" s="1"/>
  <c r="AX53" i="6"/>
  <c r="AX56" i="6" s="1"/>
  <c r="BB52" i="6"/>
  <c r="BA52" i="6"/>
  <c r="AZ52" i="6"/>
  <c r="AY52" i="6"/>
  <c r="AX52" i="6"/>
  <c r="BB50" i="6"/>
  <c r="BB51" i="6" s="1"/>
  <c r="BA50" i="6"/>
  <c r="AZ50" i="6"/>
  <c r="AY50" i="6"/>
  <c r="AY51" i="6" s="1"/>
  <c r="AY34" i="6" s="1"/>
  <c r="AX50" i="6"/>
  <c r="AX51" i="6" s="1"/>
  <c r="BB43" i="6"/>
  <c r="BA43" i="6"/>
  <c r="AZ43" i="6"/>
  <c r="AY43" i="6"/>
  <c r="AX43" i="6"/>
  <c r="BB30" i="6"/>
  <c r="BA30" i="6"/>
  <c r="AZ30" i="6"/>
  <c r="AY30" i="6"/>
  <c r="AX30" i="6"/>
  <c r="BB24" i="6"/>
  <c r="BB36" i="6" s="1"/>
  <c r="BA24" i="6"/>
  <c r="BA36" i="6" s="1"/>
  <c r="AZ24" i="6"/>
  <c r="AZ36" i="6" s="1"/>
  <c r="AY24" i="6"/>
  <c r="AY36" i="6" s="1"/>
  <c r="AX24" i="6"/>
  <c r="AX36" i="6" s="1"/>
  <c r="BB14" i="6"/>
  <c r="BB18" i="6" s="1"/>
  <c r="BA14" i="6"/>
  <c r="BA10" i="6" s="1"/>
  <c r="AZ14" i="6"/>
  <c r="AY14" i="6"/>
  <c r="AY18" i="6" s="1"/>
  <c r="AX14" i="6"/>
  <c r="BF25" i="6" l="1"/>
  <c r="BD19" i="6"/>
  <c r="BC9" i="6"/>
  <c r="BC15" i="6"/>
  <c r="AX54" i="6"/>
  <c r="AX57" i="6" s="1"/>
  <c r="AX13" i="6" s="1"/>
  <c r="BE35" i="6"/>
  <c r="BG35" i="6"/>
  <c r="BG7" i="6"/>
  <c r="BD15" i="6"/>
  <c r="BE22" i="6"/>
  <c r="BE21" i="6" s="1"/>
  <c r="BE19" i="6"/>
  <c r="BE17" i="6"/>
  <c r="BG19" i="6"/>
  <c r="BC17" i="6"/>
  <c r="BC22" i="6"/>
  <c r="BC21" i="6" s="1"/>
  <c r="BC19" i="6"/>
  <c r="BF6" i="6"/>
  <c r="BF7" i="6" s="1"/>
  <c r="BF11" i="6"/>
  <c r="BB54" i="6"/>
  <c r="BB57" i="6" s="1"/>
  <c r="BF9" i="6"/>
  <c r="BE25" i="6"/>
  <c r="BA18" i="6"/>
  <c r="BD6" i="6"/>
  <c r="BD7" i="6" s="1"/>
  <c r="BD11" i="6"/>
  <c r="BA20" i="6"/>
  <c r="BD9" i="6"/>
  <c r="BC6" i="6"/>
  <c r="BC7" i="6" s="1"/>
  <c r="BC11" i="6"/>
  <c r="BF22" i="6"/>
  <c r="BF21" i="6" s="1"/>
  <c r="BF19" i="6"/>
  <c r="BE7" i="6"/>
  <c r="BF35" i="6"/>
  <c r="AZ20" i="6"/>
  <c r="AZ54" i="6"/>
  <c r="AZ57" i="6" s="1"/>
  <c r="AZ13" i="6" s="1"/>
  <c r="BA11" i="6"/>
  <c r="BA6" i="6"/>
  <c r="AY8" i="6"/>
  <c r="BA17" i="6"/>
  <c r="AY31" i="6"/>
  <c r="AZ8" i="6"/>
  <c r="AY54" i="6"/>
  <c r="AY57" i="6" s="1"/>
  <c r="AY13" i="6" s="1"/>
  <c r="AY17" i="6"/>
  <c r="BA54" i="6"/>
  <c r="BA57" i="6" s="1"/>
  <c r="AZ18" i="6"/>
  <c r="AY27" i="6"/>
  <c r="BA8" i="6"/>
  <c r="BA9" i="6" s="1"/>
  <c r="AX31" i="6"/>
  <c r="AX34" i="6"/>
  <c r="AX26" i="6"/>
  <c r="AX29" i="6"/>
  <c r="AX32" i="6"/>
  <c r="AX27" i="6"/>
  <c r="AX33" i="6"/>
  <c r="AX28" i="6"/>
  <c r="BA13" i="6"/>
  <c r="BA15" i="6"/>
  <c r="BB27" i="6"/>
  <c r="BB33" i="6"/>
  <c r="BB31" i="6"/>
  <c r="BB34" i="6"/>
  <c r="BB26" i="6"/>
  <c r="BB29" i="6"/>
  <c r="BB32" i="6"/>
  <c r="BB28" i="6"/>
  <c r="BB22" i="6"/>
  <c r="AY22" i="6"/>
  <c r="BB10" i="6"/>
  <c r="AX15" i="6"/>
  <c r="BB20" i="6"/>
  <c r="BB21" i="6" s="1"/>
  <c r="AY28" i="6"/>
  <c r="AZ51" i="6"/>
  <c r="BB17" i="6"/>
  <c r="AY33" i="6"/>
  <c r="AY35" i="6" s="1"/>
  <c r="BA51" i="6"/>
  <c r="AX8" i="6"/>
  <c r="BB13" i="6"/>
  <c r="AX18" i="6"/>
  <c r="AX10" i="6"/>
  <c r="BB15" i="6"/>
  <c r="AX20" i="6"/>
  <c r="AY32" i="6"/>
  <c r="AY10" i="6"/>
  <c r="AY20" i="6"/>
  <c r="AY21" i="6" s="1"/>
  <c r="AY29" i="6"/>
  <c r="BB8" i="6"/>
  <c r="AZ10" i="6"/>
  <c r="AY26" i="6"/>
  <c r="BB9" i="6" l="1"/>
  <c r="BA19" i="6"/>
  <c r="AZ19" i="6"/>
  <c r="BA22" i="6"/>
  <c r="BA21" i="6" s="1"/>
  <c r="AX9" i="6"/>
  <c r="AZ15" i="6"/>
  <c r="AZ9" i="6"/>
  <c r="AY25" i="6"/>
  <c r="AZ22" i="6"/>
  <c r="AZ21" i="6" s="1"/>
  <c r="AY15" i="6"/>
  <c r="BB19" i="6"/>
  <c r="AZ17" i="6"/>
  <c r="BA7" i="6"/>
  <c r="AX22" i="6"/>
  <c r="AX21" i="6" s="1"/>
  <c r="AX19" i="6"/>
  <c r="AX35" i="6"/>
  <c r="AZ29" i="6"/>
  <c r="AZ32" i="6"/>
  <c r="AZ27" i="6"/>
  <c r="AZ33" i="6"/>
  <c r="AZ28" i="6"/>
  <c r="AZ31" i="6"/>
  <c r="AZ34" i="6"/>
  <c r="AZ26" i="6"/>
  <c r="AY19" i="6"/>
  <c r="AX17" i="6"/>
  <c r="AZ11" i="6"/>
  <c r="AZ6" i="6"/>
  <c r="AZ7" i="6" s="1"/>
  <c r="BB11" i="6"/>
  <c r="BB6" i="6"/>
  <c r="BB7" i="6" s="1"/>
  <c r="BB25" i="6"/>
  <c r="AY11" i="6"/>
  <c r="AY6" i="6"/>
  <c r="AY7" i="6" s="1"/>
  <c r="BA32" i="6"/>
  <c r="BA27" i="6"/>
  <c r="BA33" i="6"/>
  <c r="BA28" i="6"/>
  <c r="BA31" i="6"/>
  <c r="BA34" i="6"/>
  <c r="BA26" i="6"/>
  <c r="BA29" i="6"/>
  <c r="AX11" i="6"/>
  <c r="AX6" i="6"/>
  <c r="AX7" i="6" s="1"/>
  <c r="BB35" i="6"/>
  <c r="AY9" i="6"/>
  <c r="AX25" i="6"/>
  <c r="R50" i="3"/>
  <c r="P50" i="3"/>
  <c r="N50" i="3"/>
  <c r="R49" i="3"/>
  <c r="P49" i="3"/>
  <c r="N49" i="3"/>
  <c r="R48" i="3"/>
  <c r="P48" i="3"/>
  <c r="N48" i="3"/>
  <c r="R47" i="3"/>
  <c r="P47" i="3"/>
  <c r="N47" i="3"/>
  <c r="R46" i="3"/>
  <c r="P46" i="3"/>
  <c r="N46" i="3"/>
  <c r="R45" i="3"/>
  <c r="P45" i="3"/>
  <c r="N45" i="3"/>
  <c r="R44" i="3"/>
  <c r="P44" i="3"/>
  <c r="N44" i="3"/>
  <c r="R43" i="3"/>
  <c r="P43" i="3"/>
  <c r="N43" i="3"/>
  <c r="R42" i="3"/>
  <c r="P42" i="3"/>
  <c r="N42" i="3"/>
  <c r="R41" i="3"/>
  <c r="P41" i="3"/>
  <c r="N41" i="3"/>
  <c r="R40" i="3"/>
  <c r="P40" i="3"/>
  <c r="N40" i="3"/>
  <c r="R39" i="3"/>
  <c r="P39" i="3"/>
  <c r="N39" i="3"/>
  <c r="R38" i="3"/>
  <c r="P38" i="3"/>
  <c r="N38" i="3"/>
  <c r="R37" i="3"/>
  <c r="P37" i="3"/>
  <c r="N37" i="3"/>
  <c r="R36" i="3"/>
  <c r="P36" i="3"/>
  <c r="N36" i="3"/>
  <c r="R35" i="3"/>
  <c r="P35" i="3"/>
  <c r="N35" i="3"/>
  <c r="R34" i="3"/>
  <c r="P34" i="3"/>
  <c r="N34" i="3"/>
  <c r="R33" i="3"/>
  <c r="P33" i="3"/>
  <c r="N33" i="3"/>
  <c r="R32" i="3"/>
  <c r="P32" i="3"/>
  <c r="N32" i="3"/>
  <c r="R31" i="3"/>
  <c r="P31" i="3"/>
  <c r="N31" i="3"/>
  <c r="R30" i="3"/>
  <c r="P30" i="3"/>
  <c r="N30" i="3"/>
  <c r="R29" i="3"/>
  <c r="P29" i="3"/>
  <c r="N29" i="3"/>
  <c r="R28" i="3"/>
  <c r="P28" i="3"/>
  <c r="N28" i="3"/>
  <c r="R27" i="3"/>
  <c r="P27" i="3"/>
  <c r="N27" i="3"/>
  <c r="R26" i="3"/>
  <c r="P26" i="3"/>
  <c r="N26" i="3"/>
  <c r="R25" i="3"/>
  <c r="P25" i="3"/>
  <c r="N25" i="3"/>
  <c r="R22" i="3"/>
  <c r="P22" i="3"/>
  <c r="N22" i="3"/>
  <c r="R21" i="3"/>
  <c r="P21" i="3"/>
  <c r="N21" i="3"/>
  <c r="R20" i="3"/>
  <c r="P20" i="3"/>
  <c r="N20" i="3"/>
  <c r="R19" i="3"/>
  <c r="P19" i="3"/>
  <c r="N19" i="3"/>
  <c r="R18" i="3"/>
  <c r="P18" i="3"/>
  <c r="N18" i="3"/>
  <c r="R17" i="3"/>
  <c r="P17" i="3"/>
  <c r="N17" i="3"/>
  <c r="R16" i="3"/>
  <c r="P16" i="3"/>
  <c r="N16" i="3"/>
  <c r="L50" i="3"/>
  <c r="J50" i="3"/>
  <c r="H50" i="3"/>
  <c r="L49" i="3"/>
  <c r="J49" i="3"/>
  <c r="H49" i="3"/>
  <c r="L48" i="3"/>
  <c r="J48" i="3"/>
  <c r="H48" i="3"/>
  <c r="L47" i="3"/>
  <c r="J47" i="3"/>
  <c r="H47" i="3"/>
  <c r="L46" i="3"/>
  <c r="J46" i="3"/>
  <c r="H46" i="3"/>
  <c r="L45" i="3"/>
  <c r="J45" i="3"/>
  <c r="H45" i="3"/>
  <c r="L44" i="3"/>
  <c r="J44" i="3"/>
  <c r="H44" i="3"/>
  <c r="L43" i="3"/>
  <c r="J43" i="3"/>
  <c r="H43" i="3"/>
  <c r="L42" i="3"/>
  <c r="J42" i="3"/>
  <c r="H42" i="3"/>
  <c r="L41" i="3"/>
  <c r="J41" i="3"/>
  <c r="H41" i="3"/>
  <c r="L40" i="3"/>
  <c r="J40" i="3"/>
  <c r="H40" i="3"/>
  <c r="L39" i="3"/>
  <c r="J39" i="3"/>
  <c r="H39" i="3"/>
  <c r="L38" i="3"/>
  <c r="J38" i="3"/>
  <c r="H38" i="3"/>
  <c r="L37" i="3"/>
  <c r="J37" i="3"/>
  <c r="H37" i="3"/>
  <c r="L36" i="3"/>
  <c r="J36" i="3"/>
  <c r="H36" i="3"/>
  <c r="L35" i="3"/>
  <c r="J35" i="3"/>
  <c r="H35" i="3"/>
  <c r="L34" i="3"/>
  <c r="J34" i="3"/>
  <c r="H34" i="3"/>
  <c r="L33" i="3"/>
  <c r="J33" i="3"/>
  <c r="H33" i="3"/>
  <c r="L32" i="3"/>
  <c r="J32" i="3"/>
  <c r="H32" i="3"/>
  <c r="L31" i="3"/>
  <c r="J31" i="3"/>
  <c r="H31" i="3"/>
  <c r="L30" i="3"/>
  <c r="J30" i="3"/>
  <c r="H30" i="3"/>
  <c r="L29" i="3"/>
  <c r="J29" i="3"/>
  <c r="H29" i="3"/>
  <c r="L28" i="3"/>
  <c r="J28" i="3"/>
  <c r="H28" i="3"/>
  <c r="L27" i="3"/>
  <c r="J27" i="3"/>
  <c r="H27" i="3"/>
  <c r="L26" i="3"/>
  <c r="J26" i="3"/>
  <c r="H26" i="3"/>
  <c r="L25" i="3"/>
  <c r="J25" i="3"/>
  <c r="H25" i="3"/>
  <c r="L22" i="3"/>
  <c r="J22" i="3"/>
  <c r="H22" i="3"/>
  <c r="L21" i="3"/>
  <c r="J21" i="3"/>
  <c r="H21" i="3"/>
  <c r="L20" i="3"/>
  <c r="J20" i="3"/>
  <c r="H20" i="3"/>
  <c r="L19" i="3"/>
  <c r="J19" i="3"/>
  <c r="H19" i="3"/>
  <c r="L18" i="3"/>
  <c r="J18" i="3"/>
  <c r="H18" i="3"/>
  <c r="J17" i="3"/>
  <c r="H17" i="3"/>
  <c r="L16" i="3"/>
  <c r="J16" i="3"/>
  <c r="H16" i="3"/>
  <c r="BA25" i="6" l="1"/>
  <c r="BA35" i="6"/>
  <c r="AZ25" i="6"/>
  <c r="AZ35" i="6"/>
  <c r="AW55" i="6"/>
  <c r="AV55" i="6"/>
  <c r="AU55" i="6"/>
  <c r="AT55" i="6"/>
  <c r="AS55" i="6"/>
  <c r="AR55" i="6"/>
  <c r="AQ55" i="6"/>
  <c r="AP55" i="6"/>
  <c r="AO55" i="6"/>
  <c r="AN55" i="6"/>
  <c r="AM55" i="6"/>
  <c r="AL55" i="6"/>
  <c r="AK55" i="6"/>
  <c r="AJ55" i="6"/>
  <c r="AI55" i="6"/>
  <c r="AH55" i="6"/>
  <c r="AG55" i="6"/>
  <c r="AF55" i="6"/>
  <c r="AE55" i="6"/>
  <c r="AD55" i="6"/>
  <c r="AC55" i="6"/>
  <c r="AB55" i="6"/>
  <c r="AA55" i="6"/>
  <c r="Z55" i="6"/>
  <c r="Y55" i="6"/>
  <c r="X55" i="6"/>
  <c r="W55" i="6"/>
  <c r="V55" i="6"/>
  <c r="U55" i="6"/>
  <c r="T55" i="6"/>
  <c r="S55" i="6"/>
  <c r="R55" i="6"/>
  <c r="Q55" i="6"/>
  <c r="P55" i="6"/>
  <c r="O55" i="6"/>
  <c r="N55" i="6"/>
  <c r="M55" i="6"/>
  <c r="L55" i="6"/>
  <c r="K55" i="6"/>
  <c r="J55" i="6"/>
  <c r="I55" i="6"/>
  <c r="H55" i="6"/>
  <c r="G55" i="6"/>
  <c r="F55" i="6"/>
  <c r="E55" i="6"/>
  <c r="AW53" i="6"/>
  <c r="AW56" i="6" s="1"/>
  <c r="AV53" i="6"/>
  <c r="AV56" i="6" s="1"/>
  <c r="AU53" i="6"/>
  <c r="AU56" i="6" s="1"/>
  <c r="AT53" i="6"/>
  <c r="AT56" i="6" s="1"/>
  <c r="AS53" i="6"/>
  <c r="AS56" i="6" s="1"/>
  <c r="AR53" i="6"/>
  <c r="AR56" i="6" s="1"/>
  <c r="AQ53" i="6"/>
  <c r="AQ56" i="6" s="1"/>
  <c r="AP53" i="6"/>
  <c r="AP56" i="6" s="1"/>
  <c r="AO53" i="6"/>
  <c r="AO56" i="6" s="1"/>
  <c r="AN53" i="6"/>
  <c r="AN56" i="6" s="1"/>
  <c r="AM53" i="6"/>
  <c r="AM56" i="6" s="1"/>
  <c r="AL53" i="6"/>
  <c r="AL56" i="6" s="1"/>
  <c r="AK53" i="6"/>
  <c r="AK56" i="6" s="1"/>
  <c r="AJ53" i="6"/>
  <c r="AJ56" i="6" s="1"/>
  <c r="AJ54" i="6" s="1"/>
  <c r="AJ57" i="6" s="1"/>
  <c r="AI53" i="6"/>
  <c r="AI56" i="6" s="1"/>
  <c r="AH53" i="6"/>
  <c r="AH56" i="6" s="1"/>
  <c r="AG53" i="6"/>
  <c r="AG56" i="6" s="1"/>
  <c r="AF53" i="6"/>
  <c r="AF56" i="6" s="1"/>
  <c r="AE53" i="6"/>
  <c r="AE56" i="6" s="1"/>
  <c r="AD53" i="6"/>
  <c r="AD56" i="6" s="1"/>
  <c r="AC53" i="6"/>
  <c r="AC56" i="6" s="1"/>
  <c r="AB53" i="6"/>
  <c r="AB56" i="6" s="1"/>
  <c r="AA53" i="6"/>
  <c r="AA56" i="6" s="1"/>
  <c r="Z53" i="6"/>
  <c r="Z56" i="6" s="1"/>
  <c r="Y53" i="6"/>
  <c r="Y56" i="6" s="1"/>
  <c r="X53" i="6"/>
  <c r="X56" i="6" s="1"/>
  <c r="X54" i="6" s="1"/>
  <c r="X57" i="6" s="1"/>
  <c r="W53" i="6"/>
  <c r="W56" i="6" s="1"/>
  <c r="V53" i="6"/>
  <c r="V56" i="6" s="1"/>
  <c r="U53" i="6"/>
  <c r="U56" i="6" s="1"/>
  <c r="T53" i="6"/>
  <c r="T56" i="6" s="1"/>
  <c r="S53" i="6"/>
  <c r="S56" i="6" s="1"/>
  <c r="R53" i="6"/>
  <c r="R56" i="6" s="1"/>
  <c r="Q53" i="6"/>
  <c r="Q56" i="6" s="1"/>
  <c r="P53" i="6"/>
  <c r="P56" i="6" s="1"/>
  <c r="P54" i="6" s="1"/>
  <c r="P57" i="6" s="1"/>
  <c r="O53" i="6"/>
  <c r="O56" i="6" s="1"/>
  <c r="N53" i="6"/>
  <c r="N56" i="6" s="1"/>
  <c r="M53" i="6"/>
  <c r="M56" i="6" s="1"/>
  <c r="L53" i="6"/>
  <c r="L56" i="6" s="1"/>
  <c r="K53" i="6"/>
  <c r="K56" i="6" s="1"/>
  <c r="J53" i="6"/>
  <c r="J56" i="6" s="1"/>
  <c r="I53" i="6"/>
  <c r="I56" i="6" s="1"/>
  <c r="H53" i="6"/>
  <c r="H56" i="6" s="1"/>
  <c r="H54" i="6" s="1"/>
  <c r="H57" i="6" s="1"/>
  <c r="G53" i="6"/>
  <c r="G56" i="6" s="1"/>
  <c r="F53" i="6"/>
  <c r="F56" i="6" s="1"/>
  <c r="E53" i="6"/>
  <c r="E56" i="6" s="1"/>
  <c r="AW52" i="6"/>
  <c r="AV52" i="6"/>
  <c r="AU52" i="6"/>
  <c r="AT52" i="6"/>
  <c r="AS52" i="6"/>
  <c r="AR52" i="6"/>
  <c r="AQ52" i="6"/>
  <c r="AP52" i="6"/>
  <c r="AO52" i="6"/>
  <c r="AN52" i="6"/>
  <c r="AM52" i="6"/>
  <c r="AL52" i="6"/>
  <c r="AK52" i="6"/>
  <c r="AJ52" i="6"/>
  <c r="AI52" i="6"/>
  <c r="AH52" i="6"/>
  <c r="AG52" i="6"/>
  <c r="AF52" i="6"/>
  <c r="AE52" i="6"/>
  <c r="AD52" i="6"/>
  <c r="AC52" i="6"/>
  <c r="AB52" i="6"/>
  <c r="AA52" i="6"/>
  <c r="Z52" i="6"/>
  <c r="Y52" i="6"/>
  <c r="X52" i="6"/>
  <c r="W52" i="6"/>
  <c r="V52" i="6"/>
  <c r="U52" i="6"/>
  <c r="T52" i="6"/>
  <c r="S52" i="6"/>
  <c r="R52" i="6"/>
  <c r="Q52" i="6"/>
  <c r="P52" i="6"/>
  <c r="O52" i="6"/>
  <c r="N52" i="6"/>
  <c r="M52" i="6"/>
  <c r="L52" i="6"/>
  <c r="K52" i="6"/>
  <c r="J52" i="6"/>
  <c r="I52" i="6"/>
  <c r="H52" i="6"/>
  <c r="G52" i="6"/>
  <c r="F52" i="6"/>
  <c r="E52" i="6"/>
  <c r="AW50" i="6"/>
  <c r="AW51" i="6" s="1"/>
  <c r="AW26" i="6" s="1"/>
  <c r="AV50" i="6"/>
  <c r="AV51" i="6" s="1"/>
  <c r="AU50" i="6"/>
  <c r="AU51" i="6" s="1"/>
  <c r="AT50" i="6"/>
  <c r="AT51" i="6" s="1"/>
  <c r="AT33" i="6" s="1"/>
  <c r="AS50" i="6"/>
  <c r="AS51" i="6" s="1"/>
  <c r="AS32" i="6" s="1"/>
  <c r="AR50" i="6"/>
  <c r="AR51" i="6" s="1"/>
  <c r="AR27" i="6" s="1"/>
  <c r="AQ50" i="6"/>
  <c r="AQ51" i="6" s="1"/>
  <c r="AQ32" i="6" s="1"/>
  <c r="AP50" i="6"/>
  <c r="AP51" i="6" s="1"/>
  <c r="AO50" i="6"/>
  <c r="AO51" i="6" s="1"/>
  <c r="AO33" i="6" s="1"/>
  <c r="AN50" i="6"/>
  <c r="AN51" i="6" s="1"/>
  <c r="AM50" i="6"/>
  <c r="AM51" i="6" s="1"/>
  <c r="AM28" i="6" s="1"/>
  <c r="AL50" i="6"/>
  <c r="AL51" i="6" s="1"/>
  <c r="AL33" i="6" s="1"/>
  <c r="AK50" i="6"/>
  <c r="AK51" i="6" s="1"/>
  <c r="AK33" i="6" s="1"/>
  <c r="AJ50" i="6"/>
  <c r="AJ51" i="6" s="1"/>
  <c r="AJ34" i="6" s="1"/>
  <c r="AI50" i="6"/>
  <c r="AI51" i="6" s="1"/>
  <c r="AH50" i="6"/>
  <c r="AH51" i="6" s="1"/>
  <c r="AG50" i="6"/>
  <c r="AG51" i="6" s="1"/>
  <c r="AG26" i="6" s="1"/>
  <c r="AF50" i="6"/>
  <c r="AF51" i="6" s="1"/>
  <c r="AE50" i="6"/>
  <c r="AE51" i="6" s="1"/>
  <c r="AD50" i="6"/>
  <c r="AD51" i="6" s="1"/>
  <c r="AD28" i="6" s="1"/>
  <c r="AC50" i="6"/>
  <c r="AC51" i="6" s="1"/>
  <c r="AC32" i="6" s="1"/>
  <c r="AB50" i="6"/>
  <c r="AB51" i="6" s="1"/>
  <c r="AB34" i="6" s="1"/>
  <c r="AA50" i="6"/>
  <c r="AA51" i="6" s="1"/>
  <c r="Z50" i="6"/>
  <c r="Z51" i="6" s="1"/>
  <c r="Y50" i="6"/>
  <c r="Y51" i="6" s="1"/>
  <c r="Y33" i="6" s="1"/>
  <c r="X50" i="6"/>
  <c r="X51" i="6" s="1"/>
  <c r="W50" i="6"/>
  <c r="W51" i="6" s="1"/>
  <c r="V50" i="6"/>
  <c r="V51" i="6" s="1"/>
  <c r="V33" i="6" s="1"/>
  <c r="U50" i="6"/>
  <c r="U51" i="6" s="1"/>
  <c r="U29" i="6" s="1"/>
  <c r="T50" i="6"/>
  <c r="T51" i="6" s="1"/>
  <c r="T34" i="6" s="1"/>
  <c r="S50" i="6"/>
  <c r="S51" i="6" s="1"/>
  <c r="S31" i="6" s="1"/>
  <c r="R50" i="6"/>
  <c r="Q50" i="6"/>
  <c r="Q51" i="6" s="1"/>
  <c r="Q26" i="6" s="1"/>
  <c r="P50" i="6"/>
  <c r="P51" i="6" s="1"/>
  <c r="O50" i="6"/>
  <c r="O51" i="6" s="1"/>
  <c r="N50" i="6"/>
  <c r="N51" i="6" s="1"/>
  <c r="N33" i="6" s="1"/>
  <c r="M50" i="6"/>
  <c r="M51" i="6" s="1"/>
  <c r="M32" i="6" s="1"/>
  <c r="L50" i="6"/>
  <c r="L51" i="6" s="1"/>
  <c r="L27" i="6" s="1"/>
  <c r="K50" i="6"/>
  <c r="K51" i="6" s="1"/>
  <c r="J50" i="6"/>
  <c r="J51" i="6" s="1"/>
  <c r="I50" i="6"/>
  <c r="I51" i="6" s="1"/>
  <c r="I28" i="6" s="1"/>
  <c r="H50" i="6"/>
  <c r="H51" i="6" s="1"/>
  <c r="G50" i="6"/>
  <c r="G51" i="6" s="1"/>
  <c r="G27" i="6" s="1"/>
  <c r="F50" i="6"/>
  <c r="F51" i="6" s="1"/>
  <c r="F28" i="6" s="1"/>
  <c r="E50" i="6"/>
  <c r="E51" i="6" s="1"/>
  <c r="E33" i="6" s="1"/>
  <c r="AW43" i="6"/>
  <c r="AV43" i="6"/>
  <c r="AU43" i="6"/>
  <c r="AT43" i="6"/>
  <c r="AS43" i="6"/>
  <c r="AR43" i="6"/>
  <c r="AQ43" i="6"/>
  <c r="AP43" i="6"/>
  <c r="AO43" i="6"/>
  <c r="AN43" i="6"/>
  <c r="AM43" i="6"/>
  <c r="AL43" i="6"/>
  <c r="AK43" i="6"/>
  <c r="AJ43" i="6"/>
  <c r="AI43" i="6"/>
  <c r="AH43" i="6"/>
  <c r="AG43" i="6"/>
  <c r="AF43" i="6"/>
  <c r="AE43" i="6"/>
  <c r="AD43" i="6"/>
  <c r="AC43" i="6"/>
  <c r="AB43" i="6"/>
  <c r="AA43" i="6"/>
  <c r="Z43" i="6"/>
  <c r="Y43" i="6"/>
  <c r="X43" i="6"/>
  <c r="W43" i="6"/>
  <c r="V43" i="6"/>
  <c r="U43" i="6"/>
  <c r="T43" i="6"/>
  <c r="S43" i="6"/>
  <c r="R43" i="6"/>
  <c r="Q43" i="6"/>
  <c r="P43" i="6"/>
  <c r="O43" i="6"/>
  <c r="N43" i="6"/>
  <c r="M43" i="6"/>
  <c r="L43" i="6"/>
  <c r="K43" i="6"/>
  <c r="J43" i="6"/>
  <c r="I43" i="6"/>
  <c r="H43" i="6"/>
  <c r="G43" i="6"/>
  <c r="F43" i="6"/>
  <c r="E43" i="6"/>
  <c r="F32" i="6"/>
  <c r="AW30" i="6"/>
  <c r="AV30" i="6"/>
  <c r="AU30" i="6"/>
  <c r="AT30" i="6"/>
  <c r="AS30" i="6"/>
  <c r="AR30" i="6"/>
  <c r="AQ30" i="6"/>
  <c r="AP30" i="6"/>
  <c r="AO30" i="6"/>
  <c r="AN30" i="6"/>
  <c r="AM30" i="6"/>
  <c r="AL30" i="6"/>
  <c r="AK30" i="6"/>
  <c r="AJ30" i="6"/>
  <c r="AI30" i="6"/>
  <c r="AH30" i="6"/>
  <c r="AG30" i="6"/>
  <c r="AF30" i="6"/>
  <c r="AE30" i="6"/>
  <c r="AD30" i="6"/>
  <c r="AC30" i="6"/>
  <c r="AB30" i="6"/>
  <c r="AA30" i="6"/>
  <c r="Z30" i="6"/>
  <c r="Y30" i="6"/>
  <c r="X30" i="6"/>
  <c r="W30" i="6"/>
  <c r="V30" i="6"/>
  <c r="U30" i="6"/>
  <c r="T30" i="6"/>
  <c r="S30" i="6"/>
  <c r="R30" i="6"/>
  <c r="Q30" i="6"/>
  <c r="P30" i="6"/>
  <c r="O30" i="6"/>
  <c r="N30" i="6"/>
  <c r="M30" i="6"/>
  <c r="L30" i="6"/>
  <c r="K30" i="6"/>
  <c r="J30" i="6"/>
  <c r="I30" i="6"/>
  <c r="H30" i="6"/>
  <c r="G30" i="6"/>
  <c r="F30" i="6"/>
  <c r="E30" i="6"/>
  <c r="T27" i="6"/>
  <c r="AO26" i="6"/>
  <c r="AW24" i="6"/>
  <c r="AW36" i="6" s="1"/>
  <c r="AV24" i="6"/>
  <c r="AV36" i="6" s="1"/>
  <c r="AU24" i="6"/>
  <c r="AU36" i="6" s="1"/>
  <c r="AT24" i="6"/>
  <c r="AT36" i="6" s="1"/>
  <c r="AS24" i="6"/>
  <c r="AS36" i="6" s="1"/>
  <c r="AR24" i="6"/>
  <c r="AR36" i="6" s="1"/>
  <c r="AQ24" i="6"/>
  <c r="AQ36" i="6" s="1"/>
  <c r="AP24" i="6"/>
  <c r="AP36" i="6" s="1"/>
  <c r="AO24" i="6"/>
  <c r="AO36" i="6" s="1"/>
  <c r="AN24" i="6"/>
  <c r="AN36" i="6" s="1"/>
  <c r="AM24" i="6"/>
  <c r="AM36" i="6" s="1"/>
  <c r="AL24" i="6"/>
  <c r="AL36" i="6" s="1"/>
  <c r="AK24" i="6"/>
  <c r="AK36" i="6" s="1"/>
  <c r="AJ24" i="6"/>
  <c r="AJ36" i="6" s="1"/>
  <c r="AI24" i="6"/>
  <c r="AI36" i="6" s="1"/>
  <c r="AH24" i="6"/>
  <c r="AH36" i="6" s="1"/>
  <c r="AG24" i="6"/>
  <c r="AG36" i="6" s="1"/>
  <c r="AF24" i="6"/>
  <c r="AF36" i="6" s="1"/>
  <c r="AE24" i="6"/>
  <c r="AE36" i="6" s="1"/>
  <c r="AD24" i="6"/>
  <c r="AD36" i="6" s="1"/>
  <c r="AC24" i="6"/>
  <c r="AC36" i="6" s="1"/>
  <c r="AB24" i="6"/>
  <c r="AB36" i="6" s="1"/>
  <c r="AA24" i="6"/>
  <c r="AA36" i="6" s="1"/>
  <c r="Z24" i="6"/>
  <c r="Z36" i="6" s="1"/>
  <c r="Y24" i="6"/>
  <c r="Y36" i="6" s="1"/>
  <c r="X24" i="6"/>
  <c r="X36" i="6" s="1"/>
  <c r="W24" i="6"/>
  <c r="W36" i="6" s="1"/>
  <c r="V24" i="6"/>
  <c r="V36" i="6" s="1"/>
  <c r="U24" i="6"/>
  <c r="U36" i="6" s="1"/>
  <c r="T24" i="6"/>
  <c r="T36" i="6" s="1"/>
  <c r="S24" i="6"/>
  <c r="S36" i="6" s="1"/>
  <c r="R24" i="6"/>
  <c r="R36" i="6" s="1"/>
  <c r="Q24" i="6"/>
  <c r="Q36" i="6" s="1"/>
  <c r="P24" i="6"/>
  <c r="P36" i="6" s="1"/>
  <c r="O24" i="6"/>
  <c r="O36" i="6" s="1"/>
  <c r="N24" i="6"/>
  <c r="N36" i="6" s="1"/>
  <c r="M24" i="6"/>
  <c r="M36" i="6" s="1"/>
  <c r="L24" i="6"/>
  <c r="L36" i="6" s="1"/>
  <c r="K24" i="6"/>
  <c r="K36" i="6" s="1"/>
  <c r="J24" i="6"/>
  <c r="J36" i="6" s="1"/>
  <c r="I24" i="6"/>
  <c r="I36" i="6" s="1"/>
  <c r="H24" i="6"/>
  <c r="H36" i="6" s="1"/>
  <c r="G24" i="6"/>
  <c r="G36" i="6" s="1"/>
  <c r="F24" i="6"/>
  <c r="F36" i="6" s="1"/>
  <c r="E24" i="6"/>
  <c r="E36" i="6" s="1"/>
  <c r="AW14" i="6"/>
  <c r="AW18" i="6" s="1"/>
  <c r="AV14" i="6"/>
  <c r="AV20" i="6" s="1"/>
  <c r="AU14" i="6"/>
  <c r="AT14" i="6"/>
  <c r="AT10" i="6" s="1"/>
  <c r="AT11" i="6" s="1"/>
  <c r="AS14" i="6"/>
  <c r="AR14" i="6"/>
  <c r="AR8" i="6" s="1"/>
  <c r="AQ14" i="6"/>
  <c r="AP14" i="6"/>
  <c r="AO14" i="6"/>
  <c r="AO18" i="6" s="1"/>
  <c r="AN14" i="6"/>
  <c r="AN20" i="6" s="1"/>
  <c r="AM14" i="6"/>
  <c r="AM10" i="6" s="1"/>
  <c r="AL14" i="6"/>
  <c r="AL10" i="6" s="1"/>
  <c r="AL11" i="6" s="1"/>
  <c r="AK14" i="6"/>
  <c r="AJ14" i="6"/>
  <c r="AJ10" i="6" s="1"/>
  <c r="AJ11" i="6" s="1"/>
  <c r="AI14" i="6"/>
  <c r="AH14" i="6"/>
  <c r="AH10" i="6" s="1"/>
  <c r="AH11" i="6" s="1"/>
  <c r="AG14" i="6"/>
  <c r="AG18" i="6" s="1"/>
  <c r="AF14" i="6"/>
  <c r="AF20" i="6" s="1"/>
  <c r="AE14" i="6"/>
  <c r="AD14" i="6"/>
  <c r="AC14" i="6"/>
  <c r="AB14" i="6"/>
  <c r="AB10" i="6" s="1"/>
  <c r="AB6" i="6" s="1"/>
  <c r="AA14" i="6"/>
  <c r="Z14" i="6"/>
  <c r="Y14" i="6"/>
  <c r="Y18" i="6" s="1"/>
  <c r="X14" i="6"/>
  <c r="X20" i="6" s="1"/>
  <c r="W14" i="6"/>
  <c r="V14" i="6"/>
  <c r="V10" i="6" s="1"/>
  <c r="V11" i="6" s="1"/>
  <c r="U14" i="6"/>
  <c r="T14" i="6"/>
  <c r="T18" i="6" s="1"/>
  <c r="S14" i="6"/>
  <c r="R14" i="6"/>
  <c r="R10" i="6" s="1"/>
  <c r="R11" i="6" s="1"/>
  <c r="Q14" i="6"/>
  <c r="Q18" i="6" s="1"/>
  <c r="P14" i="6"/>
  <c r="P20" i="6" s="1"/>
  <c r="O14" i="6"/>
  <c r="O10" i="6" s="1"/>
  <c r="N14" i="6"/>
  <c r="M14" i="6"/>
  <c r="L14" i="6"/>
  <c r="L10" i="6" s="1"/>
  <c r="L11" i="6" s="1"/>
  <c r="K14" i="6"/>
  <c r="J14" i="6"/>
  <c r="I14" i="6"/>
  <c r="I18" i="6" s="1"/>
  <c r="H14" i="6"/>
  <c r="H20" i="6" s="1"/>
  <c r="G14" i="6"/>
  <c r="G10" i="6" s="1"/>
  <c r="F14" i="6"/>
  <c r="F10" i="6" s="1"/>
  <c r="F11" i="6" s="1"/>
  <c r="E14" i="6"/>
  <c r="AV10" i="6"/>
  <c r="AV11" i="6" s="1"/>
  <c r="F50" i="3"/>
  <c r="D50" i="3"/>
  <c r="B50" i="3"/>
  <c r="F49" i="3"/>
  <c r="D49" i="3"/>
  <c r="B49" i="3"/>
  <c r="F48" i="3"/>
  <c r="D48" i="3"/>
  <c r="B48" i="3"/>
  <c r="F47" i="3"/>
  <c r="D47" i="3"/>
  <c r="B47" i="3"/>
  <c r="F46" i="3"/>
  <c r="D46" i="3"/>
  <c r="B46" i="3"/>
  <c r="F45" i="3"/>
  <c r="D45" i="3"/>
  <c r="B45" i="3"/>
  <c r="F44" i="3"/>
  <c r="D44" i="3"/>
  <c r="B44" i="3"/>
  <c r="F43" i="3"/>
  <c r="D43" i="3"/>
  <c r="B43" i="3"/>
  <c r="F42" i="3"/>
  <c r="D42" i="3"/>
  <c r="B42" i="3"/>
  <c r="F41" i="3"/>
  <c r="D41" i="3"/>
  <c r="B41" i="3"/>
  <c r="F40" i="3"/>
  <c r="D40" i="3"/>
  <c r="B40" i="3"/>
  <c r="F39" i="3"/>
  <c r="D39" i="3"/>
  <c r="F38" i="3"/>
  <c r="D38" i="3"/>
  <c r="F37" i="3"/>
  <c r="F36" i="3"/>
  <c r="D36" i="3"/>
  <c r="F35" i="3"/>
  <c r="D35" i="3"/>
  <c r="F34" i="3"/>
  <c r="F33" i="3"/>
  <c r="D33" i="3"/>
  <c r="F32" i="3"/>
  <c r="D32" i="3"/>
  <c r="F31" i="3"/>
  <c r="D31" i="3"/>
  <c r="B31" i="3"/>
  <c r="F30" i="3"/>
  <c r="D30" i="3"/>
  <c r="B30" i="3"/>
  <c r="F29" i="3"/>
  <c r="D29" i="3"/>
  <c r="B29" i="3"/>
  <c r="F28" i="3"/>
  <c r="D28" i="3"/>
  <c r="B28" i="3"/>
  <c r="F27" i="3"/>
  <c r="D27" i="3"/>
  <c r="B27" i="3"/>
  <c r="F26" i="3"/>
  <c r="D26" i="3"/>
  <c r="B26" i="3"/>
  <c r="F25" i="3"/>
  <c r="D25" i="3"/>
  <c r="B25" i="3"/>
  <c r="F22" i="3"/>
  <c r="D22" i="3"/>
  <c r="B22" i="3"/>
  <c r="F21" i="3"/>
  <c r="D21" i="3"/>
  <c r="B21" i="3"/>
  <c r="F20" i="3"/>
  <c r="D20" i="3"/>
  <c r="B20" i="3"/>
  <c r="F19" i="3"/>
  <c r="D19" i="3"/>
  <c r="B19" i="3"/>
  <c r="F18" i="3"/>
  <c r="D18" i="3"/>
  <c r="B18" i="3"/>
  <c r="F17" i="3"/>
  <c r="D17" i="3"/>
  <c r="B17" i="3"/>
  <c r="F16" i="3"/>
  <c r="D16" i="3"/>
  <c r="B16" i="3"/>
  <c r="F55" i="2"/>
  <c r="E55" i="2"/>
  <c r="F53" i="2"/>
  <c r="F56" i="2" s="1"/>
  <c r="E53" i="2"/>
  <c r="E56" i="2" s="1"/>
  <c r="F52" i="2"/>
  <c r="E52" i="2"/>
  <c r="F50" i="2"/>
  <c r="F51" i="2" s="1"/>
  <c r="E50" i="2"/>
  <c r="F43" i="2"/>
  <c r="E43" i="2"/>
  <c r="F30" i="2"/>
  <c r="E30" i="2"/>
  <c r="F24" i="2"/>
  <c r="F36" i="2" s="1"/>
  <c r="E24" i="2"/>
  <c r="E36" i="2" s="1"/>
  <c r="F14" i="2"/>
  <c r="F18" i="2" s="1"/>
  <c r="E14" i="2"/>
  <c r="E18" i="2" s="1"/>
  <c r="H10" i="6" l="1"/>
  <c r="Q28" i="6"/>
  <c r="Q34" i="6"/>
  <c r="AN10" i="6"/>
  <c r="AN11" i="6" s="1"/>
  <c r="I26" i="6"/>
  <c r="AW28" i="6"/>
  <c r="Y28" i="6"/>
  <c r="I33" i="6"/>
  <c r="P10" i="6"/>
  <c r="P6" i="6" s="1"/>
  <c r="Y26" i="6"/>
  <c r="AG28" i="6"/>
  <c r="AW34" i="6"/>
  <c r="AC29" i="6"/>
  <c r="AG34" i="6"/>
  <c r="AF10" i="6"/>
  <c r="N20" i="6"/>
  <c r="AD20" i="6"/>
  <c r="AO28" i="6"/>
  <c r="E32" i="6"/>
  <c r="E26" i="6"/>
  <c r="AK29" i="6"/>
  <c r="AD10" i="6"/>
  <c r="AD11" i="6" s="1"/>
  <c r="AS29" i="6"/>
  <c r="F33" i="6"/>
  <c r="M33" i="6"/>
  <c r="E20" i="6"/>
  <c r="M20" i="6"/>
  <c r="U20" i="6"/>
  <c r="AC20" i="6"/>
  <c r="AK20" i="6"/>
  <c r="AS20" i="6"/>
  <c r="E29" i="6"/>
  <c r="AS33" i="6"/>
  <c r="P18" i="6"/>
  <c r="P17" i="6" s="1"/>
  <c r="AG8" i="6"/>
  <c r="X10" i="6"/>
  <c r="X11" i="6" s="1"/>
  <c r="AM8" i="6"/>
  <c r="AM9" i="6" s="1"/>
  <c r="AC10" i="6"/>
  <c r="AC11" i="6" s="1"/>
  <c r="J20" i="6"/>
  <c r="Z20" i="6"/>
  <c r="AP20" i="6"/>
  <c r="N8" i="6"/>
  <c r="AF18" i="6"/>
  <c r="AF17" i="6" s="1"/>
  <c r="E8" i="6"/>
  <c r="W8" i="6"/>
  <c r="E10" i="6"/>
  <c r="E6" i="6" s="1"/>
  <c r="AU8" i="6"/>
  <c r="AH54" i="6"/>
  <c r="AH57" i="6" s="1"/>
  <c r="AH13" i="6" s="1"/>
  <c r="AP54" i="6"/>
  <c r="AP57" i="6" s="1"/>
  <c r="AP15" i="6" s="1"/>
  <c r="AT6" i="6"/>
  <c r="K54" i="6"/>
  <c r="K57" i="6" s="1"/>
  <c r="K13" i="6" s="1"/>
  <c r="AA54" i="6"/>
  <c r="AA57" i="6" s="1"/>
  <c r="AA15" i="6" s="1"/>
  <c r="AG20" i="6"/>
  <c r="AG19" i="6" s="1"/>
  <c r="L26" i="6"/>
  <c r="L25" i="6" s="1"/>
  <c r="AR29" i="6"/>
  <c r="AB8" i="6"/>
  <c r="AB7" i="6" s="1"/>
  <c r="N10" i="6"/>
  <c r="N11" i="6" s="1"/>
  <c r="J54" i="6"/>
  <c r="J57" i="6" s="1"/>
  <c r="J13" i="6" s="1"/>
  <c r="R54" i="6"/>
  <c r="R57" i="6" s="1"/>
  <c r="R15" i="6" s="1"/>
  <c r="Z54" i="6"/>
  <c r="Z57" i="6" s="1"/>
  <c r="Z15" i="6" s="1"/>
  <c r="T54" i="6"/>
  <c r="T57" i="6" s="1"/>
  <c r="T13" i="6" s="1"/>
  <c r="AC8" i="6"/>
  <c r="AC9" i="6" s="1"/>
  <c r="AQ54" i="6"/>
  <c r="AQ57" i="6" s="1"/>
  <c r="F6" i="6"/>
  <c r="AW17" i="6"/>
  <c r="U33" i="6"/>
  <c r="AS10" i="6"/>
  <c r="AS11" i="6" s="1"/>
  <c r="AW8" i="6"/>
  <c r="K8" i="6"/>
  <c r="S8" i="6"/>
  <c r="AA8" i="6"/>
  <c r="AI8" i="6"/>
  <c r="AQ20" i="6"/>
  <c r="E18" i="6"/>
  <c r="E19" i="6" s="1"/>
  <c r="K26" i="6"/>
  <c r="K27" i="6"/>
  <c r="K34" i="6"/>
  <c r="K31" i="6"/>
  <c r="AP10" i="6"/>
  <c r="AP11" i="6" s="1"/>
  <c r="J8" i="6"/>
  <c r="AJ27" i="6"/>
  <c r="AD54" i="6"/>
  <c r="AD57" i="6" s="1"/>
  <c r="AD15" i="6" s="1"/>
  <c r="AH8" i="6"/>
  <c r="AH9" i="6" s="1"/>
  <c r="M8" i="6"/>
  <c r="AK8" i="6"/>
  <c r="U10" i="6"/>
  <c r="AC18" i="6"/>
  <c r="AM27" i="6"/>
  <c r="L29" i="6"/>
  <c r="U32" i="6"/>
  <c r="AT54" i="6"/>
  <c r="AT57" i="6" s="1"/>
  <c r="AT15" i="6" s="1"/>
  <c r="T10" i="6"/>
  <c r="J10" i="6"/>
  <c r="J11" i="6" s="1"/>
  <c r="E11" i="6"/>
  <c r="M29" i="6"/>
  <c r="AK32" i="6"/>
  <c r="AC33" i="6"/>
  <c r="H13" i="6"/>
  <c r="P13" i="6"/>
  <c r="X13" i="6"/>
  <c r="AF54" i="6"/>
  <c r="AF57" i="6" s="1"/>
  <c r="AF13" i="6" s="1"/>
  <c r="AN54" i="6"/>
  <c r="AN57" i="6" s="1"/>
  <c r="AN13" i="6" s="1"/>
  <c r="AV54" i="6"/>
  <c r="AV57" i="6" s="1"/>
  <c r="AV13" i="6" s="1"/>
  <c r="R8" i="6"/>
  <c r="R9" i="6" s="1"/>
  <c r="AJ13" i="6"/>
  <c r="L8" i="6"/>
  <c r="U8" i="6"/>
  <c r="AP8" i="6"/>
  <c r="AK10" i="6"/>
  <c r="AK11" i="6" s="1"/>
  <c r="AN18" i="6"/>
  <c r="AN22" i="6" s="1"/>
  <c r="AN21" i="6" s="1"/>
  <c r="T29" i="6"/>
  <c r="U18" i="6"/>
  <c r="U17" i="6" s="1"/>
  <c r="AS8" i="6"/>
  <c r="M10" i="6"/>
  <c r="Z10" i="6"/>
  <c r="Z11" i="6" s="1"/>
  <c r="AV18" i="6"/>
  <c r="AV19" i="6" s="1"/>
  <c r="AR26" i="6"/>
  <c r="AR25" i="6" s="1"/>
  <c r="S54" i="6"/>
  <c r="S57" i="6" s="1"/>
  <c r="S13" i="6" s="1"/>
  <c r="AI54" i="6"/>
  <c r="AI57" i="6" s="1"/>
  <c r="AI13" i="6" s="1"/>
  <c r="E54" i="2"/>
  <c r="E57" i="2" s="1"/>
  <c r="E13" i="2" s="1"/>
  <c r="F54" i="2"/>
  <c r="F57" i="2" s="1"/>
  <c r="F13" i="2" s="1"/>
  <c r="G11" i="6"/>
  <c r="G6" i="6"/>
  <c r="O11" i="6"/>
  <c r="O6" i="6"/>
  <c r="AM11" i="6"/>
  <c r="AM6" i="6"/>
  <c r="J29" i="6"/>
  <c r="J32" i="6"/>
  <c r="J31" i="6"/>
  <c r="J28" i="6"/>
  <c r="Z28" i="6"/>
  <c r="Z31" i="6"/>
  <c r="Z29" i="6"/>
  <c r="Z32" i="6"/>
  <c r="AP31" i="6"/>
  <c r="AP32" i="6"/>
  <c r="AP28" i="6"/>
  <c r="AP29" i="6"/>
  <c r="AA31" i="6"/>
  <c r="AA26" i="6"/>
  <c r="AA34" i="6"/>
  <c r="AA27" i="6"/>
  <c r="AA32" i="6"/>
  <c r="AI27" i="6"/>
  <c r="AI31" i="6"/>
  <c r="AI26" i="6"/>
  <c r="AG17" i="6"/>
  <c r="AA20" i="6"/>
  <c r="S26" i="6"/>
  <c r="N27" i="6"/>
  <c r="AL28" i="6"/>
  <c r="AQ31" i="6"/>
  <c r="AT32" i="6"/>
  <c r="AQ34" i="6"/>
  <c r="E54" i="6"/>
  <c r="E57" i="6" s="1"/>
  <c r="E13" i="6" s="1"/>
  <c r="M54" i="6"/>
  <c r="M57" i="6" s="1"/>
  <c r="U54" i="6"/>
  <c r="U57" i="6" s="1"/>
  <c r="U13" i="6" s="1"/>
  <c r="AC54" i="6"/>
  <c r="AC57" i="6" s="1"/>
  <c r="AK54" i="6"/>
  <c r="AK57" i="6" s="1"/>
  <c r="AS54" i="6"/>
  <c r="AS57" i="6" s="1"/>
  <c r="V8" i="6"/>
  <c r="V9" i="6" s="1"/>
  <c r="AE8" i="6"/>
  <c r="AO8" i="6"/>
  <c r="K10" i="6"/>
  <c r="S10" i="6"/>
  <c r="AA10" i="6"/>
  <c r="AA9" i="6" s="1"/>
  <c r="AI10" i="6"/>
  <c r="AI9" i="6" s="1"/>
  <c r="AQ10" i="6"/>
  <c r="X18" i="6"/>
  <c r="I20" i="6"/>
  <c r="I19" i="6" s="1"/>
  <c r="T26" i="6"/>
  <c r="T25" i="6" s="1"/>
  <c r="AQ26" i="6"/>
  <c r="S27" i="6"/>
  <c r="AL27" i="6"/>
  <c r="N28" i="6"/>
  <c r="L34" i="6"/>
  <c r="AR34" i="6"/>
  <c r="R51" i="6"/>
  <c r="R28" i="6" s="1"/>
  <c r="L54" i="6"/>
  <c r="L57" i="6" s="1"/>
  <c r="L13" i="6" s="1"/>
  <c r="AB54" i="6"/>
  <c r="AB57" i="6" s="1"/>
  <c r="AB13" i="6" s="1"/>
  <c r="AR54" i="6"/>
  <c r="AR57" i="6" s="1"/>
  <c r="AR13" i="6" s="1"/>
  <c r="F8" i="6"/>
  <c r="F9" i="6" s="1"/>
  <c r="AQ27" i="6"/>
  <c r="N54" i="6"/>
  <c r="N57" i="6" s="1"/>
  <c r="N15" i="6" s="1"/>
  <c r="V6" i="6"/>
  <c r="AJ6" i="6"/>
  <c r="G8" i="6"/>
  <c r="G9" i="6" s="1"/>
  <c r="Q8" i="6"/>
  <c r="Z8" i="6"/>
  <c r="AB11" i="6"/>
  <c r="T17" i="6"/>
  <c r="H18" i="6"/>
  <c r="H22" i="6" s="1"/>
  <c r="AJ18" i="6"/>
  <c r="AJ22" i="6" s="1"/>
  <c r="AB26" i="6"/>
  <c r="F27" i="6"/>
  <c r="AT28" i="6"/>
  <c r="K32" i="6"/>
  <c r="AL32" i="6"/>
  <c r="I54" i="6"/>
  <c r="I57" i="6" s="1"/>
  <c r="I15" i="6" s="1"/>
  <c r="Q54" i="6"/>
  <c r="Q57" i="6" s="1"/>
  <c r="Q13" i="6" s="1"/>
  <c r="Y54" i="6"/>
  <c r="Y57" i="6" s="1"/>
  <c r="Y15" i="6" s="1"/>
  <c r="AG54" i="6"/>
  <c r="AG57" i="6" s="1"/>
  <c r="AG15" i="6" s="1"/>
  <c r="AO54" i="6"/>
  <c r="AO57" i="6" s="1"/>
  <c r="AO13" i="6" s="1"/>
  <c r="AW54" i="6"/>
  <c r="AW57" i="6" s="1"/>
  <c r="AW15" i="6" s="1"/>
  <c r="G54" i="6"/>
  <c r="G57" i="6" s="1"/>
  <c r="G15" i="6" s="1"/>
  <c r="W54" i="6"/>
  <c r="W57" i="6" s="1"/>
  <c r="W13" i="6" s="1"/>
  <c r="AE54" i="6"/>
  <c r="AE57" i="6" s="1"/>
  <c r="AE15" i="6" s="1"/>
  <c r="AM54" i="6"/>
  <c r="AM57" i="6" s="1"/>
  <c r="AM13" i="6" s="1"/>
  <c r="AU54" i="6"/>
  <c r="AU57" i="6" s="1"/>
  <c r="AU15" i="6" s="1"/>
  <c r="AD32" i="6"/>
  <c r="AD33" i="6"/>
  <c r="O8" i="6"/>
  <c r="O9" i="6" s="1"/>
  <c r="Y8" i="6"/>
  <c r="AQ8" i="6"/>
  <c r="K20" i="6"/>
  <c r="AO20" i="6"/>
  <c r="AO19" i="6" s="1"/>
  <c r="V27" i="6"/>
  <c r="V28" i="6"/>
  <c r="L6" i="6"/>
  <c r="I8" i="6"/>
  <c r="AJ8" i="6"/>
  <c r="AJ9" i="6" s="1"/>
  <c r="W10" i="6"/>
  <c r="AE10" i="6"/>
  <c r="AW10" i="6"/>
  <c r="U15" i="6"/>
  <c r="M18" i="6"/>
  <c r="M17" i="6" s="1"/>
  <c r="AK18" i="6"/>
  <c r="AK22" i="6" s="1"/>
  <c r="Q20" i="6"/>
  <c r="Q19" i="6" s="1"/>
  <c r="AB27" i="6"/>
  <c r="AT27" i="6"/>
  <c r="AB29" i="6"/>
  <c r="N32" i="6"/>
  <c r="AL6" i="6"/>
  <c r="AT8" i="6"/>
  <c r="AT9" i="6" s="1"/>
  <c r="Y20" i="6"/>
  <c r="Y19" i="6" s="1"/>
  <c r="AT20" i="6"/>
  <c r="AD27" i="6"/>
  <c r="T8" i="6"/>
  <c r="AL8" i="6"/>
  <c r="AL9" i="6" s="1"/>
  <c r="I10" i="6"/>
  <c r="I6" i="6" s="1"/>
  <c r="Q10" i="6"/>
  <c r="Q11" i="6" s="1"/>
  <c r="Y10" i="6"/>
  <c r="Y11" i="6" s="1"/>
  <c r="AG10" i="6"/>
  <c r="AG11" i="6" s="1"/>
  <c r="AO10" i="6"/>
  <c r="AO6" i="6" s="1"/>
  <c r="AC17" i="6"/>
  <c r="AS18" i="6"/>
  <c r="AS17" i="6" s="1"/>
  <c r="AW20" i="6"/>
  <c r="AW19" i="6" s="1"/>
  <c r="AJ26" i="6"/>
  <c r="AJ29" i="6"/>
  <c r="V32" i="6"/>
  <c r="L9" i="6"/>
  <c r="AD8" i="6"/>
  <c r="E10" i="2"/>
  <c r="E11" i="2" s="1"/>
  <c r="AF11" i="6"/>
  <c r="AF6" i="6"/>
  <c r="AN6" i="6"/>
  <c r="O34" i="6"/>
  <c r="O26" i="6"/>
  <c r="O29" i="6"/>
  <c r="O32" i="6"/>
  <c r="O33" i="6"/>
  <c r="O27" i="6"/>
  <c r="O31" i="6"/>
  <c r="O28" i="6"/>
  <c r="AE34" i="6"/>
  <c r="AE26" i="6"/>
  <c r="AE29" i="6"/>
  <c r="AE32" i="6"/>
  <c r="AE33" i="6"/>
  <c r="AE27" i="6"/>
  <c r="AE31" i="6"/>
  <c r="AE28" i="6"/>
  <c r="AU34" i="6"/>
  <c r="AU26" i="6"/>
  <c r="AU29" i="6"/>
  <c r="AU32" i="6"/>
  <c r="AU33" i="6"/>
  <c r="AU27" i="6"/>
  <c r="AU31" i="6"/>
  <c r="AU28" i="6"/>
  <c r="W34" i="6"/>
  <c r="W26" i="6"/>
  <c r="W29" i="6"/>
  <c r="W32" i="6"/>
  <c r="W33" i="6"/>
  <c r="W31" i="6"/>
  <c r="W28" i="6"/>
  <c r="W27" i="6"/>
  <c r="E51" i="2"/>
  <c r="E20" i="2"/>
  <c r="E19" i="2" s="1"/>
  <c r="F31" i="2"/>
  <c r="F27" i="2"/>
  <c r="F28" i="2"/>
  <c r="F32" i="2"/>
  <c r="F26" i="2"/>
  <c r="F33" i="2"/>
  <c r="F29" i="2"/>
  <c r="F34" i="2"/>
  <c r="E22" i="2"/>
  <c r="F22" i="2"/>
  <c r="F17" i="2"/>
  <c r="H21" i="6"/>
  <c r="X19" i="6"/>
  <c r="T22" i="6"/>
  <c r="H6" i="6"/>
  <c r="H11" i="6"/>
  <c r="P11" i="6"/>
  <c r="E17" i="2"/>
  <c r="I17" i="6"/>
  <c r="Q22" i="6"/>
  <c r="AG22" i="6"/>
  <c r="AW22" i="6"/>
  <c r="H29" i="6"/>
  <c r="H32" i="6"/>
  <c r="H27" i="6"/>
  <c r="H28" i="6"/>
  <c r="H33" i="6"/>
  <c r="H34" i="6"/>
  <c r="H35" i="6" s="1"/>
  <c r="H26" i="6"/>
  <c r="P29" i="6"/>
  <c r="P32" i="6"/>
  <c r="P27" i="6"/>
  <c r="P28" i="6"/>
  <c r="P26" i="6"/>
  <c r="P31" i="6"/>
  <c r="P33" i="6"/>
  <c r="P34" i="6"/>
  <c r="X29" i="6"/>
  <c r="X32" i="6"/>
  <c r="X27" i="6"/>
  <c r="X28" i="6"/>
  <c r="X33" i="6"/>
  <c r="X34" i="6"/>
  <c r="X26" i="6"/>
  <c r="AF29" i="6"/>
  <c r="AF32" i="6"/>
  <c r="AF27" i="6"/>
  <c r="AF28" i="6"/>
  <c r="AF26" i="6"/>
  <c r="AF31" i="6"/>
  <c r="AF33" i="6"/>
  <c r="AF34" i="6"/>
  <c r="AF35" i="6" s="1"/>
  <c r="AN29" i="6"/>
  <c r="AN32" i="6"/>
  <c r="AN27" i="6"/>
  <c r="AN28" i="6"/>
  <c r="AN33" i="6"/>
  <c r="AN34" i="6"/>
  <c r="AN26" i="6"/>
  <c r="AV29" i="6"/>
  <c r="AV32" i="6"/>
  <c r="AV27" i="6"/>
  <c r="AV28" i="6"/>
  <c r="AV26" i="6"/>
  <c r="AV31" i="6"/>
  <c r="AV33" i="6"/>
  <c r="AV34" i="6"/>
  <c r="J18" i="6"/>
  <c r="R18" i="6"/>
  <c r="R17" i="6" s="1"/>
  <c r="Z18" i="6"/>
  <c r="Z17" i="6" s="1"/>
  <c r="AH18" i="6"/>
  <c r="AP18" i="6"/>
  <c r="AP17" i="6" s="1"/>
  <c r="Q15" i="6"/>
  <c r="H31" i="6"/>
  <c r="AN31" i="6"/>
  <c r="F10" i="2"/>
  <c r="F20" i="2"/>
  <c r="AQ15" i="6"/>
  <c r="Y17" i="6"/>
  <c r="K18" i="6"/>
  <c r="AA18" i="6"/>
  <c r="AQ18" i="6"/>
  <c r="AQ17" i="6" s="1"/>
  <c r="G34" i="6"/>
  <c r="G26" i="6"/>
  <c r="G25" i="6" s="1"/>
  <c r="G29" i="6"/>
  <c r="G32" i="6"/>
  <c r="G33" i="6"/>
  <c r="G31" i="6"/>
  <c r="AH27" i="6"/>
  <c r="AH33" i="6"/>
  <c r="AH34" i="6"/>
  <c r="AH26" i="6"/>
  <c r="AH31" i="6"/>
  <c r="AH28" i="6"/>
  <c r="AH32" i="6"/>
  <c r="AH29" i="6"/>
  <c r="O54" i="6"/>
  <c r="O57" i="6" s="1"/>
  <c r="AV6" i="6"/>
  <c r="L20" i="6"/>
  <c r="T20" i="6"/>
  <c r="AB20" i="6"/>
  <c r="AJ15" i="6"/>
  <c r="AJ17" i="6"/>
  <c r="AJ20" i="6"/>
  <c r="AR20" i="6"/>
  <c r="AR10" i="6"/>
  <c r="AO17" i="6"/>
  <c r="L18" i="6"/>
  <c r="AB18" i="6"/>
  <c r="AB17" i="6" s="1"/>
  <c r="AR18" i="6"/>
  <c r="AR17" i="6" s="1"/>
  <c r="R20" i="6"/>
  <c r="AH20" i="6"/>
  <c r="AA13" i="6"/>
  <c r="M22" i="6"/>
  <c r="AC19" i="6"/>
  <c r="AC22" i="6"/>
  <c r="S20" i="6"/>
  <c r="AI20" i="6"/>
  <c r="I22" i="6"/>
  <c r="Y22" i="6"/>
  <c r="AO22" i="6"/>
  <c r="AO21" i="6" s="1"/>
  <c r="AM34" i="6"/>
  <c r="AM26" i="6"/>
  <c r="AM29" i="6"/>
  <c r="AM32" i="6"/>
  <c r="AM33" i="6"/>
  <c r="AM31" i="6"/>
  <c r="E8" i="2"/>
  <c r="J6" i="6"/>
  <c r="R6" i="6"/>
  <c r="AH6" i="6"/>
  <c r="H8" i="6"/>
  <c r="H9" i="6" s="1"/>
  <c r="P8" i="6"/>
  <c r="P9" i="6" s="1"/>
  <c r="X8" i="6"/>
  <c r="AF8" i="6"/>
  <c r="AF9" i="6" s="1"/>
  <c r="AN8" i="6"/>
  <c r="AN9" i="6" s="1"/>
  <c r="AV8" i="6"/>
  <c r="AV9" i="6" s="1"/>
  <c r="F18" i="6"/>
  <c r="N13" i="6"/>
  <c r="N18" i="6"/>
  <c r="N17" i="6" s="1"/>
  <c r="V18" i="6"/>
  <c r="V17" i="6" s="1"/>
  <c r="AD18" i="6"/>
  <c r="AL18" i="6"/>
  <c r="AT18" i="6"/>
  <c r="AT17" i="6" s="1"/>
  <c r="Q17" i="6"/>
  <c r="F20" i="6"/>
  <c r="V20" i="6"/>
  <c r="AL20" i="6"/>
  <c r="G28" i="6"/>
  <c r="X31" i="6"/>
  <c r="F8" i="2"/>
  <c r="AQ13" i="6"/>
  <c r="G20" i="6"/>
  <c r="G18" i="6"/>
  <c r="O20" i="6"/>
  <c r="O18" i="6"/>
  <c r="O17" i="6" s="1"/>
  <c r="W20" i="6"/>
  <c r="W18" i="6"/>
  <c r="W17" i="6" s="1"/>
  <c r="AE20" i="6"/>
  <c r="AE18" i="6"/>
  <c r="AM20" i="6"/>
  <c r="AM18" i="6"/>
  <c r="AU20" i="6"/>
  <c r="AU10" i="6"/>
  <c r="AU18" i="6"/>
  <c r="S18" i="6"/>
  <c r="S17" i="6" s="1"/>
  <c r="AI18" i="6"/>
  <c r="I32" i="6"/>
  <c r="I27" i="6"/>
  <c r="I25" i="6" s="1"/>
  <c r="I31" i="6"/>
  <c r="Q32" i="6"/>
  <c r="Q27" i="6"/>
  <c r="Q25" i="6" s="1"/>
  <c r="Q31" i="6"/>
  <c r="Y32" i="6"/>
  <c r="Y27" i="6"/>
  <c r="Y31" i="6"/>
  <c r="AG32" i="6"/>
  <c r="AG27" i="6"/>
  <c r="AG25" i="6" s="1"/>
  <c r="AG31" i="6"/>
  <c r="AO32" i="6"/>
  <c r="AO27" i="6"/>
  <c r="AO25" i="6" s="1"/>
  <c r="AO31" i="6"/>
  <c r="AW32" i="6"/>
  <c r="AW27" i="6"/>
  <c r="AW25" i="6" s="1"/>
  <c r="AW31" i="6"/>
  <c r="S33" i="6"/>
  <c r="S28" i="6"/>
  <c r="S29" i="6"/>
  <c r="AI33" i="6"/>
  <c r="AI28" i="6"/>
  <c r="AI29" i="6"/>
  <c r="F54" i="6"/>
  <c r="F57" i="6" s="1"/>
  <c r="F15" i="6" s="1"/>
  <c r="V54" i="6"/>
  <c r="V57" i="6" s="1"/>
  <c r="V13" i="6" s="1"/>
  <c r="AL54" i="6"/>
  <c r="AL57" i="6" s="1"/>
  <c r="AL13" i="6" s="1"/>
  <c r="H15" i="6"/>
  <c r="P15" i="6"/>
  <c r="X15" i="6"/>
  <c r="Q29" i="6"/>
  <c r="AG29" i="6"/>
  <c r="AW29" i="6"/>
  <c r="S34" i="6"/>
  <c r="AI34" i="6"/>
  <c r="Q33" i="6"/>
  <c r="Q35" i="6" s="1"/>
  <c r="AG33" i="6"/>
  <c r="AG35" i="6" s="1"/>
  <c r="AW33" i="6"/>
  <c r="L33" i="6"/>
  <c r="L28" i="6"/>
  <c r="L31" i="6"/>
  <c r="L32" i="6"/>
  <c r="T33" i="6"/>
  <c r="T35" i="6" s="1"/>
  <c r="T28" i="6"/>
  <c r="T31" i="6"/>
  <c r="T32" i="6"/>
  <c r="AB33" i="6"/>
  <c r="AB35" i="6" s="1"/>
  <c r="AB28" i="6"/>
  <c r="AB31" i="6"/>
  <c r="AB32" i="6"/>
  <c r="AJ33" i="6"/>
  <c r="AJ35" i="6" s="1"/>
  <c r="AJ28" i="6"/>
  <c r="AJ31" i="6"/>
  <c r="AJ32" i="6"/>
  <c r="AR33" i="6"/>
  <c r="AR28" i="6"/>
  <c r="AR31" i="6"/>
  <c r="AR32" i="6"/>
  <c r="J27" i="6"/>
  <c r="J33" i="6"/>
  <c r="J34" i="6"/>
  <c r="J26" i="6"/>
  <c r="Z27" i="6"/>
  <c r="Z33" i="6"/>
  <c r="Z34" i="6"/>
  <c r="Z26" i="6"/>
  <c r="AP27" i="6"/>
  <c r="AP33" i="6"/>
  <c r="AP34" i="6"/>
  <c r="AP26" i="6"/>
  <c r="E28" i="6"/>
  <c r="E31" i="6"/>
  <c r="E34" i="6"/>
  <c r="E35" i="6" s="1"/>
  <c r="E27" i="6"/>
  <c r="M28" i="6"/>
  <c r="M31" i="6"/>
  <c r="M34" i="6"/>
  <c r="M35" i="6" s="1"/>
  <c r="M26" i="6"/>
  <c r="M27" i="6"/>
  <c r="U28" i="6"/>
  <c r="U31" i="6"/>
  <c r="U34" i="6"/>
  <c r="U26" i="6"/>
  <c r="U27" i="6"/>
  <c r="AC28" i="6"/>
  <c r="AC31" i="6"/>
  <c r="AC34" i="6"/>
  <c r="AC26" i="6"/>
  <c r="AC27" i="6"/>
  <c r="AK28" i="6"/>
  <c r="AK31" i="6"/>
  <c r="AK34" i="6"/>
  <c r="AK35" i="6" s="1"/>
  <c r="AK26" i="6"/>
  <c r="AK27" i="6"/>
  <c r="AS28" i="6"/>
  <c r="AS31" i="6"/>
  <c r="AS34" i="6"/>
  <c r="AS35" i="6" s="1"/>
  <c r="AS26" i="6"/>
  <c r="AS27" i="6"/>
  <c r="K33" i="6"/>
  <c r="K28" i="6"/>
  <c r="K29" i="6"/>
  <c r="AA33" i="6"/>
  <c r="AA28" i="6"/>
  <c r="AA29" i="6"/>
  <c r="AQ33" i="6"/>
  <c r="AQ28" i="6"/>
  <c r="AQ29" i="6"/>
  <c r="S32" i="6"/>
  <c r="AI32" i="6"/>
  <c r="I34" i="6"/>
  <c r="Y34" i="6"/>
  <c r="Y35" i="6" s="1"/>
  <c r="AO34" i="6"/>
  <c r="AO35" i="6" s="1"/>
  <c r="F31" i="6"/>
  <c r="F34" i="6"/>
  <c r="F26" i="6"/>
  <c r="F29" i="6"/>
  <c r="N31" i="6"/>
  <c r="N34" i="6"/>
  <c r="N35" i="6" s="1"/>
  <c r="N26" i="6"/>
  <c r="N29" i="6"/>
  <c r="V31" i="6"/>
  <c r="V34" i="6"/>
  <c r="V35" i="6" s="1"/>
  <c r="V26" i="6"/>
  <c r="V29" i="6"/>
  <c r="AD31" i="6"/>
  <c r="AD34" i="6"/>
  <c r="AD26" i="6"/>
  <c r="AD25" i="6" s="1"/>
  <c r="AD29" i="6"/>
  <c r="AL31" i="6"/>
  <c r="AL34" i="6"/>
  <c r="AL35" i="6" s="1"/>
  <c r="AL26" i="6"/>
  <c r="AL29" i="6"/>
  <c r="AT31" i="6"/>
  <c r="AT34" i="6"/>
  <c r="AT35" i="6" s="1"/>
  <c r="AT26" i="6"/>
  <c r="AT25" i="6" s="1"/>
  <c r="AT29" i="6"/>
  <c r="I29" i="6"/>
  <c r="Y29" i="6"/>
  <c r="AO29" i="6"/>
  <c r="Z13" i="6" l="1"/>
  <c r="I13" i="6"/>
  <c r="F35" i="6"/>
  <c r="I35" i="6"/>
  <c r="R7" i="6"/>
  <c r="AB9" i="6"/>
  <c r="Y9" i="6"/>
  <c r="E25" i="6"/>
  <c r="AW35" i="6"/>
  <c r="J7" i="6"/>
  <c r="AH15" i="6"/>
  <c r="L15" i="6"/>
  <c r="X6" i="6"/>
  <c r="AO11" i="6"/>
  <c r="AC6" i="6"/>
  <c r="AC7" i="6" s="1"/>
  <c r="AC35" i="6"/>
  <c r="AR35" i="6"/>
  <c r="Y25" i="6"/>
  <c r="AK21" i="6"/>
  <c r="AK6" i="6"/>
  <c r="AD6" i="6"/>
  <c r="AD7" i="6" s="1"/>
  <c r="AM7" i="6"/>
  <c r="P19" i="6"/>
  <c r="S9" i="6"/>
  <c r="AF15" i="6"/>
  <c r="R26" i="6"/>
  <c r="AC21" i="6"/>
  <c r="AN35" i="6"/>
  <c r="AD9" i="6"/>
  <c r="L7" i="6"/>
  <c r="P22" i="6"/>
  <c r="P21" i="6" s="1"/>
  <c r="U9" i="6"/>
  <c r="M19" i="6"/>
  <c r="AT13" i="6"/>
  <c r="M21" i="6"/>
  <c r="K15" i="6"/>
  <c r="AF22" i="6"/>
  <c r="AF21" i="6" s="1"/>
  <c r="AO9" i="6"/>
  <c r="AF19" i="6"/>
  <c r="H25" i="6"/>
  <c r="E9" i="6"/>
  <c r="AJ25" i="6"/>
  <c r="Z9" i="6"/>
  <c r="R34" i="6"/>
  <c r="R32" i="6"/>
  <c r="Y6" i="6"/>
  <c r="Y7" i="6" s="1"/>
  <c r="N6" i="6"/>
  <c r="N7" i="6" s="1"/>
  <c r="AK7" i="6"/>
  <c r="E7" i="6"/>
  <c r="R29" i="6"/>
  <c r="AP13" i="6"/>
  <c r="AL25" i="6"/>
  <c r="V25" i="6"/>
  <c r="K35" i="6"/>
  <c r="R31" i="6"/>
  <c r="X9" i="6"/>
  <c r="Z6" i="6"/>
  <c r="Z7" i="6" s="1"/>
  <c r="AM25" i="6"/>
  <c r="I21" i="6"/>
  <c r="T21" i="6"/>
  <c r="AO7" i="6"/>
  <c r="N9" i="6"/>
  <c r="AW13" i="6"/>
  <c r="AW21" i="6"/>
  <c r="AG21" i="6"/>
  <c r="T9" i="6"/>
  <c r="AK19" i="6"/>
  <c r="T15" i="6"/>
  <c r="AK17" i="6"/>
  <c r="AJ21" i="6"/>
  <c r="E17" i="6"/>
  <c r="Y13" i="6"/>
  <c r="AS9" i="6"/>
  <c r="AI35" i="6"/>
  <c r="U35" i="6"/>
  <c r="AI15" i="6"/>
  <c r="AB15" i="6"/>
  <c r="U22" i="6"/>
  <c r="U21" i="6" s="1"/>
  <c r="AM15" i="6"/>
  <c r="S15" i="6"/>
  <c r="R13" i="6"/>
  <c r="U19" i="6"/>
  <c r="I9" i="6"/>
  <c r="H17" i="6"/>
  <c r="AH7" i="6"/>
  <c r="AV25" i="6"/>
  <c r="E22" i="6"/>
  <c r="E21" i="6" s="1"/>
  <c r="AA35" i="6"/>
  <c r="J15" i="6"/>
  <c r="AV15" i="6"/>
  <c r="I11" i="6"/>
  <c r="H19" i="6"/>
  <c r="Q9" i="6"/>
  <c r="AS6" i="6"/>
  <c r="AS7" i="6" s="1"/>
  <c r="N25" i="6"/>
  <c r="AD13" i="6"/>
  <c r="AS22" i="6"/>
  <c r="AS21" i="6" s="1"/>
  <c r="I7" i="6"/>
  <c r="AI25" i="6"/>
  <c r="AV17" i="6"/>
  <c r="AV22" i="6"/>
  <c r="AV21" i="6" s="1"/>
  <c r="AD35" i="6"/>
  <c r="L35" i="6"/>
  <c r="AS19" i="6"/>
  <c r="Q6" i="6"/>
  <c r="Q7" i="6" s="1"/>
  <c r="G7" i="6"/>
  <c r="AP9" i="6"/>
  <c r="J9" i="6"/>
  <c r="AN15" i="6"/>
  <c r="AQ25" i="6"/>
  <c r="U11" i="6"/>
  <c r="U6" i="6"/>
  <c r="U7" i="6" s="1"/>
  <c r="F25" i="6"/>
  <c r="AK9" i="6"/>
  <c r="M11" i="6"/>
  <c r="M6" i="6"/>
  <c r="M7" i="6" s="1"/>
  <c r="T11" i="6"/>
  <c r="T6" i="6"/>
  <c r="AK25" i="6"/>
  <c r="AP6" i="6"/>
  <c r="AP7" i="6" s="1"/>
  <c r="AN17" i="6"/>
  <c r="AN19" i="6"/>
  <c r="V7" i="6"/>
  <c r="M9" i="6"/>
  <c r="F9" i="2"/>
  <c r="AA25" i="6"/>
  <c r="K25" i="6"/>
  <c r="E15" i="2"/>
  <c r="E6" i="2"/>
  <c r="E7" i="2" s="1"/>
  <c r="F15" i="2"/>
  <c r="AC25" i="6"/>
  <c r="W11" i="6"/>
  <c r="W6" i="6"/>
  <c r="W7" i="6" s="1"/>
  <c r="K6" i="6"/>
  <c r="K7" i="6" s="1"/>
  <c r="K11" i="6"/>
  <c r="AC13" i="6"/>
  <c r="AC15" i="6"/>
  <c r="M25" i="6"/>
  <c r="R33" i="6"/>
  <c r="AT7" i="6"/>
  <c r="AL7" i="6"/>
  <c r="AU13" i="6"/>
  <c r="E15" i="6"/>
  <c r="S25" i="6"/>
  <c r="AP35" i="6"/>
  <c r="R27" i="6"/>
  <c r="R25" i="6" s="1"/>
  <c r="AG9" i="6"/>
  <c r="T7" i="6"/>
  <c r="AQ9" i="6"/>
  <c r="AJ7" i="6"/>
  <c r="AE9" i="6"/>
  <c r="M13" i="6"/>
  <c r="M15" i="6"/>
  <c r="AE13" i="6"/>
  <c r="AM35" i="6"/>
  <c r="AV7" i="6"/>
  <c r="K9" i="6"/>
  <c r="W15" i="6"/>
  <c r="AG13" i="6"/>
  <c r="G13" i="6"/>
  <c r="U25" i="6"/>
  <c r="Q21" i="6"/>
  <c r="AO15" i="6"/>
  <c r="AQ11" i="6"/>
  <c r="AQ6" i="6"/>
  <c r="AQ7" i="6" s="1"/>
  <c r="O7" i="6"/>
  <c r="AQ35" i="6"/>
  <c r="Y21" i="6"/>
  <c r="AG6" i="6"/>
  <c r="AG7" i="6" s="1"/>
  <c r="AR15" i="6"/>
  <c r="AH35" i="6"/>
  <c r="AV35" i="6"/>
  <c r="X35" i="6"/>
  <c r="X22" i="6"/>
  <c r="X21" i="6" s="1"/>
  <c r="X17" i="6"/>
  <c r="AI11" i="6"/>
  <c r="AI6" i="6"/>
  <c r="AI7" i="6" s="1"/>
  <c r="AW11" i="6"/>
  <c r="AW9" i="6"/>
  <c r="AW6" i="6"/>
  <c r="AW7" i="6" s="1"/>
  <c r="AA6" i="6"/>
  <c r="AA7" i="6" s="1"/>
  <c r="AA11" i="6"/>
  <c r="AS15" i="6"/>
  <c r="AS13" i="6"/>
  <c r="F7" i="6"/>
  <c r="AE11" i="6"/>
  <c r="AE6" i="6"/>
  <c r="AE7" i="6" s="1"/>
  <c r="AB25" i="6"/>
  <c r="S11" i="6"/>
  <c r="S6" i="6"/>
  <c r="S7" i="6" s="1"/>
  <c r="AK13" i="6"/>
  <c r="AK15" i="6"/>
  <c r="W9" i="6"/>
  <c r="E9" i="2"/>
  <c r="F21" i="2"/>
  <c r="F25" i="2"/>
  <c r="F35" i="2"/>
  <c r="AL15" i="6"/>
  <c r="AE22" i="6"/>
  <c r="AE21" i="6" s="1"/>
  <c r="AE19" i="6"/>
  <c r="L19" i="6"/>
  <c r="L22" i="6"/>
  <c r="L21" i="6" s="1"/>
  <c r="O13" i="6"/>
  <c r="O15" i="6"/>
  <c r="AA22" i="6"/>
  <c r="AA21" i="6" s="1"/>
  <c r="AA19" i="6"/>
  <c r="R19" i="6"/>
  <c r="R22" i="6"/>
  <c r="R21" i="6" s="1"/>
  <c r="AU22" i="6"/>
  <c r="AU21" i="6" s="1"/>
  <c r="AU19" i="6"/>
  <c r="G22" i="6"/>
  <c r="G21" i="6" s="1"/>
  <c r="G19" i="6"/>
  <c r="AD22" i="6"/>
  <c r="AD21" i="6" s="1"/>
  <c r="AD19" i="6"/>
  <c r="K22" i="6"/>
  <c r="K21" i="6" s="1"/>
  <c r="K19" i="6"/>
  <c r="AA17" i="6"/>
  <c r="AJ19" i="6"/>
  <c r="X7" i="6"/>
  <c r="AP25" i="6"/>
  <c r="J25" i="6"/>
  <c r="AU11" i="6"/>
  <c r="AU6" i="6"/>
  <c r="AU7" i="6" s="1"/>
  <c r="AU9" i="6"/>
  <c r="AE17" i="6"/>
  <c r="AD17" i="6"/>
  <c r="F22" i="6"/>
  <c r="F21" i="6" s="1"/>
  <c r="F19" i="6"/>
  <c r="AP19" i="6"/>
  <c r="AP22" i="6"/>
  <c r="AP21" i="6" s="1"/>
  <c r="J19" i="6"/>
  <c r="J22" i="6"/>
  <c r="J21" i="6" s="1"/>
  <c r="T19" i="6"/>
  <c r="J35" i="6"/>
  <c r="W22" i="6"/>
  <c r="W21" i="6" s="1"/>
  <c r="W19" i="6"/>
  <c r="G17" i="6"/>
  <c r="AT22" i="6"/>
  <c r="AT21" i="6" s="1"/>
  <c r="AT19" i="6"/>
  <c r="F17" i="6"/>
  <c r="AR11" i="6"/>
  <c r="AR6" i="6"/>
  <c r="AR7" i="6" s="1"/>
  <c r="P35" i="6"/>
  <c r="F19" i="2"/>
  <c r="V15" i="6"/>
  <c r="P7" i="6"/>
  <c r="AI22" i="6"/>
  <c r="AI21" i="6" s="1"/>
  <c r="AI19" i="6"/>
  <c r="AU17" i="6"/>
  <c r="V22" i="6"/>
  <c r="V21" i="6" s="1"/>
  <c r="V19" i="6"/>
  <c r="F13" i="6"/>
  <c r="AH19" i="6"/>
  <c r="AH22" i="6"/>
  <c r="AH21" i="6" s="1"/>
  <c r="AH17" i="6"/>
  <c r="X25" i="6"/>
  <c r="AR9" i="6"/>
  <c r="S22" i="6"/>
  <c r="S21" i="6" s="1"/>
  <c r="S19" i="6"/>
  <c r="AM22" i="6"/>
  <c r="AM21" i="6" s="1"/>
  <c r="AM19" i="6"/>
  <c r="AH25" i="6"/>
  <c r="K17" i="6"/>
  <c r="AN25" i="6"/>
  <c r="AS25" i="6"/>
  <c r="Z25" i="6"/>
  <c r="S35" i="6"/>
  <c r="O22" i="6"/>
  <c r="O21" i="6" s="1"/>
  <c r="O19" i="6"/>
  <c r="AL22" i="6"/>
  <c r="AL21" i="6" s="1"/>
  <c r="AL19" i="6"/>
  <c r="AR19" i="6"/>
  <c r="AR22" i="6"/>
  <c r="AR21" i="6" s="1"/>
  <c r="G35" i="6"/>
  <c r="J17" i="6"/>
  <c r="Z19" i="6"/>
  <c r="Z22" i="6"/>
  <c r="Z21" i="6" s="1"/>
  <c r="P25" i="6"/>
  <c r="H7" i="6"/>
  <c r="E21" i="2"/>
  <c r="W25" i="6"/>
  <c r="AU25" i="6"/>
  <c r="AE25" i="6"/>
  <c r="O25" i="6"/>
  <c r="AN7" i="6"/>
  <c r="L17" i="6"/>
  <c r="Z35" i="6"/>
  <c r="AM17" i="6"/>
  <c r="AL17" i="6"/>
  <c r="N22" i="6"/>
  <c r="N21" i="6" s="1"/>
  <c r="N19" i="6"/>
  <c r="AB19" i="6"/>
  <c r="AB22" i="6"/>
  <c r="AB21" i="6" s="1"/>
  <c r="AQ22" i="6"/>
  <c r="AQ21" i="6" s="1"/>
  <c r="AQ19" i="6"/>
  <c r="AI17" i="6"/>
  <c r="F6" i="2"/>
  <c r="F7" i="2" s="1"/>
  <c r="F11" i="2"/>
  <c r="AF25" i="6"/>
  <c r="E31" i="2"/>
  <c r="E27" i="2"/>
  <c r="E29" i="2"/>
  <c r="E32" i="2"/>
  <c r="E28" i="2"/>
  <c r="E33" i="2"/>
  <c r="E26" i="2"/>
  <c r="E34" i="2"/>
  <c r="W35" i="6"/>
  <c r="AU35" i="6"/>
  <c r="AE35" i="6"/>
  <c r="O35" i="6"/>
  <c r="AF7" i="6"/>
  <c r="R35" i="6" l="1"/>
  <c r="E35" i="2"/>
  <c r="E25" i="2"/>
</calcChain>
</file>

<file path=xl/sharedStrings.xml><?xml version="1.0" encoding="utf-8"?>
<sst xmlns="http://schemas.openxmlformats.org/spreadsheetml/2006/main" count="156" uniqueCount="69">
  <si>
    <t>Jan 2019</t>
  </si>
  <si>
    <t>Prev Week</t>
  </si>
  <si>
    <t>High:</t>
  </si>
  <si>
    <t>Low:</t>
  </si>
  <si>
    <t>Close:</t>
  </si>
  <si>
    <t>Pivots</t>
  </si>
  <si>
    <t>Resistance 1  + (High - Low) = Resistance 3</t>
  </si>
  <si>
    <t>Resistance Mid 3</t>
  </si>
  <si>
    <t>Pivot + (High - Low) = Resistance 2</t>
  </si>
  <si>
    <t>Resistance Mid 2</t>
  </si>
  <si>
    <t>2*Pivot - Low = Resistance 1</t>
  </si>
  <si>
    <t>Resistance Mid 1</t>
  </si>
  <si>
    <t>Upper Boundary:</t>
  </si>
  <si>
    <t>(High + Low + Close) /3 = Central Pivot Point</t>
  </si>
  <si>
    <t>Lower Boundary:</t>
  </si>
  <si>
    <t>Support Mid 1</t>
  </si>
  <si>
    <t>2*Pivot - High = Support 1</t>
  </si>
  <si>
    <t>Support Mid 2</t>
  </si>
  <si>
    <t>Pivot - (High-Low) = Support 2</t>
  </si>
  <si>
    <t>Support  Mid 3</t>
  </si>
  <si>
    <t>S1-(High - Low) = Support 3</t>
  </si>
  <si>
    <t>Camarilla Pivots</t>
  </si>
  <si>
    <t>R6 = (High/Low) * Close:</t>
  </si>
  <si>
    <t>R5 = R4 + 1.168 * (R4 – R3):</t>
  </si>
  <si>
    <t>R4 = Close + (High – Low) * 1.1/2:</t>
  </si>
  <si>
    <t>R3 = Close + (High – Low) * 1.1/4:</t>
  </si>
  <si>
    <t>R2 = Close + (High – Low) * 1.1/6:</t>
  </si>
  <si>
    <t>R1 = Close + (High – Low) * 1.1/12:</t>
  </si>
  <si>
    <t>S1 = Close – (High – Low) * 1.1/12:</t>
  </si>
  <si>
    <t>S2 = Close – (High – Low) * 1.1/6:</t>
  </si>
  <si>
    <t>S3 = Close – (High – Low) * 1.1/4:</t>
  </si>
  <si>
    <t>S4 = Close – (High – Low) * 1.1/2:</t>
  </si>
  <si>
    <t>S5 = S4 – 1.168 * (S3 – S4):</t>
  </si>
  <si>
    <t>S6 = Close – (R6 – Close):</t>
  </si>
  <si>
    <t>Elliott - Fibonacci</t>
  </si>
  <si>
    <t>EW Min 2.5 x to 3.0x from start of EW</t>
  </si>
  <si>
    <t>EW Resistance 5:</t>
  </si>
  <si>
    <t>EW Resistance 4:</t>
  </si>
  <si>
    <t>EW Resistance 3:</t>
  </si>
  <si>
    <t>EW Resistance 2:</t>
  </si>
  <si>
    <t>EW Support 1:</t>
  </si>
  <si>
    <t>EW Support 2:</t>
  </si>
  <si>
    <t>EW Support 3:</t>
  </si>
  <si>
    <t>EW Support 4:</t>
  </si>
  <si>
    <t>EW Support 5:</t>
  </si>
  <si>
    <t>Calculations</t>
  </si>
  <si>
    <t>(High - Low):</t>
  </si>
  <si>
    <t>(High-Low) * 1.1:</t>
  </si>
  <si>
    <t>(High + Low):</t>
  </si>
  <si>
    <t>(High + Low)/2:</t>
  </si>
  <si>
    <t>Central Pivot Line (CPL):</t>
  </si>
  <si>
    <t>CPL Width:</t>
  </si>
  <si>
    <t>ONE</t>
  </si>
  <si>
    <t>TWO</t>
  </si>
  <si>
    <t>THREE</t>
  </si>
  <si>
    <t>Start Point ONE</t>
  </si>
  <si>
    <t>End Point</t>
  </si>
  <si>
    <t>Start Point TWO</t>
  </si>
  <si>
    <t>**</t>
  </si>
  <si>
    <t>Retracements</t>
  </si>
  <si>
    <t>Projections</t>
  </si>
  <si>
    <t>Dec 2018</t>
  </si>
  <si>
    <t>11015 ~ 25</t>
  </si>
  <si>
    <t>FIB0NACCI RATIOS CALCULATOR</t>
  </si>
  <si>
    <t>EW Resistance 1:</t>
  </si>
  <si>
    <t>11450~60</t>
  </si>
  <si>
    <t>11500~30</t>
  </si>
  <si>
    <t>Updated for-Jun/19/2019 Nifty closed on a slight bull note at 11691 level .So today on upside first intra resistance is at 11738-43 .Next resistance are 11777-82,11821-26,11850-55,11905-10,11951-56,11969-74,12000-05,12035-40,12058-63,12086-91,12128-33,12180-85,12235-40,12274-79,12320-25,12366-71 level.On downside first support is at 11644-40 next support are at 11605-00,11561-56,11529-25,11476-71,11438-33,11392-87,11312-07,11272-67,11235-30,11180-75,11152-47,11117-12,11082-78,11047-42,11010-05,10970-65,10930-25,10885-80,10830-25,10783-78,10734-29,10705-00,10656-51 level. Market is in bull zone .So today for intraday on upside intra resistance are at 11743 and 11782 level and On downside be alert below 11640 and avoid all longs below 11600 level as selling may intensify below that level . Click Here to view Nifty Future and Option Analysis and Click here For NIFTY STRENGTH</t>
  </si>
  <si>
    <t>May 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</si>
</sst>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0"/>
  </numFmts>
  <fonts count="28" x14ac:knownFonts="1">
    <font>
      <sz val="11"/>
      <color indexed="8"/>
      <name val="Calibri"/>
    </font>
    <font>
      <sz val="10"/>
      <color indexed="12"/>
      <name val="Times New Roman"/>
      <family val="1"/>
    </font>
    <font>
      <sz val="10"/>
      <color indexed="8"/>
      <name val="Times New Roman"/>
      <family val="1"/>
    </font>
    <font>
      <sz val="11"/>
      <color indexed="8"/>
      <name val="Times New Roman"/>
      <family val="1"/>
    </font>
    <font>
      <b/>
      <sz val="10"/>
      <color indexed="8"/>
      <name val="Times New Roman"/>
      <family val="1"/>
    </font>
    <font>
      <sz val="11"/>
      <color indexed="19"/>
      <name val="Times New Roman"/>
      <family val="1"/>
    </font>
    <font>
      <b/>
      <sz val="11"/>
      <color indexed="8"/>
      <name val="Times New Roman"/>
      <family val="1"/>
    </font>
    <font>
      <sz val="11"/>
      <color indexed="12"/>
      <name val="Times New Roman"/>
      <family val="1"/>
    </font>
    <font>
      <u/>
      <sz val="11"/>
      <color indexed="29"/>
      <name val="Calibri"/>
      <family val="2"/>
    </font>
    <font>
      <sz val="8"/>
      <color indexed="8"/>
      <name val="Calibri"/>
      <family val="2"/>
    </font>
    <font>
      <sz val="11"/>
      <color indexed="8"/>
      <name val="Arial"/>
      <family val="2"/>
    </font>
    <font>
      <sz val="11"/>
      <color indexed="19"/>
      <name val="Calibri"/>
      <family val="2"/>
    </font>
    <font>
      <sz val="11"/>
      <color indexed="35"/>
      <name val="Calibri"/>
      <family val="2"/>
    </font>
    <font>
      <sz val="11"/>
      <color indexed="35"/>
      <name val="Times New Roman"/>
      <family val="1"/>
    </font>
    <font>
      <sz val="10"/>
      <color indexed="8"/>
      <name val="Calibri"/>
      <family val="2"/>
    </font>
    <font>
      <sz val="11"/>
      <color indexed="12"/>
      <name val="Calibri"/>
      <family val="2"/>
    </font>
    <font>
      <b/>
      <sz val="11"/>
      <color indexed="8"/>
      <name val="Times New Roman"/>
      <family val="1"/>
    </font>
    <font>
      <sz val="11"/>
      <color indexed="8"/>
      <name val="Calibri"/>
      <family val="2"/>
    </font>
    <font>
      <sz val="11"/>
      <color indexed="8"/>
      <name val="Times New Roman"/>
      <family val="1"/>
    </font>
    <font>
      <sz val="11"/>
      <color indexed="8"/>
      <name val="Calibri"/>
      <family val="2"/>
    </font>
    <font>
      <sz val="11"/>
      <color indexed="20"/>
      <name val="Arial"/>
      <family val="2"/>
    </font>
    <font>
      <sz val="10"/>
      <color indexed="8"/>
      <name val="Times New Roman"/>
      <family val="1"/>
    </font>
    <font>
      <u/>
      <sz val="16"/>
      <color indexed="27"/>
      <name val="Calibri"/>
      <family val="2"/>
    </font>
    <font>
      <u/>
      <sz val="11"/>
      <color indexed="30"/>
      <name val="Calibri"/>
      <family val="2"/>
    </font>
    <font>
      <u/>
      <sz val="11"/>
      <color indexed="8"/>
      <name val="Calibri"/>
      <family val="2"/>
    </font>
    <font>
      <sz val="10"/>
      <color indexed="8"/>
      <name val="Arial"/>
      <family val="2"/>
    </font>
    <font>
      <sz val="11"/>
      <color indexed="29"/>
      <name val="Arial"/>
      <family val="2"/>
    </font>
    <font>
      <sz val="11"/>
      <color rgb="FFFF0000"/>
      <name val="Calibri"/>
      <family val="2"/>
    </font>
  </fonts>
  <fills count="21">
    <fill>
      <patternFill patternType="none"/>
    </fill>
    <fill>
      <patternFill patternType="gray125"/>
    </fill>
    <fill>
      <patternFill patternType="solid">
        <fgColor indexed="13"/>
        <bgColor auto="1"/>
      </patternFill>
    </fill>
    <fill>
      <patternFill patternType="solid">
        <fgColor indexed="12"/>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20"/>
        <bgColor auto="1"/>
      </patternFill>
    </fill>
    <fill>
      <patternFill patternType="solid">
        <fgColor indexed="21"/>
        <bgColor auto="1"/>
      </patternFill>
    </fill>
    <fill>
      <patternFill patternType="solid">
        <fgColor indexed="22"/>
        <bgColor auto="1"/>
      </patternFill>
    </fill>
    <fill>
      <patternFill patternType="solid">
        <fgColor indexed="23"/>
        <bgColor auto="1"/>
      </patternFill>
    </fill>
    <fill>
      <patternFill patternType="solid">
        <fgColor indexed="24"/>
        <bgColor auto="1"/>
      </patternFill>
    </fill>
    <fill>
      <patternFill patternType="solid">
        <fgColor indexed="25"/>
        <bgColor auto="1"/>
      </patternFill>
    </fill>
    <fill>
      <patternFill patternType="solid">
        <fgColor indexed="26"/>
        <bgColor auto="1"/>
      </patternFill>
    </fill>
    <fill>
      <patternFill patternType="solid">
        <fgColor indexed="28"/>
        <bgColor auto="1"/>
      </patternFill>
    </fill>
    <fill>
      <patternFill patternType="solid">
        <fgColor indexed="31"/>
        <bgColor auto="1"/>
      </patternFill>
    </fill>
    <fill>
      <patternFill patternType="solid">
        <fgColor indexed="32"/>
        <bgColor auto="1"/>
      </patternFill>
    </fill>
    <fill>
      <patternFill patternType="solid">
        <fgColor rgb="FF00B050"/>
        <bgColor indexed="64"/>
      </patternFill>
    </fill>
    <fill>
      <patternFill patternType="solid">
        <fgColor rgb="FF00B0F0"/>
        <bgColor indexed="64"/>
      </patternFill>
    </fill>
    <fill>
      <patternFill patternType="solid">
        <fgColor theme="0"/>
        <bgColor indexed="64"/>
      </patternFill>
    </fill>
  </fills>
  <borders count="19">
    <border>
      <left/>
      <right/>
      <top/>
      <bottom/>
      <diagonal/>
    </border>
    <border>
      <left style="thin">
        <color indexed="14"/>
      </left>
      <right/>
      <top style="thin">
        <color indexed="14"/>
      </top>
      <bottom/>
      <diagonal/>
    </border>
    <border>
      <left/>
      <right/>
      <top style="thin">
        <color indexed="14"/>
      </top>
      <bottom/>
      <diagonal/>
    </border>
    <border>
      <left/>
      <right style="thin">
        <color indexed="14"/>
      </right>
      <top style="thin">
        <color indexed="14"/>
      </top>
      <bottom/>
      <diagonal/>
    </border>
    <border>
      <left style="thin">
        <color indexed="14"/>
      </left>
      <right/>
      <top/>
      <bottom/>
      <diagonal/>
    </border>
    <border>
      <left/>
      <right/>
      <top/>
      <bottom/>
      <diagonal/>
    </border>
    <border>
      <left/>
      <right style="thin">
        <color indexed="14"/>
      </right>
      <top/>
      <bottom/>
      <diagonal/>
    </border>
    <border>
      <left style="thin">
        <color indexed="14"/>
      </left>
      <right style="thin">
        <color indexed="14"/>
      </right>
      <top style="thin">
        <color indexed="14"/>
      </top>
      <bottom style="thin">
        <color indexed="14"/>
      </bottom>
      <diagonal/>
    </border>
    <border>
      <left style="medium">
        <color indexed="29"/>
      </left>
      <right style="medium">
        <color indexed="29"/>
      </right>
      <top style="medium">
        <color indexed="29"/>
      </top>
      <bottom style="medium">
        <color indexed="29"/>
      </bottom>
      <diagonal/>
    </border>
    <border>
      <left style="medium">
        <color indexed="30"/>
      </left>
      <right style="medium">
        <color indexed="30"/>
      </right>
      <top style="medium">
        <color indexed="30"/>
      </top>
      <bottom style="medium">
        <color indexed="30"/>
      </bottom>
      <diagonal/>
    </border>
    <border>
      <left style="medium">
        <color indexed="8"/>
      </left>
      <right style="medium">
        <color indexed="8"/>
      </right>
      <top style="medium">
        <color indexed="8"/>
      </top>
      <bottom style="medium">
        <color indexed="8"/>
      </bottom>
      <diagonal/>
    </border>
    <border>
      <left/>
      <right/>
      <top style="medium">
        <color indexed="29"/>
      </top>
      <bottom/>
      <diagonal/>
    </border>
    <border>
      <left/>
      <right/>
      <top style="medium">
        <color indexed="30"/>
      </top>
      <bottom/>
      <diagonal/>
    </border>
    <border>
      <left/>
      <right/>
      <top style="medium">
        <color indexed="8"/>
      </top>
      <bottom/>
      <diagonal/>
    </border>
    <border>
      <left/>
      <right/>
      <top/>
      <bottom style="medium">
        <color indexed="29"/>
      </bottom>
      <diagonal/>
    </border>
    <border>
      <left/>
      <right/>
      <top/>
      <bottom style="medium">
        <color indexed="30"/>
      </bottom>
      <diagonal/>
    </border>
    <border>
      <left/>
      <right/>
      <top/>
      <bottom style="medium">
        <color indexed="8"/>
      </bottom>
      <diagonal/>
    </border>
    <border>
      <left style="medium">
        <color indexed="29"/>
      </left>
      <right style="medium">
        <color indexed="30"/>
      </right>
      <top/>
      <bottom/>
      <diagonal/>
    </border>
    <border>
      <left style="medium">
        <color indexed="30"/>
      </left>
      <right style="medium">
        <color indexed="8"/>
      </right>
      <top/>
      <bottom/>
      <diagonal/>
    </border>
  </borders>
  <cellStyleXfs count="2">
    <xf numFmtId="0" fontId="0" fillId="0" borderId="0" applyNumberFormat="0" applyFill="0" applyBorder="0" applyProtection="0"/>
    <xf numFmtId="0" fontId="19" fillId="0" borderId="5" applyNumberFormat="0" applyFill="0" applyBorder="0" applyProtection="0"/>
  </cellStyleXfs>
  <cellXfs count="215">
    <xf numFmtId="0" fontId="0" fillId="0" borderId="0" xfId="0" applyFont="1" applyAlignment="1"/>
    <xf numFmtId="0" fontId="0" fillId="0" borderId="0" xfId="0" applyNumberFormat="1" applyFont="1" applyAlignment="1"/>
    <xf numFmtId="49" fontId="1" fillId="2" borderId="2" xfId="0" applyNumberFormat="1" applyFont="1" applyFill="1" applyBorder="1" applyAlignment="1">
      <alignment horizontal="center" vertical="center"/>
    </xf>
    <xf numFmtId="15" fontId="1" fillId="2" borderId="2" xfId="0" applyNumberFormat="1" applyFont="1" applyFill="1" applyBorder="1" applyAlignment="1">
      <alignment horizontal="center" vertical="center"/>
    </xf>
    <xf numFmtId="0" fontId="0" fillId="4" borderId="4" xfId="0" applyFont="1" applyFill="1" applyBorder="1" applyAlignment="1"/>
    <xf numFmtId="0" fontId="0" fillId="4" borderId="5" xfId="0" applyFont="1" applyFill="1" applyBorder="1" applyAlignment="1"/>
    <xf numFmtId="49" fontId="2" fillId="4" borderId="5" xfId="0" applyNumberFormat="1" applyFont="1" applyFill="1" applyBorder="1" applyAlignment="1">
      <alignment horizontal="right"/>
    </xf>
    <xf numFmtId="4" fontId="3" fillId="5" borderId="5" xfId="0" applyNumberFormat="1" applyFont="1" applyFill="1" applyBorder="1" applyAlignment="1">
      <alignment horizontal="right"/>
    </xf>
    <xf numFmtId="0" fontId="2" fillId="4" borderId="5" xfId="0" applyFont="1" applyFill="1" applyBorder="1" applyAlignment="1">
      <alignment horizontal="right"/>
    </xf>
    <xf numFmtId="4" fontId="2" fillId="4" borderId="5" xfId="0" applyNumberFormat="1" applyFont="1" applyFill="1" applyBorder="1" applyAlignment="1">
      <alignment horizontal="right"/>
    </xf>
    <xf numFmtId="4" fontId="3" fillId="6" borderId="5" xfId="0" applyNumberFormat="1" applyFont="1" applyFill="1" applyBorder="1" applyAlignment="1">
      <alignment horizontal="right"/>
    </xf>
    <xf numFmtId="4" fontId="3" fillId="3" borderId="5" xfId="0" applyNumberFormat="1" applyFont="1" applyFill="1" applyBorder="1" applyAlignment="1">
      <alignment horizontal="right"/>
    </xf>
    <xf numFmtId="0" fontId="0" fillId="2" borderId="4" xfId="0" applyFont="1" applyFill="1" applyBorder="1" applyAlignment="1"/>
    <xf numFmtId="0" fontId="0" fillId="2" borderId="5" xfId="0" applyFont="1" applyFill="1" applyBorder="1" applyAlignment="1"/>
    <xf numFmtId="49" fontId="2" fillId="2" borderId="5" xfId="0" applyNumberFormat="1" applyFont="1" applyFill="1" applyBorder="1" applyAlignment="1">
      <alignment horizontal="right"/>
    </xf>
    <xf numFmtId="4" fontId="3" fillId="7" borderId="5" xfId="0" applyNumberFormat="1" applyFont="1" applyFill="1" applyBorder="1" applyAlignment="1">
      <alignment horizontal="right"/>
    </xf>
    <xf numFmtId="4" fontId="5" fillId="4" borderId="5" xfId="0" applyNumberFormat="1" applyFont="1" applyFill="1" applyBorder="1" applyAlignment="1">
      <alignment horizontal="right"/>
    </xf>
    <xf numFmtId="4" fontId="3" fillId="8" borderId="5" xfId="0" applyNumberFormat="1" applyFont="1" applyFill="1" applyBorder="1" applyAlignment="1">
      <alignment horizontal="right"/>
    </xf>
    <xf numFmtId="4" fontId="3" fillId="9" borderId="5" xfId="0" applyNumberFormat="1" applyFont="1" applyFill="1" applyBorder="1" applyAlignment="1">
      <alignment horizontal="right"/>
    </xf>
    <xf numFmtId="0" fontId="2" fillId="2" borderId="5" xfId="0" applyFont="1" applyFill="1" applyBorder="1" applyAlignment="1">
      <alignment horizontal="right"/>
    </xf>
    <xf numFmtId="4" fontId="3" fillId="10" borderId="5" xfId="0" applyNumberFormat="1" applyFont="1" applyFill="1" applyBorder="1" applyAlignment="1">
      <alignment horizontal="right"/>
    </xf>
    <xf numFmtId="4" fontId="3" fillId="11" borderId="5" xfId="0" applyNumberFormat="1" applyFont="1" applyFill="1" applyBorder="1" applyAlignment="1">
      <alignment horizontal="right"/>
    </xf>
    <xf numFmtId="4" fontId="3" fillId="12" borderId="5" xfId="0" applyNumberFormat="1" applyFont="1" applyFill="1" applyBorder="1" applyAlignment="1">
      <alignment horizontal="right"/>
    </xf>
    <xf numFmtId="4" fontId="3" fillId="13" borderId="5" xfId="0" applyNumberFormat="1" applyFont="1" applyFill="1" applyBorder="1" applyAlignment="1">
      <alignment horizontal="right"/>
    </xf>
    <xf numFmtId="4" fontId="3" fillId="14" borderId="5" xfId="0" applyNumberFormat="1" applyFont="1" applyFill="1" applyBorder="1" applyAlignment="1">
      <alignment horizontal="right"/>
    </xf>
    <xf numFmtId="4" fontId="3" fillId="4" borderId="5" xfId="0" applyNumberFormat="1" applyFont="1" applyFill="1" applyBorder="1" applyAlignment="1">
      <alignment horizontal="right"/>
    </xf>
    <xf numFmtId="49" fontId="2" fillId="4" borderId="5" xfId="0" applyNumberFormat="1" applyFont="1" applyFill="1" applyBorder="1" applyAlignment="1"/>
    <xf numFmtId="4" fontId="6" fillId="4" borderId="5" xfId="0" applyNumberFormat="1" applyFont="1" applyFill="1" applyBorder="1" applyAlignment="1">
      <alignment horizontal="right"/>
    </xf>
    <xf numFmtId="0" fontId="0" fillId="3" borderId="5" xfId="0" applyFont="1" applyFill="1" applyBorder="1" applyAlignment="1"/>
    <xf numFmtId="0" fontId="0" fillId="3" borderId="6" xfId="0" applyFont="1" applyFill="1" applyBorder="1" applyAlignment="1"/>
    <xf numFmtId="0" fontId="2" fillId="2" borderId="4" xfId="0" applyFont="1" applyFill="1" applyBorder="1" applyAlignment="1">
      <alignment horizontal="right"/>
    </xf>
    <xf numFmtId="4" fontId="7" fillId="2" borderId="5" xfId="0" applyNumberFormat="1" applyFont="1" applyFill="1" applyBorder="1" applyAlignment="1">
      <alignment horizontal="right"/>
    </xf>
    <xf numFmtId="0" fontId="0" fillId="3" borderId="4" xfId="0" applyFont="1" applyFill="1" applyBorder="1" applyAlignment="1"/>
    <xf numFmtId="0" fontId="0" fillId="0" borderId="0" xfId="0" applyNumberFormat="1" applyFont="1" applyAlignment="1"/>
    <xf numFmtId="15" fontId="1" fillId="2" borderId="3" xfId="0" applyNumberFormat="1" applyFont="1" applyFill="1" applyBorder="1" applyAlignment="1">
      <alignment horizontal="center" vertical="center"/>
    </xf>
    <xf numFmtId="4" fontId="0" fillId="5" borderId="5" xfId="0" applyNumberFormat="1" applyFont="1" applyFill="1" applyBorder="1" applyAlignment="1"/>
    <xf numFmtId="4" fontId="0" fillId="5" borderId="5" xfId="0" applyNumberFormat="1" applyFont="1" applyFill="1" applyBorder="1" applyAlignment="1">
      <alignment horizontal="right"/>
    </xf>
    <xf numFmtId="4" fontId="3" fillId="5" borderId="6" xfId="0" applyNumberFormat="1" applyFont="1" applyFill="1" applyBorder="1" applyAlignment="1">
      <alignment horizontal="right"/>
    </xf>
    <xf numFmtId="4" fontId="0" fillId="6" borderId="5" xfId="0" applyNumberFormat="1" applyFont="1" applyFill="1" applyBorder="1" applyAlignment="1"/>
    <xf numFmtId="4" fontId="0" fillId="6" borderId="5" xfId="0" applyNumberFormat="1" applyFont="1" applyFill="1" applyBorder="1" applyAlignment="1">
      <alignment horizontal="right"/>
    </xf>
    <xf numFmtId="4" fontId="3" fillId="6" borderId="6" xfId="0" applyNumberFormat="1" applyFont="1" applyFill="1" applyBorder="1" applyAlignment="1">
      <alignment horizontal="right"/>
    </xf>
    <xf numFmtId="4" fontId="0" fillId="3" borderId="5" xfId="0" applyNumberFormat="1" applyFont="1" applyFill="1" applyBorder="1" applyAlignment="1"/>
    <xf numFmtId="4" fontId="0" fillId="3" borderId="5" xfId="0" applyNumberFormat="1" applyFont="1" applyFill="1" applyBorder="1" applyAlignment="1">
      <alignment horizontal="right"/>
    </xf>
    <xf numFmtId="4" fontId="3" fillId="3" borderId="6" xfId="0" applyNumberFormat="1" applyFont="1" applyFill="1" applyBorder="1" applyAlignment="1">
      <alignment horizontal="right"/>
    </xf>
    <xf numFmtId="0" fontId="0" fillId="4" borderId="5" xfId="0" applyFont="1" applyFill="1" applyBorder="1" applyAlignment="1">
      <alignment horizontal="right"/>
    </xf>
    <xf numFmtId="0" fontId="0" fillId="4" borderId="6" xfId="0" applyFont="1" applyFill="1" applyBorder="1" applyAlignment="1"/>
    <xf numFmtId="4" fontId="0" fillId="7" borderId="5" xfId="0" applyNumberFormat="1" applyFont="1" applyFill="1" applyBorder="1" applyAlignment="1"/>
    <xf numFmtId="4" fontId="0" fillId="7" borderId="5" xfId="0" applyNumberFormat="1" applyFont="1" applyFill="1" applyBorder="1" applyAlignment="1">
      <alignment horizontal="right"/>
    </xf>
    <xf numFmtId="4" fontId="3" fillId="7" borderId="6" xfId="0" applyNumberFormat="1" applyFont="1" applyFill="1" applyBorder="1" applyAlignment="1">
      <alignment horizontal="right"/>
    </xf>
    <xf numFmtId="4" fontId="11" fillId="4" borderId="5" xfId="0" applyNumberFormat="1" applyFont="1" applyFill="1" applyBorder="1" applyAlignment="1">
      <alignment horizontal="right"/>
    </xf>
    <xf numFmtId="4" fontId="5" fillId="4" borderId="6" xfId="0" applyNumberFormat="1" applyFont="1" applyFill="1" applyBorder="1" applyAlignment="1">
      <alignment horizontal="right"/>
    </xf>
    <xf numFmtId="4" fontId="0" fillId="8" borderId="5" xfId="0" applyNumberFormat="1" applyFont="1" applyFill="1" applyBorder="1" applyAlignment="1"/>
    <xf numFmtId="4" fontId="0" fillId="8" borderId="5" xfId="0" applyNumberFormat="1" applyFont="1" applyFill="1" applyBorder="1" applyAlignment="1">
      <alignment horizontal="right"/>
    </xf>
    <xf numFmtId="4" fontId="3" fillId="8" borderId="6" xfId="0" applyNumberFormat="1" applyFont="1" applyFill="1" applyBorder="1" applyAlignment="1">
      <alignment horizontal="right"/>
    </xf>
    <xf numFmtId="4" fontId="0" fillId="9" borderId="5" xfId="0" applyNumberFormat="1" applyFont="1" applyFill="1" applyBorder="1" applyAlignment="1"/>
    <xf numFmtId="4" fontId="0" fillId="9" borderId="5" xfId="0" applyNumberFormat="1" applyFont="1" applyFill="1" applyBorder="1" applyAlignment="1">
      <alignment horizontal="right"/>
    </xf>
    <xf numFmtId="4" fontId="3" fillId="9" borderId="6" xfId="0" applyNumberFormat="1" applyFont="1" applyFill="1" applyBorder="1" applyAlignment="1">
      <alignment horizontal="right"/>
    </xf>
    <xf numFmtId="4" fontId="12" fillId="5" borderId="5" xfId="0" applyNumberFormat="1" applyFont="1" applyFill="1" applyBorder="1" applyAlignment="1">
      <alignment horizontal="right"/>
    </xf>
    <xf numFmtId="4" fontId="13" fillId="5" borderId="5" xfId="0" applyNumberFormat="1" applyFont="1" applyFill="1" applyBorder="1" applyAlignment="1">
      <alignment horizontal="right"/>
    </xf>
    <xf numFmtId="4" fontId="3" fillId="10" borderId="6" xfId="0" applyNumberFormat="1" applyFont="1" applyFill="1" applyBorder="1" applyAlignment="1">
      <alignment horizontal="right"/>
    </xf>
    <xf numFmtId="4" fontId="12" fillId="6" borderId="5" xfId="0" applyNumberFormat="1" applyFont="1" applyFill="1" applyBorder="1" applyAlignment="1">
      <alignment horizontal="right"/>
    </xf>
    <xf numFmtId="4" fontId="13" fillId="6" borderId="5" xfId="0" applyNumberFormat="1" applyFont="1" applyFill="1" applyBorder="1" applyAlignment="1">
      <alignment horizontal="right"/>
    </xf>
    <xf numFmtId="4" fontId="3" fillId="11" borderId="6" xfId="0" applyNumberFormat="1" applyFont="1" applyFill="1" applyBorder="1" applyAlignment="1">
      <alignment horizontal="right"/>
    </xf>
    <xf numFmtId="4" fontId="0" fillId="12" borderId="5" xfId="0" applyNumberFormat="1" applyFont="1" applyFill="1" applyBorder="1" applyAlignment="1"/>
    <xf numFmtId="4" fontId="0" fillId="12" borderId="5" xfId="0" applyNumberFormat="1" applyFont="1" applyFill="1" applyBorder="1" applyAlignment="1">
      <alignment horizontal="right"/>
    </xf>
    <xf numFmtId="4" fontId="3" fillId="12" borderId="6" xfId="0" applyNumberFormat="1" applyFont="1" applyFill="1" applyBorder="1" applyAlignment="1">
      <alignment horizontal="right"/>
    </xf>
    <xf numFmtId="4" fontId="0" fillId="13" borderId="5" xfId="0" applyNumberFormat="1" applyFont="1" applyFill="1" applyBorder="1" applyAlignment="1"/>
    <xf numFmtId="4" fontId="0" fillId="13" borderId="5" xfId="0" applyNumberFormat="1" applyFont="1" applyFill="1" applyBorder="1" applyAlignment="1">
      <alignment horizontal="right"/>
    </xf>
    <xf numFmtId="4" fontId="3" fillId="13" borderId="6" xfId="0" applyNumberFormat="1" applyFont="1" applyFill="1" applyBorder="1" applyAlignment="1">
      <alignment horizontal="right"/>
    </xf>
    <xf numFmtId="4" fontId="0" fillId="14" borderId="5" xfId="0" applyNumberFormat="1" applyFont="1" applyFill="1" applyBorder="1" applyAlignment="1"/>
    <xf numFmtId="4" fontId="0" fillId="14" borderId="5" xfId="0" applyNumberFormat="1" applyFont="1" applyFill="1" applyBorder="1" applyAlignment="1">
      <alignment horizontal="right"/>
    </xf>
    <xf numFmtId="4" fontId="3" fillId="14" borderId="6" xfId="0" applyNumberFormat="1" applyFont="1" applyFill="1" applyBorder="1" applyAlignment="1">
      <alignment horizontal="right"/>
    </xf>
    <xf numFmtId="4" fontId="0" fillId="4" borderId="5" xfId="0" applyNumberFormat="1" applyFont="1" applyFill="1" applyBorder="1" applyAlignment="1"/>
    <xf numFmtId="4" fontId="0" fillId="4" borderId="5" xfId="0" applyNumberFormat="1" applyFont="1" applyFill="1" applyBorder="1" applyAlignment="1">
      <alignment horizontal="right"/>
    </xf>
    <xf numFmtId="4" fontId="3" fillId="4" borderId="6" xfId="0" applyNumberFormat="1" applyFont="1" applyFill="1" applyBorder="1" applyAlignment="1">
      <alignment horizontal="right"/>
    </xf>
    <xf numFmtId="4" fontId="14" fillId="4" borderId="5" xfId="0" applyNumberFormat="1" applyFont="1" applyFill="1" applyBorder="1" applyAlignment="1">
      <alignment horizontal="right"/>
    </xf>
    <xf numFmtId="4" fontId="6" fillId="4" borderId="6" xfId="0" applyNumberFormat="1" applyFont="1" applyFill="1" applyBorder="1" applyAlignment="1">
      <alignment horizontal="right"/>
    </xf>
    <xf numFmtId="4" fontId="6" fillId="8" borderId="5" xfId="0" applyNumberFormat="1" applyFont="1" applyFill="1" applyBorder="1" applyAlignment="1">
      <alignment horizontal="right"/>
    </xf>
    <xf numFmtId="4" fontId="6" fillId="9" borderId="5" xfId="0" applyNumberFormat="1" applyFont="1" applyFill="1" applyBorder="1" applyAlignment="1">
      <alignment horizontal="right"/>
    </xf>
    <xf numFmtId="49" fontId="3" fillId="9" borderId="5" xfId="0" applyNumberFormat="1" applyFont="1" applyFill="1" applyBorder="1" applyAlignment="1">
      <alignment horizontal="right"/>
    </xf>
    <xf numFmtId="4" fontId="6" fillId="5" borderId="5" xfId="0" applyNumberFormat="1" applyFont="1" applyFill="1" applyBorder="1" applyAlignment="1">
      <alignment horizontal="right"/>
    </xf>
    <xf numFmtId="4" fontId="0" fillId="10" borderId="5" xfId="0" applyNumberFormat="1" applyFont="1" applyFill="1" applyBorder="1" applyAlignment="1"/>
    <xf numFmtId="4" fontId="0" fillId="10" borderId="5" xfId="0" applyNumberFormat="1" applyFont="1" applyFill="1" applyBorder="1" applyAlignment="1">
      <alignment horizontal="right"/>
    </xf>
    <xf numFmtId="4" fontId="0" fillId="11" borderId="5" xfId="0" applyNumberFormat="1" applyFont="1" applyFill="1" applyBorder="1" applyAlignment="1"/>
    <xf numFmtId="4" fontId="0" fillId="11" borderId="5" xfId="0" applyNumberFormat="1" applyFont="1" applyFill="1" applyBorder="1" applyAlignment="1">
      <alignment horizontal="right"/>
    </xf>
    <xf numFmtId="4" fontId="6" fillId="11" borderId="5" xfId="0" applyNumberFormat="1" applyFont="1" applyFill="1" applyBorder="1" applyAlignment="1">
      <alignment horizontal="right"/>
    </xf>
    <xf numFmtId="4" fontId="6" fillId="6" borderId="5" xfId="0" applyNumberFormat="1" applyFont="1" applyFill="1" applyBorder="1" applyAlignment="1">
      <alignment horizontal="right"/>
    </xf>
    <xf numFmtId="4" fontId="6" fillId="12" borderId="5" xfId="0" applyNumberFormat="1" applyFont="1" applyFill="1" applyBorder="1" applyAlignment="1">
      <alignment horizontal="right"/>
    </xf>
    <xf numFmtId="4" fontId="6" fillId="12" borderId="6" xfId="0" applyNumberFormat="1" applyFont="1" applyFill="1" applyBorder="1" applyAlignment="1">
      <alignment horizontal="right"/>
    </xf>
    <xf numFmtId="4" fontId="15" fillId="2" borderId="5" xfId="0" applyNumberFormat="1" applyFont="1" applyFill="1" applyBorder="1" applyAlignment="1">
      <alignment horizontal="right"/>
    </xf>
    <xf numFmtId="4" fontId="7" fillId="2" borderId="6" xfId="0" applyNumberFormat="1" applyFont="1" applyFill="1" applyBorder="1" applyAlignment="1">
      <alignment horizontal="right"/>
    </xf>
    <xf numFmtId="0" fontId="0" fillId="0" borderId="0" xfId="0" applyNumberFormat="1" applyFont="1" applyAlignment="1"/>
    <xf numFmtId="4" fontId="16" fillId="9" borderId="5" xfId="0" applyNumberFormat="1" applyFont="1" applyFill="1" applyBorder="1" applyAlignment="1">
      <alignment horizontal="right"/>
    </xf>
    <xf numFmtId="0" fontId="17" fillId="0" borderId="0" xfId="0" applyFont="1" applyAlignment="1"/>
    <xf numFmtId="4" fontId="16" fillId="8" borderId="5" xfId="0" applyNumberFormat="1" applyFont="1" applyFill="1" applyBorder="1" applyAlignment="1">
      <alignment horizontal="right"/>
    </xf>
    <xf numFmtId="4" fontId="16" fillId="5" borderId="5" xfId="0" applyNumberFormat="1" applyFont="1" applyFill="1" applyBorder="1" applyAlignment="1">
      <alignment horizontal="right"/>
    </xf>
    <xf numFmtId="9" fontId="17" fillId="0" borderId="0" xfId="0" applyNumberFormat="1" applyFont="1" applyAlignment="1"/>
    <xf numFmtId="2" fontId="17" fillId="0" borderId="18" xfId="0" applyNumberFormat="1" applyFont="1" applyBorder="1" applyAlignment="1"/>
    <xf numFmtId="2" fontId="17" fillId="3" borderId="5" xfId="0" applyNumberFormat="1" applyFont="1" applyFill="1" applyBorder="1" applyAlignment="1"/>
    <xf numFmtId="2" fontId="17" fillId="0" borderId="17" xfId="0" applyNumberFormat="1" applyFont="1" applyBorder="1" applyAlignment="1"/>
    <xf numFmtId="49" fontId="17" fillId="3" borderId="7" xfId="0" applyNumberFormat="1" applyFont="1" applyFill="1" applyBorder="1" applyAlignment="1">
      <alignment wrapText="1"/>
    </xf>
    <xf numFmtId="0" fontId="17" fillId="0" borderId="0" xfId="0" applyNumberFormat="1" applyFont="1" applyAlignment="1"/>
    <xf numFmtId="4" fontId="18" fillId="8" borderId="5" xfId="0" applyNumberFormat="1" applyFont="1" applyFill="1" applyBorder="1" applyAlignment="1">
      <alignment horizontal="right"/>
    </xf>
    <xf numFmtId="4" fontId="18" fillId="9" borderId="5" xfId="0" applyNumberFormat="1" applyFont="1" applyFill="1" applyBorder="1" applyAlignment="1">
      <alignment horizontal="right"/>
    </xf>
    <xf numFmtId="4" fontId="18" fillId="5" borderId="5" xfId="0" applyNumberFormat="1" applyFont="1" applyFill="1" applyBorder="1" applyAlignment="1">
      <alignment horizontal="right"/>
    </xf>
    <xf numFmtId="4" fontId="16" fillId="6" borderId="5" xfId="0" applyNumberFormat="1" applyFont="1" applyFill="1" applyBorder="1" applyAlignment="1">
      <alignment horizontal="right"/>
    </xf>
    <xf numFmtId="4" fontId="16" fillId="12" borderId="5" xfId="0" applyNumberFormat="1" applyFont="1" applyFill="1" applyBorder="1" applyAlignment="1">
      <alignment horizontal="right"/>
    </xf>
    <xf numFmtId="4" fontId="18" fillId="6" borderId="5" xfId="0" applyNumberFormat="1" applyFont="1" applyFill="1" applyBorder="1" applyAlignment="1">
      <alignment horizontal="right"/>
    </xf>
    <xf numFmtId="4" fontId="18" fillId="12" borderId="5" xfId="0" applyNumberFormat="1" applyFont="1" applyFill="1" applyBorder="1" applyAlignment="1">
      <alignment horizontal="right"/>
    </xf>
    <xf numFmtId="4" fontId="16" fillId="11" borderId="5" xfId="0" applyNumberFormat="1" applyFont="1" applyFill="1" applyBorder="1" applyAlignment="1">
      <alignment horizontal="right"/>
    </xf>
    <xf numFmtId="0" fontId="8" fillId="0" borderId="5" xfId="1" applyFont="1" applyBorder="1" applyAlignment="1"/>
    <xf numFmtId="2" fontId="17" fillId="3" borderId="5" xfId="1" applyNumberFormat="1" applyFont="1" applyFill="1" applyBorder="1" applyAlignment="1"/>
    <xf numFmtId="2" fontId="17" fillId="0" borderId="17" xfId="1" applyNumberFormat="1" applyFont="1" applyBorder="1" applyAlignment="1"/>
    <xf numFmtId="2" fontId="17" fillId="0" borderId="18" xfId="1" applyNumberFormat="1" applyFont="1" applyBorder="1" applyAlignment="1"/>
    <xf numFmtId="0" fontId="17" fillId="0" borderId="5" xfId="1" applyNumberFormat="1" applyFont="1" applyAlignment="1"/>
    <xf numFmtId="2" fontId="9" fillId="3" borderId="5" xfId="1" applyNumberFormat="1" applyFont="1" applyFill="1" applyBorder="1" applyAlignment="1"/>
    <xf numFmtId="164" fontId="10" fillId="13" borderId="5" xfId="1" applyNumberFormat="1" applyFont="1" applyFill="1" applyBorder="1" applyAlignment="1">
      <alignment horizontal="center"/>
    </xf>
    <xf numFmtId="164" fontId="10" fillId="17" borderId="5" xfId="1" applyNumberFormat="1" applyFont="1" applyFill="1" applyBorder="1" applyAlignment="1">
      <alignment horizontal="center"/>
    </xf>
    <xf numFmtId="164" fontId="10" fillId="0" borderId="5" xfId="1" applyNumberFormat="1" applyFont="1" applyBorder="1" applyAlignment="1">
      <alignment horizontal="center"/>
    </xf>
    <xf numFmtId="164" fontId="10" fillId="9" borderId="5" xfId="1" applyNumberFormat="1" applyFont="1" applyFill="1" applyBorder="1" applyAlignment="1">
      <alignment horizontal="center"/>
    </xf>
    <xf numFmtId="164" fontId="10" fillId="18" borderId="5" xfId="1" applyNumberFormat="1" applyFont="1" applyFill="1" applyBorder="1" applyAlignment="1">
      <alignment horizontal="center"/>
    </xf>
    <xf numFmtId="164" fontId="10" fillId="19" borderId="5" xfId="1" applyNumberFormat="1" applyFont="1" applyFill="1" applyBorder="1" applyAlignment="1">
      <alignment horizontal="center"/>
    </xf>
    <xf numFmtId="4" fontId="18" fillId="11" borderId="5" xfId="0" applyNumberFormat="1" applyFont="1" applyFill="1" applyBorder="1" applyAlignment="1">
      <alignment horizontal="right"/>
    </xf>
    <xf numFmtId="164" fontId="17" fillId="13" borderId="5" xfId="0" applyNumberFormat="1" applyFont="1" applyFill="1" applyBorder="1" applyAlignment="1"/>
    <xf numFmtId="0" fontId="17" fillId="13" borderId="5" xfId="0" applyFont="1" applyFill="1" applyBorder="1" applyAlignment="1"/>
    <xf numFmtId="164" fontId="17" fillId="17" borderId="5" xfId="0" applyNumberFormat="1" applyFont="1" applyFill="1" applyBorder="1" applyAlignment="1"/>
    <xf numFmtId="0" fontId="17" fillId="17" borderId="5" xfId="0" applyFont="1" applyFill="1" applyBorder="1" applyAlignment="1"/>
    <xf numFmtId="164" fontId="17" fillId="3" borderId="5" xfId="0" applyNumberFormat="1" applyFont="1" applyFill="1" applyBorder="1" applyAlignment="1"/>
    <xf numFmtId="0" fontId="17" fillId="0" borderId="5" xfId="0" applyFont="1" applyBorder="1" applyAlignment="1"/>
    <xf numFmtId="164" fontId="17" fillId="0" borderId="5" xfId="0" applyNumberFormat="1" applyFont="1" applyBorder="1" applyAlignment="1"/>
    <xf numFmtId="49" fontId="20" fillId="0" borderId="5" xfId="0" applyNumberFormat="1" applyFont="1" applyBorder="1" applyAlignment="1">
      <alignment horizontal="center"/>
    </xf>
    <xf numFmtId="164" fontId="17" fillId="9" borderId="5" xfId="0" applyNumberFormat="1" applyFont="1" applyFill="1" applyBorder="1" applyAlignment="1"/>
    <xf numFmtId="0" fontId="17" fillId="9" borderId="5" xfId="0" applyFont="1" applyFill="1" applyBorder="1" applyAlignment="1"/>
    <xf numFmtId="164" fontId="17" fillId="9" borderId="5" xfId="0" applyNumberFormat="1" applyFont="1" applyFill="1" applyBorder="1" applyAlignment="1">
      <alignment wrapText="1"/>
    </xf>
    <xf numFmtId="164" fontId="17" fillId="18" borderId="5" xfId="0" applyNumberFormat="1" applyFont="1" applyFill="1" applyBorder="1" applyAlignment="1"/>
    <xf numFmtId="0" fontId="17" fillId="18" borderId="5" xfId="0" applyFont="1" applyFill="1" applyBorder="1" applyAlignment="1"/>
    <xf numFmtId="164" fontId="17" fillId="19" borderId="5" xfId="0" applyNumberFormat="1" applyFont="1" applyFill="1" applyBorder="1" applyAlignment="1"/>
    <xf numFmtId="0" fontId="17" fillId="19" borderId="5" xfId="0" applyFont="1" applyFill="1" applyBorder="1" applyAlignment="1"/>
    <xf numFmtId="49" fontId="21" fillId="2" borderId="5" xfId="0" applyNumberFormat="1" applyFont="1" applyFill="1" applyBorder="1" applyAlignment="1">
      <alignment horizontal="right"/>
    </xf>
    <xf numFmtId="0" fontId="17" fillId="3" borderId="5" xfId="0" applyFont="1" applyFill="1" applyBorder="1" applyAlignment="1"/>
    <xf numFmtId="49" fontId="22" fillId="15" borderId="5" xfId="0" applyNumberFormat="1" applyFont="1" applyFill="1" applyBorder="1" applyAlignment="1">
      <alignment horizontal="left"/>
    </xf>
    <xf numFmtId="2" fontId="22" fillId="15" borderId="5" xfId="0" applyNumberFormat="1" applyFont="1" applyFill="1" applyBorder="1" applyAlignment="1">
      <alignment horizontal="center"/>
    </xf>
    <xf numFmtId="49" fontId="23" fillId="3" borderId="5" xfId="0" applyNumberFormat="1" applyFont="1" applyFill="1" applyBorder="1" applyAlignment="1">
      <alignment horizontal="center"/>
    </xf>
    <xf numFmtId="49" fontId="24" fillId="3" borderId="5" xfId="0" applyNumberFormat="1" applyFont="1" applyFill="1" applyBorder="1" applyAlignment="1">
      <alignment horizontal="center"/>
    </xf>
    <xf numFmtId="49" fontId="25" fillId="16" borderId="5" xfId="0" applyNumberFormat="1" applyFont="1" applyFill="1" applyBorder="1" applyAlignment="1"/>
    <xf numFmtId="2" fontId="17" fillId="3" borderId="8" xfId="0" applyNumberFormat="1" applyFont="1" applyFill="1" applyBorder="1" applyAlignment="1"/>
    <xf numFmtId="2" fontId="17" fillId="3" borderId="9" xfId="0" applyNumberFormat="1" applyFont="1" applyFill="1" applyBorder="1" applyAlignment="1"/>
    <xf numFmtId="2" fontId="17" fillId="3" borderId="10" xfId="0" applyNumberFormat="1" applyFont="1" applyFill="1" applyBorder="1" applyAlignment="1"/>
    <xf numFmtId="2" fontId="17" fillId="3" borderId="11" xfId="0" applyNumberFormat="1" applyFont="1" applyFill="1" applyBorder="1" applyAlignment="1"/>
    <xf numFmtId="2" fontId="17" fillId="3" borderId="12" xfId="0" applyNumberFormat="1" applyFont="1" applyFill="1" applyBorder="1" applyAlignment="1"/>
    <xf numFmtId="0" fontId="17" fillId="3" borderId="13" xfId="0" applyFont="1" applyFill="1" applyBorder="1" applyAlignment="1"/>
    <xf numFmtId="2" fontId="17" fillId="3" borderId="14" xfId="0" applyNumberFormat="1" applyFont="1" applyFill="1" applyBorder="1" applyAlignment="1"/>
    <xf numFmtId="2" fontId="17" fillId="3" borderId="15" xfId="0" applyNumberFormat="1" applyFont="1" applyFill="1" applyBorder="1" applyAlignment="1"/>
    <xf numFmtId="0" fontId="17" fillId="3" borderId="16" xfId="0" applyFont="1" applyFill="1" applyBorder="1" applyAlignment="1"/>
    <xf numFmtId="49" fontId="26" fillId="0" borderId="5" xfId="0" applyNumberFormat="1" applyFont="1" applyBorder="1" applyAlignment="1">
      <alignment horizontal="center"/>
    </xf>
    <xf numFmtId="4" fontId="18" fillId="7" borderId="5" xfId="0" applyNumberFormat="1" applyFont="1" applyFill="1" applyBorder="1" applyAlignment="1">
      <alignment horizontal="right"/>
    </xf>
    <xf numFmtId="4" fontId="18" fillId="10" borderId="5" xfId="0" applyNumberFormat="1" applyFont="1" applyFill="1" applyBorder="1" applyAlignment="1">
      <alignment horizontal="right"/>
    </xf>
    <xf numFmtId="4" fontId="18" fillId="3" borderId="5" xfId="0" applyNumberFormat="1" applyFont="1" applyFill="1" applyBorder="1" applyAlignment="1">
      <alignment horizontal="right"/>
    </xf>
    <xf numFmtId="4" fontId="16" fillId="10" borderId="5" xfId="0" applyNumberFormat="1" applyFont="1" applyFill="1" applyBorder="1" applyAlignment="1">
      <alignment horizontal="right"/>
    </xf>
    <xf numFmtId="49" fontId="8" fillId="3" borderId="5" xfId="0" applyNumberFormat="1" applyFont="1" applyFill="1" applyBorder="1" applyAlignment="1">
      <alignment horizontal="center"/>
    </xf>
    <xf numFmtId="0" fontId="8" fillId="0" borderId="5" xfId="0" applyFont="1" applyBorder="1" applyAlignment="1"/>
    <xf numFmtId="2" fontId="9" fillId="3" borderId="5" xfId="0" applyNumberFormat="1" applyFont="1" applyFill="1" applyBorder="1" applyAlignment="1"/>
    <xf numFmtId="164" fontId="10" fillId="13" borderId="5" xfId="0" applyNumberFormat="1" applyFont="1" applyFill="1" applyBorder="1" applyAlignment="1">
      <alignment horizontal="center"/>
    </xf>
    <xf numFmtId="164" fontId="10" fillId="17" borderId="5" xfId="0" applyNumberFormat="1" applyFont="1" applyFill="1" applyBorder="1" applyAlignment="1">
      <alignment horizontal="center"/>
    </xf>
    <xf numFmtId="164" fontId="10" fillId="0" borderId="5" xfId="0" applyNumberFormat="1" applyFont="1" applyBorder="1" applyAlignment="1">
      <alignment horizontal="center"/>
    </xf>
    <xf numFmtId="164" fontId="10" fillId="9" borderId="5" xfId="0" applyNumberFormat="1" applyFont="1" applyFill="1" applyBorder="1" applyAlignment="1">
      <alignment horizontal="center"/>
    </xf>
    <xf numFmtId="164" fontId="10" fillId="18" borderId="5" xfId="0" applyNumberFormat="1" applyFont="1" applyFill="1" applyBorder="1" applyAlignment="1">
      <alignment horizontal="center"/>
    </xf>
    <xf numFmtId="164" fontId="10" fillId="19" borderId="5" xfId="0" applyNumberFormat="1" applyFont="1" applyFill="1" applyBorder="1" applyAlignment="1">
      <alignment horizontal="center"/>
    </xf>
    <xf numFmtId="4" fontId="6" fillId="10" borderId="5" xfId="0" applyNumberFormat="1" applyFont="1" applyFill="1" applyBorder="1" applyAlignment="1">
      <alignment horizontal="right"/>
    </xf>
    <xf numFmtId="0" fontId="0" fillId="0" borderId="0" xfId="0" applyNumberFormat="1" applyFont="1" applyAlignment="1">
      <alignment horizontal="left"/>
    </xf>
    <xf numFmtId="9" fontId="0" fillId="0" borderId="0" xfId="0" applyNumberFormat="1" applyFont="1" applyAlignment="1">
      <alignment horizontal="left"/>
    </xf>
    <xf numFmtId="0" fontId="17" fillId="0" borderId="5" xfId="1" applyFont="1" applyBorder="1" applyAlignment="1"/>
    <xf numFmtId="0" fontId="17" fillId="3" borderId="5" xfId="1" applyFont="1" applyFill="1" applyBorder="1" applyAlignment="1"/>
    <xf numFmtId="0" fontId="17" fillId="0" borderId="5" xfId="1" applyFont="1" applyAlignment="1"/>
    <xf numFmtId="49" fontId="22" fillId="15" borderId="5" xfId="1" applyNumberFormat="1" applyFont="1" applyFill="1" applyBorder="1" applyAlignment="1">
      <alignment horizontal="left"/>
    </xf>
    <xf numFmtId="2" fontId="22" fillId="15" borderId="5" xfId="1" applyNumberFormat="1" applyFont="1" applyFill="1" applyBorder="1" applyAlignment="1">
      <alignment horizontal="center"/>
    </xf>
    <xf numFmtId="49" fontId="8" fillId="3" borderId="5" xfId="1" applyNumberFormat="1" applyFont="1" applyFill="1" applyBorder="1" applyAlignment="1">
      <alignment horizontal="center"/>
    </xf>
    <xf numFmtId="49" fontId="23" fillId="3" borderId="5" xfId="1" applyNumberFormat="1" applyFont="1" applyFill="1" applyBorder="1" applyAlignment="1">
      <alignment horizontal="center"/>
    </xf>
    <xf numFmtId="49" fontId="24" fillId="3" borderId="5" xfId="1" applyNumberFormat="1" applyFont="1" applyFill="1" applyBorder="1" applyAlignment="1">
      <alignment horizontal="center"/>
    </xf>
    <xf numFmtId="49" fontId="25" fillId="16" borderId="5" xfId="1" applyNumberFormat="1" applyFont="1" applyFill="1" applyBorder="1" applyAlignment="1"/>
    <xf numFmtId="2" fontId="17" fillId="3" borderId="8" xfId="1" applyNumberFormat="1" applyFont="1" applyFill="1" applyBorder="1" applyAlignment="1"/>
    <xf numFmtId="2" fontId="17" fillId="3" borderId="9" xfId="1" applyNumberFormat="1" applyFont="1" applyFill="1" applyBorder="1" applyAlignment="1"/>
    <xf numFmtId="2" fontId="17" fillId="3" borderId="10" xfId="1" applyNumberFormat="1" applyFont="1" applyFill="1" applyBorder="1" applyAlignment="1"/>
    <xf numFmtId="2" fontId="17" fillId="3" borderId="11" xfId="1" applyNumberFormat="1" applyFont="1" applyFill="1" applyBorder="1" applyAlignment="1"/>
    <xf numFmtId="2" fontId="17" fillId="3" borderId="12" xfId="1" applyNumberFormat="1" applyFont="1" applyFill="1" applyBorder="1" applyAlignment="1"/>
    <xf numFmtId="0" fontId="17" fillId="3" borderId="13" xfId="1" applyFont="1" applyFill="1" applyBorder="1" applyAlignment="1"/>
    <xf numFmtId="2" fontId="17" fillId="3" borderId="14" xfId="1" applyNumberFormat="1" applyFont="1" applyFill="1" applyBorder="1" applyAlignment="1"/>
    <xf numFmtId="2" fontId="17" fillId="3" borderId="15" xfId="1" applyNumberFormat="1" applyFont="1" applyFill="1" applyBorder="1" applyAlignment="1"/>
    <xf numFmtId="0" fontId="17" fillId="3" borderId="16" xfId="1" applyFont="1" applyFill="1" applyBorder="1" applyAlignment="1"/>
    <xf numFmtId="49" fontId="26" fillId="0" borderId="5" xfId="1" applyNumberFormat="1" applyFont="1" applyBorder="1" applyAlignment="1">
      <alignment horizontal="center"/>
    </xf>
    <xf numFmtId="164" fontId="17" fillId="13" borderId="5" xfId="1" applyNumberFormat="1" applyFont="1" applyFill="1" applyBorder="1" applyAlignment="1"/>
    <xf numFmtId="0" fontId="17" fillId="13" borderId="5" xfId="1" applyFont="1" applyFill="1" applyBorder="1" applyAlignment="1"/>
    <xf numFmtId="164" fontId="17" fillId="17" borderId="5" xfId="1" applyNumberFormat="1" applyFont="1" applyFill="1" applyBorder="1" applyAlignment="1"/>
    <xf numFmtId="0" fontId="17" fillId="17" borderId="5" xfId="1" applyFont="1" applyFill="1" applyBorder="1" applyAlignment="1"/>
    <xf numFmtId="164" fontId="17" fillId="3" borderId="5" xfId="1" applyNumberFormat="1" applyFont="1" applyFill="1" applyBorder="1" applyAlignment="1"/>
    <xf numFmtId="164" fontId="17" fillId="0" borderId="5" xfId="1" applyNumberFormat="1" applyFont="1" applyBorder="1" applyAlignment="1"/>
    <xf numFmtId="49" fontId="20" fillId="0" borderId="5" xfId="1" applyNumberFormat="1" applyFont="1" applyBorder="1" applyAlignment="1">
      <alignment horizontal="center"/>
    </xf>
    <xf numFmtId="164" fontId="17" fillId="9" borderId="5" xfId="1" applyNumberFormat="1" applyFont="1" applyFill="1" applyBorder="1" applyAlignment="1"/>
    <xf numFmtId="0" fontId="17" fillId="9" borderId="5" xfId="1" applyFont="1" applyFill="1" applyBorder="1" applyAlignment="1"/>
    <xf numFmtId="164" fontId="17" fillId="9" borderId="5" xfId="1" applyNumberFormat="1" applyFont="1" applyFill="1" applyBorder="1" applyAlignment="1">
      <alignment wrapText="1"/>
    </xf>
    <xf numFmtId="164" fontId="17" fillId="18" borderId="5" xfId="1" applyNumberFormat="1" applyFont="1" applyFill="1" applyBorder="1" applyAlignment="1"/>
    <xf numFmtId="0" fontId="17" fillId="18" borderId="5" xfId="1" applyFont="1" applyFill="1" applyBorder="1" applyAlignment="1"/>
    <xf numFmtId="164" fontId="17" fillId="19" borderId="5" xfId="1" applyNumberFormat="1" applyFont="1" applyFill="1" applyBorder="1" applyAlignment="1"/>
    <xf numFmtId="0" fontId="17" fillId="19" borderId="5" xfId="1" applyFont="1" applyFill="1" applyBorder="1" applyAlignment="1"/>
    <xf numFmtId="4" fontId="27" fillId="3" borderId="10" xfId="0" applyNumberFormat="1" applyFont="1" applyFill="1" applyBorder="1" applyAlignment="1"/>
    <xf numFmtId="9" fontId="0" fillId="0" borderId="0" xfId="0" applyNumberFormat="1" applyFont="1" applyAlignment="1"/>
    <xf numFmtId="4" fontId="6" fillId="13" borderId="5" xfId="0" applyNumberFormat="1" applyFont="1" applyFill="1" applyBorder="1" applyAlignment="1">
      <alignment horizontal="right"/>
    </xf>
    <xf numFmtId="0" fontId="0" fillId="20" borderId="0" xfId="0" applyFont="1" applyFill="1" applyAlignment="1"/>
    <xf numFmtId="4" fontId="3" fillId="20" borderId="5" xfId="0" applyNumberFormat="1" applyFont="1" applyFill="1" applyBorder="1" applyAlignment="1">
      <alignment horizontal="right"/>
    </xf>
    <xf numFmtId="9" fontId="0" fillId="20" borderId="0" xfId="0" applyNumberFormat="1" applyFont="1" applyFill="1" applyAlignment="1"/>
    <xf numFmtId="9" fontId="17" fillId="20" borderId="0" xfId="0" applyNumberFormat="1" applyFont="1" applyFill="1" applyAlignment="1"/>
    <xf numFmtId="49" fontId="4" fillId="4" borderId="4" xfId="0" applyNumberFormat="1" applyFont="1" applyFill="1" applyBorder="1" applyAlignment="1">
      <alignment horizontal="center"/>
    </xf>
    <xf numFmtId="0" fontId="4" fillId="4" borderId="5" xfId="0" applyFont="1" applyFill="1" applyBorder="1" applyAlignment="1">
      <alignment horizontal="center"/>
    </xf>
    <xf numFmtId="0" fontId="1" fillId="2" borderId="1" xfId="0" applyFont="1" applyFill="1" applyBorder="1" applyAlignment="1">
      <alignment horizontal="center"/>
    </xf>
    <xf numFmtId="0" fontId="1" fillId="2" borderId="2" xfId="0" applyFont="1" applyFill="1" applyBorder="1" applyAlignment="1">
      <alignment horizontal="center"/>
    </xf>
  </cellXfs>
  <cellStyles count="2">
    <cellStyle name="Normal" xfId="0" builtinId="0"/>
    <cellStyle name="Normal 2" xfId="1"/>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FFFFFF"/>
      <rgbColor rgb="FF6666FF"/>
      <rgbColor rgb="FFAAAAAA"/>
      <rgbColor rgb="FFD8D8D8"/>
      <rgbColor rgb="FFC5DEB5"/>
      <rgbColor rgb="FF8BA7FF"/>
      <rgbColor rgb="FF00B050"/>
      <rgbColor rgb="FFA5A5A5"/>
      <rgbColor rgb="FF00CC00"/>
      <rgbColor rgb="FF92D050"/>
      <rgbColor rgb="FFE2EEDA"/>
      <rgbColor rgb="FFD9E2F3"/>
      <rgbColor rgb="FF577FFF"/>
      <rgbColor rgb="FF3366FF"/>
      <rgbColor rgb="FF3333FF"/>
      <rgbColor rgb="FFFFFF00"/>
      <rgbColor rgb="FF3026F6"/>
      <rgbColor rgb="FFFF0000"/>
      <rgbColor rgb="FF1108C4"/>
      <rgbColor rgb="FFD9DCE1"/>
      <rgbColor rgb="FF8EAADB"/>
      <rgbColor rgb="FFC00000"/>
      <rgbColor rgb="FFC4E59F"/>
      <rgbColor rgb="FF393939"/>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U57"/>
  <sheetViews>
    <sheetView showGridLines="0" tabSelected="1" topLeftCell="A27" zoomScale="110" zoomScaleNormal="110" workbookViewId="0">
      <selection activeCell="I43" sqref="I43"/>
    </sheetView>
  </sheetViews>
  <sheetFormatPr defaultColWidth="8.6640625" defaultRowHeight="14.7" customHeight="1" x14ac:dyDescent="0.3"/>
  <cols>
    <col min="1" max="4" width="8.6640625" style="1" customWidth="1"/>
    <col min="5" max="6" width="10.6640625" style="1" customWidth="1"/>
    <col min="7" max="11" width="10.6640625" style="91" customWidth="1"/>
    <col min="12" max="12" width="11" style="207" bestFit="1" customWidth="1"/>
    <col min="14" max="14" width="9.33203125" style="1" bestFit="1" customWidth="1"/>
    <col min="15" max="255" width="8.6640625" style="1" customWidth="1"/>
  </cols>
  <sheetData>
    <row r="1" spans="1:11" ht="14.7" customHeight="1" x14ac:dyDescent="0.3">
      <c r="A1" s="213"/>
      <c r="B1" s="214"/>
      <c r="C1" s="214"/>
      <c r="D1" s="214"/>
      <c r="E1" s="2" t="s">
        <v>68</v>
      </c>
      <c r="F1" s="2" t="s">
        <v>1</v>
      </c>
      <c r="G1" s="3">
        <v>43636</v>
      </c>
      <c r="H1" s="3">
        <v>43637</v>
      </c>
      <c r="I1" s="3">
        <v>43640</v>
      </c>
      <c r="J1" s="3"/>
      <c r="K1" s="3"/>
    </row>
    <row r="2" spans="1:11" ht="14.7" customHeight="1" x14ac:dyDescent="0.3">
      <c r="A2" s="4"/>
      <c r="B2" s="5"/>
      <c r="C2" s="5"/>
      <c r="D2" s="6" t="s">
        <v>2</v>
      </c>
      <c r="E2" s="7">
        <v>12041.15</v>
      </c>
      <c r="F2" s="7">
        <v>11844.05</v>
      </c>
      <c r="G2" s="7">
        <v>11843.5</v>
      </c>
      <c r="H2" s="7">
        <v>11827.95</v>
      </c>
      <c r="I2" s="7">
        <v>11754</v>
      </c>
      <c r="J2" s="7"/>
      <c r="K2" s="7"/>
    </row>
    <row r="3" spans="1:11" ht="14.7" customHeight="1" x14ac:dyDescent="0.3">
      <c r="A3" s="4"/>
      <c r="B3" s="8"/>
      <c r="C3" s="9"/>
      <c r="D3" s="6" t="s">
        <v>3</v>
      </c>
      <c r="E3" s="10">
        <v>11108.3</v>
      </c>
      <c r="F3" s="10">
        <v>11625.1</v>
      </c>
      <c r="G3" s="10">
        <v>11635.05</v>
      </c>
      <c r="H3" s="10">
        <v>11705.1</v>
      </c>
      <c r="I3" s="10">
        <v>11670.2</v>
      </c>
      <c r="J3" s="10"/>
      <c r="K3" s="10"/>
    </row>
    <row r="4" spans="1:11" ht="14.7" customHeight="1" x14ac:dyDescent="0.3">
      <c r="A4" s="4"/>
      <c r="B4" s="8"/>
      <c r="C4" s="9"/>
      <c r="D4" s="6" t="s">
        <v>4</v>
      </c>
      <c r="E4" s="11">
        <v>11922.8</v>
      </c>
      <c r="F4" s="11">
        <v>11724.1</v>
      </c>
      <c r="G4" s="11">
        <v>11831.75</v>
      </c>
      <c r="H4" s="11">
        <v>11724.1</v>
      </c>
      <c r="I4" s="11">
        <v>11699.65</v>
      </c>
      <c r="J4" s="11"/>
      <c r="K4" s="11"/>
    </row>
    <row r="5" spans="1:11" ht="14.7" customHeight="1" x14ac:dyDescent="0.3">
      <c r="A5" s="211" t="s">
        <v>5</v>
      </c>
      <c r="B5" s="212"/>
      <c r="C5" s="212"/>
      <c r="D5" s="212"/>
      <c r="E5" s="5"/>
      <c r="F5" s="5"/>
      <c r="G5" s="5"/>
      <c r="H5" s="5"/>
      <c r="I5" s="5"/>
      <c r="J5" s="5"/>
      <c r="K5" s="5"/>
    </row>
    <row r="6" spans="1:11" ht="14.7" customHeight="1" x14ac:dyDescent="0.3">
      <c r="A6" s="12"/>
      <c r="B6" s="13"/>
      <c r="C6" s="13"/>
      <c r="D6" s="14" t="s">
        <v>6</v>
      </c>
      <c r="E6" s="15">
        <f>E10+E50</f>
        <v>13206.050000000001</v>
      </c>
      <c r="F6" s="15">
        <f>F10+F50</f>
        <v>12056.016666666666</v>
      </c>
      <c r="G6" s="15">
        <f>G10+G50</f>
        <v>12113.600000000002</v>
      </c>
      <c r="H6" s="15">
        <f>H10+H50</f>
        <v>11922.516666666666</v>
      </c>
      <c r="I6" s="15">
        <f>I10+I50</f>
        <v>11829.499999999996</v>
      </c>
      <c r="J6" s="15"/>
      <c r="K6" s="15"/>
    </row>
    <row r="7" spans="1:11" ht="14.7" hidden="1" customHeight="1" x14ac:dyDescent="0.3">
      <c r="A7" s="12"/>
      <c r="B7" s="13"/>
      <c r="C7" s="13"/>
      <c r="D7" s="14" t="s">
        <v>7</v>
      </c>
      <c r="E7" s="16">
        <f>(E6+E8)/2</f>
        <v>12914.825000000001</v>
      </c>
      <c r="F7" s="16">
        <f>(F6+F8)/2</f>
        <v>12003.025</v>
      </c>
      <c r="G7" s="16">
        <f>(G6+G8)/2</f>
        <v>12046.075000000001</v>
      </c>
      <c r="H7" s="16">
        <f>(H6+H8)/2</f>
        <v>11898.875</v>
      </c>
      <c r="I7" s="16">
        <f>(I6+I8)/2</f>
        <v>11810.624999999996</v>
      </c>
      <c r="J7" s="16"/>
      <c r="K7" s="16"/>
    </row>
    <row r="8" spans="1:11" ht="14.7" customHeight="1" x14ac:dyDescent="0.3">
      <c r="A8" s="12"/>
      <c r="B8" s="13"/>
      <c r="C8" s="13"/>
      <c r="D8" s="14" t="s">
        <v>8</v>
      </c>
      <c r="E8" s="17">
        <f>E14+E50</f>
        <v>12623.6</v>
      </c>
      <c r="F8" s="17">
        <f>F14+F50</f>
        <v>11950.033333333333</v>
      </c>
      <c r="G8" s="17">
        <f>G14+G50</f>
        <v>11978.550000000001</v>
      </c>
      <c r="H8" s="17">
        <f>H14+H50</f>
        <v>11875.233333333334</v>
      </c>
      <c r="I8" s="17">
        <f>I14+I50</f>
        <v>11791.749999999998</v>
      </c>
      <c r="J8" s="17"/>
      <c r="K8" s="17"/>
    </row>
    <row r="9" spans="1:11" ht="14.7" hidden="1" customHeight="1" x14ac:dyDescent="0.3">
      <c r="A9" s="12"/>
      <c r="B9" s="13"/>
      <c r="C9" s="13"/>
      <c r="D9" s="14" t="s">
        <v>9</v>
      </c>
      <c r="E9" s="16">
        <f>(E8+E10)/2</f>
        <v>12448.400000000001</v>
      </c>
      <c r="F9" s="16">
        <f>(F8+F10)/2</f>
        <v>11893.55</v>
      </c>
      <c r="G9" s="16">
        <f>(G8+G10)/2</f>
        <v>11941.850000000002</v>
      </c>
      <c r="H9" s="16">
        <f>(H8+H10)/2</f>
        <v>11837.45</v>
      </c>
      <c r="I9" s="16">
        <f>(I8+I10)/2</f>
        <v>11768.724999999999</v>
      </c>
      <c r="J9" s="16"/>
      <c r="K9" s="16"/>
    </row>
    <row r="10" spans="1:11" ht="14.7" customHeight="1" x14ac:dyDescent="0.3">
      <c r="A10" s="12"/>
      <c r="B10" s="13"/>
      <c r="C10" s="13"/>
      <c r="D10" s="14" t="s">
        <v>10</v>
      </c>
      <c r="E10" s="18">
        <f>(2*E14)-E3</f>
        <v>12273.2</v>
      </c>
      <c r="F10" s="18">
        <f>(2*F14)-F3</f>
        <v>11837.066666666668</v>
      </c>
      <c r="G10" s="18">
        <f>(2*G14)-G3</f>
        <v>11905.150000000001</v>
      </c>
      <c r="H10" s="18">
        <f>(2*H14)-H3</f>
        <v>11799.666666666666</v>
      </c>
      <c r="I10" s="18">
        <f>(2*I14)-I3</f>
        <v>11745.699999999997</v>
      </c>
      <c r="J10" s="18"/>
      <c r="K10" s="18"/>
    </row>
    <row r="11" spans="1:11" ht="14.7" hidden="1" customHeight="1" x14ac:dyDescent="0.3">
      <c r="A11" s="12"/>
      <c r="B11" s="13"/>
      <c r="C11" s="13"/>
      <c r="D11" s="14" t="s">
        <v>11</v>
      </c>
      <c r="E11" s="16">
        <f>(E10+E14)/2</f>
        <v>11981.975</v>
      </c>
      <c r="F11" s="16">
        <f>(F10+F14)/2</f>
        <v>11784.075000000001</v>
      </c>
      <c r="G11" s="16">
        <f>(G10+G14)/2</f>
        <v>11837.625</v>
      </c>
      <c r="H11" s="16">
        <f>(H10+H14)/2</f>
        <v>11776.025</v>
      </c>
      <c r="I11" s="16">
        <f>(I10+I14)/2</f>
        <v>11726.824999999997</v>
      </c>
      <c r="J11" s="16"/>
      <c r="K11" s="16"/>
    </row>
    <row r="12" spans="1:11" ht="8.1" customHeight="1" x14ac:dyDescent="0.3">
      <c r="A12" s="12"/>
      <c r="B12" s="13"/>
      <c r="C12" s="13"/>
      <c r="D12" s="19"/>
      <c r="E12" s="11"/>
      <c r="F12" s="11"/>
      <c r="G12" s="11"/>
      <c r="H12" s="11"/>
      <c r="I12" s="11"/>
      <c r="J12" s="11"/>
      <c r="K12" s="11"/>
    </row>
    <row r="13" spans="1:11" ht="14.7" customHeight="1" x14ac:dyDescent="0.3">
      <c r="A13" s="12"/>
      <c r="B13" s="13"/>
      <c r="C13" s="13"/>
      <c r="D13" s="14" t="s">
        <v>12</v>
      </c>
      <c r="E13" s="20">
        <f>E14+E57/2</f>
        <v>11806.775000000001</v>
      </c>
      <c r="F13" s="20">
        <f>F14+F57/2</f>
        <v>11734.575000000001</v>
      </c>
      <c r="G13" s="20">
        <f>G14+G57/2</f>
        <v>11800.925000000001</v>
      </c>
      <c r="H13" s="20">
        <f>H14+H57/2</f>
        <v>11766.525000000001</v>
      </c>
      <c r="I13" s="20">
        <f>I14+I57/2</f>
        <v>11712.1</v>
      </c>
      <c r="J13" s="20"/>
      <c r="K13" s="20"/>
    </row>
    <row r="14" spans="1:11" ht="14.7" customHeight="1" x14ac:dyDescent="0.3">
      <c r="A14" s="12"/>
      <c r="B14" s="13"/>
      <c r="C14" s="13"/>
      <c r="D14" s="14" t="s">
        <v>13</v>
      </c>
      <c r="E14" s="11">
        <f>(E2+E3+E4)/3</f>
        <v>11690.75</v>
      </c>
      <c r="F14" s="11">
        <f>(F2+F3+F4)/3</f>
        <v>11731.083333333334</v>
      </c>
      <c r="G14" s="11">
        <f>(G2+G3+G4)/3</f>
        <v>11770.1</v>
      </c>
      <c r="H14" s="11">
        <f>(H2+H3+H4)/3</f>
        <v>11752.383333333333</v>
      </c>
      <c r="I14" s="11">
        <f>(I2+I3+I4)/3</f>
        <v>11707.949999999999</v>
      </c>
      <c r="J14" s="11"/>
      <c r="K14" s="11"/>
    </row>
    <row r="15" spans="1:11" ht="14.7" customHeight="1" x14ac:dyDescent="0.3">
      <c r="A15" s="12"/>
      <c r="B15" s="13"/>
      <c r="C15" s="13"/>
      <c r="D15" s="14" t="s">
        <v>14</v>
      </c>
      <c r="E15" s="21">
        <f>E14-E57/2</f>
        <v>11574.724999999999</v>
      </c>
      <c r="F15" s="21">
        <f>F14-F57/2</f>
        <v>11727.591666666667</v>
      </c>
      <c r="G15" s="21">
        <f>G14-G57/2</f>
        <v>11739.275</v>
      </c>
      <c r="H15" s="21">
        <f>H14-H57/2</f>
        <v>11738.241666666665</v>
      </c>
      <c r="I15" s="21">
        <f>I14-I57/2</f>
        <v>11703.799999999997</v>
      </c>
      <c r="J15" s="21"/>
      <c r="K15" s="21"/>
    </row>
    <row r="16" spans="1:11" ht="8.1" customHeight="1" x14ac:dyDescent="0.3">
      <c r="A16" s="12"/>
      <c r="B16" s="13"/>
      <c r="C16" s="13"/>
      <c r="D16" s="19"/>
      <c r="E16" s="11"/>
      <c r="F16" s="11"/>
      <c r="G16" s="11"/>
      <c r="H16" s="11"/>
      <c r="I16" s="11"/>
      <c r="J16" s="11"/>
      <c r="K16" s="11"/>
    </row>
    <row r="17" spans="1:11" ht="14.7" hidden="1" customHeight="1" x14ac:dyDescent="0.3">
      <c r="A17" s="12"/>
      <c r="B17" s="13"/>
      <c r="C17" s="13"/>
      <c r="D17" s="14" t="s">
        <v>15</v>
      </c>
      <c r="E17" s="16">
        <f>(E14+E18)/2</f>
        <v>11515.55</v>
      </c>
      <c r="F17" s="16">
        <f>(F14+F18)/2</f>
        <v>11674.600000000002</v>
      </c>
      <c r="G17" s="16">
        <f>(G14+G18)/2</f>
        <v>11733.400000000001</v>
      </c>
      <c r="H17" s="16">
        <f>(H14+H18)/2</f>
        <v>11714.599999999999</v>
      </c>
      <c r="I17" s="16">
        <f>(I14+I18)/2</f>
        <v>11684.924999999999</v>
      </c>
      <c r="J17" s="16"/>
      <c r="K17" s="16"/>
    </row>
    <row r="18" spans="1:11" ht="14.7" customHeight="1" x14ac:dyDescent="0.3">
      <c r="A18" s="12"/>
      <c r="B18" s="13"/>
      <c r="C18" s="13"/>
      <c r="D18" s="14" t="s">
        <v>16</v>
      </c>
      <c r="E18" s="22">
        <f>2*E14-E2</f>
        <v>11340.35</v>
      </c>
      <c r="F18" s="22">
        <f>2*F14-F2</f>
        <v>11618.116666666669</v>
      </c>
      <c r="G18" s="22">
        <f>2*G14-G2</f>
        <v>11696.7</v>
      </c>
      <c r="H18" s="22">
        <f>2*H14-H2</f>
        <v>11676.816666666666</v>
      </c>
      <c r="I18" s="22">
        <f>2*I14-I2</f>
        <v>11661.899999999998</v>
      </c>
      <c r="J18" s="22"/>
      <c r="K18" s="22"/>
    </row>
    <row r="19" spans="1:11" ht="14.7" hidden="1" customHeight="1" x14ac:dyDescent="0.3">
      <c r="A19" s="12"/>
      <c r="B19" s="13"/>
      <c r="C19" s="13"/>
      <c r="D19" s="14" t="s">
        <v>17</v>
      </c>
      <c r="E19" s="16">
        <f>(E18+E20)/2</f>
        <v>11049.125</v>
      </c>
      <c r="F19" s="16">
        <f>(F18+F20)/2</f>
        <v>11565.125000000002</v>
      </c>
      <c r="G19" s="16">
        <f>(G18+G20)/2</f>
        <v>11629.174999999999</v>
      </c>
      <c r="H19" s="16">
        <f>(H18+H20)/2</f>
        <v>11653.174999999999</v>
      </c>
      <c r="I19" s="16">
        <f>(I18+I20)/2</f>
        <v>11643.024999999998</v>
      </c>
      <c r="J19" s="16"/>
      <c r="K19" s="16"/>
    </row>
    <row r="20" spans="1:11" ht="14.7" customHeight="1" x14ac:dyDescent="0.3">
      <c r="A20" s="12"/>
      <c r="B20" s="13"/>
      <c r="C20" s="13"/>
      <c r="D20" s="14" t="s">
        <v>18</v>
      </c>
      <c r="E20" s="23">
        <f>E14-E50</f>
        <v>10757.9</v>
      </c>
      <c r="F20" s="23">
        <f>F14-F50</f>
        <v>11512.133333333335</v>
      </c>
      <c r="G20" s="23">
        <f>G14-G50</f>
        <v>11561.65</v>
      </c>
      <c r="H20" s="23">
        <f>H14-H50</f>
        <v>11629.533333333333</v>
      </c>
      <c r="I20" s="23">
        <f>I14-I50</f>
        <v>11624.15</v>
      </c>
      <c r="J20" s="23"/>
      <c r="K20" s="23"/>
    </row>
    <row r="21" spans="1:11" ht="14.7" hidden="1" customHeight="1" x14ac:dyDescent="0.3">
      <c r="A21" s="12"/>
      <c r="B21" s="13"/>
      <c r="C21" s="13"/>
      <c r="D21" s="14" t="s">
        <v>19</v>
      </c>
      <c r="E21" s="16">
        <f>(E20+E22)/2</f>
        <v>10582.7</v>
      </c>
      <c r="F21" s="16">
        <f>(F20+F22)/2</f>
        <v>11455.650000000001</v>
      </c>
      <c r="G21" s="16">
        <f>(G20+G22)/2</f>
        <v>11524.95</v>
      </c>
      <c r="H21" s="16">
        <f>(H20+H22)/2</f>
        <v>11591.75</v>
      </c>
      <c r="I21" s="16">
        <f>(I20+I22)/2</f>
        <v>11601.125</v>
      </c>
      <c r="J21" s="16"/>
      <c r="K21" s="16"/>
    </row>
    <row r="22" spans="1:11" ht="14.7" customHeight="1" x14ac:dyDescent="0.3">
      <c r="A22" s="12"/>
      <c r="B22" s="13"/>
      <c r="C22" s="13"/>
      <c r="D22" s="14" t="s">
        <v>20</v>
      </c>
      <c r="E22" s="24">
        <f>E18-E50</f>
        <v>10407.5</v>
      </c>
      <c r="F22" s="24">
        <f>F18-F50</f>
        <v>11399.16666666667</v>
      </c>
      <c r="G22" s="24">
        <f>G18-G50</f>
        <v>11488.25</v>
      </c>
      <c r="H22" s="24">
        <f>H18-H50</f>
        <v>11553.966666666665</v>
      </c>
      <c r="I22" s="24">
        <f>I18-I50</f>
        <v>11578.099999999999</v>
      </c>
      <c r="J22" s="24"/>
      <c r="K22" s="24"/>
    </row>
    <row r="23" spans="1:11" ht="14.7" customHeight="1" x14ac:dyDescent="0.3">
      <c r="A23" s="211" t="s">
        <v>21</v>
      </c>
      <c r="B23" s="212"/>
      <c r="C23" s="212"/>
      <c r="D23" s="212"/>
      <c r="E23" s="25"/>
      <c r="F23" s="25"/>
      <c r="G23" s="25"/>
      <c r="H23" s="25"/>
      <c r="I23" s="25"/>
      <c r="J23" s="25"/>
      <c r="K23" s="25"/>
    </row>
    <row r="24" spans="1:11" ht="14.7" customHeight="1" x14ac:dyDescent="0.3">
      <c r="A24" s="12"/>
      <c r="B24" s="13"/>
      <c r="C24" s="13"/>
      <c r="D24" s="14" t="s">
        <v>22</v>
      </c>
      <c r="E24" s="17">
        <f>(E2/E3)*E4</f>
        <v>12924.049874418228</v>
      </c>
      <c r="F24" s="17">
        <f>(F2/F3)*F4</f>
        <v>11944.914590412125</v>
      </c>
      <c r="G24" s="17">
        <f>(G2/G3)*G4</f>
        <v>12043.724017086304</v>
      </c>
      <c r="H24" s="17">
        <f>(H2/H3)*H4</f>
        <v>11847.149413076353</v>
      </c>
      <c r="I24" s="17">
        <f>(I2/I3)*I4</f>
        <v>11783.661471097323</v>
      </c>
      <c r="J24" s="17"/>
      <c r="K24" s="17"/>
    </row>
    <row r="25" spans="1:11" ht="14.7" hidden="1" customHeight="1" x14ac:dyDescent="0.3">
      <c r="A25" s="12"/>
      <c r="B25" s="13"/>
      <c r="C25" s="13"/>
      <c r="D25" s="14" t="s">
        <v>23</v>
      </c>
      <c r="E25" s="16">
        <f>E26+1.168*(E26-E27)</f>
        <v>12735.49892</v>
      </c>
      <c r="F25" s="16">
        <f>F26+1.168*(F26-F27)</f>
        <v>11914.849239999998</v>
      </c>
      <c r="G25" s="16">
        <f>G26+1.168*(G26-G27)</f>
        <v>12013.351640000003</v>
      </c>
      <c r="H25" s="16">
        <f>H26+1.168*(H26-H27)</f>
        <v>11831.126920000002</v>
      </c>
      <c r="I25" s="16">
        <f>I26+1.168*(I26-I27)</f>
        <v>11772.656559999999</v>
      </c>
      <c r="J25" s="16"/>
      <c r="K25" s="16"/>
    </row>
    <row r="26" spans="1:11" ht="14.7" customHeight="1" x14ac:dyDescent="0.3">
      <c r="A26" s="12"/>
      <c r="B26" s="13"/>
      <c r="C26" s="13"/>
      <c r="D26" s="14" t="s">
        <v>24</v>
      </c>
      <c r="E26" s="18">
        <f>E4+E51/2</f>
        <v>12435.8675</v>
      </c>
      <c r="F26" s="18">
        <f>F4+F51/2</f>
        <v>11844.522499999999</v>
      </c>
      <c r="G26" s="18">
        <f>G4+G51/2</f>
        <v>11946.397500000001</v>
      </c>
      <c r="H26" s="18">
        <f>H4+H51/2</f>
        <v>11791.667500000001</v>
      </c>
      <c r="I26" s="18">
        <f>I4+I51/2</f>
        <v>11745.74</v>
      </c>
      <c r="J26" s="18"/>
      <c r="K26" s="18"/>
    </row>
    <row r="27" spans="1:11" ht="14.7" customHeight="1" x14ac:dyDescent="0.3">
      <c r="A27" s="12"/>
      <c r="B27" s="13"/>
      <c r="C27" s="13"/>
      <c r="D27" s="14" t="s">
        <v>25</v>
      </c>
      <c r="E27" s="7">
        <f>E4+E51/4</f>
        <v>12179.33375</v>
      </c>
      <c r="F27" s="7">
        <f>F4+F51/4</f>
        <v>11784.311250000001</v>
      </c>
      <c r="G27" s="7">
        <f>G4+G51/4</f>
        <v>11889.07375</v>
      </c>
      <c r="H27" s="7">
        <f>H4+H51/4</f>
        <v>11757.883750000001</v>
      </c>
      <c r="I27" s="7">
        <f>I4+I51/4</f>
        <v>11722.695</v>
      </c>
      <c r="J27" s="7"/>
      <c r="K27" s="7"/>
    </row>
    <row r="28" spans="1:11" ht="14.7" hidden="1" customHeight="1" x14ac:dyDescent="0.3">
      <c r="A28" s="12"/>
      <c r="B28" s="13"/>
      <c r="C28" s="13"/>
      <c r="D28" s="14" t="s">
        <v>26</v>
      </c>
      <c r="E28" s="16">
        <f>E4+E51/6</f>
        <v>12093.8225</v>
      </c>
      <c r="F28" s="16">
        <f>F4+F51/6</f>
        <v>11764.240833333333</v>
      </c>
      <c r="G28" s="16">
        <f>G4+G51/6</f>
        <v>11869.965833333334</v>
      </c>
      <c r="H28" s="16">
        <f>H4+H51/6</f>
        <v>11746.622500000001</v>
      </c>
      <c r="I28" s="16">
        <f>I4+I51/6</f>
        <v>11715.013333333332</v>
      </c>
      <c r="J28" s="16"/>
      <c r="K28" s="16"/>
    </row>
    <row r="29" spans="1:11" ht="14.7" hidden="1" customHeight="1" x14ac:dyDescent="0.3">
      <c r="A29" s="12"/>
      <c r="B29" s="13"/>
      <c r="C29" s="13"/>
      <c r="D29" s="14" t="s">
        <v>27</v>
      </c>
      <c r="E29" s="16">
        <f>E4+E51/12</f>
        <v>12008.311249999999</v>
      </c>
      <c r="F29" s="16">
        <f>F4+F51/12</f>
        <v>11744.170416666668</v>
      </c>
      <c r="G29" s="16">
        <f>G4+G51/12</f>
        <v>11850.857916666666</v>
      </c>
      <c r="H29" s="16">
        <f>H4+H51/12</f>
        <v>11735.36125</v>
      </c>
      <c r="I29" s="16">
        <f>I4+I51/12</f>
        <v>11707.331666666667</v>
      </c>
      <c r="J29" s="16"/>
      <c r="K29" s="16"/>
    </row>
    <row r="30" spans="1:11" ht="14.7" customHeight="1" x14ac:dyDescent="0.3">
      <c r="A30" s="12"/>
      <c r="B30" s="13"/>
      <c r="C30" s="13"/>
      <c r="D30" s="14" t="s">
        <v>4</v>
      </c>
      <c r="E30" s="11">
        <f>E4</f>
        <v>11922.8</v>
      </c>
      <c r="F30" s="11">
        <f>F4</f>
        <v>11724.1</v>
      </c>
      <c r="G30" s="11">
        <f>G4</f>
        <v>11831.75</v>
      </c>
      <c r="H30" s="11">
        <f>H4</f>
        <v>11724.1</v>
      </c>
      <c r="I30" s="11">
        <f>I4</f>
        <v>11699.65</v>
      </c>
      <c r="J30" s="11"/>
      <c r="K30" s="11"/>
    </row>
    <row r="31" spans="1:11" ht="14.7" hidden="1" customHeight="1" x14ac:dyDescent="0.3">
      <c r="A31" s="12"/>
      <c r="B31" s="13"/>
      <c r="C31" s="13"/>
      <c r="D31" s="14" t="s">
        <v>28</v>
      </c>
      <c r="E31" s="16">
        <f>E4-E51/12</f>
        <v>11837.28875</v>
      </c>
      <c r="F31" s="16">
        <f>F4-F51/12</f>
        <v>11704.029583333333</v>
      </c>
      <c r="G31" s="16">
        <f>G4-G51/12</f>
        <v>11812.642083333334</v>
      </c>
      <c r="H31" s="16">
        <f>H4-H51/12</f>
        <v>11712.838750000001</v>
      </c>
      <c r="I31" s="16">
        <f>I4-I51/12</f>
        <v>11691.968333333332</v>
      </c>
      <c r="J31" s="16"/>
      <c r="K31" s="16"/>
    </row>
    <row r="32" spans="1:11" ht="14.7" hidden="1" customHeight="1" x14ac:dyDescent="0.3">
      <c r="A32" s="12"/>
      <c r="B32" s="13"/>
      <c r="C32" s="13"/>
      <c r="D32" s="14" t="s">
        <v>29</v>
      </c>
      <c r="E32" s="16">
        <f>E4-E51/6</f>
        <v>11751.777499999998</v>
      </c>
      <c r="F32" s="16">
        <f>F4-F51/6</f>
        <v>11683.959166666667</v>
      </c>
      <c r="G32" s="16">
        <f>G4-G51/6</f>
        <v>11793.534166666666</v>
      </c>
      <c r="H32" s="16">
        <f>H4-H51/6</f>
        <v>11701.577499999999</v>
      </c>
      <c r="I32" s="16">
        <f>I4-I51/6</f>
        <v>11684.286666666667</v>
      </c>
      <c r="J32" s="16"/>
      <c r="K32" s="16"/>
    </row>
    <row r="33" spans="1:14" ht="14.7" customHeight="1" x14ac:dyDescent="0.3">
      <c r="A33" s="12"/>
      <c r="B33" s="13"/>
      <c r="C33" s="13"/>
      <c r="D33" s="14" t="s">
        <v>30</v>
      </c>
      <c r="E33" s="10">
        <f>E4-E51/4</f>
        <v>11666.266249999999</v>
      </c>
      <c r="F33" s="10">
        <f>F4-F51/4</f>
        <v>11663.88875</v>
      </c>
      <c r="G33" s="10">
        <f>G4-G51/4</f>
        <v>11774.42625</v>
      </c>
      <c r="H33" s="10">
        <f>H4-H51/4</f>
        <v>11690.31625</v>
      </c>
      <c r="I33" s="10">
        <f>I4-I51/4</f>
        <v>11676.605</v>
      </c>
      <c r="J33" s="10"/>
      <c r="K33" s="10"/>
    </row>
    <row r="34" spans="1:14" ht="14.7" customHeight="1" x14ac:dyDescent="0.3">
      <c r="A34" s="12"/>
      <c r="B34" s="13"/>
      <c r="C34" s="13"/>
      <c r="D34" s="14" t="s">
        <v>31</v>
      </c>
      <c r="E34" s="22">
        <f>E4-E51/2</f>
        <v>11409.732499999998</v>
      </c>
      <c r="F34" s="22">
        <f>F4-F51/2</f>
        <v>11603.677500000002</v>
      </c>
      <c r="G34" s="22">
        <f>G4-G51/2</f>
        <v>11717.102499999999</v>
      </c>
      <c r="H34" s="22">
        <f>H4-H51/2</f>
        <v>11656.532499999999</v>
      </c>
      <c r="I34" s="22">
        <f>I4-I51/2</f>
        <v>11653.56</v>
      </c>
      <c r="J34" s="22"/>
      <c r="K34" s="22"/>
      <c r="N34" s="96"/>
    </row>
    <row r="35" spans="1:14" ht="14.7" hidden="1" customHeight="1" x14ac:dyDescent="0.3">
      <c r="A35" s="12"/>
      <c r="B35" s="13"/>
      <c r="C35" s="13"/>
      <c r="D35" s="14" t="s">
        <v>32</v>
      </c>
      <c r="E35" s="16">
        <f>E34-1.168*(E33-E34)</f>
        <v>11110.101079999999</v>
      </c>
      <c r="F35" s="16">
        <f>F34-1.168*(F33-F34)</f>
        <v>11533.350760000003</v>
      </c>
      <c r="G35" s="16">
        <f>G34-1.168*(G33-G34)</f>
        <v>11650.148359999997</v>
      </c>
      <c r="H35" s="16">
        <f>H34-1.168*(H33-H34)</f>
        <v>11617.073079999998</v>
      </c>
      <c r="I35" s="16">
        <f>I34-1.168*(I33-I34)</f>
        <v>11626.64344</v>
      </c>
      <c r="J35" s="16"/>
      <c r="K35" s="16"/>
    </row>
    <row r="36" spans="1:14" ht="14.7" customHeight="1" x14ac:dyDescent="0.3">
      <c r="A36" s="12"/>
      <c r="B36" s="13"/>
      <c r="C36" s="13"/>
      <c r="D36" s="14" t="s">
        <v>33</v>
      </c>
      <c r="E36" s="23">
        <f>E4-(E24-E4)</f>
        <v>10921.550125581771</v>
      </c>
      <c r="F36" s="23">
        <f>F4-(F24-F4)</f>
        <v>11503.285409587876</v>
      </c>
      <c r="G36" s="23">
        <f>G4-(G24-G4)</f>
        <v>11619.775982913696</v>
      </c>
      <c r="H36" s="23">
        <f>H4-(H24-H4)</f>
        <v>11601.050586923648</v>
      </c>
      <c r="I36" s="23">
        <f>I4-(I24-I4)</f>
        <v>11615.638528902677</v>
      </c>
      <c r="J36" s="23"/>
      <c r="K36" s="23"/>
      <c r="N36" s="96"/>
    </row>
    <row r="37" spans="1:14" ht="14.7" customHeight="1" x14ac:dyDescent="0.3">
      <c r="A37" s="211" t="s">
        <v>34</v>
      </c>
      <c r="B37" s="212"/>
      <c r="C37" s="212"/>
      <c r="D37" s="212"/>
      <c r="E37" s="26" t="s">
        <v>35</v>
      </c>
      <c r="F37" s="9"/>
      <c r="G37" s="9"/>
      <c r="H37" s="9"/>
      <c r="I37" s="9"/>
      <c r="J37" s="9"/>
      <c r="K37" s="9"/>
    </row>
    <row r="38" spans="1:14" ht="14.7" customHeight="1" x14ac:dyDescent="0.3">
      <c r="A38" s="30"/>
      <c r="B38" s="19"/>
      <c r="C38" s="19"/>
      <c r="D38" s="14" t="s">
        <v>36</v>
      </c>
      <c r="E38" s="15"/>
      <c r="F38" s="15"/>
      <c r="G38" s="15"/>
      <c r="H38" s="15"/>
      <c r="I38" s="15"/>
      <c r="J38" s="15"/>
      <c r="K38" s="15"/>
    </row>
    <row r="39" spans="1:14" ht="14.7" customHeight="1" x14ac:dyDescent="0.3">
      <c r="A39" s="30"/>
      <c r="B39" s="19"/>
      <c r="C39" s="19"/>
      <c r="D39" s="14" t="s">
        <v>37</v>
      </c>
      <c r="E39" s="17"/>
      <c r="F39" s="17"/>
      <c r="G39" s="77"/>
      <c r="H39" s="77"/>
      <c r="I39" s="77"/>
      <c r="J39" s="77"/>
      <c r="K39" s="77"/>
      <c r="L39" s="208"/>
      <c r="M39" s="205"/>
      <c r="N39" s="169"/>
    </row>
    <row r="40" spans="1:14" ht="14.7" customHeight="1" x14ac:dyDescent="0.3">
      <c r="A40" s="12"/>
      <c r="B40" s="19"/>
      <c r="C40" s="13"/>
      <c r="D40" s="14" t="s">
        <v>38</v>
      </c>
      <c r="E40" s="18"/>
      <c r="F40" s="18"/>
      <c r="G40" s="18"/>
      <c r="H40" s="18"/>
      <c r="I40" s="18"/>
      <c r="J40" s="18"/>
      <c r="K40" s="18"/>
      <c r="L40" s="208"/>
      <c r="M40" s="205"/>
    </row>
    <row r="41" spans="1:14" ht="14.7" customHeight="1" x14ac:dyDescent="0.3">
      <c r="A41" s="12"/>
      <c r="B41" s="13"/>
      <c r="C41" s="13"/>
      <c r="D41" s="14" t="s">
        <v>39</v>
      </c>
      <c r="E41" s="7"/>
      <c r="F41" s="7"/>
      <c r="G41" s="80"/>
      <c r="H41" s="80"/>
      <c r="I41" s="80"/>
      <c r="J41" s="7"/>
      <c r="K41" s="7"/>
      <c r="L41" s="208"/>
      <c r="M41" s="205"/>
    </row>
    <row r="42" spans="1:14" ht="14.7" customHeight="1" x14ac:dyDescent="0.3">
      <c r="A42" s="12"/>
      <c r="B42" s="13"/>
      <c r="C42" s="13"/>
      <c r="D42" s="138" t="s">
        <v>64</v>
      </c>
      <c r="E42" s="20"/>
      <c r="F42" s="20"/>
      <c r="G42" s="20"/>
      <c r="H42" s="20">
        <v>11739.8238</v>
      </c>
      <c r="I42" s="20">
        <v>11736</v>
      </c>
      <c r="J42" s="20"/>
      <c r="K42" s="20"/>
      <c r="N42" s="91"/>
    </row>
    <row r="43" spans="1:14" ht="14.7" customHeight="1" x14ac:dyDescent="0.3">
      <c r="A43" s="12"/>
      <c r="B43" s="13"/>
      <c r="C43" s="13"/>
      <c r="D43" s="14" t="s">
        <v>4</v>
      </c>
      <c r="E43" s="11">
        <f>E4</f>
        <v>11922.8</v>
      </c>
      <c r="F43" s="11">
        <f>F4</f>
        <v>11724.1</v>
      </c>
      <c r="G43" s="11">
        <f>G4</f>
        <v>11831.75</v>
      </c>
      <c r="H43" s="11">
        <f>H4</f>
        <v>11724.1</v>
      </c>
      <c r="I43" s="11">
        <f>I4</f>
        <v>11699.65</v>
      </c>
      <c r="J43" s="11"/>
      <c r="K43" s="11"/>
    </row>
    <row r="44" spans="1:14" ht="14.7" customHeight="1" x14ac:dyDescent="0.3">
      <c r="A44" s="12"/>
      <c r="B44" s="13"/>
      <c r="C44" s="13"/>
      <c r="D44" s="14" t="s">
        <v>40</v>
      </c>
      <c r="E44" s="21"/>
      <c r="F44" s="21"/>
      <c r="G44" s="21"/>
      <c r="H44" s="21">
        <v>11708.5288</v>
      </c>
      <c r="I44" s="21">
        <v>11708.5288</v>
      </c>
      <c r="J44" s="21"/>
      <c r="K44" s="21"/>
      <c r="L44" s="209"/>
    </row>
    <row r="45" spans="1:14" ht="14.7" customHeight="1" x14ac:dyDescent="0.3">
      <c r="A45" s="12"/>
      <c r="B45" s="13"/>
      <c r="C45" s="13"/>
      <c r="D45" s="14" t="s">
        <v>41</v>
      </c>
      <c r="E45" s="10"/>
      <c r="F45" s="10"/>
      <c r="G45" s="10"/>
      <c r="H45" s="10">
        <v>11690.322</v>
      </c>
      <c r="I45" s="10">
        <v>11690.322</v>
      </c>
      <c r="J45" s="10"/>
      <c r="K45" s="10"/>
      <c r="L45" s="210"/>
      <c r="N45" s="91"/>
    </row>
    <row r="46" spans="1:14" ht="14.7" customHeight="1" x14ac:dyDescent="0.3">
      <c r="A46" s="12"/>
      <c r="B46" s="13"/>
      <c r="C46" s="13"/>
      <c r="D46" s="14" t="s">
        <v>42</v>
      </c>
      <c r="E46" s="22"/>
      <c r="F46" s="22"/>
      <c r="G46" s="87"/>
      <c r="H46" s="22">
        <v>11671.837600000001</v>
      </c>
      <c r="I46" s="22">
        <v>11671.837600000001</v>
      </c>
      <c r="J46" s="22"/>
      <c r="K46" s="22"/>
      <c r="L46" s="208"/>
      <c r="M46" s="170"/>
      <c r="N46" s="91"/>
    </row>
    <row r="47" spans="1:14" ht="14.7" customHeight="1" x14ac:dyDescent="0.3">
      <c r="A47" s="12"/>
      <c r="B47" s="13"/>
      <c r="C47" s="13"/>
      <c r="D47" s="14" t="s">
        <v>43</v>
      </c>
      <c r="E47" s="23"/>
      <c r="F47" s="23"/>
      <c r="G47" s="23"/>
      <c r="H47" s="23">
        <v>11625.1</v>
      </c>
      <c r="I47" s="23">
        <v>11625.1</v>
      </c>
      <c r="J47" s="206"/>
      <c r="K47" s="206"/>
      <c r="L47" s="208"/>
      <c r="M47" s="170"/>
    </row>
    <row r="48" spans="1:14" ht="14.7" customHeight="1" x14ac:dyDescent="0.3">
      <c r="A48" s="12"/>
      <c r="B48" s="13"/>
      <c r="C48" s="13"/>
      <c r="D48" s="14" t="s">
        <v>44</v>
      </c>
      <c r="E48" s="24"/>
      <c r="F48" s="24"/>
      <c r="G48" s="24"/>
      <c r="H48" s="24"/>
      <c r="I48" s="24"/>
      <c r="J48" s="24"/>
      <c r="K48" s="24"/>
    </row>
    <row r="49" spans="1:11" ht="14.7" customHeight="1" x14ac:dyDescent="0.3">
      <c r="A49" s="211" t="s">
        <v>45</v>
      </c>
      <c r="B49" s="212"/>
      <c r="C49" s="212"/>
      <c r="D49" s="212"/>
      <c r="E49" s="25"/>
      <c r="F49" s="25"/>
      <c r="G49" s="25"/>
      <c r="H49" s="25"/>
      <c r="I49" s="25"/>
      <c r="J49" s="25"/>
      <c r="K49" s="25"/>
    </row>
    <row r="50" spans="1:11" ht="14.7" customHeight="1" x14ac:dyDescent="0.3">
      <c r="A50" s="12"/>
      <c r="B50" s="13"/>
      <c r="C50" s="13"/>
      <c r="D50" s="14" t="s">
        <v>46</v>
      </c>
      <c r="E50" s="16">
        <f>ABS(E2-E3)</f>
        <v>932.85000000000036</v>
      </c>
      <c r="F50" s="16">
        <f>ABS(F2-F3)</f>
        <v>218.94999999999891</v>
      </c>
      <c r="G50" s="16">
        <f>ABS(G2-G3)</f>
        <v>208.45000000000073</v>
      </c>
      <c r="H50" s="16">
        <f>ABS(H2-H3)</f>
        <v>122.85000000000036</v>
      </c>
      <c r="I50" s="16">
        <f>ABS(I2-I3)</f>
        <v>83.799999999999272</v>
      </c>
      <c r="J50" s="16"/>
      <c r="K50" s="16"/>
    </row>
    <row r="51" spans="1:11" ht="14.7" customHeight="1" x14ac:dyDescent="0.3">
      <c r="A51" s="12"/>
      <c r="B51" s="13"/>
      <c r="C51" s="13"/>
      <c r="D51" s="14" t="s">
        <v>47</v>
      </c>
      <c r="E51" s="16">
        <f>E50*1.1</f>
        <v>1026.1350000000004</v>
      </c>
      <c r="F51" s="16">
        <f>F50*1.1</f>
        <v>240.84499999999881</v>
      </c>
      <c r="G51" s="16">
        <f>G50*1.1</f>
        <v>229.29500000000081</v>
      </c>
      <c r="H51" s="16">
        <f>H50*1.1</f>
        <v>135.13500000000042</v>
      </c>
      <c r="I51" s="16">
        <f>I50*1.1</f>
        <v>92.179999999999211</v>
      </c>
      <c r="J51" s="16"/>
      <c r="K51" s="16"/>
    </row>
    <row r="52" spans="1:11" ht="14.7" customHeight="1" x14ac:dyDescent="0.3">
      <c r="A52" s="12"/>
      <c r="B52" s="13"/>
      <c r="C52" s="13"/>
      <c r="D52" s="14" t="s">
        <v>48</v>
      </c>
      <c r="E52" s="16">
        <f>(E2+E3)</f>
        <v>23149.449999999997</v>
      </c>
      <c r="F52" s="16">
        <f>(F2+F3)</f>
        <v>23469.15</v>
      </c>
      <c r="G52" s="16">
        <f>(G2+G3)</f>
        <v>23478.55</v>
      </c>
      <c r="H52" s="16">
        <f>(H2+H3)</f>
        <v>23533.050000000003</v>
      </c>
      <c r="I52" s="16">
        <f>(I2+I3)</f>
        <v>23424.2</v>
      </c>
      <c r="J52" s="16"/>
      <c r="K52" s="16"/>
    </row>
    <row r="53" spans="1:11" ht="14.7" customHeight="1" x14ac:dyDescent="0.3">
      <c r="A53" s="12"/>
      <c r="B53" s="13"/>
      <c r="C53" s="13"/>
      <c r="D53" s="14" t="s">
        <v>49</v>
      </c>
      <c r="E53" s="16">
        <f>(E2+E3)/2</f>
        <v>11574.724999999999</v>
      </c>
      <c r="F53" s="16">
        <f>(F2+F3)/2</f>
        <v>11734.575000000001</v>
      </c>
      <c r="G53" s="16">
        <f>(G2+G3)/2</f>
        <v>11739.275</v>
      </c>
      <c r="H53" s="16">
        <f>(H2+H3)/2</f>
        <v>11766.525000000001</v>
      </c>
      <c r="I53" s="16">
        <f>(I2+I3)/2</f>
        <v>11712.1</v>
      </c>
      <c r="J53" s="16"/>
      <c r="K53" s="16"/>
    </row>
    <row r="54" spans="1:11" ht="14.7" customHeight="1" x14ac:dyDescent="0.3">
      <c r="A54" s="12"/>
      <c r="B54" s="13"/>
      <c r="C54" s="13"/>
      <c r="D54" s="14" t="s">
        <v>12</v>
      </c>
      <c r="E54" s="16">
        <f>E55-E56+E55</f>
        <v>11806.775000000001</v>
      </c>
      <c r="F54" s="16">
        <f>F55-F56+F55</f>
        <v>11727.591666666667</v>
      </c>
      <c r="G54" s="16">
        <f>G55-G56+G55</f>
        <v>11800.925000000001</v>
      </c>
      <c r="H54" s="16">
        <f>H55-H56+H55</f>
        <v>11738.241666666665</v>
      </c>
      <c r="I54" s="16">
        <f>I55-I56+I55</f>
        <v>11703.799999999997</v>
      </c>
      <c r="J54" s="16"/>
      <c r="K54" s="16"/>
    </row>
    <row r="55" spans="1:11" ht="14.7" customHeight="1" x14ac:dyDescent="0.3">
      <c r="A55" s="12"/>
      <c r="B55" s="13"/>
      <c r="C55" s="13"/>
      <c r="D55" s="14" t="s">
        <v>50</v>
      </c>
      <c r="E55" s="16">
        <f>(E2+E3+E4)/3</f>
        <v>11690.75</v>
      </c>
      <c r="F55" s="16">
        <f>(F2+F3+F4)/3</f>
        <v>11731.083333333334</v>
      </c>
      <c r="G55" s="16">
        <f>(G2+G3+G4)/3</f>
        <v>11770.1</v>
      </c>
      <c r="H55" s="16">
        <f>(H2+H3+H4)/3</f>
        <v>11752.383333333333</v>
      </c>
      <c r="I55" s="16">
        <f>(I2+I3+I4)/3</f>
        <v>11707.949999999999</v>
      </c>
      <c r="J55" s="16"/>
      <c r="K55" s="16"/>
    </row>
    <row r="56" spans="1:11" ht="14.7" customHeight="1" x14ac:dyDescent="0.3">
      <c r="A56" s="12"/>
      <c r="B56" s="13"/>
      <c r="C56" s="13"/>
      <c r="D56" s="14" t="s">
        <v>14</v>
      </c>
      <c r="E56" s="16">
        <f>E53</f>
        <v>11574.724999999999</v>
      </c>
      <c r="F56" s="16">
        <f>F53</f>
        <v>11734.575000000001</v>
      </c>
      <c r="G56" s="16">
        <f>G53</f>
        <v>11739.275</v>
      </c>
      <c r="H56" s="16">
        <f>H53</f>
        <v>11766.525000000001</v>
      </c>
      <c r="I56" s="16">
        <f>I53</f>
        <v>11712.1</v>
      </c>
      <c r="J56" s="16"/>
      <c r="K56" s="16"/>
    </row>
    <row r="57" spans="1:11" ht="14.7" customHeight="1" x14ac:dyDescent="0.3">
      <c r="A57" s="12"/>
      <c r="B57" s="13"/>
      <c r="C57" s="13"/>
      <c r="D57" s="14" t="s">
        <v>51</v>
      </c>
      <c r="E57" s="31">
        <f>(E54-E56)</f>
        <v>232.05000000000291</v>
      </c>
      <c r="F57" s="31">
        <f>ABS(F54-F56)</f>
        <v>6.9833333333335759</v>
      </c>
      <c r="G57" s="31">
        <f>ABS(G54-G56)</f>
        <v>61.650000000001455</v>
      </c>
      <c r="H57" s="31">
        <f>ABS(H54-H56)</f>
        <v>28.283333333336486</v>
      </c>
      <c r="I57" s="31">
        <f>ABS(I54-I56)</f>
        <v>8.3000000000029104</v>
      </c>
      <c r="J57" s="31"/>
      <c r="K57" s="31"/>
    </row>
  </sheetData>
  <mergeCells count="5">
    <mergeCell ref="A23:D23"/>
    <mergeCell ref="A5:D5"/>
    <mergeCell ref="A37:D37"/>
    <mergeCell ref="A1:D1"/>
    <mergeCell ref="A49:D49"/>
  </mergeCells>
  <pageMargins left="0.7" right="0.7" top="0.75" bottom="0.75" header="0.3" footer="0.3"/>
  <pageSetup orientation="portrait" r:id="rId1"/>
  <headerFooter>
    <oddFooter>&amp;C&amp;"Helvetica Neue,Regular"&amp;12&amp;K000000&amp;P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U50"/>
  <sheetViews>
    <sheetView showGridLines="0" zoomScaleNormal="100" workbookViewId="0">
      <selection activeCell="L26" sqref="L26"/>
    </sheetView>
  </sheetViews>
  <sheetFormatPr defaultColWidth="8.6640625" defaultRowHeight="14.7" customHeight="1" x14ac:dyDescent="0.3"/>
  <cols>
    <col min="1" max="1" width="22" style="101" customWidth="1"/>
    <col min="2" max="2" width="12.6640625" style="101" customWidth="1"/>
    <col min="3" max="3" width="5.6640625" style="101" customWidth="1"/>
    <col min="4" max="4" width="12.6640625" style="101" customWidth="1"/>
    <col min="5" max="5" width="5.6640625" style="101" customWidth="1"/>
    <col min="6" max="6" width="12.6640625" style="101" customWidth="1"/>
    <col min="7" max="7" width="5.6640625" style="101" customWidth="1"/>
    <col min="8" max="8" width="12.6640625" style="101" customWidth="1"/>
    <col min="9" max="9" width="5.6640625" style="101" customWidth="1"/>
    <col min="10" max="10" width="12.6640625" style="101" customWidth="1"/>
    <col min="11" max="11" width="5.6640625" style="101" customWidth="1"/>
    <col min="12" max="12" width="12.6640625" style="101" customWidth="1"/>
    <col min="13" max="13" width="5.6640625" style="101" customWidth="1"/>
    <col min="14" max="14" width="12.6640625" style="101" customWidth="1"/>
    <col min="15" max="15" width="5.6640625" style="101" customWidth="1"/>
    <col min="16" max="16" width="12.6640625" style="101" customWidth="1"/>
    <col min="17" max="17" width="5.6640625" style="101" customWidth="1"/>
    <col min="18" max="18" width="12.6640625" style="101" customWidth="1"/>
    <col min="19" max="19" width="5.6640625" style="101" customWidth="1"/>
    <col min="20" max="255" width="8.6640625" style="101" customWidth="1"/>
    <col min="256" max="16384" width="8.6640625" style="93"/>
  </cols>
  <sheetData>
    <row r="1" spans="1:20" ht="14.7" customHeight="1" x14ac:dyDescent="0.3">
      <c r="A1" s="128"/>
      <c r="B1" s="139"/>
      <c r="C1" s="128"/>
      <c r="D1" s="139"/>
      <c r="E1" s="128"/>
      <c r="F1" s="139"/>
      <c r="G1" s="139"/>
      <c r="H1" s="139"/>
      <c r="I1" s="128"/>
      <c r="J1" s="139"/>
      <c r="K1" s="128"/>
      <c r="L1" s="139"/>
      <c r="M1" s="139"/>
      <c r="N1" s="139"/>
      <c r="O1" s="128"/>
      <c r="P1" s="139"/>
      <c r="Q1" s="128"/>
      <c r="R1" s="139"/>
      <c r="S1" s="139"/>
    </row>
    <row r="2" spans="1:20" ht="23.7" customHeight="1" x14ac:dyDescent="0.4">
      <c r="A2" s="140" t="s">
        <v>63</v>
      </c>
      <c r="B2" s="141"/>
      <c r="C2" s="141"/>
      <c r="D2" s="141"/>
      <c r="E2" s="141"/>
      <c r="F2" s="141"/>
      <c r="G2" s="141"/>
      <c r="H2" s="141"/>
      <c r="I2" s="141"/>
      <c r="J2" s="141"/>
      <c r="K2" s="141"/>
      <c r="L2" s="141"/>
      <c r="M2" s="141"/>
      <c r="N2" s="141"/>
      <c r="O2" s="141"/>
      <c r="P2" s="141"/>
      <c r="Q2" s="141"/>
      <c r="R2" s="141"/>
      <c r="S2" s="141"/>
    </row>
    <row r="3" spans="1:20" ht="14.7" customHeight="1" x14ac:dyDescent="0.3">
      <c r="A3" s="128"/>
      <c r="B3" s="139"/>
      <c r="C3" s="128"/>
      <c r="D3" s="139"/>
      <c r="E3" s="128"/>
      <c r="F3" s="139"/>
      <c r="G3" s="139"/>
      <c r="H3" s="139"/>
      <c r="I3" s="128"/>
      <c r="J3" s="139"/>
      <c r="K3" s="128"/>
      <c r="L3" s="139"/>
      <c r="M3" s="139"/>
      <c r="N3" s="139"/>
      <c r="O3" s="128"/>
      <c r="P3" s="139"/>
      <c r="Q3" s="128"/>
      <c r="R3" s="139"/>
      <c r="S3" s="139"/>
    </row>
    <row r="4" spans="1:20" ht="14.7" customHeight="1" x14ac:dyDescent="0.3">
      <c r="A4" s="128"/>
      <c r="B4" s="159" t="s">
        <v>52</v>
      </c>
      <c r="C4" s="160"/>
      <c r="D4" s="142" t="s">
        <v>53</v>
      </c>
      <c r="E4" s="160"/>
      <c r="F4" s="143" t="s">
        <v>54</v>
      </c>
      <c r="G4" s="143"/>
      <c r="H4" s="159" t="s">
        <v>52</v>
      </c>
      <c r="I4" s="160"/>
      <c r="J4" s="142" t="s">
        <v>53</v>
      </c>
      <c r="K4" s="160"/>
      <c r="L4" s="143" t="s">
        <v>54</v>
      </c>
      <c r="M4" s="143"/>
      <c r="N4" s="159" t="s">
        <v>52</v>
      </c>
      <c r="O4" s="160"/>
      <c r="P4" s="142" t="s">
        <v>53</v>
      </c>
      <c r="Q4" s="160"/>
      <c r="R4" s="143" t="s">
        <v>54</v>
      </c>
      <c r="S4" s="143"/>
    </row>
    <row r="5" spans="1:20" ht="15" customHeight="1" thickBot="1" x14ac:dyDescent="0.35">
      <c r="A5" s="128"/>
      <c r="B5" s="139"/>
      <c r="C5" s="128"/>
      <c r="D5" s="139"/>
      <c r="E5" s="128"/>
      <c r="F5" s="139"/>
      <c r="G5" s="139"/>
      <c r="H5" s="139"/>
      <c r="I5" s="128"/>
      <c r="J5" s="139"/>
      <c r="K5" s="128"/>
      <c r="L5" s="139"/>
      <c r="M5" s="139"/>
      <c r="N5" s="139"/>
      <c r="O5" s="128"/>
      <c r="P5" s="139"/>
      <c r="Q5" s="128"/>
      <c r="R5" s="139"/>
      <c r="S5" s="139"/>
    </row>
    <row r="6" spans="1:20" ht="15" customHeight="1" thickBot="1" x14ac:dyDescent="0.35">
      <c r="A6" s="144" t="s">
        <v>55</v>
      </c>
      <c r="B6" s="145">
        <v>0</v>
      </c>
      <c r="C6" s="99"/>
      <c r="D6" s="146">
        <v>6825.8</v>
      </c>
      <c r="E6" s="97"/>
      <c r="F6" s="147">
        <v>6825.8</v>
      </c>
      <c r="G6" s="98"/>
      <c r="H6" s="145">
        <v>10004.549999999999</v>
      </c>
      <c r="I6" s="99"/>
      <c r="J6" s="146">
        <v>11108.6</v>
      </c>
      <c r="K6" s="97"/>
      <c r="L6" s="146">
        <v>6825.8</v>
      </c>
      <c r="M6" s="98"/>
      <c r="N6" s="145"/>
      <c r="O6" s="99"/>
      <c r="P6" s="146"/>
      <c r="Q6" s="97"/>
      <c r="R6" s="147"/>
      <c r="S6" s="98"/>
    </row>
    <row r="7" spans="1:20" ht="14.7" customHeight="1" x14ac:dyDescent="0.3">
      <c r="A7" s="128"/>
      <c r="B7" s="148"/>
      <c r="C7" s="128"/>
      <c r="D7" s="149"/>
      <c r="E7" s="128"/>
      <c r="F7" s="150"/>
      <c r="G7" s="139"/>
      <c r="H7" s="148"/>
      <c r="I7" s="128"/>
      <c r="J7" s="149"/>
      <c r="K7" s="128"/>
      <c r="L7" s="150"/>
      <c r="M7" s="139"/>
      <c r="N7" s="148"/>
      <c r="O7" s="128"/>
      <c r="P7" s="149"/>
      <c r="Q7" s="128"/>
      <c r="R7" s="150"/>
      <c r="S7" s="139"/>
    </row>
    <row r="8" spans="1:20" ht="15" customHeight="1" thickBot="1" x14ac:dyDescent="0.35">
      <c r="A8" s="128"/>
      <c r="B8" s="151"/>
      <c r="C8" s="128"/>
      <c r="D8" s="152"/>
      <c r="E8" s="128"/>
      <c r="F8" s="153"/>
      <c r="G8" s="139"/>
      <c r="H8" s="151"/>
      <c r="I8" s="128"/>
      <c r="J8" s="152"/>
      <c r="K8" s="128"/>
      <c r="L8" s="153"/>
      <c r="M8" s="139"/>
      <c r="N8" s="151"/>
      <c r="O8" s="128"/>
      <c r="P8" s="152"/>
      <c r="Q8" s="128"/>
      <c r="R8" s="153"/>
      <c r="S8" s="139"/>
    </row>
    <row r="9" spans="1:20" ht="15" customHeight="1" thickBot="1" x14ac:dyDescent="0.35">
      <c r="A9" s="144" t="s">
        <v>56</v>
      </c>
      <c r="B9" s="145">
        <v>9119</v>
      </c>
      <c r="C9" s="99"/>
      <c r="D9" s="146">
        <v>12041.15</v>
      </c>
      <c r="E9" s="97"/>
      <c r="F9" s="147">
        <v>11760.2</v>
      </c>
      <c r="G9" s="98"/>
      <c r="H9" s="145">
        <v>11856</v>
      </c>
      <c r="I9" s="99"/>
      <c r="J9" s="146">
        <v>11883.15</v>
      </c>
      <c r="K9" s="97"/>
      <c r="L9" s="147">
        <v>11171.55</v>
      </c>
      <c r="M9" s="98"/>
      <c r="N9" s="145"/>
      <c r="O9" s="99"/>
      <c r="P9" s="146"/>
      <c r="Q9" s="97"/>
      <c r="R9" s="146"/>
      <c r="S9" s="98"/>
    </row>
    <row r="10" spans="1:20" ht="14.7" customHeight="1" x14ac:dyDescent="0.3">
      <c r="A10" s="128"/>
      <c r="B10" s="148"/>
      <c r="C10" s="128"/>
      <c r="D10" s="149"/>
      <c r="E10" s="128"/>
      <c r="F10" s="150"/>
      <c r="G10" s="139"/>
      <c r="H10" s="148"/>
      <c r="I10" s="128"/>
      <c r="J10" s="149"/>
      <c r="K10" s="128"/>
      <c r="L10" s="150"/>
      <c r="M10" s="139"/>
      <c r="N10" s="148"/>
      <c r="O10" s="128"/>
      <c r="P10" s="149"/>
      <c r="Q10" s="128"/>
      <c r="R10" s="150"/>
      <c r="S10" s="139"/>
    </row>
    <row r="11" spans="1:20" ht="15" customHeight="1" thickBot="1" x14ac:dyDescent="0.35">
      <c r="A11" s="128"/>
      <c r="B11" s="151"/>
      <c r="C11" s="128"/>
      <c r="D11" s="152"/>
      <c r="E11" s="128"/>
      <c r="F11" s="153"/>
      <c r="G11" s="139"/>
      <c r="H11" s="151"/>
      <c r="I11" s="128"/>
      <c r="J11" s="152"/>
      <c r="K11" s="128"/>
      <c r="L11" s="153"/>
      <c r="M11" s="139"/>
      <c r="N11" s="151"/>
      <c r="O11" s="128"/>
      <c r="P11" s="152"/>
      <c r="Q11" s="128"/>
      <c r="R11" s="153"/>
      <c r="S11" s="139"/>
    </row>
    <row r="12" spans="1:20" ht="15" customHeight="1" thickBot="1" x14ac:dyDescent="0.35">
      <c r="A12" s="144" t="s">
        <v>57</v>
      </c>
      <c r="B12" s="145">
        <v>6825.8</v>
      </c>
      <c r="C12" s="99"/>
      <c r="D12" s="146"/>
      <c r="E12" s="97"/>
      <c r="F12" s="147">
        <v>10004.549999999999</v>
      </c>
      <c r="G12" s="98"/>
      <c r="H12" s="145">
        <v>11108.6</v>
      </c>
      <c r="I12" s="99"/>
      <c r="J12" s="146">
        <v>11682.95</v>
      </c>
      <c r="K12" s="97"/>
      <c r="L12" s="147">
        <v>10004.549999999999</v>
      </c>
      <c r="M12" s="98"/>
      <c r="N12" s="204"/>
      <c r="O12" s="99"/>
      <c r="P12" s="146"/>
      <c r="Q12" s="97"/>
      <c r="R12" s="147"/>
      <c r="S12" s="98"/>
      <c r="T12" s="101" t="s">
        <v>58</v>
      </c>
    </row>
    <row r="13" spans="1:20" ht="14.7" customHeight="1" x14ac:dyDescent="0.3">
      <c r="A13" s="128"/>
      <c r="B13" s="139"/>
      <c r="C13" s="128"/>
      <c r="D13" s="139"/>
      <c r="E13" s="128"/>
      <c r="F13" s="139"/>
      <c r="G13" s="139"/>
      <c r="H13" s="139"/>
      <c r="I13" s="128"/>
      <c r="J13" s="139"/>
      <c r="K13" s="128"/>
      <c r="L13" s="139"/>
      <c r="M13" s="139"/>
      <c r="N13" s="139"/>
      <c r="O13" s="128"/>
      <c r="P13" s="139"/>
      <c r="Q13" s="128"/>
      <c r="R13" s="139"/>
      <c r="S13" s="139"/>
    </row>
    <row r="14" spans="1:20" ht="14.7" customHeight="1" x14ac:dyDescent="0.3">
      <c r="A14" s="128"/>
      <c r="B14" s="139"/>
      <c r="C14" s="128"/>
      <c r="D14" s="139"/>
      <c r="E14" s="128"/>
      <c r="F14" s="139"/>
      <c r="G14" s="139"/>
      <c r="H14" s="139"/>
      <c r="I14" s="128"/>
      <c r="J14" s="139"/>
      <c r="K14" s="128"/>
      <c r="L14" s="139"/>
      <c r="M14" s="139"/>
      <c r="N14" s="139"/>
      <c r="O14" s="128"/>
      <c r="P14" s="139"/>
      <c r="Q14" s="128"/>
      <c r="R14" s="139"/>
      <c r="S14" s="139"/>
    </row>
    <row r="15" spans="1:20" ht="14.7" customHeight="1" x14ac:dyDescent="0.3">
      <c r="A15" s="154" t="s">
        <v>59</v>
      </c>
      <c r="B15" s="161"/>
      <c r="C15" s="128"/>
      <c r="D15" s="139"/>
      <c r="E15" s="128"/>
      <c r="F15" s="139"/>
      <c r="G15" s="139"/>
      <c r="H15" s="161"/>
      <c r="I15" s="128"/>
      <c r="J15" s="139"/>
      <c r="K15" s="128"/>
      <c r="L15" s="139"/>
      <c r="M15" s="139"/>
      <c r="N15" s="161"/>
      <c r="O15" s="128"/>
      <c r="P15" s="139"/>
      <c r="Q15" s="128"/>
      <c r="R15" s="139"/>
      <c r="S15" s="139"/>
    </row>
    <row r="16" spans="1:20" ht="14.7" customHeight="1" x14ac:dyDescent="0.3">
      <c r="A16" s="162">
        <v>0.23599999999999999</v>
      </c>
      <c r="B16" s="123">
        <f>VALUE(23.6/100*(B6-B9)+B9)</f>
        <v>6966.9159999999993</v>
      </c>
      <c r="C16" s="124"/>
      <c r="D16" s="123">
        <f>VALUE(23.6/100*(D6-D9)+D9)</f>
        <v>10810.3274</v>
      </c>
      <c r="E16" s="123"/>
      <c r="F16" s="123">
        <f>VALUE(23.6/100*(F6-F9)+F9)</f>
        <v>10595.6816</v>
      </c>
      <c r="G16" s="123"/>
      <c r="H16" s="123">
        <f>VALUE(23.6/100*(H6-H9)+H9)</f>
        <v>11419.0578</v>
      </c>
      <c r="I16" s="124"/>
      <c r="J16" s="123">
        <f>VALUE(23.6/100*(J6-J9)+J9)</f>
        <v>11700.3562</v>
      </c>
      <c r="K16" s="123"/>
      <c r="L16" s="123">
        <f>VALUE(23.6/100*(L6-L9)+L9)</f>
        <v>10145.953</v>
      </c>
      <c r="M16" s="123"/>
      <c r="N16" s="123">
        <f>VALUE(23.6/100*(N6-N9)+N9)</f>
        <v>0</v>
      </c>
      <c r="O16" s="124"/>
      <c r="P16" s="123">
        <f>VALUE(23.6/100*(P6-P9)+P9)</f>
        <v>0</v>
      </c>
      <c r="Q16" s="123"/>
      <c r="R16" s="123">
        <f>VALUE(23.6/100*(R6-R9)+R9)</f>
        <v>0</v>
      </c>
      <c r="S16" s="123"/>
    </row>
    <row r="17" spans="1:19" ht="14.7" customHeight="1" x14ac:dyDescent="0.3">
      <c r="A17" s="163">
        <v>0.38200000000000001</v>
      </c>
      <c r="B17" s="125">
        <f>38.2/100*(B6-B9)+B9</f>
        <v>5635.5419999999995</v>
      </c>
      <c r="C17" s="126"/>
      <c r="D17" s="125">
        <f>VALUE(38.2/100*(D6-D9)+D9)</f>
        <v>10048.8863</v>
      </c>
      <c r="E17" s="125"/>
      <c r="F17" s="125">
        <f>VALUE(38.2/100*(F6-F9)+F9)</f>
        <v>9875.2592000000004</v>
      </c>
      <c r="G17" s="125"/>
      <c r="H17" s="125">
        <f>38.2/100*(H6-H9)+H9</f>
        <v>11148.7461</v>
      </c>
      <c r="I17" s="126"/>
      <c r="J17" s="125">
        <f>VALUE(38.2/100*(J6-J9)+J9)</f>
        <v>11587.2719</v>
      </c>
      <c r="K17" s="125"/>
      <c r="L17" s="125">
        <f>VALUE(38.2/100*(L6-L9)+L9)</f>
        <v>9511.4735000000001</v>
      </c>
      <c r="M17" s="125"/>
      <c r="N17" s="125">
        <f>38.2/100*(N6-N9)+N9</f>
        <v>0</v>
      </c>
      <c r="O17" s="126"/>
      <c r="P17" s="125">
        <f>VALUE(38.2/100*(P6-P9)+P9)</f>
        <v>0</v>
      </c>
      <c r="Q17" s="125"/>
      <c r="R17" s="125">
        <f>VALUE(38.2/100*(R6-R9)+R9)</f>
        <v>0</v>
      </c>
      <c r="S17" s="125"/>
    </row>
    <row r="18" spans="1:19" ht="14.7" customHeight="1" x14ac:dyDescent="0.3">
      <c r="A18" s="162">
        <v>0.5</v>
      </c>
      <c r="B18" s="123">
        <f>VALUE(50/100*(B6-B9)+B9)</f>
        <v>4559.5</v>
      </c>
      <c r="C18" s="124"/>
      <c r="D18" s="123">
        <f>VALUE(50/100*(D6-D9)+D9)</f>
        <v>9433.4750000000004</v>
      </c>
      <c r="E18" s="123"/>
      <c r="F18" s="123">
        <f>VALUE(50/100*(F6-F9)+F9)</f>
        <v>9293</v>
      </c>
      <c r="G18" s="123"/>
      <c r="H18" s="123">
        <f>VALUE(50/100*(H6-H9)+H9)</f>
        <v>10930.275</v>
      </c>
      <c r="I18" s="124"/>
      <c r="J18" s="123">
        <f>VALUE(50/100*(J6-J9)+J9)</f>
        <v>11495.875</v>
      </c>
      <c r="K18" s="123"/>
      <c r="L18" s="123">
        <f>VALUE(50/100*(L6-L9)+L9)</f>
        <v>8998.6749999999993</v>
      </c>
      <c r="M18" s="123"/>
      <c r="N18" s="123">
        <f>VALUE(50/100*(N6-N9)+N9)</f>
        <v>0</v>
      </c>
      <c r="O18" s="124"/>
      <c r="P18" s="123">
        <f>VALUE(50/100*(P6-P9)+P9)</f>
        <v>0</v>
      </c>
      <c r="Q18" s="123"/>
      <c r="R18" s="123">
        <f>VALUE(50/100*(R6-R9)+R9)</f>
        <v>0</v>
      </c>
      <c r="S18" s="123"/>
    </row>
    <row r="19" spans="1:19" ht="14.7" customHeight="1" x14ac:dyDescent="0.3">
      <c r="A19" s="162">
        <v>0.61799999999999999</v>
      </c>
      <c r="B19" s="123">
        <f>VALUE(61.8/100*(B6-B9)+B9)</f>
        <v>3483.4579999999996</v>
      </c>
      <c r="C19" s="124"/>
      <c r="D19" s="123">
        <f>VALUE(61.8/100*(D6-D9)+D9)</f>
        <v>8818.0637000000006</v>
      </c>
      <c r="E19" s="123"/>
      <c r="F19" s="123">
        <f>VALUE(61.8/100*(F6-F9)+F9)</f>
        <v>8710.7407999999996</v>
      </c>
      <c r="G19" s="123"/>
      <c r="H19" s="123">
        <f>VALUE(61.8/100*(H6-H9)+H9)</f>
        <v>10711.803899999999</v>
      </c>
      <c r="I19" s="124"/>
      <c r="J19" s="123">
        <f>VALUE(61.8/100*(J6-J9)+J9)</f>
        <v>11404.4781</v>
      </c>
      <c r="K19" s="123"/>
      <c r="L19" s="123">
        <f>VALUE(61.8/100*(L6-L9)+L9)</f>
        <v>8485.8765000000003</v>
      </c>
      <c r="M19" s="123"/>
      <c r="N19" s="123">
        <f>VALUE(61.8/100*(N6-N9)+N9)</f>
        <v>0</v>
      </c>
      <c r="O19" s="124"/>
      <c r="P19" s="123">
        <f>VALUE(61.8/100*(P6-P9)+P9)</f>
        <v>0</v>
      </c>
      <c r="Q19" s="123"/>
      <c r="R19" s="123">
        <f>VALUE(61.8/100*(R6-R9)+R9)</f>
        <v>0</v>
      </c>
      <c r="S19" s="123"/>
    </row>
    <row r="20" spans="1:19" ht="14.7" customHeight="1" x14ac:dyDescent="0.3">
      <c r="A20" s="164">
        <v>0.70699999999999996</v>
      </c>
      <c r="B20" s="127">
        <f>VALUE(70.7/100*(B6-B9)+B9)</f>
        <v>2671.8669999999993</v>
      </c>
      <c r="C20" s="128"/>
      <c r="D20" s="127">
        <f>VALUE(70.7/100*(D6-D9)+D9)</f>
        <v>8353.8975499999997</v>
      </c>
      <c r="E20" s="129"/>
      <c r="F20" s="127">
        <f>VALUE(70.7/100*(F6-F9)+F9)</f>
        <v>8271.5792000000001</v>
      </c>
      <c r="G20" s="127"/>
      <c r="H20" s="127">
        <f>VALUE(70.7/100*(H6-H9)+H9)</f>
        <v>10547.02485</v>
      </c>
      <c r="I20" s="128"/>
      <c r="J20" s="127">
        <f>VALUE(70.7/100*(J6-J9)+J9)</f>
        <v>11335.54315</v>
      </c>
      <c r="K20" s="129"/>
      <c r="L20" s="127">
        <f>VALUE(70.7/100*(L6-L9)+L9)</f>
        <v>8099.1047499999995</v>
      </c>
      <c r="M20" s="127"/>
      <c r="N20" s="127">
        <f>VALUE(70.7/100*(N6-N9)+N9)</f>
        <v>0</v>
      </c>
      <c r="O20" s="128"/>
      <c r="P20" s="127">
        <f>VALUE(70.7/100*(P6-P9)+P9)</f>
        <v>0</v>
      </c>
      <c r="Q20" s="129"/>
      <c r="R20" s="127">
        <f>VALUE(70.7/100*(R6-R9)+R9)</f>
        <v>0</v>
      </c>
      <c r="S20" s="127"/>
    </row>
    <row r="21" spans="1:19" ht="14.7" customHeight="1" x14ac:dyDescent="0.3">
      <c r="A21" s="162">
        <v>0.78600000000000003</v>
      </c>
      <c r="B21" s="123">
        <f>VALUE(78.6/100*(B6-B9)+B9)</f>
        <v>1951.4660000000003</v>
      </c>
      <c r="C21" s="124"/>
      <c r="D21" s="123">
        <f>VALUE(78.6/100*(D6-D9)+D9)</f>
        <v>7941.8849000000009</v>
      </c>
      <c r="E21" s="123"/>
      <c r="F21" s="123">
        <f>VALUE(78.6/100*(F6-F9)+F9)</f>
        <v>7881.7616000000007</v>
      </c>
      <c r="G21" s="123"/>
      <c r="H21" s="123">
        <f>VALUE(78.6/100*(H6-H9)+H9)</f>
        <v>10400.7603</v>
      </c>
      <c r="I21" s="124"/>
      <c r="J21" s="123">
        <f>VALUE(78.6/100*(J6-J9)+J9)</f>
        <v>11274.3537</v>
      </c>
      <c r="K21" s="123"/>
      <c r="L21" s="123">
        <f>VALUE(78.6/100*(L6-L9)+L9)</f>
        <v>7755.790500000001</v>
      </c>
      <c r="M21" s="123"/>
      <c r="N21" s="123">
        <f>VALUE(78.6/100*(N6-N9)+N9)</f>
        <v>0</v>
      </c>
      <c r="O21" s="124"/>
      <c r="P21" s="123">
        <f>VALUE(78.6/100*(P6-P9)+P9)</f>
        <v>0</v>
      </c>
      <c r="Q21" s="123"/>
      <c r="R21" s="123">
        <f>VALUE(78.6/100*(R6-R9)+R9)</f>
        <v>0</v>
      </c>
      <c r="S21" s="123"/>
    </row>
    <row r="22" spans="1:19" ht="14.7" customHeight="1" x14ac:dyDescent="0.3">
      <c r="A22" s="164">
        <v>1</v>
      </c>
      <c r="B22" s="127">
        <f>VALUE(100/100*(B6-B9)+B9)</f>
        <v>0</v>
      </c>
      <c r="C22" s="128"/>
      <c r="D22" s="127">
        <f>VALUE(100/100*(D6-D9)+D9)</f>
        <v>6825.8</v>
      </c>
      <c r="E22" s="129"/>
      <c r="F22" s="127">
        <f>VALUE(100/100*(F6-F9)+F9)</f>
        <v>6825.8</v>
      </c>
      <c r="G22" s="127"/>
      <c r="H22" s="127">
        <f>VALUE(100/100*(H6-H9)+H9)</f>
        <v>10004.549999999999</v>
      </c>
      <c r="I22" s="128"/>
      <c r="J22" s="127">
        <f>VALUE(100/100*(J6-J9)+J9)</f>
        <v>11108.6</v>
      </c>
      <c r="K22" s="129"/>
      <c r="L22" s="127">
        <f>VALUE(100/100*(L6-L9)+L9)</f>
        <v>6825.8</v>
      </c>
      <c r="M22" s="127"/>
      <c r="N22" s="127">
        <f>VALUE(100/100*(N6-N9)+N9)</f>
        <v>0</v>
      </c>
      <c r="O22" s="128"/>
      <c r="P22" s="127">
        <f>VALUE(100/100*(P6-P9)+P9)</f>
        <v>0</v>
      </c>
      <c r="Q22" s="129"/>
      <c r="R22" s="127">
        <f>VALUE(100/100*(R6-R9)+R9)</f>
        <v>0</v>
      </c>
      <c r="S22" s="127"/>
    </row>
    <row r="23" spans="1:19" ht="14.7" customHeight="1" x14ac:dyDescent="0.3">
      <c r="A23" s="128"/>
      <c r="B23" s="127"/>
      <c r="C23" s="128"/>
      <c r="D23" s="127"/>
      <c r="E23" s="129"/>
      <c r="F23" s="127"/>
      <c r="G23" s="127"/>
      <c r="H23" s="127"/>
      <c r="I23" s="128"/>
      <c r="J23" s="127"/>
      <c r="K23" s="129"/>
      <c r="L23" s="127"/>
      <c r="M23" s="127"/>
      <c r="N23" s="127"/>
      <c r="O23" s="128"/>
      <c r="P23" s="127"/>
      <c r="Q23" s="129"/>
      <c r="R23" s="127"/>
      <c r="S23" s="127"/>
    </row>
    <row r="24" spans="1:19" ht="14.7" customHeight="1" x14ac:dyDescent="0.3">
      <c r="A24" s="130" t="s">
        <v>60</v>
      </c>
      <c r="B24" s="127"/>
      <c r="C24" s="128"/>
      <c r="D24" s="127"/>
      <c r="E24" s="129"/>
      <c r="F24" s="127"/>
      <c r="G24" s="127"/>
      <c r="H24" s="127"/>
      <c r="I24" s="128"/>
      <c r="J24" s="127"/>
      <c r="K24" s="129"/>
      <c r="L24" s="127"/>
      <c r="M24" s="127"/>
      <c r="N24" s="127"/>
      <c r="O24" s="128"/>
      <c r="P24" s="127"/>
      <c r="Q24" s="129"/>
      <c r="R24" s="127"/>
      <c r="S24" s="127"/>
    </row>
    <row r="25" spans="1:19" ht="14.7" customHeight="1" x14ac:dyDescent="0.3">
      <c r="A25" s="165">
        <v>0.38200000000000001</v>
      </c>
      <c r="B25" s="131">
        <f>VALUE(B12-38.2/100*(B6-B9))</f>
        <v>10309.258</v>
      </c>
      <c r="C25" s="132"/>
      <c r="D25" s="131">
        <f>VALUE(D12-38.2/100*(D6-D9))</f>
        <v>1992.2636999999997</v>
      </c>
      <c r="E25" s="131"/>
      <c r="F25" s="131">
        <f>VALUE(F12-38.2/100*(F6-F9))</f>
        <v>11889.4908</v>
      </c>
      <c r="G25" s="131"/>
      <c r="H25" s="131">
        <f>VALUE(H12-38.2/100*(H6-H9))</f>
        <v>11815.8539</v>
      </c>
      <c r="I25" s="132"/>
      <c r="J25" s="131">
        <f>VALUE(J12-38.2/100*(J6-J9))</f>
        <v>11978.828100000001</v>
      </c>
      <c r="K25" s="131"/>
      <c r="L25" s="133">
        <f>VALUE(L12-38.2/100*(L6-L9))</f>
        <v>11664.626499999998</v>
      </c>
      <c r="M25" s="131"/>
      <c r="N25" s="131">
        <f>VALUE(N12-38.2/100*(N6-N9))</f>
        <v>0</v>
      </c>
      <c r="O25" s="132"/>
      <c r="P25" s="131">
        <f>VALUE(P12-38.2/100*(P6-P9))</f>
        <v>0</v>
      </c>
      <c r="Q25" s="131"/>
      <c r="R25" s="131">
        <f>VALUE(R12-38.2/100*(R6-R9))</f>
        <v>0</v>
      </c>
      <c r="S25" s="131"/>
    </row>
    <row r="26" spans="1:19" ht="14.7" customHeight="1" x14ac:dyDescent="0.3">
      <c r="A26" s="165">
        <v>0.5</v>
      </c>
      <c r="B26" s="131">
        <f>VALUE(B12-50/100*(B6-B9))</f>
        <v>11385.3</v>
      </c>
      <c r="C26" s="132"/>
      <c r="D26" s="131">
        <f>VALUE(D12-50/100*(D6-D9))</f>
        <v>2607.6749999999997</v>
      </c>
      <c r="E26" s="131"/>
      <c r="F26" s="131">
        <f>VALUE(F12-50/100*(F6-F9))</f>
        <v>12471.75</v>
      </c>
      <c r="G26" s="131"/>
      <c r="H26" s="131">
        <f>VALUE(H12-50/100*(H6-H9))</f>
        <v>12034.325000000001</v>
      </c>
      <c r="I26" s="132"/>
      <c r="J26" s="131">
        <f>VALUE(J12-50/100*(J6-J9))</f>
        <v>12070.225</v>
      </c>
      <c r="K26" s="131"/>
      <c r="L26" s="131">
        <f>VALUE(L12-50/100*(L6-L9))</f>
        <v>12177.424999999999</v>
      </c>
      <c r="M26" s="131"/>
      <c r="N26" s="131">
        <f>VALUE(N12-50/100*(N6-N9))</f>
        <v>0</v>
      </c>
      <c r="O26" s="132"/>
      <c r="P26" s="131">
        <f>VALUE(P12-50/100*(P6-P9))</f>
        <v>0</v>
      </c>
      <c r="Q26" s="131"/>
      <c r="R26" s="131">
        <f>VALUE(R12-50/100*(R6-R9))</f>
        <v>0</v>
      </c>
      <c r="S26" s="131"/>
    </row>
    <row r="27" spans="1:19" ht="14.7" customHeight="1" x14ac:dyDescent="0.3">
      <c r="A27" s="166">
        <v>0.61799999999999999</v>
      </c>
      <c r="B27" s="134">
        <f>VALUE(B12-61.8/100*(B6-B9))</f>
        <v>12461.342000000001</v>
      </c>
      <c r="C27" s="135"/>
      <c r="D27" s="134">
        <f>VALUE(D12-61.8/100*(D6-D9))</f>
        <v>3223.0862999999995</v>
      </c>
      <c r="E27" s="134"/>
      <c r="F27" s="134">
        <f>VALUE(F12-61.8/100*(F6-F9))</f>
        <v>13054.0092</v>
      </c>
      <c r="G27" s="134"/>
      <c r="H27" s="134">
        <f>VALUE(H12-61.8/100*(H6-H9))</f>
        <v>12252.796100000001</v>
      </c>
      <c r="I27" s="135"/>
      <c r="J27" s="134">
        <f>VALUE(J12-61.8/100*(J6-J9))</f>
        <v>12161.6219</v>
      </c>
      <c r="K27" s="134"/>
      <c r="L27" s="134">
        <f>VALUE(L12-61.8/100*(L6-L9))</f>
        <v>12690.223499999998</v>
      </c>
      <c r="M27" s="134"/>
      <c r="N27" s="134">
        <f>VALUE(N12-61.8/100*(N6-N9))</f>
        <v>0</v>
      </c>
      <c r="O27" s="135"/>
      <c r="P27" s="134">
        <f>VALUE(P12-61.8/100*(P6-P9))</f>
        <v>0</v>
      </c>
      <c r="Q27" s="134"/>
      <c r="R27" s="134">
        <f>VALUE(R12-61.8/100*(R6-R9))</f>
        <v>0</v>
      </c>
      <c r="S27" s="134"/>
    </row>
    <row r="28" spans="1:19" ht="14.7" customHeight="1" x14ac:dyDescent="0.3">
      <c r="A28" s="164">
        <v>0.70699999999999996</v>
      </c>
      <c r="B28" s="127">
        <f>VALUE(B12-70.07/100*(B6-B9))</f>
        <v>13215.4833</v>
      </c>
      <c r="C28" s="128"/>
      <c r="D28" s="127">
        <f>VALUE(D12-70.07/100*(D6-D9))</f>
        <v>3654.3957449999989</v>
      </c>
      <c r="E28" s="129"/>
      <c r="F28" s="127">
        <f>VALUE(F12-70.07/100*(F6-F9))</f>
        <v>13462.084079999999</v>
      </c>
      <c r="G28" s="127"/>
      <c r="H28" s="127">
        <f>VALUE(H12-70.07/100*(H6-H9))</f>
        <v>12405.911015000001</v>
      </c>
      <c r="I28" s="128"/>
      <c r="J28" s="127">
        <f>VALUE(J12-70.07/100*(J6-J9))</f>
        <v>12225.677185</v>
      </c>
      <c r="K28" s="129"/>
      <c r="L28" s="127">
        <f>VALUE(L12-70.07/100*(L6-L9))</f>
        <v>13049.617024999998</v>
      </c>
      <c r="M28" s="127"/>
      <c r="N28" s="127">
        <f>VALUE(N12-70.07/100*(N6-N9))</f>
        <v>0</v>
      </c>
      <c r="O28" s="128"/>
      <c r="P28" s="127">
        <f>VALUE(P12-70.07/100*(P6-P9))</f>
        <v>0</v>
      </c>
      <c r="Q28" s="129"/>
      <c r="R28" s="127">
        <f>VALUE(R12-70.07/100*(R6-R9))</f>
        <v>0</v>
      </c>
      <c r="S28" s="127"/>
    </row>
    <row r="29" spans="1:19" ht="14.7" customHeight="1" x14ac:dyDescent="0.3">
      <c r="A29" s="165">
        <v>1</v>
      </c>
      <c r="B29" s="131">
        <f>VALUE(B12-100/100*(B6-B9))</f>
        <v>15944.8</v>
      </c>
      <c r="C29" s="132"/>
      <c r="D29" s="131">
        <f>VALUE(D12-100/100*(D6-D9))</f>
        <v>5215.3499999999995</v>
      </c>
      <c r="E29" s="131"/>
      <c r="F29" s="131">
        <f>VALUE(F12-100/100*(F6-F9))</f>
        <v>14938.95</v>
      </c>
      <c r="G29" s="131"/>
      <c r="H29" s="131">
        <f>VALUE(H12-100/100*(H6-H9))</f>
        <v>12960.050000000001</v>
      </c>
      <c r="I29" s="132"/>
      <c r="J29" s="131">
        <f>VALUE(J12-100/100*(J6-J9))</f>
        <v>12457.5</v>
      </c>
      <c r="K29" s="131"/>
      <c r="L29" s="131">
        <f>VALUE(L12-100/100*(L6-L9))</f>
        <v>14350.3</v>
      </c>
      <c r="M29" s="131"/>
      <c r="N29" s="131">
        <f>VALUE(N12-100/100*(N6-N9))</f>
        <v>0</v>
      </c>
      <c r="O29" s="132"/>
      <c r="P29" s="131">
        <f>VALUE(P12-100/100*(P6-P9))</f>
        <v>0</v>
      </c>
      <c r="Q29" s="131"/>
      <c r="R29" s="131">
        <f>VALUE(R12-100/100*(R6-R9))</f>
        <v>0</v>
      </c>
      <c r="S29" s="131"/>
    </row>
    <row r="30" spans="1:19" ht="14.7" customHeight="1" x14ac:dyDescent="0.3">
      <c r="A30" s="167">
        <v>1.236</v>
      </c>
      <c r="B30" s="136">
        <f>VALUE(B12-123.6/100*(B6-B9))</f>
        <v>18096.884000000002</v>
      </c>
      <c r="C30" s="137"/>
      <c r="D30" s="136">
        <f>VALUE(D12-123.6/100*(D6-D9))</f>
        <v>6446.172599999999</v>
      </c>
      <c r="E30" s="136"/>
      <c r="F30" s="136">
        <f>VALUE(F12-123.6/100*(F6-F9))</f>
        <v>16103.4684</v>
      </c>
      <c r="G30" s="136"/>
      <c r="H30" s="136">
        <f>VALUE(H12-123.6/100*(H6-H9))</f>
        <v>13396.992200000001</v>
      </c>
      <c r="I30" s="137"/>
      <c r="J30" s="136">
        <f>VALUE(J12-123.6/100*(J6-J9))</f>
        <v>12640.293799999999</v>
      </c>
      <c r="K30" s="136"/>
      <c r="L30" s="136">
        <f>VALUE(L12-123.6/100*(L6-L9))</f>
        <v>15375.896999999997</v>
      </c>
      <c r="M30" s="136"/>
      <c r="N30" s="136">
        <f>VALUE(N12-123.6/100*(N6-N9))</f>
        <v>0</v>
      </c>
      <c r="O30" s="137"/>
      <c r="P30" s="136">
        <f>VALUE(P12-123.6/100*(P6-P9))</f>
        <v>0</v>
      </c>
      <c r="Q30" s="136"/>
      <c r="R30" s="136">
        <f>VALUE(R12-123.6/100*(R6-R9))</f>
        <v>0</v>
      </c>
      <c r="S30" s="136"/>
    </row>
    <row r="31" spans="1:19" ht="14.7" customHeight="1" x14ac:dyDescent="0.3">
      <c r="A31" s="164">
        <v>1.3819999999999999</v>
      </c>
      <c r="B31" s="127">
        <f>VALUE(B12-138.2/100*(B6-B9))</f>
        <v>19428.257999999998</v>
      </c>
      <c r="C31" s="128"/>
      <c r="D31" s="127">
        <f>VALUE(D12-138.2/100*(D6-D9))</f>
        <v>7207.613699999999</v>
      </c>
      <c r="E31" s="129"/>
      <c r="F31" s="127">
        <f>VALUE(F12-138.2/100*(F6-F9))</f>
        <v>16823.890800000001</v>
      </c>
      <c r="G31" s="127"/>
      <c r="H31" s="127">
        <f>VALUE(H12-138.2/100*(H6-H9))</f>
        <v>13667.303900000001</v>
      </c>
      <c r="I31" s="128"/>
      <c r="J31" s="127">
        <f>VALUE(J12-138.2/100*(J6-J9))</f>
        <v>12753.3781</v>
      </c>
      <c r="K31" s="129"/>
      <c r="L31" s="127">
        <f>VALUE(L12-138.2/100*(L6-L9))</f>
        <v>16010.376499999998</v>
      </c>
      <c r="M31" s="127"/>
      <c r="N31" s="127">
        <f>VALUE(N12-138.2/100*(N6-N9))</f>
        <v>0</v>
      </c>
      <c r="O31" s="128"/>
      <c r="P31" s="127">
        <f>VALUE(P12-138.2/100*(P6-P9))</f>
        <v>0</v>
      </c>
      <c r="Q31" s="129"/>
      <c r="R31" s="127">
        <f>VALUE(R12-138.2/100*(R6-R9))</f>
        <v>0</v>
      </c>
      <c r="S31" s="127"/>
    </row>
    <row r="32" spans="1:19" ht="14.7" customHeight="1" x14ac:dyDescent="0.3">
      <c r="A32" s="164">
        <v>1.5</v>
      </c>
      <c r="B32" s="127">
        <f>VALUE(B12-150/100*(B6-B9))</f>
        <v>20504.3</v>
      </c>
      <c r="C32" s="128"/>
      <c r="D32" s="127">
        <f>VALUE(D12-150/100*(D6-D9))</f>
        <v>7823.0249999999996</v>
      </c>
      <c r="E32" s="129"/>
      <c r="F32" s="127">
        <f>VALUE(F12-150/100*(F6-F9))</f>
        <v>17406.150000000001</v>
      </c>
      <c r="G32" s="127"/>
      <c r="H32" s="127">
        <f>VALUE(H12-150/100*(H6-H9))</f>
        <v>13885.775000000001</v>
      </c>
      <c r="I32" s="128"/>
      <c r="J32" s="127">
        <f>VALUE(J12-150/100*(J6-J9))</f>
        <v>12844.775</v>
      </c>
      <c r="K32" s="129"/>
      <c r="L32" s="127">
        <f>VALUE(L12-150/100*(L6-L9))</f>
        <v>16523.174999999996</v>
      </c>
      <c r="M32" s="127"/>
      <c r="N32" s="127">
        <f>VALUE(N12-150/100*(N6-N9))</f>
        <v>0</v>
      </c>
      <c r="O32" s="128"/>
      <c r="P32" s="127">
        <f>VALUE(P12-150/100*(P6-P9))</f>
        <v>0</v>
      </c>
      <c r="Q32" s="129"/>
      <c r="R32" s="127">
        <f>VALUE(R12-150/100*(R6-R9))</f>
        <v>0</v>
      </c>
      <c r="S32" s="127"/>
    </row>
    <row r="33" spans="1:19" ht="14.7" customHeight="1" x14ac:dyDescent="0.3">
      <c r="A33" s="166">
        <v>1.6180000000000001</v>
      </c>
      <c r="B33" s="134">
        <f>VALUE(B12-161.8/100*(B6-B9))</f>
        <v>21580.342000000001</v>
      </c>
      <c r="C33" s="135"/>
      <c r="D33" s="134">
        <f>VALUE(D12-161.8/100*(D6-D9))</f>
        <v>8438.4362999999994</v>
      </c>
      <c r="E33" s="134"/>
      <c r="F33" s="134">
        <f>VALUE(F12-161.8/100*(F6-F9))</f>
        <v>17988.409200000002</v>
      </c>
      <c r="G33" s="134"/>
      <c r="H33" s="134">
        <f>VALUE(H12-161.8/100*(H6-H9))</f>
        <v>14104.246100000002</v>
      </c>
      <c r="I33" s="135"/>
      <c r="J33" s="134">
        <f>VALUE(J12-161.8/100*(J6-J9))</f>
        <v>12936.171899999999</v>
      </c>
      <c r="K33" s="134"/>
      <c r="L33" s="134">
        <f>VALUE(L12-161.8/100*(L6-L9))</f>
        <v>17035.9735</v>
      </c>
      <c r="M33" s="134"/>
      <c r="N33" s="134">
        <f>VALUE(N12-161.8/100*(N6-N9))</f>
        <v>0</v>
      </c>
      <c r="O33" s="135"/>
      <c r="P33" s="134">
        <f>VALUE(P12-161.8/100*(P6-P9))</f>
        <v>0</v>
      </c>
      <c r="Q33" s="134"/>
      <c r="R33" s="134">
        <f>VALUE(R12-161.8/100*(R6-R9))</f>
        <v>0</v>
      </c>
      <c r="S33" s="134"/>
    </row>
    <row r="34" spans="1:19" ht="14.7" customHeight="1" x14ac:dyDescent="0.3">
      <c r="A34" s="164">
        <v>1.7070000000000001</v>
      </c>
      <c r="B34" s="127">
        <f>VALUE(B12-170.07/100*(B6-B9))</f>
        <v>22334.4833</v>
      </c>
      <c r="C34" s="128"/>
      <c r="D34" s="127">
        <f>VALUE(D12-170.07/100*(D6-D9))</f>
        <v>8869.7457449999984</v>
      </c>
      <c r="E34" s="129"/>
      <c r="F34" s="127">
        <f>VALUE(F12-170.07/100*(F6-F9))</f>
        <v>18396.484080000002</v>
      </c>
      <c r="G34" s="127"/>
      <c r="H34" s="127">
        <f>VALUE(H12-170.07/100*(H6-H9))</f>
        <v>14257.361015000002</v>
      </c>
      <c r="I34" s="128"/>
      <c r="J34" s="127">
        <f>VALUE(J12-170.07/100*(J6-J9))</f>
        <v>13000.227185</v>
      </c>
      <c r="K34" s="129"/>
      <c r="L34" s="127">
        <f>VALUE(L12-170.07/100*(L6-L9))</f>
        <v>17395.367024999996</v>
      </c>
      <c r="M34" s="127"/>
      <c r="N34" s="127">
        <f>VALUE(N12-170.07/100*(N6-N9))</f>
        <v>0</v>
      </c>
      <c r="O34" s="128"/>
      <c r="P34" s="127">
        <f>VALUE(P12-170.07/100*(P6-P9))</f>
        <v>0</v>
      </c>
      <c r="Q34" s="129"/>
      <c r="R34" s="127">
        <f>VALUE(R12-170.07/100*(R6-R9))</f>
        <v>0</v>
      </c>
      <c r="S34" s="127"/>
    </row>
    <row r="35" spans="1:19" ht="14.7" customHeight="1" x14ac:dyDescent="0.3">
      <c r="A35" s="165">
        <v>2</v>
      </c>
      <c r="B35" s="131">
        <f>VALUE(B12-200/100*(B6-B9))</f>
        <v>25063.8</v>
      </c>
      <c r="C35" s="132"/>
      <c r="D35" s="131">
        <f>VALUE(D12-200/100*(D6-D9))</f>
        <v>10430.699999999999</v>
      </c>
      <c r="E35" s="131"/>
      <c r="F35" s="131">
        <f>VALUE(F12-200/100*(F6-F9))</f>
        <v>19873.349999999999</v>
      </c>
      <c r="G35" s="131"/>
      <c r="H35" s="131">
        <f>VALUE(H12-200/100*(H6-H9))</f>
        <v>14811.500000000002</v>
      </c>
      <c r="I35" s="132"/>
      <c r="J35" s="131">
        <f>VALUE(J12-200/100*(J6-J9))</f>
        <v>13232.05</v>
      </c>
      <c r="K35" s="131"/>
      <c r="L35" s="131">
        <f>VALUE(L12-200/100*(L6-L9))</f>
        <v>18696.049999999996</v>
      </c>
      <c r="M35" s="131"/>
      <c r="N35" s="131">
        <f>VALUE(N12-200/100*(N6-N9))</f>
        <v>0</v>
      </c>
      <c r="O35" s="132"/>
      <c r="P35" s="131">
        <f>VALUE(P12-200/100*(P6-P9))</f>
        <v>0</v>
      </c>
      <c r="Q35" s="131"/>
      <c r="R35" s="131">
        <f>VALUE(R12-200/100*(R6-R9))</f>
        <v>0</v>
      </c>
      <c r="S35" s="131"/>
    </row>
    <row r="36" spans="1:19" ht="14.7" customHeight="1" x14ac:dyDescent="0.3">
      <c r="A36" s="164">
        <v>2.2360000000000002</v>
      </c>
      <c r="B36" s="127">
        <f>VALUE(B12-223.6/100*(B6-B9))</f>
        <v>27215.883999999998</v>
      </c>
      <c r="C36" s="128"/>
      <c r="D36" s="127">
        <f>VALUE(D12-223.6/100*(D6-D9))</f>
        <v>11661.522599999998</v>
      </c>
      <c r="E36" s="129"/>
      <c r="F36" s="127">
        <f>VALUE(F12-223.6/100*(F6-F9))</f>
        <v>21037.868399999999</v>
      </c>
      <c r="G36" s="127"/>
      <c r="H36" s="127">
        <f>VALUE(H12-223.6/100*(H6-H9))</f>
        <v>15248.442200000001</v>
      </c>
      <c r="I36" s="128"/>
      <c r="J36" s="127">
        <f>VALUE(J12-223.6/100*(J6-J9))</f>
        <v>13414.843799999999</v>
      </c>
      <c r="K36" s="129"/>
      <c r="L36" s="127">
        <f>VALUE(L12-223.6/100*(L6-L9))</f>
        <v>19721.646999999997</v>
      </c>
      <c r="M36" s="127"/>
      <c r="N36" s="127">
        <f>VALUE(N12-223.6/100*(N6-N9))</f>
        <v>0</v>
      </c>
      <c r="O36" s="128"/>
      <c r="P36" s="127">
        <f>VALUE(P12-223.6/100*(P6-P9))</f>
        <v>0</v>
      </c>
      <c r="Q36" s="129"/>
      <c r="R36" s="127">
        <f>VALUE(R12-223.6/100*(R6-R9))</f>
        <v>0</v>
      </c>
      <c r="S36" s="127"/>
    </row>
    <row r="37" spans="1:19" ht="14.7" customHeight="1" x14ac:dyDescent="0.3">
      <c r="A37" s="165">
        <v>2.3820000000000001</v>
      </c>
      <c r="B37" s="131">
        <f>VALUE(B12-238.2/100*(B6-B9))</f>
        <v>28547.257999999998</v>
      </c>
      <c r="C37" s="132"/>
      <c r="D37" s="131">
        <f>VALUE(D12-238.2/100*(D6-D9))</f>
        <v>12422.963699999997</v>
      </c>
      <c r="E37" s="131"/>
      <c r="F37" s="131">
        <f>VALUE(F12-238.2/100*(F6-F9))</f>
        <v>21758.290799999999</v>
      </c>
      <c r="G37" s="131"/>
      <c r="H37" s="131">
        <f>VALUE(H12-238.2/100*(H6-H9))</f>
        <v>15518.753900000002</v>
      </c>
      <c r="I37" s="132"/>
      <c r="J37" s="131">
        <f>VALUE(J12-238.2/100*(J6-J9))</f>
        <v>13527.928099999999</v>
      </c>
      <c r="K37" s="131"/>
      <c r="L37" s="131">
        <f>VALUE(L12-238.2/100*(L6-L9))</f>
        <v>20356.126499999995</v>
      </c>
      <c r="M37" s="131"/>
      <c r="N37" s="131">
        <f>VALUE(N12-238.2/100*(N6-N9))</f>
        <v>0</v>
      </c>
      <c r="O37" s="132"/>
      <c r="P37" s="131">
        <f>VALUE(P12-238.2/100*(P6-P9))</f>
        <v>0</v>
      </c>
      <c r="Q37" s="131"/>
      <c r="R37" s="131">
        <f>VALUE(R12-238.2/100*(R6-R9))</f>
        <v>0</v>
      </c>
      <c r="S37" s="131"/>
    </row>
    <row r="38" spans="1:19" ht="14.7" customHeight="1" x14ac:dyDescent="0.3">
      <c r="A38" s="165">
        <v>2.6179999999999999</v>
      </c>
      <c r="B38" s="131">
        <f>VALUE(B12-261.8/100*(B6-B9))</f>
        <v>30699.342000000001</v>
      </c>
      <c r="C38" s="132"/>
      <c r="D38" s="131">
        <f>VALUE(D12-261.8/100*(D6-D9))</f>
        <v>13653.7863</v>
      </c>
      <c r="E38" s="131"/>
      <c r="F38" s="131">
        <f>VALUE(F12-261.8/100*(F6-F9))</f>
        <v>22922.809200000003</v>
      </c>
      <c r="G38" s="131"/>
      <c r="H38" s="131">
        <f>VALUE(H12-261.8/100*(H6-H9))</f>
        <v>15955.696100000003</v>
      </c>
      <c r="I38" s="132"/>
      <c r="J38" s="131">
        <f>VALUE(J12-261.8/100*(J6-J9))</f>
        <v>13710.721899999999</v>
      </c>
      <c r="K38" s="131"/>
      <c r="L38" s="131">
        <f>VALUE(L12-261.8/100*(L6-L9))</f>
        <v>21381.7235</v>
      </c>
      <c r="M38" s="131"/>
      <c r="N38" s="131">
        <f>VALUE(N12-261.8/100*(N6-N9))</f>
        <v>0</v>
      </c>
      <c r="O38" s="132"/>
      <c r="P38" s="131">
        <f>VALUE(P12-261.8/100*(P6-P9))</f>
        <v>0</v>
      </c>
      <c r="Q38" s="131"/>
      <c r="R38" s="131">
        <f>VALUE(R12-261.8/100*(R6-R9))</f>
        <v>0</v>
      </c>
      <c r="S38" s="131"/>
    </row>
    <row r="39" spans="1:19" ht="14.7" customHeight="1" x14ac:dyDescent="0.3">
      <c r="A39" s="165">
        <v>3</v>
      </c>
      <c r="B39" s="131">
        <f>VALUE(B12-300/100*(B6-B9))</f>
        <v>34182.800000000003</v>
      </c>
      <c r="C39" s="132"/>
      <c r="D39" s="131">
        <f>VALUE(D12-300/100*(D6-D9))</f>
        <v>15646.05</v>
      </c>
      <c r="E39" s="131"/>
      <c r="F39" s="131">
        <f>VALUE(F12-300/100*(F6-F9))</f>
        <v>24807.75</v>
      </c>
      <c r="G39" s="131"/>
      <c r="H39" s="131">
        <f>VALUE(H12-300/100*(H6-H9))</f>
        <v>16662.950000000004</v>
      </c>
      <c r="I39" s="132"/>
      <c r="J39" s="131">
        <f>VALUE(J12-300/100*(J6-J9))</f>
        <v>14006.599999999999</v>
      </c>
      <c r="K39" s="131"/>
      <c r="L39" s="131">
        <f>VALUE(L12-300/100*(L6-L9))</f>
        <v>23041.799999999996</v>
      </c>
      <c r="M39" s="131"/>
      <c r="N39" s="131">
        <f>VALUE(N12-300/100*(N6-N9))</f>
        <v>0</v>
      </c>
      <c r="O39" s="132"/>
      <c r="P39" s="131">
        <f>VALUE(P12-300/100*(P6-P9))</f>
        <v>0</v>
      </c>
      <c r="Q39" s="131"/>
      <c r="R39" s="131">
        <f>VALUE(R12-300/100*(R6-R9))</f>
        <v>0</v>
      </c>
      <c r="S39" s="131"/>
    </row>
    <row r="40" spans="1:19" ht="14.7" customHeight="1" x14ac:dyDescent="0.3">
      <c r="A40" s="164">
        <v>3.2360000000000002</v>
      </c>
      <c r="B40" s="127">
        <f>VALUE(B12-323.6/100*(B6-B9))</f>
        <v>36334.884000000005</v>
      </c>
      <c r="C40" s="128"/>
      <c r="D40" s="127">
        <f>VALUE(D12-323.6/100*(D6-D9))</f>
        <v>16876.872599999999</v>
      </c>
      <c r="E40" s="129"/>
      <c r="F40" s="127">
        <f>VALUE(F12-323.6/100*(F6-F9))</f>
        <v>25972.268400000001</v>
      </c>
      <c r="G40" s="127"/>
      <c r="H40" s="127">
        <f>VALUE(H12-323.6/100*(H6-H9))</f>
        <v>17099.892200000002</v>
      </c>
      <c r="I40" s="128"/>
      <c r="J40" s="127">
        <f>VALUE(J12-323.6/100*(J6-J9))</f>
        <v>14189.393799999998</v>
      </c>
      <c r="K40" s="129"/>
      <c r="L40" s="127">
        <f>VALUE(L12-323.6/100*(L6-L9))</f>
        <v>24067.396999999997</v>
      </c>
      <c r="M40" s="127"/>
      <c r="N40" s="127">
        <f>VALUE(N12-323.6/100*(N6-N9))</f>
        <v>0</v>
      </c>
      <c r="O40" s="128"/>
      <c r="P40" s="127">
        <f>VALUE(P12-323.6/100*(P6-P9))</f>
        <v>0</v>
      </c>
      <c r="Q40" s="129"/>
      <c r="R40" s="127">
        <f>VALUE(R12-323.6/100*(R6-R9))</f>
        <v>0</v>
      </c>
      <c r="S40" s="127"/>
    </row>
    <row r="41" spans="1:19" ht="14.7" customHeight="1" x14ac:dyDescent="0.3">
      <c r="A41" s="165">
        <v>3.3820000000000001</v>
      </c>
      <c r="B41" s="131">
        <f>VALUE(B12-338.2/100*(B6-B9))</f>
        <v>37666.258000000002</v>
      </c>
      <c r="C41" s="132"/>
      <c r="D41" s="131">
        <f>VALUE(D12-338.2/100*(D6-D9))</f>
        <v>17638.313699999995</v>
      </c>
      <c r="E41" s="131"/>
      <c r="F41" s="131">
        <f>VALUE(F12-338.2/100*(F6-F9))</f>
        <v>26692.6908</v>
      </c>
      <c r="G41" s="131"/>
      <c r="H41" s="131">
        <f>VALUE(H12-338.2/100*(H6-H9))</f>
        <v>17370.2039</v>
      </c>
      <c r="I41" s="132"/>
      <c r="J41" s="131">
        <f>VALUE(J12-338.2/100*(J6-J9))</f>
        <v>14302.478099999998</v>
      </c>
      <c r="K41" s="131"/>
      <c r="L41" s="131">
        <f>VALUE(L12-338.2/100*(L6-L9))</f>
        <v>24701.876499999995</v>
      </c>
      <c r="M41" s="131"/>
      <c r="N41" s="131">
        <f>VALUE(N12-338.2/100*(N6-N9))</f>
        <v>0</v>
      </c>
      <c r="O41" s="132"/>
      <c r="P41" s="131">
        <f>VALUE(P12-338.2/100*(P6-P9))</f>
        <v>0</v>
      </c>
      <c r="Q41" s="131"/>
      <c r="R41" s="131">
        <f>VALUE(R12-338.2/100*(R6-R9))</f>
        <v>0</v>
      </c>
      <c r="S41" s="131"/>
    </row>
    <row r="42" spans="1:19" ht="14.7" customHeight="1" x14ac:dyDescent="0.3">
      <c r="A42" s="165">
        <v>3.6179999999999999</v>
      </c>
      <c r="B42" s="131">
        <f>VALUE(B12-361.8/100*(B6-B9))</f>
        <v>39818.342000000004</v>
      </c>
      <c r="C42" s="132"/>
      <c r="D42" s="131">
        <f>VALUE(D12-361.8/100*(D6-D9))</f>
        <v>18869.136299999998</v>
      </c>
      <c r="E42" s="131"/>
      <c r="F42" s="131">
        <f>VALUE(F12-361.8/100*(F6-F9))</f>
        <v>27857.209200000001</v>
      </c>
      <c r="G42" s="131"/>
      <c r="H42" s="131">
        <f>VALUE(H12-361.8/100*(H6-H9))</f>
        <v>17807.146100000005</v>
      </c>
      <c r="I42" s="132"/>
      <c r="J42" s="131">
        <f>VALUE(J12-361.8/100*(J6-J9))</f>
        <v>14485.271899999998</v>
      </c>
      <c r="K42" s="131"/>
      <c r="L42" s="131">
        <f>VALUE(L12-361.8/100*(L6-L9))</f>
        <v>25727.4735</v>
      </c>
      <c r="M42" s="131"/>
      <c r="N42" s="131">
        <f>VALUE(N12-361.8/100*(N6-N9))</f>
        <v>0</v>
      </c>
      <c r="O42" s="132"/>
      <c r="P42" s="131">
        <f>VALUE(P12-361.8/100*(P6-P9))</f>
        <v>0</v>
      </c>
      <c r="Q42" s="131"/>
      <c r="R42" s="131">
        <f>VALUE(R12-361.8/100*(R6-R9))</f>
        <v>0</v>
      </c>
      <c r="S42" s="131"/>
    </row>
    <row r="43" spans="1:19" ht="14.7" customHeight="1" x14ac:dyDescent="0.3">
      <c r="A43" s="165">
        <v>4</v>
      </c>
      <c r="B43" s="131">
        <f>VALUE(B12-400/100*(B6-B9))</f>
        <v>43301.8</v>
      </c>
      <c r="C43" s="132"/>
      <c r="D43" s="131">
        <f>VALUE(D12-400/100*(D6-D9))</f>
        <v>20861.399999999998</v>
      </c>
      <c r="E43" s="131"/>
      <c r="F43" s="131">
        <f>VALUE(F12-400/100*(F6-F9))</f>
        <v>29742.15</v>
      </c>
      <c r="G43" s="131"/>
      <c r="H43" s="131">
        <f>VALUE(H12-400/100*(H6-H9))</f>
        <v>18514.400000000001</v>
      </c>
      <c r="I43" s="132"/>
      <c r="J43" s="131">
        <f>VALUE(J12-400/100*(J6-J9))</f>
        <v>14781.149999999998</v>
      </c>
      <c r="K43" s="131"/>
      <c r="L43" s="131">
        <f>VALUE(L12-400/100*(L6-L9))</f>
        <v>27387.549999999996</v>
      </c>
      <c r="M43" s="131"/>
      <c r="N43" s="131">
        <f>VALUE(N12-400/100*(N6-N9))</f>
        <v>0</v>
      </c>
      <c r="O43" s="132"/>
      <c r="P43" s="131">
        <f>VALUE(P12-400/100*(P6-P9))</f>
        <v>0</v>
      </c>
      <c r="Q43" s="131"/>
      <c r="R43" s="131">
        <f>VALUE(R12-400/100*(R6-R9))</f>
        <v>0</v>
      </c>
      <c r="S43" s="131"/>
    </row>
    <row r="44" spans="1:19" ht="14.7" customHeight="1" x14ac:dyDescent="0.3">
      <c r="A44" s="164">
        <v>4.2359999999999998</v>
      </c>
      <c r="B44" s="127">
        <f>VALUE(B12-423.6/100*(B6-B9))</f>
        <v>45453.884000000005</v>
      </c>
      <c r="C44" s="128"/>
      <c r="D44" s="127">
        <f>VALUE(D12-423.6/100*(D6-D9))</f>
        <v>22092.222600000001</v>
      </c>
      <c r="E44" s="129"/>
      <c r="F44" s="127">
        <f>VALUE(F12-423.6/100*(F6-F9))</f>
        <v>30906.668400000006</v>
      </c>
      <c r="G44" s="127"/>
      <c r="H44" s="127">
        <f>VALUE(H12-423.6/100*(H6-H9))</f>
        <v>18951.342200000006</v>
      </c>
      <c r="I44" s="128"/>
      <c r="J44" s="127">
        <f>VALUE(J12-423.6/100*(J6-J9))</f>
        <v>14963.943799999997</v>
      </c>
      <c r="K44" s="129"/>
      <c r="L44" s="127">
        <f>VALUE(L12-423.6/100*(L6-L9))</f>
        <v>28413.146999999997</v>
      </c>
      <c r="M44" s="127"/>
      <c r="N44" s="127">
        <f>VALUE(N12-423.6/100*(N6-N9))</f>
        <v>0</v>
      </c>
      <c r="O44" s="128"/>
      <c r="P44" s="127">
        <f>VALUE(P12-423.6/100*(P6-P9))</f>
        <v>0</v>
      </c>
      <c r="Q44" s="129"/>
      <c r="R44" s="127">
        <f>VALUE(R12-423.6/100*(R6-R9))</f>
        <v>0</v>
      </c>
      <c r="S44" s="127"/>
    </row>
    <row r="45" spans="1:19" ht="14.7" customHeight="1" x14ac:dyDescent="0.3">
      <c r="A45" s="164">
        <v>4.3819999999999997</v>
      </c>
      <c r="B45" s="127">
        <f>VALUE(B12-438.2/100*(B6-B9))</f>
        <v>46785.258000000002</v>
      </c>
      <c r="C45" s="128"/>
      <c r="D45" s="127">
        <f>VALUE(D12-438.2/100*(D6-D9))</f>
        <v>22853.663699999997</v>
      </c>
      <c r="E45" s="129"/>
      <c r="F45" s="127">
        <f>VALUE(F12-438.2/100*(F6-F9))</f>
        <v>31627.090800000002</v>
      </c>
      <c r="G45" s="127"/>
      <c r="H45" s="127">
        <f>VALUE(H12-438.2/100*(H6-H9))</f>
        <v>19221.653900000005</v>
      </c>
      <c r="I45" s="128"/>
      <c r="J45" s="127">
        <f>VALUE(J12-438.2/100*(J6-J9))</f>
        <v>15077.028099999998</v>
      </c>
      <c r="K45" s="129"/>
      <c r="L45" s="127">
        <f>VALUE(L12-438.2/100*(L6-L9))</f>
        <v>29047.626499999995</v>
      </c>
      <c r="M45" s="127"/>
      <c r="N45" s="127">
        <f>VALUE(N12-438.2/100*(N6-N9))</f>
        <v>0</v>
      </c>
      <c r="O45" s="128"/>
      <c r="P45" s="127">
        <f>VALUE(P12-438.2/100*(P6-P9))</f>
        <v>0</v>
      </c>
      <c r="Q45" s="129"/>
      <c r="R45" s="127">
        <f>VALUE(R12-438.2/100*(R6-R9))</f>
        <v>0</v>
      </c>
      <c r="S45" s="127"/>
    </row>
    <row r="46" spans="1:19" ht="14.7" customHeight="1" x14ac:dyDescent="0.3">
      <c r="A46" s="164">
        <v>4.6180000000000003</v>
      </c>
      <c r="B46" s="127">
        <f>VALUE(B12-461.8/100*(B6-B9))</f>
        <v>48937.342000000004</v>
      </c>
      <c r="C46" s="128"/>
      <c r="D46" s="127">
        <f>VALUE(D12-461.8/100*(D6-D9))</f>
        <v>24084.4863</v>
      </c>
      <c r="E46" s="129"/>
      <c r="F46" s="127">
        <f>VALUE(F12-461.8/100*(F6-F9))</f>
        <v>32791.609200000006</v>
      </c>
      <c r="G46" s="127"/>
      <c r="H46" s="127">
        <f>VALUE(H12-461.8/100*(H6-H9))</f>
        <v>19658.596100000002</v>
      </c>
      <c r="I46" s="128"/>
      <c r="J46" s="127">
        <f>VALUE(J12-461.8/100*(J6-J9))</f>
        <v>15259.821899999997</v>
      </c>
      <c r="K46" s="129"/>
      <c r="L46" s="127">
        <f>VALUE(L12-461.8/100*(L6-L9))</f>
        <v>30073.223499999996</v>
      </c>
      <c r="M46" s="127"/>
      <c r="N46" s="127">
        <f>VALUE(N12-461.8/100*(N6-N9))</f>
        <v>0</v>
      </c>
      <c r="O46" s="128"/>
      <c r="P46" s="127">
        <f>VALUE(P12-461.8/100*(P6-P9))</f>
        <v>0</v>
      </c>
      <c r="Q46" s="129"/>
      <c r="R46" s="127">
        <f>VALUE(R12-461.8/100*(R6-R9))</f>
        <v>0</v>
      </c>
      <c r="S46" s="127"/>
    </row>
    <row r="47" spans="1:19" ht="14.7" customHeight="1" x14ac:dyDescent="0.3">
      <c r="A47" s="164">
        <v>5</v>
      </c>
      <c r="B47" s="127">
        <f>VALUE(B12-500/100*(B6-B9))</f>
        <v>52420.800000000003</v>
      </c>
      <c r="C47" s="128"/>
      <c r="D47" s="127">
        <f>VALUE(D12-500/100*(D6-D9))</f>
        <v>26076.749999999996</v>
      </c>
      <c r="E47" s="129"/>
      <c r="F47" s="127">
        <f>VALUE(F12-500/100*(F6-F9))</f>
        <v>34676.550000000003</v>
      </c>
      <c r="G47" s="127"/>
      <c r="H47" s="127">
        <f>VALUE(H12-500/100*(H6-H9))</f>
        <v>20365.850000000006</v>
      </c>
      <c r="I47" s="128"/>
      <c r="J47" s="127">
        <f>VALUE(J12-500/100*(J6-J9))</f>
        <v>15555.699999999997</v>
      </c>
      <c r="K47" s="129"/>
      <c r="L47" s="127">
        <f>VALUE(L12-500/100*(L6-L9))</f>
        <v>31733.299999999996</v>
      </c>
      <c r="M47" s="127"/>
      <c r="N47" s="127">
        <f>VALUE(N12-500/100*(N6-N9))</f>
        <v>0</v>
      </c>
      <c r="O47" s="128"/>
      <c r="P47" s="127">
        <f>VALUE(P12-500/100*(P6-P9))</f>
        <v>0</v>
      </c>
      <c r="Q47" s="129"/>
      <c r="R47" s="127">
        <f>VALUE(R12-500/100*(R6-R9))</f>
        <v>0</v>
      </c>
      <c r="S47" s="127"/>
    </row>
    <row r="48" spans="1:19" ht="14.7" customHeight="1" x14ac:dyDescent="0.3">
      <c r="A48" s="164">
        <v>5.2359999999999998</v>
      </c>
      <c r="B48" s="127">
        <f>VALUE(B12-523.6/100*(B6-B9))</f>
        <v>54572.884000000005</v>
      </c>
      <c r="C48" s="128"/>
      <c r="D48" s="127">
        <f>VALUE(D12-523.6/100*(D6-D9))</f>
        <v>27307.5726</v>
      </c>
      <c r="E48" s="129"/>
      <c r="F48" s="127">
        <f>VALUE(F12-523.6/100*(F6-F9))</f>
        <v>35841.068400000004</v>
      </c>
      <c r="G48" s="127"/>
      <c r="H48" s="127">
        <f>VALUE(H12-523.6/100*(H6-H9))</f>
        <v>20802.792200000004</v>
      </c>
      <c r="I48" s="128"/>
      <c r="J48" s="127">
        <f>VALUE(J12-523.6/100*(J6-J9))</f>
        <v>15738.493799999997</v>
      </c>
      <c r="K48" s="129"/>
      <c r="L48" s="127">
        <f>VALUE(L12-523.6/100*(L6-L9))</f>
        <v>32758.896999999997</v>
      </c>
      <c r="M48" s="127"/>
      <c r="N48" s="127">
        <f>VALUE(N12-523.6/100*(N6-N9))</f>
        <v>0</v>
      </c>
      <c r="O48" s="128"/>
      <c r="P48" s="127">
        <f>VALUE(P12-523.6/100*(P6-P9))</f>
        <v>0</v>
      </c>
      <c r="Q48" s="129"/>
      <c r="R48" s="127">
        <f>VALUE(R12-523.6/100*(R6-R9))</f>
        <v>0</v>
      </c>
      <c r="S48" s="127"/>
    </row>
    <row r="49" spans="1:19" ht="14.7" customHeight="1" x14ac:dyDescent="0.3">
      <c r="A49" s="164">
        <v>5.3819999999999997</v>
      </c>
      <c r="B49" s="127">
        <f>VALUE(B12-538.2/100*(B6-B9))</f>
        <v>55904.258000000009</v>
      </c>
      <c r="C49" s="128"/>
      <c r="D49" s="127">
        <f>VALUE(D12-538.2/100*(D6-D9))</f>
        <v>28069.0137</v>
      </c>
      <c r="E49" s="129"/>
      <c r="F49" s="127">
        <f>VALUE(F12-538.2/100*(F6-F9))</f>
        <v>36561.4908</v>
      </c>
      <c r="G49" s="127"/>
      <c r="H49" s="127">
        <f>VALUE(H12-538.2/100*(H6-H9))</f>
        <v>21073.103900000006</v>
      </c>
      <c r="I49" s="128"/>
      <c r="J49" s="127">
        <f>VALUE(J12-538.2/100*(J6-J9))</f>
        <v>15851.578099999997</v>
      </c>
      <c r="K49" s="129"/>
      <c r="L49" s="127">
        <f>VALUE(L12-538.2/100*(L6-L9))</f>
        <v>33393.376499999998</v>
      </c>
      <c r="M49" s="127"/>
      <c r="N49" s="127">
        <f>VALUE(N12-538.2/100*(N6-N9))</f>
        <v>0</v>
      </c>
      <c r="O49" s="128"/>
      <c r="P49" s="127">
        <f>VALUE(P12-538.2/100*(P6-P9))</f>
        <v>0</v>
      </c>
      <c r="Q49" s="129"/>
      <c r="R49" s="127">
        <f>VALUE(R12-538.2/100*(R6-R9))</f>
        <v>0</v>
      </c>
      <c r="S49" s="127"/>
    </row>
    <row r="50" spans="1:19" ht="14.7" customHeight="1" x14ac:dyDescent="0.3">
      <c r="A50" s="164">
        <v>5.6180000000000003</v>
      </c>
      <c r="B50" s="127">
        <f>VALUE(B12-561.8/100*(B6-B9))</f>
        <v>58056.341999999997</v>
      </c>
      <c r="C50" s="128"/>
      <c r="D50" s="127">
        <f>VALUE(D12-561.8/100*(D6-D9))</f>
        <v>29299.836299999995</v>
      </c>
      <c r="E50" s="129"/>
      <c r="F50" s="127">
        <f>VALUE(F12-561.8/100*(F6-F9))</f>
        <v>37726.0092</v>
      </c>
      <c r="G50" s="127"/>
      <c r="H50" s="127">
        <f>VALUE(H12-561.8/100*(H6-H9))</f>
        <v>21510.046100000003</v>
      </c>
      <c r="I50" s="128"/>
      <c r="J50" s="127">
        <f>VALUE(J12-561.8/100*(J6-J9))</f>
        <v>16034.371899999996</v>
      </c>
      <c r="K50" s="129"/>
      <c r="L50" s="127">
        <f>VALUE(L12-561.8/100*(L6-L9))</f>
        <v>34418.973499999993</v>
      </c>
      <c r="M50" s="127"/>
      <c r="N50" s="127">
        <f>VALUE(N12-561.8/100*(N6-N9))</f>
        <v>0</v>
      </c>
      <c r="O50" s="128"/>
      <c r="P50" s="127">
        <f>VALUE(P12-561.8/100*(P6-P9))</f>
        <v>0</v>
      </c>
      <c r="Q50" s="129"/>
      <c r="R50" s="127">
        <f>VALUE(R12-561.8/100*(R6-R9))</f>
        <v>0</v>
      </c>
      <c r="S50" s="127"/>
    </row>
  </sheetData>
  <pageMargins left="0.7" right="0.7" top="0.75" bottom="0.75" header="0.3" footer="0.3"/>
  <pageSetup orientation="portrait" r:id="rId1"/>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Z50"/>
  <sheetViews>
    <sheetView showGridLines="0" zoomScaleNormal="100" workbookViewId="0">
      <selection activeCell="R33" sqref="R33"/>
    </sheetView>
  </sheetViews>
  <sheetFormatPr defaultColWidth="8.6640625" defaultRowHeight="14.7" customHeight="1" x14ac:dyDescent="0.3"/>
  <cols>
    <col min="1" max="1" width="22" style="114" customWidth="1"/>
    <col min="2" max="2" width="12.6640625" style="114" customWidth="1"/>
    <col min="3" max="3" width="5.6640625" style="114" customWidth="1"/>
    <col min="4" max="4" width="12.6640625" style="114" customWidth="1"/>
    <col min="5" max="5" width="5.6640625" style="114" customWidth="1"/>
    <col min="6" max="6" width="12.6640625" style="114" customWidth="1"/>
    <col min="7" max="7" width="5.6640625" style="114" customWidth="1"/>
    <col min="8" max="8" width="12.6640625" style="114" customWidth="1"/>
    <col min="9" max="9" width="5.6640625" style="114" customWidth="1"/>
    <col min="10" max="10" width="12.6640625" style="114" customWidth="1"/>
    <col min="11" max="11" width="5.6640625" style="114" customWidth="1"/>
    <col min="12" max="12" width="12.6640625" style="114" customWidth="1"/>
    <col min="13" max="13" width="5.6640625" style="114" customWidth="1"/>
    <col min="14" max="14" width="12.6640625" style="114" customWidth="1"/>
    <col min="15" max="15" width="5.6640625" style="114" customWidth="1"/>
    <col min="16" max="16" width="12.6640625" style="114" customWidth="1"/>
    <col min="17" max="17" width="5.6640625" style="114" customWidth="1"/>
    <col min="18" max="18" width="12.6640625" style="114" customWidth="1"/>
    <col min="19" max="19" width="5.6640625" style="114" customWidth="1"/>
    <col min="20" max="20" width="12.6640625" style="114" customWidth="1"/>
    <col min="21" max="21" width="5.6640625" style="114" customWidth="1"/>
    <col min="22" max="22" width="12.6640625" style="114" customWidth="1"/>
    <col min="23" max="23" width="5.6640625" style="114" customWidth="1"/>
    <col min="24" max="24" width="12.6640625" style="114" customWidth="1"/>
    <col min="25" max="260" width="8.6640625" style="114" customWidth="1"/>
    <col min="261" max="16384" width="8.6640625" style="173"/>
  </cols>
  <sheetData>
    <row r="1" spans="1:24" ht="14.7" customHeight="1" x14ac:dyDescent="0.3">
      <c r="A1" s="171"/>
      <c r="B1" s="172"/>
      <c r="C1" s="171"/>
      <c r="D1" s="172"/>
      <c r="E1" s="171"/>
      <c r="F1" s="172"/>
      <c r="G1" s="172"/>
      <c r="H1" s="172"/>
      <c r="I1" s="171"/>
      <c r="J1" s="172"/>
      <c r="K1" s="171"/>
      <c r="L1" s="172"/>
      <c r="M1" s="172"/>
      <c r="N1" s="172"/>
      <c r="O1" s="171"/>
      <c r="P1" s="172"/>
      <c r="Q1" s="171"/>
      <c r="R1" s="172"/>
      <c r="S1" s="172"/>
      <c r="T1" s="172"/>
      <c r="U1" s="171"/>
      <c r="V1" s="172"/>
      <c r="W1" s="171"/>
      <c r="X1" s="172"/>
    </row>
    <row r="2" spans="1:24" ht="23.7" customHeight="1" x14ac:dyDescent="0.4">
      <c r="A2" s="174" t="s">
        <v>63</v>
      </c>
      <c r="B2" s="175"/>
      <c r="C2" s="175"/>
      <c r="D2" s="175"/>
      <c r="E2" s="175"/>
      <c r="F2" s="175"/>
      <c r="G2" s="175"/>
      <c r="H2" s="175"/>
      <c r="I2" s="175"/>
      <c r="J2" s="175"/>
      <c r="K2" s="175"/>
      <c r="L2" s="175"/>
      <c r="M2" s="175"/>
      <c r="N2" s="175"/>
      <c r="O2" s="175"/>
      <c r="P2" s="175"/>
      <c r="Q2" s="175"/>
      <c r="R2" s="175"/>
      <c r="S2" s="175"/>
      <c r="T2" s="175"/>
      <c r="U2" s="175"/>
      <c r="V2" s="175"/>
      <c r="W2" s="175"/>
      <c r="X2" s="175"/>
    </row>
    <row r="3" spans="1:24" ht="14.7" customHeight="1" x14ac:dyDescent="0.3">
      <c r="A3" s="171"/>
      <c r="B3" s="172"/>
      <c r="C3" s="171"/>
      <c r="D3" s="172"/>
      <c r="E3" s="171"/>
      <c r="F3" s="172"/>
      <c r="G3" s="172"/>
      <c r="H3" s="172"/>
      <c r="I3" s="171"/>
      <c r="J3" s="172"/>
      <c r="K3" s="171"/>
      <c r="L3" s="172"/>
      <c r="M3" s="172"/>
      <c r="N3" s="172"/>
      <c r="O3" s="171"/>
      <c r="P3" s="172"/>
      <c r="Q3" s="171"/>
      <c r="R3" s="172"/>
      <c r="S3" s="172"/>
      <c r="T3" s="172"/>
      <c r="U3" s="171"/>
      <c r="V3" s="172"/>
      <c r="W3" s="171"/>
      <c r="X3" s="172"/>
    </row>
    <row r="4" spans="1:24" ht="14.7" customHeight="1" x14ac:dyDescent="0.3">
      <c r="A4" s="171"/>
      <c r="B4" s="176" t="s">
        <v>52</v>
      </c>
      <c r="C4" s="110"/>
      <c r="D4" s="177" t="s">
        <v>53</v>
      </c>
      <c r="E4" s="110"/>
      <c r="F4" s="178" t="s">
        <v>54</v>
      </c>
      <c r="G4" s="178"/>
      <c r="H4" s="176" t="s">
        <v>52</v>
      </c>
      <c r="I4" s="110"/>
      <c r="J4" s="177" t="s">
        <v>53</v>
      </c>
      <c r="K4" s="110"/>
      <c r="L4" s="178" t="s">
        <v>54</v>
      </c>
      <c r="M4" s="178"/>
      <c r="N4" s="176" t="s">
        <v>52</v>
      </c>
      <c r="O4" s="110"/>
      <c r="P4" s="177" t="s">
        <v>53</v>
      </c>
      <c r="Q4" s="110"/>
      <c r="R4" s="178" t="s">
        <v>54</v>
      </c>
      <c r="S4" s="178"/>
      <c r="T4" s="176" t="s">
        <v>52</v>
      </c>
      <c r="U4" s="110"/>
      <c r="V4" s="177" t="s">
        <v>53</v>
      </c>
      <c r="W4" s="110"/>
      <c r="X4" s="178" t="s">
        <v>54</v>
      </c>
    </row>
    <row r="5" spans="1:24" ht="15" customHeight="1" thickBot="1" x14ac:dyDescent="0.35">
      <c r="A5" s="171"/>
      <c r="B5" s="172"/>
      <c r="C5" s="171"/>
      <c r="D5" s="172"/>
      <c r="E5" s="171"/>
      <c r="F5" s="172"/>
      <c r="G5" s="172"/>
      <c r="H5" s="172"/>
      <c r="I5" s="171"/>
      <c r="J5" s="172"/>
      <c r="K5" s="171"/>
      <c r="L5" s="172"/>
      <c r="M5" s="172"/>
      <c r="N5" s="172"/>
      <c r="O5" s="171"/>
      <c r="P5" s="172"/>
      <c r="Q5" s="171"/>
      <c r="R5" s="172"/>
      <c r="S5" s="172"/>
      <c r="T5" s="172"/>
      <c r="U5" s="171"/>
      <c r="V5" s="172"/>
      <c r="W5" s="171"/>
      <c r="X5" s="172"/>
    </row>
    <row r="6" spans="1:24" ht="15" customHeight="1" thickBot="1" x14ac:dyDescent="0.35">
      <c r="A6" s="179" t="s">
        <v>55</v>
      </c>
      <c r="B6" s="180">
        <v>10585.65</v>
      </c>
      <c r="C6" s="112"/>
      <c r="D6" s="181">
        <v>12103.05</v>
      </c>
      <c r="E6" s="113"/>
      <c r="F6" s="182">
        <v>12000.35</v>
      </c>
      <c r="G6" s="111"/>
      <c r="H6" s="180">
        <v>11931.35</v>
      </c>
      <c r="I6" s="112"/>
      <c r="J6" s="181">
        <v>11625.1</v>
      </c>
      <c r="K6" s="113"/>
      <c r="L6" s="182">
        <v>11705.1</v>
      </c>
      <c r="M6" s="111"/>
      <c r="N6" s="180">
        <v>11843.5</v>
      </c>
      <c r="O6" s="112"/>
      <c r="P6" s="180">
        <v>11796</v>
      </c>
      <c r="Q6" s="113"/>
      <c r="R6" s="182">
        <v>11796</v>
      </c>
      <c r="S6" s="111"/>
      <c r="T6" s="180"/>
      <c r="U6" s="112"/>
      <c r="V6" s="180"/>
      <c r="W6" s="113"/>
      <c r="X6" s="182"/>
    </row>
    <row r="7" spans="1:24" ht="14.7" customHeight="1" x14ac:dyDescent="0.3">
      <c r="A7" s="171"/>
      <c r="B7" s="183"/>
      <c r="C7" s="171"/>
      <c r="D7" s="184"/>
      <c r="E7" s="171"/>
      <c r="F7" s="185"/>
      <c r="G7" s="172"/>
      <c r="H7" s="183"/>
      <c r="I7" s="171"/>
      <c r="J7" s="184"/>
      <c r="K7" s="171"/>
      <c r="L7" s="185"/>
      <c r="M7" s="172"/>
      <c r="N7" s="183"/>
      <c r="O7" s="171"/>
      <c r="P7" s="184"/>
      <c r="Q7" s="171"/>
      <c r="R7" s="185"/>
      <c r="S7" s="172"/>
      <c r="T7" s="183"/>
      <c r="U7" s="171"/>
      <c r="V7" s="184"/>
      <c r="W7" s="171"/>
      <c r="X7" s="185"/>
    </row>
    <row r="8" spans="1:24" ht="15" customHeight="1" thickBot="1" x14ac:dyDescent="0.35">
      <c r="A8" s="171"/>
      <c r="B8" s="186"/>
      <c r="C8" s="171"/>
      <c r="D8" s="187"/>
      <c r="E8" s="171"/>
      <c r="F8" s="188"/>
      <c r="G8" s="172"/>
      <c r="H8" s="186"/>
      <c r="I8" s="171"/>
      <c r="J8" s="187"/>
      <c r="K8" s="171"/>
      <c r="L8" s="188"/>
      <c r="M8" s="172"/>
      <c r="N8" s="186"/>
      <c r="O8" s="171"/>
      <c r="P8" s="187"/>
      <c r="Q8" s="171"/>
      <c r="R8" s="188"/>
      <c r="S8" s="172"/>
      <c r="T8" s="186"/>
      <c r="U8" s="171"/>
      <c r="V8" s="187"/>
      <c r="W8" s="171"/>
      <c r="X8" s="188"/>
    </row>
    <row r="9" spans="1:24" ht="15" customHeight="1" thickBot="1" x14ac:dyDescent="0.35">
      <c r="A9" s="179" t="s">
        <v>56</v>
      </c>
      <c r="B9" s="180">
        <v>12103.05</v>
      </c>
      <c r="C9" s="112"/>
      <c r="D9" s="181">
        <v>11769.5</v>
      </c>
      <c r="E9" s="113"/>
      <c r="F9" s="182">
        <v>11817.05</v>
      </c>
      <c r="G9" s="111"/>
      <c r="H9" s="180">
        <v>11657.75</v>
      </c>
      <c r="I9" s="112"/>
      <c r="J9" s="181">
        <v>11843.5</v>
      </c>
      <c r="K9" s="113"/>
      <c r="L9" s="182">
        <v>11843.5</v>
      </c>
      <c r="M9" s="111"/>
      <c r="N9" s="180">
        <v>11758</v>
      </c>
      <c r="O9" s="112"/>
      <c r="P9" s="181">
        <v>11705.1</v>
      </c>
      <c r="Q9" s="113" t="s">
        <v>58</v>
      </c>
      <c r="R9" s="181">
        <v>11717</v>
      </c>
      <c r="S9" s="111"/>
      <c r="T9" s="180"/>
      <c r="U9" s="112"/>
      <c r="V9" s="181"/>
      <c r="W9" s="113"/>
      <c r="X9" s="181"/>
    </row>
    <row r="10" spans="1:24" ht="14.7" customHeight="1" x14ac:dyDescent="0.3">
      <c r="A10" s="171"/>
      <c r="B10" s="183"/>
      <c r="C10" s="171"/>
      <c r="D10" s="184"/>
      <c r="E10" s="171"/>
      <c r="F10" s="185"/>
      <c r="G10" s="172"/>
      <c r="H10" s="183"/>
      <c r="I10" s="171"/>
      <c r="J10" s="184"/>
      <c r="K10" s="171"/>
      <c r="L10" s="185"/>
      <c r="M10" s="172"/>
      <c r="N10" s="183"/>
      <c r="O10" s="171"/>
      <c r="P10" s="184"/>
      <c r="Q10" s="171"/>
      <c r="R10" s="185"/>
      <c r="S10" s="172"/>
      <c r="T10" s="183"/>
      <c r="U10" s="171"/>
      <c r="V10" s="184"/>
      <c r="W10" s="171"/>
      <c r="X10" s="185"/>
    </row>
    <row r="11" spans="1:24" ht="15" customHeight="1" thickBot="1" x14ac:dyDescent="0.35">
      <c r="A11" s="171"/>
      <c r="B11" s="186"/>
      <c r="C11" s="171"/>
      <c r="D11" s="187"/>
      <c r="E11" s="171"/>
      <c r="F11" s="188"/>
      <c r="G11" s="172"/>
      <c r="H11" s="186"/>
      <c r="I11" s="171"/>
      <c r="J11" s="187"/>
      <c r="K11" s="171"/>
      <c r="L11" s="188"/>
      <c r="M11" s="172"/>
      <c r="N11" s="186"/>
      <c r="O11" s="171"/>
      <c r="P11" s="187"/>
      <c r="Q11" s="171"/>
      <c r="R11" s="188"/>
      <c r="S11" s="172"/>
      <c r="T11" s="186"/>
      <c r="U11" s="171"/>
      <c r="V11" s="187"/>
      <c r="W11" s="171"/>
      <c r="X11" s="188"/>
    </row>
    <row r="12" spans="1:24" ht="15" customHeight="1" thickBot="1" x14ac:dyDescent="0.35">
      <c r="A12" s="179" t="s">
        <v>57</v>
      </c>
      <c r="B12" s="180"/>
      <c r="C12" s="112"/>
      <c r="D12" s="181">
        <v>12000.35</v>
      </c>
      <c r="E12" s="113"/>
      <c r="F12" s="182">
        <v>11931.35</v>
      </c>
      <c r="G12" s="111"/>
      <c r="H12" s="180">
        <v>11802.5</v>
      </c>
      <c r="I12" s="112"/>
      <c r="J12" s="181">
        <v>11705.1</v>
      </c>
      <c r="K12" s="113"/>
      <c r="L12" s="182"/>
      <c r="M12" s="111"/>
      <c r="N12" s="180">
        <v>11796</v>
      </c>
      <c r="O12" s="112"/>
      <c r="P12" s="181"/>
      <c r="Q12" s="113"/>
      <c r="R12" s="182">
        <v>11771.1</v>
      </c>
      <c r="S12" s="111"/>
      <c r="T12" s="180"/>
      <c r="U12" s="112"/>
      <c r="V12" s="181"/>
      <c r="W12" s="113"/>
      <c r="X12" s="182"/>
    </row>
    <row r="13" spans="1:24" ht="14.7" customHeight="1" x14ac:dyDescent="0.3">
      <c r="A13" s="171"/>
      <c r="B13" s="172"/>
      <c r="C13" s="171"/>
      <c r="D13" s="172"/>
      <c r="E13" s="171"/>
      <c r="F13" s="172"/>
      <c r="G13" s="172"/>
      <c r="H13" s="172"/>
      <c r="I13" s="171"/>
      <c r="J13" s="172"/>
      <c r="K13" s="171"/>
      <c r="L13" s="172"/>
      <c r="M13" s="172"/>
      <c r="N13" s="172"/>
      <c r="O13" s="171"/>
      <c r="P13" s="172"/>
      <c r="Q13" s="171"/>
      <c r="R13" s="172"/>
      <c r="S13" s="172"/>
      <c r="T13" s="172"/>
      <c r="U13" s="171"/>
      <c r="V13" s="172"/>
      <c r="W13" s="171"/>
      <c r="X13" s="172"/>
    </row>
    <row r="14" spans="1:24" ht="14.7" customHeight="1" x14ac:dyDescent="0.3">
      <c r="A14" s="171"/>
      <c r="B14" s="172"/>
      <c r="C14" s="171"/>
      <c r="D14" s="172"/>
      <c r="E14" s="171"/>
      <c r="F14" s="172"/>
      <c r="G14" s="172"/>
      <c r="H14" s="172"/>
      <c r="I14" s="171"/>
      <c r="J14" s="172"/>
      <c r="K14" s="171"/>
      <c r="L14" s="172"/>
      <c r="M14" s="172"/>
      <c r="N14" s="172"/>
      <c r="O14" s="171"/>
      <c r="P14" s="172"/>
      <c r="Q14" s="171"/>
      <c r="R14" s="172"/>
      <c r="S14" s="172"/>
      <c r="T14" s="172"/>
      <c r="U14" s="171"/>
      <c r="V14" s="172"/>
      <c r="W14" s="171"/>
      <c r="X14" s="172"/>
    </row>
    <row r="15" spans="1:24" ht="14.7" customHeight="1" x14ac:dyDescent="0.3">
      <c r="A15" s="189" t="s">
        <v>59</v>
      </c>
      <c r="B15" s="115"/>
      <c r="C15" s="171"/>
      <c r="D15" s="172"/>
      <c r="E15" s="171"/>
      <c r="F15" s="172"/>
      <c r="G15" s="172"/>
      <c r="H15" s="115"/>
      <c r="I15" s="171"/>
      <c r="J15" s="172"/>
      <c r="K15" s="171"/>
      <c r="L15" s="172"/>
      <c r="M15" s="172"/>
      <c r="N15" s="115"/>
      <c r="O15" s="171"/>
      <c r="P15" s="172"/>
      <c r="Q15" s="171"/>
      <c r="R15" s="172"/>
      <c r="S15" s="172"/>
      <c r="T15" s="115"/>
      <c r="U15" s="171"/>
      <c r="V15" s="172"/>
      <c r="W15" s="171"/>
      <c r="X15" s="172"/>
    </row>
    <row r="16" spans="1:24" ht="14.7" customHeight="1" x14ac:dyDescent="0.3">
      <c r="A16" s="116">
        <v>0.23599999999999999</v>
      </c>
      <c r="B16" s="190">
        <f>VALUE(23.6/100*(B6-B9)+B9)</f>
        <v>11744.943599999999</v>
      </c>
      <c r="C16" s="191"/>
      <c r="D16" s="190">
        <f>VALUE(23.6/100*(D6-D9)+D9)</f>
        <v>11848.2178</v>
      </c>
      <c r="E16" s="190"/>
      <c r="F16" s="190">
        <f>VALUE(23.6/100*(F6-F9)+F9)</f>
        <v>11860.308799999999</v>
      </c>
      <c r="G16" s="190"/>
      <c r="H16" s="190">
        <f>VALUE(23.6/100*(H6-H9)+H9)</f>
        <v>11722.319600000001</v>
      </c>
      <c r="I16" s="191"/>
      <c r="J16" s="190">
        <f>VALUE(23.6/100*(J6-J9)+J9)</f>
        <v>11791.9576</v>
      </c>
      <c r="K16" s="190"/>
      <c r="L16" s="190">
        <f>VALUE(23.6/100*(L6-L9)+L9)</f>
        <v>11810.837600000001</v>
      </c>
      <c r="M16" s="190"/>
      <c r="N16" s="190">
        <f>VALUE(23.6/100*(N6-N9)+N9)</f>
        <v>11778.178</v>
      </c>
      <c r="O16" s="191"/>
      <c r="P16" s="190">
        <f>VALUE(23.6/100*(P6-P9)+P9)</f>
        <v>11726.5524</v>
      </c>
      <c r="Q16" s="190"/>
      <c r="R16" s="190">
        <f>VALUE(23.6/100*(R6-R9)+R9)</f>
        <v>11735.644</v>
      </c>
      <c r="S16" s="190"/>
      <c r="T16" s="190">
        <f>VALUE(23.6/100*(T6-T9)+T9)</f>
        <v>0</v>
      </c>
      <c r="U16" s="191"/>
      <c r="V16" s="190">
        <f>VALUE(23.6/100*(V6-V9)+V9)</f>
        <v>0</v>
      </c>
      <c r="W16" s="190"/>
      <c r="X16" s="190">
        <f>VALUE(23.6/100*(X6-X9)+X9)</f>
        <v>0</v>
      </c>
    </row>
    <row r="17" spans="1:24" ht="14.7" customHeight="1" x14ac:dyDescent="0.3">
      <c r="A17" s="117">
        <v>0.38200000000000001</v>
      </c>
      <c r="B17" s="192">
        <f>38.2/100*(B6-B9)+B9</f>
        <v>11523.403199999999</v>
      </c>
      <c r="C17" s="193"/>
      <c r="D17" s="192">
        <f>VALUE(38.2/100*(D6-D9)+D9)</f>
        <v>11896.9161</v>
      </c>
      <c r="E17" s="192"/>
      <c r="F17" s="192">
        <f>VALUE(38.2/100*(F6-F9)+F9)</f>
        <v>11887.070599999999</v>
      </c>
      <c r="G17" s="192"/>
      <c r="H17" s="192">
        <f>38.2/100*(H6-H9)+H9</f>
        <v>11762.2652</v>
      </c>
      <c r="I17" s="193"/>
      <c r="J17" s="192">
        <f>VALUE(38.2/100*(J6-J9)+J9)</f>
        <v>11760.0712</v>
      </c>
      <c r="K17" s="192"/>
      <c r="L17" s="192">
        <f>VALUE(38.2/100*(L6-L9)+L9)</f>
        <v>11790.6312</v>
      </c>
      <c r="M17" s="192"/>
      <c r="N17" s="192">
        <f>38.2/100*(N6-N9)+N9</f>
        <v>11790.661</v>
      </c>
      <c r="O17" s="193"/>
      <c r="P17" s="192">
        <f>VALUE(38.2/100*(P6-P9)+P9)</f>
        <v>11739.8238</v>
      </c>
      <c r="Q17" s="192"/>
      <c r="R17" s="192">
        <f>VALUE(38.2/100*(R6-R9)+R9)</f>
        <v>11747.178</v>
      </c>
      <c r="S17" s="192"/>
      <c r="T17" s="192">
        <f>38.2/100*(T6-T9)+T9</f>
        <v>0</v>
      </c>
      <c r="U17" s="193"/>
      <c r="V17" s="192">
        <f>VALUE(38.2/100*(V6-V9)+V9)</f>
        <v>0</v>
      </c>
      <c r="W17" s="192"/>
      <c r="X17" s="192">
        <f>VALUE(38.2/100*(X6-X9)+X9)</f>
        <v>0</v>
      </c>
    </row>
    <row r="18" spans="1:24" ht="14.7" customHeight="1" x14ac:dyDescent="0.3">
      <c r="A18" s="116">
        <v>0.5</v>
      </c>
      <c r="B18" s="190">
        <f>VALUE(50/100*(B6-B9)+B9)</f>
        <v>11344.349999999999</v>
      </c>
      <c r="C18" s="191"/>
      <c r="D18" s="190">
        <f>VALUE(50/100*(D6-D9)+D9)</f>
        <v>11936.275</v>
      </c>
      <c r="E18" s="190"/>
      <c r="F18" s="190">
        <f>VALUE(50/100*(F6-F9)+F9)</f>
        <v>11908.7</v>
      </c>
      <c r="G18" s="190"/>
      <c r="H18" s="190">
        <f>VALUE(50/100*(H6-H9)+H9)</f>
        <v>11794.55</v>
      </c>
      <c r="I18" s="191"/>
      <c r="J18" s="190">
        <f>VALUE(50/100*(J6-J9)+J9)</f>
        <v>11734.3</v>
      </c>
      <c r="K18" s="190"/>
      <c r="L18" s="190">
        <f>VALUE(50/100*(L6-L9)+L9)</f>
        <v>11774.3</v>
      </c>
      <c r="M18" s="190"/>
      <c r="N18" s="190">
        <f>VALUE(50/100*(N6-N9)+N9)</f>
        <v>11800.75</v>
      </c>
      <c r="O18" s="191"/>
      <c r="P18" s="190">
        <f>VALUE(50/100*(P6-P9)+P9)</f>
        <v>11750.55</v>
      </c>
      <c r="Q18" s="190"/>
      <c r="R18" s="190">
        <f>VALUE(50/100*(R6-R9)+R9)</f>
        <v>11756.5</v>
      </c>
      <c r="S18" s="190"/>
      <c r="T18" s="190">
        <f>VALUE(50/100*(T6-T9)+T9)</f>
        <v>0</v>
      </c>
      <c r="U18" s="191"/>
      <c r="V18" s="190">
        <f>VALUE(50/100*(V6-V9)+V9)</f>
        <v>0</v>
      </c>
      <c r="W18" s="190"/>
      <c r="X18" s="190">
        <f>VALUE(50/100*(X6-X9)+X9)</f>
        <v>0</v>
      </c>
    </row>
    <row r="19" spans="1:24" ht="14.7" customHeight="1" x14ac:dyDescent="0.3">
      <c r="A19" s="116">
        <v>0.61799999999999999</v>
      </c>
      <c r="B19" s="190">
        <f>VALUE(61.8/100*(B6-B9)+B9)</f>
        <v>11165.2968</v>
      </c>
      <c r="C19" s="191"/>
      <c r="D19" s="190">
        <f>VALUE(61.8/100*(D6-D9)+D9)</f>
        <v>11975.633899999999</v>
      </c>
      <c r="E19" s="190"/>
      <c r="F19" s="190">
        <f>VALUE(61.8/100*(F6-F9)+F9)</f>
        <v>11930.329400000001</v>
      </c>
      <c r="G19" s="190"/>
      <c r="H19" s="190">
        <f>VALUE(61.8/100*(H6-H9)+H9)</f>
        <v>11826.834800000001</v>
      </c>
      <c r="I19" s="191"/>
      <c r="J19" s="190">
        <f>VALUE(61.8/100*(J6-J9)+J9)</f>
        <v>11708.5288</v>
      </c>
      <c r="K19" s="190"/>
      <c r="L19" s="190">
        <f>VALUE(61.8/100*(L6-L9)+L9)</f>
        <v>11757.968800000001</v>
      </c>
      <c r="M19" s="190"/>
      <c r="N19" s="190">
        <f>VALUE(61.8/100*(N6-N9)+N9)</f>
        <v>11810.839</v>
      </c>
      <c r="O19" s="191"/>
      <c r="P19" s="190">
        <f>VALUE(61.8/100*(P6-P9)+P9)</f>
        <v>11761.2762</v>
      </c>
      <c r="Q19" s="190"/>
      <c r="R19" s="190">
        <f>VALUE(61.8/100*(R6-R9)+R9)</f>
        <v>11765.822</v>
      </c>
      <c r="S19" s="190"/>
      <c r="T19" s="190">
        <f>VALUE(61.8/100*(T6-T9)+T9)</f>
        <v>0</v>
      </c>
      <c r="U19" s="191"/>
      <c r="V19" s="190">
        <f>VALUE(61.8/100*(V6-V9)+V9)</f>
        <v>0</v>
      </c>
      <c r="W19" s="190"/>
      <c r="X19" s="190">
        <f>VALUE(61.8/100*(X6-X9)+X9)</f>
        <v>0</v>
      </c>
    </row>
    <row r="20" spans="1:24" ht="14.7" customHeight="1" x14ac:dyDescent="0.3">
      <c r="A20" s="118">
        <v>0.70699999999999996</v>
      </c>
      <c r="B20" s="194">
        <f>VALUE(70.7/100*(B6-B9)+B9)</f>
        <v>11030.2482</v>
      </c>
      <c r="C20" s="171"/>
      <c r="D20" s="194">
        <f>VALUE(70.7/100*(D6-D9)+D9)</f>
        <v>12005.31985</v>
      </c>
      <c r="E20" s="195"/>
      <c r="F20" s="194">
        <f>VALUE(70.7/100*(F6-F9)+F9)</f>
        <v>11946.643099999999</v>
      </c>
      <c r="G20" s="194"/>
      <c r="H20" s="194">
        <f>VALUE(70.7/100*(H6-H9)+H9)</f>
        <v>11851.1852</v>
      </c>
      <c r="I20" s="171"/>
      <c r="J20" s="194">
        <f>VALUE(70.7/100*(J6-J9)+J9)</f>
        <v>11689.091200000001</v>
      </c>
      <c r="K20" s="195"/>
      <c r="L20" s="194">
        <f>VALUE(70.7/100*(L6-L9)+L9)</f>
        <v>11745.6512</v>
      </c>
      <c r="M20" s="194"/>
      <c r="N20" s="194">
        <f>VALUE(70.7/100*(N6-N9)+N9)</f>
        <v>11818.4485</v>
      </c>
      <c r="O20" s="171"/>
      <c r="P20" s="194">
        <f>VALUE(70.7/100*(P6-P9)+P9)</f>
        <v>11769.3663</v>
      </c>
      <c r="Q20" s="195"/>
      <c r="R20" s="194">
        <f>VALUE(70.7/100*(R6-R9)+R9)</f>
        <v>11772.852999999999</v>
      </c>
      <c r="S20" s="194"/>
      <c r="T20" s="194">
        <f>VALUE(70.7/100*(T6-T9)+T9)</f>
        <v>0</v>
      </c>
      <c r="U20" s="171"/>
      <c r="V20" s="194">
        <f>VALUE(70.7/100*(V6-V9)+V9)</f>
        <v>0</v>
      </c>
      <c r="W20" s="195"/>
      <c r="X20" s="194">
        <f>VALUE(70.7/100*(X6-X9)+X9)</f>
        <v>0</v>
      </c>
    </row>
    <row r="21" spans="1:24" ht="14.7" customHeight="1" x14ac:dyDescent="0.3">
      <c r="A21" s="116">
        <v>0.78600000000000003</v>
      </c>
      <c r="B21" s="190">
        <f>VALUE(78.6/100*(B6-B9)+B9)</f>
        <v>10910.373599999999</v>
      </c>
      <c r="C21" s="191"/>
      <c r="D21" s="190">
        <f>VALUE(78.6/100*(D6-D9)+D9)</f>
        <v>12031.6703</v>
      </c>
      <c r="E21" s="190"/>
      <c r="F21" s="190">
        <f>VALUE(78.6/100*(F6-F9)+F9)</f>
        <v>11961.123799999999</v>
      </c>
      <c r="G21" s="190"/>
      <c r="H21" s="190">
        <f>VALUE(78.6/100*(H6-H9)+H9)</f>
        <v>11872.7996</v>
      </c>
      <c r="I21" s="191"/>
      <c r="J21" s="190">
        <f>VALUE(78.6/100*(J6-J9)+J9)</f>
        <v>11671.837600000001</v>
      </c>
      <c r="K21" s="190"/>
      <c r="L21" s="190">
        <f>VALUE(78.6/100*(L6-L9)+L9)</f>
        <v>11734.7176</v>
      </c>
      <c r="M21" s="190"/>
      <c r="N21" s="190">
        <f>VALUE(78.6/100*(N6-N9)+N9)</f>
        <v>11825.203</v>
      </c>
      <c r="O21" s="191"/>
      <c r="P21" s="190">
        <f>VALUE(78.6/100*(P6-P9)+P9)</f>
        <v>11776.547399999999</v>
      </c>
      <c r="Q21" s="190"/>
      <c r="R21" s="190">
        <f>VALUE(78.6/100*(R6-R9)+R9)</f>
        <v>11779.093999999999</v>
      </c>
      <c r="S21" s="190"/>
      <c r="T21" s="190">
        <f>VALUE(78.6/100*(T6-T9)+T9)</f>
        <v>0</v>
      </c>
      <c r="U21" s="191"/>
      <c r="V21" s="190">
        <f>VALUE(78.6/100*(V6-V9)+V9)</f>
        <v>0</v>
      </c>
      <c r="W21" s="190"/>
      <c r="X21" s="190">
        <f>VALUE(78.6/100*(X6-X9)+X9)</f>
        <v>0</v>
      </c>
    </row>
    <row r="22" spans="1:24" ht="14.7" customHeight="1" x14ac:dyDescent="0.3">
      <c r="A22" s="118">
        <v>1</v>
      </c>
      <c r="B22" s="194">
        <f>VALUE(100/100*(B6-B9)+B9)</f>
        <v>10585.65</v>
      </c>
      <c r="C22" s="171"/>
      <c r="D22" s="194">
        <f>VALUE(100/100*(D6-D9)+D9)</f>
        <v>12103.05</v>
      </c>
      <c r="E22" s="195"/>
      <c r="F22" s="194">
        <f>VALUE(100/100*(F6-F9)+F9)</f>
        <v>12000.35</v>
      </c>
      <c r="G22" s="194"/>
      <c r="H22" s="194">
        <f>VALUE(100/100*(H6-H9)+H9)</f>
        <v>11931.35</v>
      </c>
      <c r="I22" s="171"/>
      <c r="J22" s="194">
        <f>VALUE(100/100*(J6-J9)+J9)</f>
        <v>11625.1</v>
      </c>
      <c r="K22" s="195"/>
      <c r="L22" s="194">
        <f>VALUE(100/100*(L6-L9)+L9)</f>
        <v>11705.1</v>
      </c>
      <c r="M22" s="194"/>
      <c r="N22" s="194">
        <f>VALUE(100/100*(N6-N9)+N9)</f>
        <v>11843.5</v>
      </c>
      <c r="O22" s="171"/>
      <c r="P22" s="194">
        <f>VALUE(100/100*(P6-P9)+P9)</f>
        <v>11796</v>
      </c>
      <c r="Q22" s="195"/>
      <c r="R22" s="194">
        <f>VALUE(100/100*(R6-R9)+R9)</f>
        <v>11796</v>
      </c>
      <c r="S22" s="194"/>
      <c r="T22" s="194">
        <f>VALUE(100/100*(T6-T9)+T9)</f>
        <v>0</v>
      </c>
      <c r="U22" s="171"/>
      <c r="V22" s="194">
        <f>VALUE(100/100*(V6-V9)+V9)</f>
        <v>0</v>
      </c>
      <c r="W22" s="195"/>
      <c r="X22" s="194">
        <f>VALUE(100/100*(X6-X9)+X9)</f>
        <v>0</v>
      </c>
    </row>
    <row r="23" spans="1:24" ht="14.7" customHeight="1" x14ac:dyDescent="0.3">
      <c r="A23" s="171"/>
      <c r="B23" s="194"/>
      <c r="C23" s="171"/>
      <c r="D23" s="194"/>
      <c r="E23" s="195"/>
      <c r="F23" s="194"/>
      <c r="G23" s="194"/>
      <c r="H23" s="194"/>
      <c r="I23" s="171"/>
      <c r="J23" s="194"/>
      <c r="K23" s="195"/>
      <c r="L23" s="194"/>
      <c r="M23" s="194"/>
      <c r="N23" s="194"/>
      <c r="O23" s="171"/>
      <c r="P23" s="194"/>
      <c r="Q23" s="195"/>
      <c r="R23" s="194"/>
      <c r="S23" s="194"/>
      <c r="T23" s="194"/>
      <c r="U23" s="171"/>
      <c r="V23" s="194"/>
      <c r="W23" s="195"/>
      <c r="X23" s="194"/>
    </row>
    <row r="24" spans="1:24" ht="14.7" customHeight="1" x14ac:dyDescent="0.3">
      <c r="A24" s="196" t="s">
        <v>60</v>
      </c>
      <c r="B24" s="194"/>
      <c r="C24" s="171"/>
      <c r="D24" s="194"/>
      <c r="E24" s="195"/>
      <c r="F24" s="194"/>
      <c r="G24" s="194"/>
      <c r="H24" s="194"/>
      <c r="I24" s="171"/>
      <c r="J24" s="194"/>
      <c r="K24" s="195"/>
      <c r="L24" s="194"/>
      <c r="M24" s="194"/>
      <c r="N24" s="194"/>
      <c r="O24" s="171"/>
      <c r="P24" s="194"/>
      <c r="Q24" s="195"/>
      <c r="R24" s="194"/>
      <c r="S24" s="194"/>
      <c r="T24" s="194"/>
      <c r="U24" s="171"/>
      <c r="V24" s="194"/>
      <c r="W24" s="195"/>
      <c r="X24" s="194"/>
    </row>
    <row r="25" spans="1:24" ht="14.7" customHeight="1" x14ac:dyDescent="0.3">
      <c r="A25" s="119">
        <v>0.38200000000000001</v>
      </c>
      <c r="B25" s="197">
        <f>VALUE(B12-38.2/100*(B6-B9))</f>
        <v>579.64679999999987</v>
      </c>
      <c r="C25" s="198"/>
      <c r="D25" s="197">
        <f>VALUE(D12-38.2/100*(D6-D9))</f>
        <v>11872.9339</v>
      </c>
      <c r="E25" s="197"/>
      <c r="F25" s="197">
        <f>VALUE(F12-38.2/100*(F6-F9))</f>
        <v>11861.329400000001</v>
      </c>
      <c r="G25" s="197"/>
      <c r="H25" s="197">
        <f>VALUE(H12-38.2/100*(H6-H9))</f>
        <v>11697.9848</v>
      </c>
      <c r="I25" s="198"/>
      <c r="J25" s="197">
        <f>VALUE(J12-38.2/100*(J6-J9))</f>
        <v>11788.5288</v>
      </c>
      <c r="K25" s="197"/>
      <c r="L25" s="199">
        <f>VALUE(L12-38.2/100*(L6-L9))</f>
        <v>52.868799999999865</v>
      </c>
      <c r="M25" s="197"/>
      <c r="N25" s="197">
        <f>VALUE(N12-38.2/100*(N6-N9))</f>
        <v>11763.339</v>
      </c>
      <c r="O25" s="198"/>
      <c r="P25" s="197">
        <f>VALUE(P12-38.2/100*(P6-P9))</f>
        <v>-34.723799999999862</v>
      </c>
      <c r="Q25" s="197"/>
      <c r="R25" s="197">
        <f>VALUE(R12-38.2/100*(R6-R9))</f>
        <v>11740.922</v>
      </c>
      <c r="S25" s="197"/>
      <c r="T25" s="197">
        <f>VALUE(T12-38.2/100*(T6-T9))</f>
        <v>0</v>
      </c>
      <c r="U25" s="198"/>
      <c r="V25" s="197">
        <f>VALUE(V12-38.2/100*(V6-V9))</f>
        <v>0</v>
      </c>
      <c r="W25" s="197"/>
      <c r="X25" s="197">
        <f>VALUE(X12-38.2/100*(X6-X9))</f>
        <v>0</v>
      </c>
    </row>
    <row r="26" spans="1:24" ht="14.7" customHeight="1" x14ac:dyDescent="0.3">
      <c r="A26" s="119">
        <v>0.5</v>
      </c>
      <c r="B26" s="197">
        <f>VALUE(B12-50/100*(B6-B9))</f>
        <v>758.69999999999982</v>
      </c>
      <c r="C26" s="198"/>
      <c r="D26" s="197">
        <f>VALUE(D12-50/100*(D6-D9))</f>
        <v>11833.575000000001</v>
      </c>
      <c r="E26" s="197"/>
      <c r="F26" s="197">
        <f>VALUE(F12-50/100*(F6-F9))</f>
        <v>11839.7</v>
      </c>
      <c r="G26" s="197"/>
      <c r="H26" s="197">
        <f>VALUE(H12-50/100*(H6-H9))</f>
        <v>11665.7</v>
      </c>
      <c r="I26" s="198"/>
      <c r="J26" s="197">
        <f>VALUE(J12-50/100*(J6-J9))</f>
        <v>11814.3</v>
      </c>
      <c r="K26" s="197"/>
      <c r="L26" s="197">
        <f>VALUE(L12-50/100*(L6-L9))</f>
        <v>69.199999999999818</v>
      </c>
      <c r="M26" s="197"/>
      <c r="N26" s="197">
        <f>VALUE(N12-50/100*(N6-N9))</f>
        <v>11753.25</v>
      </c>
      <c r="O26" s="198"/>
      <c r="P26" s="197">
        <f>VALUE(P12-50/100*(P6-P9))</f>
        <v>-45.449999999999818</v>
      </c>
      <c r="Q26" s="197"/>
      <c r="R26" s="197">
        <f>VALUE(R12-50/100*(R6-R9))</f>
        <v>11731.6</v>
      </c>
      <c r="S26" s="197"/>
      <c r="T26" s="197">
        <f>VALUE(T12-50/100*(T6-T9))</f>
        <v>0</v>
      </c>
      <c r="U26" s="198"/>
      <c r="V26" s="197">
        <f>VALUE(V12-50/100*(V6-V9))</f>
        <v>0</v>
      </c>
      <c r="W26" s="197"/>
      <c r="X26" s="197">
        <f>VALUE(X12-50/100*(X6-X9))</f>
        <v>0</v>
      </c>
    </row>
    <row r="27" spans="1:24" ht="14.7" customHeight="1" x14ac:dyDescent="0.3">
      <c r="A27" s="120">
        <v>0.61799999999999999</v>
      </c>
      <c r="B27" s="200">
        <f>VALUE(B12-61.8/100*(B6-B9))</f>
        <v>937.75319999999977</v>
      </c>
      <c r="C27" s="201"/>
      <c r="D27" s="200">
        <f>VALUE(D12-61.8/100*(D6-D9))</f>
        <v>11794.216100000001</v>
      </c>
      <c r="E27" s="200"/>
      <c r="F27" s="200">
        <f>VALUE(F12-61.8/100*(F6-F9))</f>
        <v>11818.070599999999</v>
      </c>
      <c r="G27" s="200"/>
      <c r="H27" s="200">
        <f>VALUE(H12-61.8/100*(H6-H9))</f>
        <v>11633.415199999999</v>
      </c>
      <c r="I27" s="201"/>
      <c r="J27" s="200">
        <f>VALUE(J12-61.8/100*(J6-J9))</f>
        <v>11840.0712</v>
      </c>
      <c r="K27" s="200"/>
      <c r="L27" s="200">
        <f>VALUE(L12-61.8/100*(L6-L9))</f>
        <v>85.531199999999771</v>
      </c>
      <c r="M27" s="200"/>
      <c r="N27" s="200">
        <f>VALUE(N12-61.8/100*(N6-N9))</f>
        <v>11743.161</v>
      </c>
      <c r="O27" s="201"/>
      <c r="P27" s="200">
        <f>VALUE(P12-61.8/100*(P6-P9))</f>
        <v>-56.176199999999774</v>
      </c>
      <c r="Q27" s="200"/>
      <c r="R27" s="200">
        <f>VALUE(R12-61.8/100*(R6-R9))</f>
        <v>11722.278</v>
      </c>
      <c r="S27" s="200"/>
      <c r="T27" s="200">
        <f>VALUE(T12-61.8/100*(T6-T9))</f>
        <v>0</v>
      </c>
      <c r="U27" s="201"/>
      <c r="V27" s="200">
        <f>VALUE(V12-61.8/100*(V6-V9))</f>
        <v>0</v>
      </c>
      <c r="W27" s="200"/>
      <c r="X27" s="200">
        <f>VALUE(X12-61.8/100*(X6-X9))</f>
        <v>0</v>
      </c>
    </row>
    <row r="28" spans="1:24" ht="14.7" customHeight="1" x14ac:dyDescent="0.3">
      <c r="A28" s="118">
        <v>0.70699999999999996</v>
      </c>
      <c r="B28" s="194">
        <f>VALUE(B12-70.07/100*(B6-B9))</f>
        <v>1063.2421799999995</v>
      </c>
      <c r="C28" s="171"/>
      <c r="D28" s="194">
        <f>VALUE(D12-70.07/100*(D6-D9))</f>
        <v>11766.631515000001</v>
      </c>
      <c r="E28" s="195"/>
      <c r="F28" s="194">
        <f>VALUE(F12-70.07/100*(F6-F9))</f>
        <v>11802.911689999999</v>
      </c>
      <c r="G28" s="194"/>
      <c r="H28" s="194">
        <f>VALUE(H12-70.07/100*(H6-H9))</f>
        <v>11610.788479999999</v>
      </c>
      <c r="I28" s="171"/>
      <c r="J28" s="194">
        <f>VALUE(J12-70.07/100*(J6-J9))</f>
        <v>11858.132879999999</v>
      </c>
      <c r="K28" s="195"/>
      <c r="L28" s="194">
        <f>VALUE(L12-70.07/100*(L6-L9))</f>
        <v>96.976879999999724</v>
      </c>
      <c r="M28" s="194"/>
      <c r="N28" s="194">
        <f>VALUE(N12-70.07/100*(N6-N9))</f>
        <v>11736.09015</v>
      </c>
      <c r="O28" s="171"/>
      <c r="P28" s="194">
        <f>VALUE(P12-70.07/100*(P6-P9))</f>
        <v>-63.693629999999736</v>
      </c>
      <c r="Q28" s="195"/>
      <c r="R28" s="194">
        <f>VALUE(R12-70.07/100*(R6-R9))</f>
        <v>11715.744700000001</v>
      </c>
      <c r="S28" s="194"/>
      <c r="T28" s="194">
        <f>VALUE(T12-70.07/100*(T6-T9))</f>
        <v>0</v>
      </c>
      <c r="U28" s="171"/>
      <c r="V28" s="194">
        <f>VALUE(V12-70.07/100*(V6-V9))</f>
        <v>0</v>
      </c>
      <c r="W28" s="195"/>
      <c r="X28" s="194">
        <f>VALUE(X12-70.07/100*(X6-X9))</f>
        <v>0</v>
      </c>
    </row>
    <row r="29" spans="1:24" ht="14.7" customHeight="1" x14ac:dyDescent="0.3">
      <c r="A29" s="119">
        <v>1</v>
      </c>
      <c r="B29" s="197">
        <f>VALUE(B12-100/100*(B6-B9))</f>
        <v>1517.3999999999996</v>
      </c>
      <c r="C29" s="198"/>
      <c r="D29" s="197">
        <f>VALUE(D12-100/100*(D6-D9))</f>
        <v>11666.800000000001</v>
      </c>
      <c r="E29" s="197"/>
      <c r="F29" s="197">
        <f>VALUE(F12-100/100*(F6-F9))</f>
        <v>11748.05</v>
      </c>
      <c r="G29" s="197"/>
      <c r="H29" s="197">
        <f>VALUE(H12-100/100*(H6-H9))</f>
        <v>11528.9</v>
      </c>
      <c r="I29" s="198"/>
      <c r="J29" s="197">
        <f>VALUE(J12-100/100*(J6-J9))</f>
        <v>11923.5</v>
      </c>
      <c r="K29" s="197"/>
      <c r="L29" s="197">
        <f>VALUE(L12-100/100*(L6-L9))</f>
        <v>138.39999999999964</v>
      </c>
      <c r="M29" s="197"/>
      <c r="N29" s="197">
        <f>VALUE(N12-100/100*(N6-N9))</f>
        <v>11710.5</v>
      </c>
      <c r="O29" s="198"/>
      <c r="P29" s="197">
        <f>VALUE(P12-100/100*(P6-P9))</f>
        <v>-90.899999999999636</v>
      </c>
      <c r="Q29" s="197"/>
      <c r="R29" s="197">
        <f>VALUE(R12-100/100*(R6-R9))</f>
        <v>11692.1</v>
      </c>
      <c r="S29" s="197"/>
      <c r="T29" s="197">
        <f>VALUE(T12-100/100*(T6-T9))</f>
        <v>0</v>
      </c>
      <c r="U29" s="198"/>
      <c r="V29" s="197">
        <f>VALUE(V12-100/100*(V6-V9))</f>
        <v>0</v>
      </c>
      <c r="W29" s="197"/>
      <c r="X29" s="197">
        <f>VALUE(X12-100/100*(X6-X9))</f>
        <v>0</v>
      </c>
    </row>
    <row r="30" spans="1:24" ht="14.7" customHeight="1" x14ac:dyDescent="0.3">
      <c r="A30" s="121">
        <v>1.236</v>
      </c>
      <c r="B30" s="202">
        <f>VALUE(B12-123.6/100*(B6-B9))</f>
        <v>1875.5063999999995</v>
      </c>
      <c r="C30" s="203"/>
      <c r="D30" s="202">
        <f>VALUE(D12-123.6/100*(D6-D9))</f>
        <v>11588.082200000001</v>
      </c>
      <c r="E30" s="202"/>
      <c r="F30" s="202">
        <f>VALUE(F12-123.6/100*(F6-F9))</f>
        <v>11704.7912</v>
      </c>
      <c r="G30" s="202"/>
      <c r="H30" s="202">
        <f>VALUE(H12-123.6/100*(H6-H9))</f>
        <v>11464.330399999999</v>
      </c>
      <c r="I30" s="203"/>
      <c r="J30" s="202">
        <f>VALUE(J12-123.6/100*(J6-J9))</f>
        <v>11975.0424</v>
      </c>
      <c r="K30" s="202"/>
      <c r="L30" s="202">
        <f>VALUE(L12-123.6/100*(L6-L9))</f>
        <v>171.06239999999954</v>
      </c>
      <c r="M30" s="202"/>
      <c r="N30" s="202">
        <f>VALUE(N12-123.6/100*(N6-N9))</f>
        <v>11690.322</v>
      </c>
      <c r="O30" s="203"/>
      <c r="P30" s="202">
        <f>VALUE(P12-123.6/100*(P6-P9))</f>
        <v>-112.35239999999955</v>
      </c>
      <c r="Q30" s="202"/>
      <c r="R30" s="202">
        <f>VALUE(R12-123.6/100*(R6-R9))</f>
        <v>11673.456</v>
      </c>
      <c r="S30" s="202"/>
      <c r="T30" s="202">
        <f>VALUE(T12-123.6/100*(T6-T9))</f>
        <v>0</v>
      </c>
      <c r="U30" s="203"/>
      <c r="V30" s="202">
        <f>VALUE(V12-123.6/100*(V6-V9))</f>
        <v>0</v>
      </c>
      <c r="W30" s="202"/>
      <c r="X30" s="202">
        <f>VALUE(X12-123.6/100*(X6-X9))</f>
        <v>0</v>
      </c>
    </row>
    <row r="31" spans="1:24" ht="14.7" customHeight="1" x14ac:dyDescent="0.3">
      <c r="A31" s="118">
        <v>1.3819999999999999</v>
      </c>
      <c r="B31" s="194">
        <f>VALUE(B12-138.2/100*(B6-B9))</f>
        <v>2097.0467999999992</v>
      </c>
      <c r="C31" s="171"/>
      <c r="D31" s="194">
        <f>VALUE(D12-138.2/100*(D6-D9))</f>
        <v>11539.383900000001</v>
      </c>
      <c r="E31" s="195"/>
      <c r="F31" s="194">
        <f>VALUE(F12-138.2/100*(F6-F9))</f>
        <v>11678.029399999999</v>
      </c>
      <c r="G31" s="194"/>
      <c r="H31" s="194">
        <f>VALUE(H12-138.2/100*(H6-H9))</f>
        <v>11424.3848</v>
      </c>
      <c r="I31" s="171"/>
      <c r="J31" s="194">
        <f>VALUE(J12-138.2/100*(J6-J9))</f>
        <v>12006.9288</v>
      </c>
      <c r="K31" s="195"/>
      <c r="L31" s="194">
        <f>VALUE(L12-138.2/100*(L6-L9))</f>
        <v>191.26879999999949</v>
      </c>
      <c r="M31" s="194"/>
      <c r="N31" s="194">
        <f>VALUE(N12-138.2/100*(N6-N9))</f>
        <v>11677.839</v>
      </c>
      <c r="O31" s="171"/>
      <c r="P31" s="194">
        <f>VALUE(P12-138.2/100*(P6-P9))</f>
        <v>-125.62379999999949</v>
      </c>
      <c r="Q31" s="195"/>
      <c r="R31" s="194">
        <f>VALUE(R12-138.2/100*(R6-R9))</f>
        <v>11661.922</v>
      </c>
      <c r="S31" s="194"/>
      <c r="T31" s="194">
        <f>VALUE(T12-138.2/100*(T6-T9))</f>
        <v>0</v>
      </c>
      <c r="U31" s="171"/>
      <c r="V31" s="194">
        <f>VALUE(V12-138.2/100*(V6-V9))</f>
        <v>0</v>
      </c>
      <c r="W31" s="195"/>
      <c r="X31" s="194">
        <f>VALUE(X12-138.2/100*(X6-X9))</f>
        <v>0</v>
      </c>
    </row>
    <row r="32" spans="1:24" ht="14.7" customHeight="1" x14ac:dyDescent="0.3">
      <c r="A32" s="118">
        <v>1.5</v>
      </c>
      <c r="B32" s="194">
        <f>VALUE(B12-150/100*(B6-B9))</f>
        <v>2276.0999999999995</v>
      </c>
      <c r="C32" s="171"/>
      <c r="D32" s="194">
        <f>VALUE(D12-150/100*(D6-D9))</f>
        <v>11500.025000000001</v>
      </c>
      <c r="E32" s="195"/>
      <c r="F32" s="194">
        <f>VALUE(F12-150/100*(F6-F9))</f>
        <v>11656.399999999998</v>
      </c>
      <c r="G32" s="194"/>
      <c r="H32" s="194">
        <f>VALUE(H12-150/100*(H6-H9))</f>
        <v>11392.099999999999</v>
      </c>
      <c r="I32" s="171"/>
      <c r="J32" s="194">
        <f>VALUE(J12-150/100*(J6-J9))</f>
        <v>12032.7</v>
      </c>
      <c r="K32" s="195"/>
      <c r="L32" s="194">
        <f>VALUE(L12-150/100*(L6-L9))</f>
        <v>207.59999999999945</v>
      </c>
      <c r="M32" s="194"/>
      <c r="N32" s="194">
        <f>VALUE(N12-150/100*(N6-N9))</f>
        <v>11667.75</v>
      </c>
      <c r="O32" s="171"/>
      <c r="P32" s="194">
        <f>VALUE(P12-150/100*(P6-P9))</f>
        <v>-136.34999999999945</v>
      </c>
      <c r="Q32" s="195"/>
      <c r="R32" s="194">
        <f>VALUE(R12-150/100*(R6-R9))</f>
        <v>11652.6</v>
      </c>
      <c r="S32" s="194"/>
      <c r="T32" s="194">
        <f>VALUE(T12-150/100*(T6-T9))</f>
        <v>0</v>
      </c>
      <c r="U32" s="171"/>
      <c r="V32" s="194">
        <f>VALUE(V12-150/100*(V6-V9))</f>
        <v>0</v>
      </c>
      <c r="W32" s="195"/>
      <c r="X32" s="194">
        <f>VALUE(X12-150/100*(X6-X9))</f>
        <v>0</v>
      </c>
    </row>
    <row r="33" spans="1:24" ht="14.7" customHeight="1" x14ac:dyDescent="0.3">
      <c r="A33" s="120">
        <v>1.6180000000000001</v>
      </c>
      <c r="B33" s="200">
        <f>VALUE(B12-161.8/100*(B6-B9))</f>
        <v>2455.1531999999997</v>
      </c>
      <c r="C33" s="201"/>
      <c r="D33" s="200">
        <f>VALUE(D12-161.8/100*(D6-D9))</f>
        <v>11460.666100000002</v>
      </c>
      <c r="E33" s="200"/>
      <c r="F33" s="200">
        <f>VALUE(F12-161.8/100*(F6-F9))</f>
        <v>11634.770599999998</v>
      </c>
      <c r="G33" s="200"/>
      <c r="H33" s="200">
        <f>VALUE(H12-161.8/100*(H6-H9))</f>
        <v>11359.815199999999</v>
      </c>
      <c r="I33" s="201"/>
      <c r="J33" s="200">
        <f>VALUE(J12-161.8/100*(J6-J9))</f>
        <v>12058.4712</v>
      </c>
      <c r="K33" s="200"/>
      <c r="L33" s="200">
        <f>VALUE(L12-161.8/100*(L6-L9))</f>
        <v>223.93119999999942</v>
      </c>
      <c r="M33" s="200"/>
      <c r="N33" s="200">
        <f>VALUE(N12-161.8/100*(N6-N9))</f>
        <v>11657.661</v>
      </c>
      <c r="O33" s="201"/>
      <c r="P33" s="200">
        <f>VALUE(P12-161.8/100*(P6-P9))</f>
        <v>-147.07619999999943</v>
      </c>
      <c r="Q33" s="200"/>
      <c r="R33" s="200">
        <f>VALUE(R12-161.8/100*(R6-R9))</f>
        <v>11643.278</v>
      </c>
      <c r="S33" s="200"/>
      <c r="T33" s="200">
        <f>VALUE(T12-161.8/100*(T6-T9))</f>
        <v>0</v>
      </c>
      <c r="U33" s="201"/>
      <c r="V33" s="200">
        <f>VALUE(V12-161.8/100*(V6-V9))</f>
        <v>0</v>
      </c>
      <c r="W33" s="200"/>
      <c r="X33" s="200">
        <f>VALUE(X12-161.8/100*(X6-X9))</f>
        <v>0</v>
      </c>
    </row>
    <row r="34" spans="1:24" ht="14.7" customHeight="1" x14ac:dyDescent="0.3">
      <c r="A34" s="118">
        <v>1.7070000000000001</v>
      </c>
      <c r="B34" s="194">
        <f>VALUE(B12-170.07/100*(B6-B9))</f>
        <v>2580.6421799999994</v>
      </c>
      <c r="C34" s="171"/>
      <c r="D34" s="194">
        <f>VALUE(D12-170.07/100*(D6-D9))</f>
        <v>11433.081515000002</v>
      </c>
      <c r="E34" s="195"/>
      <c r="F34" s="194">
        <f>VALUE(F12-170.07/100*(F6-F9))</f>
        <v>11619.611689999998</v>
      </c>
      <c r="G34" s="194"/>
      <c r="H34" s="194">
        <f>VALUE(H12-170.07/100*(H6-H9))</f>
        <v>11337.188479999999</v>
      </c>
      <c r="I34" s="171"/>
      <c r="J34" s="194">
        <f>VALUE(J12-170.07/100*(J6-J9))</f>
        <v>12076.532879999999</v>
      </c>
      <c r="K34" s="195"/>
      <c r="L34" s="194">
        <f>VALUE(L12-170.07/100*(L6-L9))</f>
        <v>235.37687999999937</v>
      </c>
      <c r="M34" s="194"/>
      <c r="N34" s="194">
        <f>VALUE(N12-170.07/100*(N6-N9))</f>
        <v>11650.59015</v>
      </c>
      <c r="O34" s="171"/>
      <c r="P34" s="194">
        <f>VALUE(P12-170.07/100*(P6-P9))</f>
        <v>-154.59362999999937</v>
      </c>
      <c r="Q34" s="195"/>
      <c r="R34" s="194">
        <f>VALUE(R12-170.07/100*(R6-R9))</f>
        <v>11636.744700000001</v>
      </c>
      <c r="S34" s="194"/>
      <c r="T34" s="194">
        <f>VALUE(T12-170.07/100*(T6-T9))</f>
        <v>0</v>
      </c>
      <c r="U34" s="171"/>
      <c r="V34" s="194">
        <f>VALUE(V12-170.07/100*(V6-V9))</f>
        <v>0</v>
      </c>
      <c r="W34" s="195"/>
      <c r="X34" s="194">
        <f>VALUE(X12-170.07/100*(X6-X9))</f>
        <v>0</v>
      </c>
    </row>
    <row r="35" spans="1:24" ht="14.7" customHeight="1" x14ac:dyDescent="0.3">
      <c r="A35" s="119">
        <v>2</v>
      </c>
      <c r="B35" s="197">
        <f>VALUE(B12-200/100*(B6-B9))</f>
        <v>3034.7999999999993</v>
      </c>
      <c r="C35" s="198"/>
      <c r="D35" s="197">
        <f>VALUE(D12-200/100*(D6-D9))</f>
        <v>11333.250000000002</v>
      </c>
      <c r="E35" s="197"/>
      <c r="F35" s="197">
        <f>VALUE(F12-200/100*(F6-F9))</f>
        <v>11564.749999999998</v>
      </c>
      <c r="G35" s="197"/>
      <c r="H35" s="197">
        <f>VALUE(H12-200/100*(H6-H9))</f>
        <v>11255.3</v>
      </c>
      <c r="I35" s="198"/>
      <c r="J35" s="197">
        <f>VALUE(J12-200/100*(J6-J9))</f>
        <v>12141.9</v>
      </c>
      <c r="K35" s="197"/>
      <c r="L35" s="197">
        <f>VALUE(L12-200/100*(L6-L9))</f>
        <v>276.79999999999927</v>
      </c>
      <c r="M35" s="197"/>
      <c r="N35" s="197">
        <f>VALUE(N12-200/100*(N6-N9))</f>
        <v>11625</v>
      </c>
      <c r="O35" s="198"/>
      <c r="P35" s="197">
        <f>VALUE(P12-200/100*(P6-P9))</f>
        <v>-181.79999999999927</v>
      </c>
      <c r="Q35" s="197"/>
      <c r="R35" s="197">
        <f>VALUE(R12-200/100*(R6-R9))</f>
        <v>11613.1</v>
      </c>
      <c r="S35" s="197"/>
      <c r="T35" s="197">
        <f>VALUE(T12-200/100*(T6-T9))</f>
        <v>0</v>
      </c>
      <c r="U35" s="198"/>
      <c r="V35" s="197">
        <f>VALUE(V12-200/100*(V6-V9))</f>
        <v>0</v>
      </c>
      <c r="W35" s="197"/>
      <c r="X35" s="197">
        <f>VALUE(X12-200/100*(X6-X9))</f>
        <v>0</v>
      </c>
    </row>
    <row r="36" spans="1:24" ht="14.7" customHeight="1" x14ac:dyDescent="0.3">
      <c r="A36" s="118">
        <v>2.2360000000000002</v>
      </c>
      <c r="B36" s="194">
        <f>VALUE(B12-223.6/100*(B6-B9))</f>
        <v>3392.9063999999989</v>
      </c>
      <c r="C36" s="171"/>
      <c r="D36" s="194">
        <f>VALUE(D12-223.6/100*(D6-D9))</f>
        <v>11254.532200000001</v>
      </c>
      <c r="E36" s="195"/>
      <c r="F36" s="194">
        <f>VALUE(F12-223.6/100*(F6-F9))</f>
        <v>11521.491199999999</v>
      </c>
      <c r="G36" s="194"/>
      <c r="H36" s="194">
        <f>VALUE(H12-223.6/100*(H6-H9))</f>
        <v>11190.730399999999</v>
      </c>
      <c r="I36" s="171"/>
      <c r="J36" s="194">
        <f>VALUE(J12-223.6/100*(J6-J9))</f>
        <v>12193.4424</v>
      </c>
      <c r="K36" s="195"/>
      <c r="L36" s="194">
        <f>VALUE(L12-223.6/100*(L6-L9))</f>
        <v>309.46239999999915</v>
      </c>
      <c r="M36" s="194"/>
      <c r="N36" s="194">
        <f>VALUE(N12-223.6/100*(N6-N9))</f>
        <v>11604.822</v>
      </c>
      <c r="O36" s="171"/>
      <c r="P36" s="194">
        <f>VALUE(P12-223.6/100*(P6-P9))</f>
        <v>-203.25239999999917</v>
      </c>
      <c r="Q36" s="195"/>
      <c r="R36" s="194">
        <f>VALUE(R12-223.6/100*(R6-R9))</f>
        <v>11594.456</v>
      </c>
      <c r="S36" s="194"/>
      <c r="T36" s="194">
        <f>VALUE(T12-223.6/100*(T6-T9))</f>
        <v>0</v>
      </c>
      <c r="U36" s="171"/>
      <c r="V36" s="194">
        <f>VALUE(V12-223.6/100*(V6-V9))</f>
        <v>0</v>
      </c>
      <c r="W36" s="195"/>
      <c r="X36" s="194">
        <f>VALUE(X12-223.6/100*(X6-X9))</f>
        <v>0</v>
      </c>
    </row>
    <row r="37" spans="1:24" ht="14.7" customHeight="1" x14ac:dyDescent="0.3">
      <c r="A37" s="119">
        <v>2.3820000000000001</v>
      </c>
      <c r="B37" s="197">
        <f>VALUE(B12-238.2/100*(B6-B9))</f>
        <v>3614.4467999999988</v>
      </c>
      <c r="C37" s="198"/>
      <c r="D37" s="197">
        <f>VALUE(D12-238.2/100*(D6-D9))</f>
        <v>11205.833900000001</v>
      </c>
      <c r="E37" s="197"/>
      <c r="F37" s="197">
        <f>VALUE(F12-238.2/100*(F6-F9))</f>
        <v>11494.729399999998</v>
      </c>
      <c r="G37" s="197"/>
      <c r="H37" s="197">
        <f>VALUE(H12-238.2/100*(H6-H9))</f>
        <v>11150.784799999999</v>
      </c>
      <c r="I37" s="198"/>
      <c r="J37" s="197">
        <f>VALUE(J12-238.2/100*(J6-J9))</f>
        <v>12225.328799999999</v>
      </c>
      <c r="K37" s="197"/>
      <c r="L37" s="197">
        <f>VALUE(L12-238.2/100*(L6-L9))</f>
        <v>329.66879999999907</v>
      </c>
      <c r="M37" s="197"/>
      <c r="N37" s="197">
        <f>VALUE(N12-238.2/100*(N6-N9))</f>
        <v>11592.339</v>
      </c>
      <c r="O37" s="198"/>
      <c r="P37" s="197">
        <f>VALUE(P12-238.2/100*(P6-P9))</f>
        <v>-216.52379999999911</v>
      </c>
      <c r="Q37" s="197"/>
      <c r="R37" s="197">
        <f>VALUE(R12-238.2/100*(R6-R9))</f>
        <v>11582.922</v>
      </c>
      <c r="S37" s="197"/>
      <c r="T37" s="197">
        <f>VALUE(T12-238.2/100*(T6-T9))</f>
        <v>0</v>
      </c>
      <c r="U37" s="198"/>
      <c r="V37" s="197">
        <f>VALUE(V12-238.2/100*(V6-V9))</f>
        <v>0</v>
      </c>
      <c r="W37" s="197"/>
      <c r="X37" s="197">
        <f>VALUE(X12-238.2/100*(X6-X9))</f>
        <v>0</v>
      </c>
    </row>
    <row r="38" spans="1:24" ht="14.7" customHeight="1" x14ac:dyDescent="0.3">
      <c r="A38" s="119">
        <v>2.6179999999999999</v>
      </c>
      <c r="B38" s="197">
        <f>VALUE(B12-261.8/100*(B6-B9))</f>
        <v>3972.5531999999994</v>
      </c>
      <c r="C38" s="198"/>
      <c r="D38" s="197">
        <f>VALUE(D12-261.8/100*(D6-D9))</f>
        <v>11127.116100000003</v>
      </c>
      <c r="E38" s="197"/>
      <c r="F38" s="197">
        <f>VALUE(F12-261.8/100*(F6-F9))</f>
        <v>11451.470599999997</v>
      </c>
      <c r="G38" s="197"/>
      <c r="H38" s="197">
        <f>VALUE(H12-261.8/100*(H6-H9))</f>
        <v>11086.215199999999</v>
      </c>
      <c r="I38" s="198"/>
      <c r="J38" s="197">
        <f>VALUE(J12-261.8/100*(J6-J9))</f>
        <v>12276.8712</v>
      </c>
      <c r="K38" s="197"/>
      <c r="L38" s="197">
        <f>VALUE(L12-261.8/100*(L6-L9))</f>
        <v>362.33119999999911</v>
      </c>
      <c r="M38" s="197"/>
      <c r="N38" s="197">
        <f>VALUE(N12-261.8/100*(N6-N9))</f>
        <v>11572.161</v>
      </c>
      <c r="O38" s="198"/>
      <c r="P38" s="197">
        <f>VALUE(P12-261.8/100*(P6-P9))</f>
        <v>-237.97619999999907</v>
      </c>
      <c r="Q38" s="197"/>
      <c r="R38" s="197">
        <f>VALUE(R12-261.8/100*(R6-R9))</f>
        <v>11564.278</v>
      </c>
      <c r="S38" s="197"/>
      <c r="T38" s="197">
        <f>VALUE(T12-261.8/100*(T6-T9))</f>
        <v>0</v>
      </c>
      <c r="U38" s="198"/>
      <c r="V38" s="197">
        <f>VALUE(V12-261.8/100*(V6-V9))</f>
        <v>0</v>
      </c>
      <c r="W38" s="197"/>
      <c r="X38" s="197">
        <f>VALUE(X12-261.8/100*(X6-X9))</f>
        <v>0</v>
      </c>
    </row>
    <row r="39" spans="1:24" ht="14.7" customHeight="1" x14ac:dyDescent="0.3">
      <c r="A39" s="119">
        <v>3</v>
      </c>
      <c r="B39" s="197">
        <f>VALUE(B12-300/100*(B6-B9))</f>
        <v>4552.1999999999989</v>
      </c>
      <c r="C39" s="198"/>
      <c r="D39" s="197">
        <f>VALUE(D12-300/100*(D6-D9))</f>
        <v>10999.700000000003</v>
      </c>
      <c r="E39" s="197"/>
      <c r="F39" s="197">
        <f>VALUE(F12-300/100*(F6-F9))</f>
        <v>11381.449999999997</v>
      </c>
      <c r="G39" s="197"/>
      <c r="H39" s="197">
        <f>VALUE(H12-300/100*(H6-H9))</f>
        <v>10981.699999999999</v>
      </c>
      <c r="I39" s="198"/>
      <c r="J39" s="197">
        <f>VALUE(J12-300/100*(J6-J9))</f>
        <v>12360.3</v>
      </c>
      <c r="K39" s="197"/>
      <c r="L39" s="197">
        <f>VALUE(L12-300/100*(L6-L9))</f>
        <v>415.19999999999891</v>
      </c>
      <c r="M39" s="197"/>
      <c r="N39" s="197">
        <f>VALUE(N12-300/100*(N6-N9))</f>
        <v>11539.5</v>
      </c>
      <c r="O39" s="198"/>
      <c r="P39" s="197">
        <f>VALUE(P12-300/100*(P6-P9))</f>
        <v>-272.69999999999891</v>
      </c>
      <c r="Q39" s="197"/>
      <c r="R39" s="197">
        <f>VALUE(R12-300/100*(R6-R9))</f>
        <v>11534.1</v>
      </c>
      <c r="S39" s="197"/>
      <c r="T39" s="197">
        <f>VALUE(T12-300/100*(T6-T9))</f>
        <v>0</v>
      </c>
      <c r="U39" s="198"/>
      <c r="V39" s="197">
        <f>VALUE(V12-300/100*(V6-V9))</f>
        <v>0</v>
      </c>
      <c r="W39" s="197"/>
      <c r="X39" s="197">
        <f>VALUE(X12-300/100*(X6-X9))</f>
        <v>0</v>
      </c>
    </row>
    <row r="40" spans="1:24" ht="14.7" customHeight="1" x14ac:dyDescent="0.3">
      <c r="A40" s="118">
        <v>3.2360000000000002</v>
      </c>
      <c r="B40" s="194">
        <f>VALUE(B12-323.6/100*(B6-B9))</f>
        <v>4910.3063999999995</v>
      </c>
      <c r="C40" s="171"/>
      <c r="D40" s="194">
        <f>VALUE(D12-323.6/100*(D6-D9))</f>
        <v>10920.982200000002</v>
      </c>
      <c r="E40" s="195"/>
      <c r="F40" s="194">
        <f>VALUE(F12-323.6/100*(F6-F9))</f>
        <v>11338.191199999997</v>
      </c>
      <c r="G40" s="194"/>
      <c r="H40" s="194">
        <f>VALUE(H12-323.6/100*(H6-H9))</f>
        <v>10917.130399999998</v>
      </c>
      <c r="I40" s="171"/>
      <c r="J40" s="194">
        <f>VALUE(J12-323.6/100*(J6-J9))</f>
        <v>12411.8424</v>
      </c>
      <c r="K40" s="195"/>
      <c r="L40" s="194">
        <f>VALUE(L12-323.6/100*(L6-L9))</f>
        <v>447.86239999999884</v>
      </c>
      <c r="M40" s="194"/>
      <c r="N40" s="194">
        <f>VALUE(N12-323.6/100*(N6-N9))</f>
        <v>11519.322</v>
      </c>
      <c r="O40" s="171"/>
      <c r="P40" s="194">
        <f>VALUE(P12-323.6/100*(P6-P9))</f>
        <v>-294.15239999999886</v>
      </c>
      <c r="Q40" s="195"/>
      <c r="R40" s="194">
        <f>VALUE(R12-323.6/100*(R6-R9))</f>
        <v>11515.456</v>
      </c>
      <c r="S40" s="194"/>
      <c r="T40" s="194">
        <f>VALUE(T12-323.6/100*(T6-T9))</f>
        <v>0</v>
      </c>
      <c r="U40" s="171"/>
      <c r="V40" s="194">
        <f>VALUE(V12-323.6/100*(V6-V9))</f>
        <v>0</v>
      </c>
      <c r="W40" s="195"/>
      <c r="X40" s="194">
        <f>VALUE(X12-323.6/100*(X6-X9))</f>
        <v>0</v>
      </c>
    </row>
    <row r="41" spans="1:24" ht="14.7" customHeight="1" x14ac:dyDescent="0.3">
      <c r="A41" s="119">
        <v>3.3820000000000001</v>
      </c>
      <c r="B41" s="197">
        <f>VALUE(B12-338.2/100*(B6-B9))</f>
        <v>5131.8467999999984</v>
      </c>
      <c r="C41" s="198"/>
      <c r="D41" s="197">
        <f>VALUE(D12-338.2/100*(D6-D9))</f>
        <v>10872.283900000002</v>
      </c>
      <c r="E41" s="197"/>
      <c r="F41" s="197">
        <f>VALUE(F12-338.2/100*(F6-F9))</f>
        <v>11311.429399999997</v>
      </c>
      <c r="G41" s="197"/>
      <c r="H41" s="197">
        <f>VALUE(H12-338.2/100*(H6-H9))</f>
        <v>10877.184799999999</v>
      </c>
      <c r="I41" s="198"/>
      <c r="J41" s="197">
        <f>VALUE(J12-338.2/100*(J6-J9))</f>
        <v>12443.728799999999</v>
      </c>
      <c r="K41" s="197"/>
      <c r="L41" s="197">
        <f>VALUE(L12-338.2/100*(L6-L9))</f>
        <v>468.0687999999987</v>
      </c>
      <c r="M41" s="197"/>
      <c r="N41" s="197">
        <f>VALUE(N12-338.2/100*(N6-N9))</f>
        <v>11506.839</v>
      </c>
      <c r="O41" s="198"/>
      <c r="P41" s="197">
        <f>VALUE(P12-338.2/100*(P6-P9))</f>
        <v>-307.42379999999872</v>
      </c>
      <c r="Q41" s="197"/>
      <c r="R41" s="197">
        <f>VALUE(R12-338.2/100*(R6-R9))</f>
        <v>11503.922</v>
      </c>
      <c r="S41" s="197"/>
      <c r="T41" s="197">
        <f>VALUE(T12-338.2/100*(T6-T9))</f>
        <v>0</v>
      </c>
      <c r="U41" s="198"/>
      <c r="V41" s="197">
        <f>VALUE(V12-338.2/100*(V6-V9))</f>
        <v>0</v>
      </c>
      <c r="W41" s="197"/>
      <c r="X41" s="197">
        <f>VALUE(X12-338.2/100*(X6-X9))</f>
        <v>0</v>
      </c>
    </row>
    <row r="42" spans="1:24" ht="14.7" customHeight="1" x14ac:dyDescent="0.3">
      <c r="A42" s="119">
        <v>3.6179999999999999</v>
      </c>
      <c r="B42" s="197">
        <f>VALUE(B12-361.8/100*(B6-B9))</f>
        <v>5489.953199999999</v>
      </c>
      <c r="C42" s="198"/>
      <c r="D42" s="197">
        <f>VALUE(D12-361.8/100*(D6-D9))</f>
        <v>10793.566100000004</v>
      </c>
      <c r="E42" s="197"/>
      <c r="F42" s="197">
        <f>VALUE(F12-361.8/100*(F6-F9))</f>
        <v>11268.170599999996</v>
      </c>
      <c r="G42" s="197"/>
      <c r="H42" s="197">
        <f>VALUE(H12-361.8/100*(H6-H9))</f>
        <v>10812.615199999998</v>
      </c>
      <c r="I42" s="198"/>
      <c r="J42" s="197">
        <f>VALUE(J12-361.8/100*(J6-J9))</f>
        <v>12495.271199999999</v>
      </c>
      <c r="K42" s="197"/>
      <c r="L42" s="197">
        <f>VALUE(L12-361.8/100*(L6-L9))</f>
        <v>500.73119999999875</v>
      </c>
      <c r="M42" s="197"/>
      <c r="N42" s="197">
        <f>VALUE(N12-361.8/100*(N6-N9))</f>
        <v>11486.661</v>
      </c>
      <c r="O42" s="198"/>
      <c r="P42" s="197">
        <f>VALUE(P12-361.8/100*(P6-P9))</f>
        <v>-328.87619999999873</v>
      </c>
      <c r="Q42" s="197"/>
      <c r="R42" s="197">
        <f>VALUE(R12-361.8/100*(R6-R9))</f>
        <v>11485.278</v>
      </c>
      <c r="S42" s="197"/>
      <c r="T42" s="197">
        <f>VALUE(T12-361.8/100*(T6-T9))</f>
        <v>0</v>
      </c>
      <c r="U42" s="198"/>
      <c r="V42" s="197">
        <f>VALUE(V12-361.8/100*(V6-V9))</f>
        <v>0</v>
      </c>
      <c r="W42" s="197"/>
      <c r="X42" s="197">
        <f>VALUE(X12-361.8/100*(X6-X9))</f>
        <v>0</v>
      </c>
    </row>
    <row r="43" spans="1:24" ht="14.7" customHeight="1" x14ac:dyDescent="0.3">
      <c r="A43" s="119">
        <v>4</v>
      </c>
      <c r="B43" s="197">
        <f>VALUE(B12-400/100*(B6-B9))</f>
        <v>6069.5999999999985</v>
      </c>
      <c r="C43" s="198"/>
      <c r="D43" s="197">
        <f>VALUE(D12-400/100*(D6-D9))</f>
        <v>10666.150000000003</v>
      </c>
      <c r="E43" s="197"/>
      <c r="F43" s="197">
        <f>VALUE(F12-400/100*(F6-F9))</f>
        <v>11198.149999999996</v>
      </c>
      <c r="G43" s="197"/>
      <c r="H43" s="197">
        <f>VALUE(H12-400/100*(H6-H9))</f>
        <v>10708.099999999999</v>
      </c>
      <c r="I43" s="198"/>
      <c r="J43" s="197">
        <f>VALUE(J12-400/100*(J6-J9))</f>
        <v>12578.699999999999</v>
      </c>
      <c r="K43" s="197"/>
      <c r="L43" s="197">
        <f>VALUE(L12-400/100*(L6-L9))</f>
        <v>553.59999999999854</v>
      </c>
      <c r="M43" s="197"/>
      <c r="N43" s="197">
        <f>VALUE(N12-400/100*(N6-N9))</f>
        <v>11454</v>
      </c>
      <c r="O43" s="198"/>
      <c r="P43" s="197">
        <f>VALUE(P12-400/100*(P6-P9))</f>
        <v>-363.59999999999854</v>
      </c>
      <c r="Q43" s="197"/>
      <c r="R43" s="197">
        <f>VALUE(R12-400/100*(R6-R9))</f>
        <v>11455.1</v>
      </c>
      <c r="S43" s="197"/>
      <c r="T43" s="197">
        <f>VALUE(T12-400/100*(T6-T9))</f>
        <v>0</v>
      </c>
      <c r="U43" s="198"/>
      <c r="V43" s="197">
        <f>VALUE(V12-400/100*(V6-V9))</f>
        <v>0</v>
      </c>
      <c r="W43" s="197"/>
      <c r="X43" s="197">
        <f>VALUE(X12-400/100*(X6-X9))</f>
        <v>0</v>
      </c>
    </row>
    <row r="44" spans="1:24" ht="14.7" customHeight="1" x14ac:dyDescent="0.3">
      <c r="A44" s="118">
        <v>4.2359999999999998</v>
      </c>
      <c r="B44" s="194">
        <f>VALUE(B12-423.6/100*(B6-B9))</f>
        <v>6427.7063999999991</v>
      </c>
      <c r="C44" s="171"/>
      <c r="D44" s="194">
        <f>VALUE(D12-423.6/100*(D6-D9))</f>
        <v>10587.432200000003</v>
      </c>
      <c r="E44" s="195"/>
      <c r="F44" s="194">
        <f>VALUE(F12-423.6/100*(F6-F9))</f>
        <v>11154.891199999996</v>
      </c>
      <c r="G44" s="194"/>
      <c r="H44" s="194">
        <f>VALUE(H12-423.6/100*(H6-H9))</f>
        <v>10643.530399999998</v>
      </c>
      <c r="I44" s="171"/>
      <c r="J44" s="194">
        <f>VALUE(J12-423.6/100*(J6-J9))</f>
        <v>12630.242399999999</v>
      </c>
      <c r="K44" s="195"/>
      <c r="L44" s="194">
        <f>VALUE(L12-423.6/100*(L6-L9))</f>
        <v>586.26239999999859</v>
      </c>
      <c r="M44" s="194"/>
      <c r="N44" s="194">
        <f>VALUE(N12-423.6/100*(N6-N9))</f>
        <v>11433.822</v>
      </c>
      <c r="O44" s="171"/>
      <c r="P44" s="194">
        <f>VALUE(P12-423.6/100*(P6-P9))</f>
        <v>-385.0523999999985</v>
      </c>
      <c r="Q44" s="195"/>
      <c r="R44" s="194">
        <f>VALUE(R12-423.6/100*(R6-R9))</f>
        <v>11436.456</v>
      </c>
      <c r="S44" s="194"/>
      <c r="T44" s="194">
        <f>VALUE(T12-423.6/100*(T6-T9))</f>
        <v>0</v>
      </c>
      <c r="U44" s="171"/>
      <c r="V44" s="194">
        <f>VALUE(V12-423.6/100*(V6-V9))</f>
        <v>0</v>
      </c>
      <c r="W44" s="195"/>
      <c r="X44" s="194">
        <f>VALUE(X12-423.6/100*(X6-X9))</f>
        <v>0</v>
      </c>
    </row>
    <row r="45" spans="1:24" ht="14.7" customHeight="1" x14ac:dyDescent="0.3">
      <c r="A45" s="118">
        <v>4.3819999999999997</v>
      </c>
      <c r="B45" s="194">
        <f>VALUE(B12-438.2/100*(B6-B9))</f>
        <v>6649.2467999999981</v>
      </c>
      <c r="C45" s="171"/>
      <c r="D45" s="194">
        <f>VALUE(D12-438.2/100*(D6-D9))</f>
        <v>10538.733900000003</v>
      </c>
      <c r="E45" s="195"/>
      <c r="F45" s="194">
        <f>VALUE(F12-438.2/100*(F6-F9))</f>
        <v>11128.129399999996</v>
      </c>
      <c r="G45" s="194"/>
      <c r="H45" s="194">
        <f>VALUE(H12-438.2/100*(H6-H9))</f>
        <v>10603.584799999999</v>
      </c>
      <c r="I45" s="171"/>
      <c r="J45" s="194">
        <f>VALUE(J12-438.2/100*(J6-J9))</f>
        <v>12662.128799999999</v>
      </c>
      <c r="K45" s="195"/>
      <c r="L45" s="194">
        <f>VALUE(L12-438.2/100*(L6-L9))</f>
        <v>606.4687999999984</v>
      </c>
      <c r="M45" s="194"/>
      <c r="N45" s="194">
        <f>VALUE(N12-438.2/100*(N6-N9))</f>
        <v>11421.339</v>
      </c>
      <c r="O45" s="171"/>
      <c r="P45" s="194">
        <f>VALUE(P12-438.2/100*(P6-P9))</f>
        <v>-398.32379999999836</v>
      </c>
      <c r="Q45" s="195"/>
      <c r="R45" s="194">
        <f>VALUE(R12-438.2/100*(R6-R9))</f>
        <v>11424.922</v>
      </c>
      <c r="S45" s="194"/>
      <c r="T45" s="194">
        <f>VALUE(T12-438.2/100*(T6-T9))</f>
        <v>0</v>
      </c>
      <c r="U45" s="171"/>
      <c r="V45" s="194">
        <f>VALUE(V12-438.2/100*(V6-V9))</f>
        <v>0</v>
      </c>
      <c r="W45" s="195"/>
      <c r="X45" s="194">
        <f>VALUE(X12-438.2/100*(X6-X9))</f>
        <v>0</v>
      </c>
    </row>
    <row r="46" spans="1:24" ht="14.7" customHeight="1" x14ac:dyDescent="0.3">
      <c r="A46" s="118">
        <v>4.6180000000000003</v>
      </c>
      <c r="B46" s="194">
        <f>VALUE(B12-461.8/100*(B6-B9))</f>
        <v>7007.3531999999987</v>
      </c>
      <c r="C46" s="171"/>
      <c r="D46" s="194">
        <f>VALUE(D12-461.8/100*(D6-D9))</f>
        <v>10460.016100000004</v>
      </c>
      <c r="E46" s="195"/>
      <c r="F46" s="194">
        <f>VALUE(F12-461.8/100*(F6-F9))</f>
        <v>11084.870599999995</v>
      </c>
      <c r="G46" s="194"/>
      <c r="H46" s="194">
        <f>VALUE(H12-461.8/100*(H6-H9))</f>
        <v>10539.015199999998</v>
      </c>
      <c r="I46" s="171"/>
      <c r="J46" s="194">
        <f>VALUE(J12-461.8/100*(J6-J9))</f>
        <v>12713.671199999999</v>
      </c>
      <c r="K46" s="195"/>
      <c r="L46" s="194">
        <f>VALUE(L12-461.8/100*(L6-L9))</f>
        <v>639.13119999999833</v>
      </c>
      <c r="M46" s="194"/>
      <c r="N46" s="194">
        <f>VALUE(N12-461.8/100*(N6-N9))</f>
        <v>11401.161</v>
      </c>
      <c r="O46" s="171"/>
      <c r="P46" s="194">
        <f>VALUE(P12-461.8/100*(P6-P9))</f>
        <v>-419.77619999999837</v>
      </c>
      <c r="Q46" s="195"/>
      <c r="R46" s="194">
        <f>VALUE(R12-461.8/100*(R6-R9))</f>
        <v>11406.278</v>
      </c>
      <c r="S46" s="194"/>
      <c r="T46" s="194">
        <f>VALUE(T12-461.8/100*(T6-T9))</f>
        <v>0</v>
      </c>
      <c r="U46" s="171"/>
      <c r="V46" s="194">
        <f>VALUE(V12-461.8/100*(V6-V9))</f>
        <v>0</v>
      </c>
      <c r="W46" s="195"/>
      <c r="X46" s="194">
        <f>VALUE(X12-461.8/100*(X6-X9))</f>
        <v>0</v>
      </c>
    </row>
    <row r="47" spans="1:24" ht="14.7" customHeight="1" x14ac:dyDescent="0.3">
      <c r="A47" s="118">
        <v>5</v>
      </c>
      <c r="B47" s="194">
        <f>VALUE(B12-500/100*(B6-B9))</f>
        <v>7586.9999999999982</v>
      </c>
      <c r="C47" s="171"/>
      <c r="D47" s="194">
        <f>VALUE(D12-500/100*(D6-D9))</f>
        <v>10332.600000000004</v>
      </c>
      <c r="E47" s="195"/>
      <c r="F47" s="194">
        <f>VALUE(F12-500/100*(F6-F9))</f>
        <v>11014.849999999995</v>
      </c>
      <c r="G47" s="194"/>
      <c r="H47" s="194">
        <f>VALUE(H12-500/100*(H6-H9))</f>
        <v>10434.499999999998</v>
      </c>
      <c r="I47" s="171"/>
      <c r="J47" s="194">
        <f>VALUE(J12-500/100*(J6-J9))</f>
        <v>12797.099999999999</v>
      </c>
      <c r="K47" s="195"/>
      <c r="L47" s="194">
        <f>VALUE(L12-500/100*(L6-L9))</f>
        <v>691.99999999999818</v>
      </c>
      <c r="M47" s="194"/>
      <c r="N47" s="194">
        <f>VALUE(N12-500/100*(N6-N9))</f>
        <v>11368.5</v>
      </c>
      <c r="O47" s="171"/>
      <c r="P47" s="194">
        <f>VALUE(P12-500/100*(P6-P9))</f>
        <v>-454.49999999999818</v>
      </c>
      <c r="Q47" s="195"/>
      <c r="R47" s="194">
        <f>VALUE(R12-500/100*(R6-R9))</f>
        <v>11376.1</v>
      </c>
      <c r="S47" s="194"/>
      <c r="T47" s="194">
        <f>VALUE(T12-500/100*(T6-T9))</f>
        <v>0</v>
      </c>
      <c r="U47" s="171"/>
      <c r="V47" s="194">
        <f>VALUE(V12-500/100*(V6-V9))</f>
        <v>0</v>
      </c>
      <c r="W47" s="195"/>
      <c r="X47" s="194">
        <f>VALUE(X12-500/100*(X6-X9))</f>
        <v>0</v>
      </c>
    </row>
    <row r="48" spans="1:24" ht="14.7" customHeight="1" x14ac:dyDescent="0.3">
      <c r="A48" s="118">
        <v>5.2359999999999998</v>
      </c>
      <c r="B48" s="194">
        <f>VALUE(B12-523.6/100*(B6-B9))</f>
        <v>7945.1063999999988</v>
      </c>
      <c r="C48" s="171"/>
      <c r="D48" s="194">
        <f>VALUE(D12-523.6/100*(D6-D9))</f>
        <v>10253.882200000004</v>
      </c>
      <c r="E48" s="195"/>
      <c r="F48" s="194">
        <f>VALUE(F12-523.6/100*(F6-F9))</f>
        <v>10971.591199999995</v>
      </c>
      <c r="G48" s="194"/>
      <c r="H48" s="194">
        <f>VALUE(H12-523.6/100*(H6-H9))</f>
        <v>10369.930399999997</v>
      </c>
      <c r="I48" s="171"/>
      <c r="J48" s="194">
        <f>VALUE(J12-523.6/100*(J6-J9))</f>
        <v>12848.642399999999</v>
      </c>
      <c r="K48" s="195"/>
      <c r="L48" s="194">
        <f>VALUE(L12-523.6/100*(L6-L9))</f>
        <v>724.66239999999823</v>
      </c>
      <c r="M48" s="194"/>
      <c r="N48" s="194">
        <f>VALUE(N12-523.6/100*(N6-N9))</f>
        <v>11348.322</v>
      </c>
      <c r="O48" s="171"/>
      <c r="P48" s="194">
        <f>VALUE(P12-523.6/100*(P6-P9))</f>
        <v>-475.95239999999814</v>
      </c>
      <c r="Q48" s="195"/>
      <c r="R48" s="194">
        <f>VALUE(R12-523.6/100*(R6-R9))</f>
        <v>11357.456</v>
      </c>
      <c r="S48" s="194"/>
      <c r="T48" s="194">
        <f>VALUE(T12-523.6/100*(T6-T9))</f>
        <v>0</v>
      </c>
      <c r="U48" s="171"/>
      <c r="V48" s="194">
        <f>VALUE(V12-523.6/100*(V6-V9))</f>
        <v>0</v>
      </c>
      <c r="W48" s="195"/>
      <c r="X48" s="194">
        <f>VALUE(X12-523.6/100*(X6-X9))</f>
        <v>0</v>
      </c>
    </row>
    <row r="49" spans="1:24" ht="14.7" customHeight="1" x14ac:dyDescent="0.3">
      <c r="A49" s="118">
        <v>5.3819999999999997</v>
      </c>
      <c r="B49" s="194">
        <f>VALUE(B12-538.2/100*(B6-B9))</f>
        <v>8166.6467999999986</v>
      </c>
      <c r="C49" s="171"/>
      <c r="D49" s="194">
        <f>VALUE(D12-538.2/100*(D6-D9))</f>
        <v>10205.183900000004</v>
      </c>
      <c r="E49" s="195"/>
      <c r="F49" s="194">
        <f>VALUE(F12-538.2/100*(F6-F9))</f>
        <v>10944.829399999995</v>
      </c>
      <c r="G49" s="194"/>
      <c r="H49" s="194">
        <f>VALUE(H12-538.2/100*(H6-H9))</f>
        <v>10329.984799999998</v>
      </c>
      <c r="I49" s="171"/>
      <c r="J49" s="194">
        <f>VALUE(J12-538.2/100*(J6-J9))</f>
        <v>12880.528799999998</v>
      </c>
      <c r="K49" s="195"/>
      <c r="L49" s="194">
        <f>VALUE(L12-538.2/100*(L6-L9))</f>
        <v>744.86879999999815</v>
      </c>
      <c r="M49" s="194"/>
      <c r="N49" s="194">
        <f>VALUE(N12-538.2/100*(N6-N9))</f>
        <v>11335.839</v>
      </c>
      <c r="O49" s="171"/>
      <c r="P49" s="194">
        <f>VALUE(P12-538.2/100*(P6-P9))</f>
        <v>-489.22379999999811</v>
      </c>
      <c r="Q49" s="195"/>
      <c r="R49" s="194">
        <f>VALUE(R12-538.2/100*(R6-R9))</f>
        <v>11345.922</v>
      </c>
      <c r="S49" s="194"/>
      <c r="T49" s="194">
        <f>VALUE(T12-538.2/100*(T6-T9))</f>
        <v>0</v>
      </c>
      <c r="U49" s="171"/>
      <c r="V49" s="194">
        <f>VALUE(V12-538.2/100*(V6-V9))</f>
        <v>0</v>
      </c>
      <c r="W49" s="195"/>
      <c r="X49" s="194">
        <f>VALUE(X12-538.2/100*(X6-X9))</f>
        <v>0</v>
      </c>
    </row>
    <row r="50" spans="1:24" ht="14.7" customHeight="1" x14ac:dyDescent="0.3">
      <c r="A50" s="118">
        <v>5.6180000000000003</v>
      </c>
      <c r="B50" s="194">
        <f>VALUE(B12-561.8/100*(B6-B9))</f>
        <v>8524.7531999999974</v>
      </c>
      <c r="C50" s="171"/>
      <c r="D50" s="194">
        <f>VALUE(D12-561.8/100*(D6-D9))</f>
        <v>10126.466100000005</v>
      </c>
      <c r="E50" s="195"/>
      <c r="F50" s="194">
        <f>VALUE(F12-561.8/100*(F6-F9))</f>
        <v>10901.570599999994</v>
      </c>
      <c r="G50" s="194"/>
      <c r="H50" s="194">
        <f>VALUE(H12-561.8/100*(H6-H9))</f>
        <v>10265.415199999998</v>
      </c>
      <c r="I50" s="171"/>
      <c r="J50" s="194">
        <f>VALUE(J12-561.8/100*(J6-J9))</f>
        <v>12932.071199999998</v>
      </c>
      <c r="K50" s="195"/>
      <c r="L50" s="194">
        <f>VALUE(L12-561.8/100*(L6-L9))</f>
        <v>777.53119999999785</v>
      </c>
      <c r="M50" s="194"/>
      <c r="N50" s="194">
        <f>VALUE(N12-561.8/100*(N6-N9))</f>
        <v>11315.661</v>
      </c>
      <c r="O50" s="171"/>
      <c r="P50" s="194">
        <f>VALUE(P12-561.8/100*(P6-P9))</f>
        <v>-510.67619999999789</v>
      </c>
      <c r="Q50" s="195"/>
      <c r="R50" s="194">
        <f>VALUE(R12-561.8/100*(R6-R9))</f>
        <v>11327.278</v>
      </c>
      <c r="S50" s="194"/>
      <c r="T50" s="194">
        <f>VALUE(T12-561.8/100*(T6-T9))</f>
        <v>0</v>
      </c>
      <c r="U50" s="171"/>
      <c r="V50" s="194">
        <f>VALUE(V12-561.8/100*(V6-V9))</f>
        <v>0</v>
      </c>
      <c r="W50" s="195"/>
      <c r="X50" s="194">
        <f>VALUE(X12-561.8/100*(X6-X9))</f>
        <v>0</v>
      </c>
    </row>
  </sheetData>
  <pageMargins left="0.7" right="0.7" top="0.75" bottom="0.75" header="0.3" footer="0.3"/>
  <pageSetup orientation="portrait" r:id="rId1"/>
  <headerFooter>
    <oddFooter>&amp;C&amp;"Helvetica Neue,Regular"&amp;12&amp;K000000&amp;P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R1"/>
  <sheetViews>
    <sheetView showGridLines="0" zoomScaleNormal="100" workbookViewId="0"/>
  </sheetViews>
  <sheetFormatPr defaultColWidth="8.6640625" defaultRowHeight="14.7" customHeight="1" x14ac:dyDescent="0.3"/>
  <cols>
    <col min="1" max="1" width="112.6640625" style="91" customWidth="1"/>
    <col min="2" max="252" width="8.6640625" style="91" customWidth="1"/>
  </cols>
  <sheetData>
    <row r="1" spans="1:1" ht="100.8" x14ac:dyDescent="0.3">
      <c r="A1" s="100" t="s">
        <v>67</v>
      </c>
    </row>
  </sheetData>
  <pageMargins left="0.7" right="0.7" top="0.75" bottom="0.75" header="0.3" footer="0.3"/>
  <pageSetup orientation="portrait" r:id="rId1"/>
  <headerFooter>
    <oddFooter>&amp;C&amp;"Helvetica Neue,Regular"&amp;12&amp;K000000&amp;P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L75"/>
  <sheetViews>
    <sheetView showGridLines="0" topLeftCell="DW1" zoomScaleNormal="100" workbookViewId="0">
      <selection activeCell="EK3" sqref="EK3"/>
    </sheetView>
  </sheetViews>
  <sheetFormatPr defaultColWidth="8.6640625" defaultRowHeight="14.7" customHeight="1" x14ac:dyDescent="0.3"/>
  <cols>
    <col min="1" max="4" width="8.6640625" style="33" customWidth="1"/>
    <col min="5" max="49" width="10.6640625" style="33" customWidth="1"/>
    <col min="50" max="143" width="10.6640625" style="91" customWidth="1"/>
    <col min="144" max="350" width="8.6640625" style="33" customWidth="1"/>
  </cols>
  <sheetData>
    <row r="1" spans="1:143" ht="14.7" customHeight="1" x14ac:dyDescent="0.3">
      <c r="A1" s="213"/>
      <c r="B1" s="214"/>
      <c r="C1" s="214"/>
      <c r="D1" s="214"/>
      <c r="E1" s="3">
        <v>43437</v>
      </c>
      <c r="F1" s="3">
        <v>43438</v>
      </c>
      <c r="G1" s="3">
        <v>43439</v>
      </c>
      <c r="H1" s="3">
        <v>43440</v>
      </c>
      <c r="I1" s="3">
        <v>43441</v>
      </c>
      <c r="J1" s="3">
        <v>43444</v>
      </c>
      <c r="K1" s="3">
        <v>43445</v>
      </c>
      <c r="L1" s="3">
        <v>43446</v>
      </c>
      <c r="M1" s="3">
        <v>43447</v>
      </c>
      <c r="N1" s="3">
        <v>43448</v>
      </c>
      <c r="O1" s="3">
        <v>43451</v>
      </c>
      <c r="P1" s="3">
        <v>43452</v>
      </c>
      <c r="Q1" s="3">
        <v>43453</v>
      </c>
      <c r="R1" s="3">
        <v>43454</v>
      </c>
      <c r="S1" s="3">
        <v>43455</v>
      </c>
      <c r="T1" s="3">
        <v>43458</v>
      </c>
      <c r="U1" s="3">
        <v>43460</v>
      </c>
      <c r="V1" s="3">
        <v>43461</v>
      </c>
      <c r="W1" s="3">
        <v>43462</v>
      </c>
      <c r="X1" s="3">
        <v>43465</v>
      </c>
      <c r="Y1" s="3">
        <v>43466</v>
      </c>
      <c r="Z1" s="3">
        <v>43467</v>
      </c>
      <c r="AA1" s="3">
        <v>43468</v>
      </c>
      <c r="AB1" s="3">
        <v>43469</v>
      </c>
      <c r="AC1" s="3">
        <v>43472</v>
      </c>
      <c r="AD1" s="3">
        <v>43473</v>
      </c>
      <c r="AE1" s="3">
        <v>43474</v>
      </c>
      <c r="AF1" s="3">
        <v>43475</v>
      </c>
      <c r="AG1" s="3">
        <v>43476</v>
      </c>
      <c r="AH1" s="3">
        <v>43479</v>
      </c>
      <c r="AI1" s="3">
        <v>43480</v>
      </c>
      <c r="AJ1" s="3">
        <v>43481</v>
      </c>
      <c r="AK1" s="3">
        <v>43482</v>
      </c>
      <c r="AL1" s="3">
        <v>43483</v>
      </c>
      <c r="AM1" s="3">
        <v>43486</v>
      </c>
      <c r="AN1" s="3">
        <v>43487</v>
      </c>
      <c r="AO1" s="3">
        <v>43488</v>
      </c>
      <c r="AP1" s="3">
        <v>43489</v>
      </c>
      <c r="AQ1" s="3">
        <v>43490</v>
      </c>
      <c r="AR1" s="2" t="s">
        <v>61</v>
      </c>
      <c r="AS1" s="3">
        <v>43493</v>
      </c>
      <c r="AT1" s="3">
        <v>43494</v>
      </c>
      <c r="AU1" s="3">
        <v>43495</v>
      </c>
      <c r="AV1" s="3">
        <v>43496</v>
      </c>
      <c r="AW1" s="34">
        <v>43497</v>
      </c>
      <c r="AX1" s="3">
        <v>43500</v>
      </c>
      <c r="AY1" s="3">
        <v>43501</v>
      </c>
      <c r="AZ1" s="3">
        <v>43502</v>
      </c>
      <c r="BA1" s="3">
        <v>43503</v>
      </c>
      <c r="BB1" s="3">
        <v>43504</v>
      </c>
      <c r="BC1" s="3">
        <v>43507</v>
      </c>
      <c r="BD1" s="3">
        <v>43508</v>
      </c>
      <c r="BE1" s="3">
        <v>43509</v>
      </c>
      <c r="BF1" s="3">
        <v>43510</v>
      </c>
      <c r="BG1" s="3">
        <v>43511</v>
      </c>
      <c r="BH1" s="3">
        <v>43514</v>
      </c>
      <c r="BI1" s="3">
        <v>43515</v>
      </c>
      <c r="BJ1" s="3">
        <v>43516</v>
      </c>
      <c r="BK1" s="3">
        <v>43517</v>
      </c>
      <c r="BL1" s="3">
        <v>43518</v>
      </c>
      <c r="BM1" s="3">
        <v>43521</v>
      </c>
      <c r="BN1" s="3">
        <v>43522</v>
      </c>
      <c r="BO1" s="3">
        <v>43523</v>
      </c>
      <c r="BP1" s="3">
        <v>43524</v>
      </c>
      <c r="BQ1" s="3">
        <v>43525</v>
      </c>
      <c r="BR1" s="2" t="s">
        <v>0</v>
      </c>
      <c r="BS1" s="3">
        <v>43529</v>
      </c>
      <c r="BT1" s="3">
        <v>43530</v>
      </c>
      <c r="BU1" s="3">
        <v>43531</v>
      </c>
      <c r="BV1" s="3">
        <v>43532</v>
      </c>
      <c r="BW1" s="3">
        <v>43535</v>
      </c>
      <c r="BX1" s="3">
        <v>43536</v>
      </c>
      <c r="BY1" s="3">
        <v>43537</v>
      </c>
      <c r="BZ1" s="3">
        <v>43538</v>
      </c>
      <c r="CA1" s="3">
        <v>43539</v>
      </c>
      <c r="CB1" s="3">
        <v>43542</v>
      </c>
      <c r="CC1" s="3">
        <v>43543</v>
      </c>
      <c r="CD1" s="3">
        <v>43544</v>
      </c>
      <c r="CE1" s="3">
        <v>43546</v>
      </c>
      <c r="CF1" s="3">
        <v>43549</v>
      </c>
      <c r="CG1" s="3">
        <v>43550</v>
      </c>
      <c r="CH1" s="3">
        <v>43551</v>
      </c>
      <c r="CI1" s="3">
        <v>43552</v>
      </c>
      <c r="CJ1" s="3">
        <v>43553</v>
      </c>
      <c r="CK1" s="3">
        <v>43556</v>
      </c>
      <c r="CL1" s="3">
        <v>43557</v>
      </c>
      <c r="CM1" s="3">
        <v>43558</v>
      </c>
      <c r="CN1" s="3">
        <v>43559</v>
      </c>
      <c r="CO1" s="3">
        <v>43560</v>
      </c>
      <c r="CP1" s="3">
        <v>43563</v>
      </c>
      <c r="CQ1" s="3">
        <v>43564</v>
      </c>
      <c r="CR1" s="3">
        <v>43565</v>
      </c>
      <c r="CS1" s="3">
        <v>43566</v>
      </c>
      <c r="CT1" s="3">
        <v>43567</v>
      </c>
      <c r="CU1" s="3">
        <v>43570</v>
      </c>
      <c r="CV1" s="3">
        <v>43571</v>
      </c>
      <c r="CW1" s="3">
        <v>43573</v>
      </c>
      <c r="CX1" s="3">
        <v>43577</v>
      </c>
      <c r="CY1" s="3">
        <v>43578</v>
      </c>
      <c r="CZ1" s="3">
        <v>43579</v>
      </c>
      <c r="DA1" s="3">
        <v>43580</v>
      </c>
      <c r="DB1" s="3">
        <v>43581</v>
      </c>
      <c r="DC1" s="3">
        <v>43585</v>
      </c>
      <c r="DD1" s="3">
        <v>43587</v>
      </c>
      <c r="DE1" s="3">
        <v>43588</v>
      </c>
      <c r="DF1" s="3">
        <v>43591</v>
      </c>
      <c r="DG1" s="3">
        <v>43592</v>
      </c>
      <c r="DH1" s="3">
        <v>43593</v>
      </c>
      <c r="DI1" s="3">
        <v>43594</v>
      </c>
      <c r="DJ1" s="3">
        <v>43595</v>
      </c>
      <c r="DK1" s="3">
        <v>43598</v>
      </c>
      <c r="DL1" s="3">
        <v>43599</v>
      </c>
      <c r="DM1" s="3">
        <v>43600</v>
      </c>
      <c r="DN1" s="3">
        <v>43601</v>
      </c>
      <c r="DO1" s="3">
        <v>43602</v>
      </c>
      <c r="DP1" s="3">
        <v>43605</v>
      </c>
      <c r="DQ1" s="3">
        <v>43606</v>
      </c>
      <c r="DR1" s="3">
        <v>43607</v>
      </c>
      <c r="DS1" s="3">
        <v>43608</v>
      </c>
      <c r="DT1" s="3">
        <v>43609</v>
      </c>
      <c r="DU1" s="3">
        <v>43612</v>
      </c>
      <c r="DV1" s="3">
        <v>43613</v>
      </c>
      <c r="DW1" s="3">
        <v>43614</v>
      </c>
      <c r="DX1" s="3">
        <v>43615</v>
      </c>
      <c r="DY1" s="3">
        <v>43616</v>
      </c>
      <c r="DZ1" s="3">
        <v>43619</v>
      </c>
      <c r="EA1" s="3">
        <v>43620</v>
      </c>
      <c r="EB1" s="3">
        <v>43622</v>
      </c>
      <c r="EC1" s="3">
        <v>43623</v>
      </c>
      <c r="ED1" s="3">
        <v>43626</v>
      </c>
      <c r="EE1" s="3">
        <v>43627</v>
      </c>
      <c r="EF1" s="3">
        <v>43628</v>
      </c>
      <c r="EG1" s="3">
        <v>43629</v>
      </c>
      <c r="EH1" s="3">
        <v>43630</v>
      </c>
      <c r="EI1" s="3">
        <v>43633</v>
      </c>
      <c r="EJ1" s="3">
        <v>43634</v>
      </c>
      <c r="EK1" s="3">
        <v>43635</v>
      </c>
      <c r="EL1" s="3">
        <v>43636</v>
      </c>
      <c r="EM1" s="3">
        <v>43637</v>
      </c>
    </row>
    <row r="2" spans="1:143" ht="14.7" customHeight="1" x14ac:dyDescent="0.3">
      <c r="A2" s="4"/>
      <c r="B2" s="5"/>
      <c r="C2" s="5"/>
      <c r="D2" s="6" t="s">
        <v>2</v>
      </c>
      <c r="E2" s="35">
        <v>10941.2</v>
      </c>
      <c r="F2" s="35">
        <v>10890.95</v>
      </c>
      <c r="G2" s="35">
        <v>10821.05</v>
      </c>
      <c r="H2" s="36">
        <v>10722.65</v>
      </c>
      <c r="I2" s="36">
        <v>10704.55</v>
      </c>
      <c r="J2" s="36">
        <v>10558.85</v>
      </c>
      <c r="K2" s="36">
        <v>10567.15</v>
      </c>
      <c r="L2" s="36">
        <v>10752.2</v>
      </c>
      <c r="M2" s="36">
        <v>10838.6</v>
      </c>
      <c r="N2" s="36">
        <v>10815.75</v>
      </c>
      <c r="O2" s="36">
        <v>10900.35</v>
      </c>
      <c r="P2" s="36">
        <v>10915.4</v>
      </c>
      <c r="Q2" s="36">
        <v>10985.15</v>
      </c>
      <c r="R2" s="36">
        <v>10962.55</v>
      </c>
      <c r="S2" s="36">
        <v>10963.65</v>
      </c>
      <c r="T2" s="36">
        <v>10782.3</v>
      </c>
      <c r="U2" s="36">
        <v>10747.5</v>
      </c>
      <c r="V2" s="36">
        <v>10834.2</v>
      </c>
      <c r="W2" s="36">
        <v>10893.6</v>
      </c>
      <c r="X2" s="36">
        <v>10923.55</v>
      </c>
      <c r="Y2" s="36">
        <v>10923.6</v>
      </c>
      <c r="Z2" s="36">
        <v>10895.35</v>
      </c>
      <c r="AA2" s="36">
        <v>10814.05</v>
      </c>
      <c r="AB2" s="36">
        <v>10741.05</v>
      </c>
      <c r="AC2" s="7">
        <v>10835.95</v>
      </c>
      <c r="AD2" s="7">
        <v>10818.45</v>
      </c>
      <c r="AE2" s="7">
        <v>10870.4</v>
      </c>
      <c r="AF2" s="7">
        <v>10859.35</v>
      </c>
      <c r="AG2" s="7">
        <v>10850.15</v>
      </c>
      <c r="AH2" s="7">
        <v>10808</v>
      </c>
      <c r="AI2" s="7">
        <v>10896.95</v>
      </c>
      <c r="AJ2" s="7">
        <v>10928.15</v>
      </c>
      <c r="AK2" s="7">
        <v>10930.65</v>
      </c>
      <c r="AL2" s="7">
        <v>10928.2</v>
      </c>
      <c r="AM2" s="7">
        <v>10987.45</v>
      </c>
      <c r="AN2" s="7">
        <v>10949.8</v>
      </c>
      <c r="AO2" s="7">
        <v>10944.8</v>
      </c>
      <c r="AP2" s="7">
        <v>10866.6</v>
      </c>
      <c r="AQ2" s="7">
        <v>10931.7</v>
      </c>
      <c r="AR2" s="7">
        <v>10985.15</v>
      </c>
      <c r="AS2" s="7">
        <v>10804.45</v>
      </c>
      <c r="AT2" s="7">
        <v>10690.35</v>
      </c>
      <c r="AU2" s="7">
        <v>10710.2</v>
      </c>
      <c r="AV2" s="7">
        <v>10838.05</v>
      </c>
      <c r="AW2" s="37">
        <v>10983.45</v>
      </c>
      <c r="AX2" s="7">
        <v>10927.9</v>
      </c>
      <c r="AY2" s="7">
        <v>10956.7</v>
      </c>
      <c r="AZ2" s="7">
        <v>11072.6</v>
      </c>
      <c r="BA2" s="7">
        <v>11118.1</v>
      </c>
      <c r="BB2" s="7">
        <v>11041.2</v>
      </c>
      <c r="BC2" s="7">
        <v>10930.9</v>
      </c>
      <c r="BD2" s="7">
        <v>10910.9</v>
      </c>
      <c r="BE2" s="7">
        <v>10891.65</v>
      </c>
      <c r="BF2" s="7">
        <v>10792.7</v>
      </c>
      <c r="BG2" s="7">
        <v>10785.75</v>
      </c>
      <c r="BH2" s="7">
        <v>10759.9</v>
      </c>
      <c r="BI2" s="7">
        <v>10722.85</v>
      </c>
      <c r="BJ2" s="7">
        <v>10752.7</v>
      </c>
      <c r="BK2" s="7">
        <v>10808.85</v>
      </c>
      <c r="BL2" s="7">
        <v>10801.55</v>
      </c>
      <c r="BM2" s="7">
        <v>10887.1</v>
      </c>
      <c r="BN2" s="7">
        <v>10888.75</v>
      </c>
      <c r="BO2" s="7">
        <v>10939.7</v>
      </c>
      <c r="BP2" s="7">
        <v>10865.7</v>
      </c>
      <c r="BQ2" s="7">
        <v>10877.9</v>
      </c>
      <c r="BR2" s="7">
        <v>10987.45</v>
      </c>
      <c r="BS2" s="7">
        <v>10994.9</v>
      </c>
      <c r="BT2" s="7">
        <v>11062.3</v>
      </c>
      <c r="BU2" s="7">
        <v>11089.05</v>
      </c>
      <c r="BV2" s="7">
        <v>11049</v>
      </c>
      <c r="BW2" s="7">
        <v>11180.9</v>
      </c>
      <c r="BX2" s="7">
        <v>11320.4</v>
      </c>
      <c r="BY2" s="7">
        <v>11352.3</v>
      </c>
      <c r="BZ2" s="7">
        <v>11383.45</v>
      </c>
      <c r="CA2" s="7">
        <v>11487</v>
      </c>
      <c r="CB2" s="7">
        <v>11530.15</v>
      </c>
      <c r="CC2" s="7">
        <v>11543.85</v>
      </c>
      <c r="CD2" s="7">
        <v>11556.1</v>
      </c>
      <c r="CE2" s="7">
        <v>11572.8</v>
      </c>
      <c r="CF2" s="7">
        <v>11395.65</v>
      </c>
      <c r="CG2" s="7">
        <v>11496.75</v>
      </c>
      <c r="CH2" s="7">
        <v>11546.2</v>
      </c>
      <c r="CI2" s="7">
        <v>11588.5</v>
      </c>
      <c r="CJ2" s="7">
        <v>11630.35</v>
      </c>
      <c r="CK2" s="7">
        <v>11738.1</v>
      </c>
      <c r="CL2" s="7">
        <v>11729.35</v>
      </c>
      <c r="CM2" s="7">
        <v>11761</v>
      </c>
      <c r="CN2" s="7">
        <v>11662.55</v>
      </c>
      <c r="CO2" s="7">
        <v>11689.65</v>
      </c>
      <c r="CP2" s="7">
        <v>11710.3</v>
      </c>
      <c r="CQ2" s="7">
        <v>11683.9</v>
      </c>
      <c r="CR2" s="7">
        <v>11680.05</v>
      </c>
      <c r="CS2" s="7">
        <v>11606.7</v>
      </c>
      <c r="CT2" s="7">
        <v>11657.35</v>
      </c>
      <c r="CU2" s="7">
        <v>11704.6</v>
      </c>
      <c r="CV2" s="7">
        <v>11810.95</v>
      </c>
      <c r="CW2" s="7">
        <v>11856.15</v>
      </c>
      <c r="CX2" s="7">
        <v>11727.05</v>
      </c>
      <c r="CY2" s="7">
        <v>11645.95</v>
      </c>
      <c r="CZ2" s="7">
        <v>11740.85</v>
      </c>
      <c r="DA2" s="7">
        <v>11796.75</v>
      </c>
      <c r="DB2" s="7">
        <v>11762.9</v>
      </c>
      <c r="DC2" s="7">
        <v>11756.25</v>
      </c>
      <c r="DD2" s="7">
        <v>11789.3</v>
      </c>
      <c r="DE2" s="7">
        <v>11770.9</v>
      </c>
      <c r="DF2" s="7">
        <v>11632.55</v>
      </c>
      <c r="DG2" s="7">
        <v>11657.05</v>
      </c>
      <c r="DH2" s="7">
        <v>11479.1</v>
      </c>
      <c r="DI2" s="7">
        <v>11357.6</v>
      </c>
      <c r="DJ2" s="7">
        <v>11345.8</v>
      </c>
      <c r="DK2" s="7">
        <v>11300.2</v>
      </c>
      <c r="DL2" s="7">
        <v>11294.75</v>
      </c>
      <c r="DM2" s="7">
        <v>11286.8</v>
      </c>
      <c r="DN2" s="7">
        <v>11281.55</v>
      </c>
      <c r="DO2" s="7">
        <v>11426.15</v>
      </c>
      <c r="DP2" s="7">
        <v>11845.2</v>
      </c>
      <c r="DQ2" s="7">
        <v>11883.55</v>
      </c>
      <c r="DR2" s="7">
        <v>11784.8</v>
      </c>
      <c r="DS2" s="7">
        <v>12041.15</v>
      </c>
      <c r="DT2" s="7">
        <v>11859</v>
      </c>
      <c r="DU2" s="7">
        <v>11957.15</v>
      </c>
      <c r="DV2" s="7">
        <v>11958.55</v>
      </c>
      <c r="DW2" s="7">
        <v>11931.9</v>
      </c>
      <c r="DX2" s="7">
        <v>11968.55</v>
      </c>
      <c r="DY2" s="7">
        <v>12039.25</v>
      </c>
      <c r="DZ2" s="7">
        <v>12103.05</v>
      </c>
      <c r="EA2" s="7">
        <v>12095.2</v>
      </c>
      <c r="EB2" s="7">
        <v>12039.8</v>
      </c>
      <c r="EC2" s="7">
        <v>11897.5</v>
      </c>
      <c r="ED2" s="7">
        <v>11975.05</v>
      </c>
      <c r="EE2" s="7">
        <v>12000.35</v>
      </c>
      <c r="EF2" s="7">
        <v>11962.45</v>
      </c>
      <c r="EG2" s="7">
        <v>11931.35</v>
      </c>
      <c r="EH2" s="7">
        <v>11911.85</v>
      </c>
      <c r="EI2" s="7">
        <v>11844.05</v>
      </c>
      <c r="EJ2" s="7">
        <v>11727.2</v>
      </c>
      <c r="EK2" s="7">
        <v>11802.5</v>
      </c>
      <c r="EL2" s="7">
        <v>11843.5</v>
      </c>
      <c r="EM2" s="7">
        <v>11827.95</v>
      </c>
    </row>
    <row r="3" spans="1:143" ht="14.7" customHeight="1" x14ac:dyDescent="0.3">
      <c r="A3" s="4"/>
      <c r="B3" s="8"/>
      <c r="C3" s="9"/>
      <c r="D3" s="6" t="s">
        <v>3</v>
      </c>
      <c r="E3" s="38">
        <v>10845.35</v>
      </c>
      <c r="F3" s="38">
        <v>10833.35</v>
      </c>
      <c r="G3" s="38">
        <v>10747.95</v>
      </c>
      <c r="H3" s="39">
        <v>10588.25</v>
      </c>
      <c r="I3" s="39">
        <v>10599.35</v>
      </c>
      <c r="J3" s="39">
        <v>10474.950000000001</v>
      </c>
      <c r="K3" s="39">
        <v>10333.85</v>
      </c>
      <c r="L3" s="39">
        <v>10560.8</v>
      </c>
      <c r="M3" s="39">
        <v>10749.5</v>
      </c>
      <c r="N3" s="39">
        <v>10752.1</v>
      </c>
      <c r="O3" s="39">
        <v>10844.85</v>
      </c>
      <c r="P3" s="39">
        <v>10819.1</v>
      </c>
      <c r="Q3" s="39">
        <v>10928</v>
      </c>
      <c r="R3" s="39">
        <v>10880.05</v>
      </c>
      <c r="S3" s="39">
        <v>10738.65</v>
      </c>
      <c r="T3" s="39">
        <v>10649.25</v>
      </c>
      <c r="U3" s="39">
        <v>10534.55</v>
      </c>
      <c r="V3" s="39">
        <v>10764.45</v>
      </c>
      <c r="W3" s="39">
        <v>10817.15</v>
      </c>
      <c r="X3" s="39">
        <v>10853.2</v>
      </c>
      <c r="Y3" s="39">
        <v>10807.1</v>
      </c>
      <c r="Z3" s="39">
        <v>10735.05</v>
      </c>
      <c r="AA3" s="39">
        <v>10661.25</v>
      </c>
      <c r="AB3" s="39">
        <v>10628.65</v>
      </c>
      <c r="AC3" s="10">
        <v>10750.15</v>
      </c>
      <c r="AD3" s="10">
        <v>10733.25</v>
      </c>
      <c r="AE3" s="10">
        <v>10749.4</v>
      </c>
      <c r="AF3" s="10">
        <v>10801.8</v>
      </c>
      <c r="AG3" s="10">
        <v>10739.4</v>
      </c>
      <c r="AH3" s="10">
        <v>10692.35</v>
      </c>
      <c r="AI3" s="10">
        <v>10777.55</v>
      </c>
      <c r="AJ3" s="10">
        <v>10876.9</v>
      </c>
      <c r="AK3" s="10">
        <v>10844.65</v>
      </c>
      <c r="AL3" s="10">
        <v>10852.2</v>
      </c>
      <c r="AM3" s="10">
        <v>10885.75</v>
      </c>
      <c r="AN3" s="10">
        <v>10864.15</v>
      </c>
      <c r="AO3" s="10">
        <v>10811.95</v>
      </c>
      <c r="AP3" s="10">
        <v>10798.65</v>
      </c>
      <c r="AQ3" s="10">
        <v>10756.45</v>
      </c>
      <c r="AR3" s="10">
        <v>10333.85</v>
      </c>
      <c r="AS3" s="10">
        <v>10630.95</v>
      </c>
      <c r="AT3" s="10">
        <v>10583.65</v>
      </c>
      <c r="AU3" s="10">
        <v>10612.85</v>
      </c>
      <c r="AV3" s="10">
        <v>10678.55</v>
      </c>
      <c r="AW3" s="40">
        <v>10813.45</v>
      </c>
      <c r="AX3" s="10">
        <v>10814.15</v>
      </c>
      <c r="AY3" s="10">
        <v>10886.7</v>
      </c>
      <c r="AZ3" s="10">
        <v>10962.7</v>
      </c>
      <c r="BA3" s="10">
        <v>11043.6</v>
      </c>
      <c r="BB3" s="10">
        <v>10925.45</v>
      </c>
      <c r="BC3" s="10">
        <v>10857.1</v>
      </c>
      <c r="BD3" s="10">
        <v>10823.8</v>
      </c>
      <c r="BE3" s="10">
        <v>10772.1</v>
      </c>
      <c r="BF3" s="10">
        <v>10718.75</v>
      </c>
      <c r="BG3" s="10">
        <v>10620.4</v>
      </c>
      <c r="BH3" s="10">
        <v>10628.4</v>
      </c>
      <c r="BI3" s="10">
        <v>10585.65</v>
      </c>
      <c r="BJ3" s="10">
        <v>10646.4</v>
      </c>
      <c r="BK3" s="10">
        <v>10721.5</v>
      </c>
      <c r="BL3" s="10">
        <v>10758.4</v>
      </c>
      <c r="BM3" s="10">
        <v>10788.05</v>
      </c>
      <c r="BN3" s="10">
        <v>10729.3</v>
      </c>
      <c r="BO3" s="10">
        <v>10751.2</v>
      </c>
      <c r="BP3" s="10">
        <v>10784.85</v>
      </c>
      <c r="BQ3" s="10">
        <v>10823.1</v>
      </c>
      <c r="BR3" s="10">
        <v>10583.65</v>
      </c>
      <c r="BS3" s="10">
        <v>10817</v>
      </c>
      <c r="BT3" s="10">
        <v>10998.85</v>
      </c>
      <c r="BU3" s="10">
        <v>11027.1</v>
      </c>
      <c r="BV3" s="10">
        <v>11008.95</v>
      </c>
      <c r="BW3" s="10">
        <v>11059.85</v>
      </c>
      <c r="BX3" s="10">
        <v>11227</v>
      </c>
      <c r="BY3" s="10">
        <v>11276.6</v>
      </c>
      <c r="BZ3" s="10">
        <v>11313.75</v>
      </c>
      <c r="CA3" s="10">
        <v>11370.8</v>
      </c>
      <c r="CB3" s="10">
        <v>11412.5</v>
      </c>
      <c r="CC3" s="10">
        <v>11451.25</v>
      </c>
      <c r="CD3" s="10">
        <v>11503.1</v>
      </c>
      <c r="CE3" s="10">
        <v>11434.55</v>
      </c>
      <c r="CF3" s="10">
        <v>11311.6</v>
      </c>
      <c r="CG3" s="10">
        <v>11352.45</v>
      </c>
      <c r="CH3" s="10">
        <v>11413</v>
      </c>
      <c r="CI3" s="10">
        <v>11452.45</v>
      </c>
      <c r="CJ3" s="10">
        <v>11570.15</v>
      </c>
      <c r="CK3" s="10">
        <v>11644.75</v>
      </c>
      <c r="CL3" s="10">
        <v>11655.85</v>
      </c>
      <c r="CM3" s="10">
        <v>11629.15</v>
      </c>
      <c r="CN3" s="10">
        <v>11559.2</v>
      </c>
      <c r="CO3" s="10">
        <v>11609.5</v>
      </c>
      <c r="CP3" s="10">
        <v>11549.1</v>
      </c>
      <c r="CQ3" s="10">
        <v>11569.7</v>
      </c>
      <c r="CR3" s="10">
        <v>11571.75</v>
      </c>
      <c r="CS3" s="10">
        <v>11550.55</v>
      </c>
      <c r="CT3" s="10">
        <v>11578.8</v>
      </c>
      <c r="CU3" s="10">
        <v>11648.25</v>
      </c>
      <c r="CV3" s="10">
        <v>11731.55</v>
      </c>
      <c r="CW3" s="10">
        <v>11738.5</v>
      </c>
      <c r="CX3" s="10">
        <v>11583.95</v>
      </c>
      <c r="CY3" s="10">
        <v>11564.8</v>
      </c>
      <c r="CZ3" s="10">
        <v>11578.85</v>
      </c>
      <c r="DA3" s="10">
        <v>11624.3</v>
      </c>
      <c r="DB3" s="10">
        <v>11661.75</v>
      </c>
      <c r="DC3" s="10">
        <v>11655.9</v>
      </c>
      <c r="DD3" s="10">
        <v>11699.55</v>
      </c>
      <c r="DE3" s="10">
        <v>11699.35</v>
      </c>
      <c r="DF3" s="10">
        <v>11571.35</v>
      </c>
      <c r="DG3" s="10">
        <v>11484.45</v>
      </c>
      <c r="DH3" s="10">
        <v>11346.95</v>
      </c>
      <c r="DI3" s="10">
        <v>11255.05</v>
      </c>
      <c r="DJ3" s="10">
        <v>11251.05</v>
      </c>
      <c r="DK3" s="10">
        <v>11125.6</v>
      </c>
      <c r="DL3" s="10">
        <v>11108.3</v>
      </c>
      <c r="DM3" s="10">
        <v>11136.95</v>
      </c>
      <c r="DN3" s="10">
        <v>11143.35</v>
      </c>
      <c r="DO3" s="10">
        <v>11259.85</v>
      </c>
      <c r="DP3" s="10">
        <v>11591.7</v>
      </c>
      <c r="DQ3" s="10">
        <v>11682.8</v>
      </c>
      <c r="DR3" s="10">
        <v>11682.4</v>
      </c>
      <c r="DS3" s="10">
        <v>11614.5</v>
      </c>
      <c r="DT3" s="10">
        <v>11658.1</v>
      </c>
      <c r="DU3" s="10">
        <v>11812.4</v>
      </c>
      <c r="DV3" s="10">
        <v>11864.9</v>
      </c>
      <c r="DW3" s="10">
        <v>11836.8</v>
      </c>
      <c r="DX3" s="10">
        <v>11859.4</v>
      </c>
      <c r="DY3" s="10">
        <v>11829.45</v>
      </c>
      <c r="DZ3" s="10">
        <v>11920.1</v>
      </c>
      <c r="EA3" s="10">
        <v>12005.85</v>
      </c>
      <c r="EB3" s="10">
        <v>11830.25</v>
      </c>
      <c r="EC3" s="10">
        <v>11769.5</v>
      </c>
      <c r="ED3" s="10">
        <v>11871.75</v>
      </c>
      <c r="EE3" s="10">
        <v>11904.35</v>
      </c>
      <c r="EF3" s="10">
        <v>11866.35</v>
      </c>
      <c r="EG3" s="10">
        <v>11817.05</v>
      </c>
      <c r="EH3" s="10">
        <v>11797.7</v>
      </c>
      <c r="EI3" s="10">
        <v>11657.75</v>
      </c>
      <c r="EJ3" s="10">
        <v>11641.15</v>
      </c>
      <c r="EK3" s="10">
        <v>11625.1</v>
      </c>
      <c r="EL3" s="10">
        <v>11635.05</v>
      </c>
      <c r="EM3" s="10">
        <v>11705.1</v>
      </c>
    </row>
    <row r="4" spans="1:143" ht="14.7" customHeight="1" x14ac:dyDescent="0.3">
      <c r="A4" s="4"/>
      <c r="B4" s="8"/>
      <c r="C4" s="9"/>
      <c r="D4" s="6" t="s">
        <v>4</v>
      </c>
      <c r="E4" s="41">
        <v>10883.75</v>
      </c>
      <c r="F4" s="41">
        <v>10869.5</v>
      </c>
      <c r="G4" s="41">
        <v>10782.9</v>
      </c>
      <c r="H4" s="42">
        <v>10601.15</v>
      </c>
      <c r="I4" s="42">
        <v>10693.7</v>
      </c>
      <c r="J4" s="42">
        <v>10488.45</v>
      </c>
      <c r="K4" s="42">
        <v>10549.15</v>
      </c>
      <c r="L4" s="42">
        <v>10737.6</v>
      </c>
      <c r="M4" s="42">
        <v>10791.55</v>
      </c>
      <c r="N4" s="42">
        <v>10805.45</v>
      </c>
      <c r="O4" s="42">
        <v>10888.35</v>
      </c>
      <c r="P4" s="42">
        <v>10908.7</v>
      </c>
      <c r="Q4" s="42">
        <v>10967.3</v>
      </c>
      <c r="R4" s="42">
        <v>10951.7</v>
      </c>
      <c r="S4" s="42">
        <v>10754</v>
      </c>
      <c r="T4" s="42">
        <v>10663.5</v>
      </c>
      <c r="U4" s="42">
        <v>10729.85</v>
      </c>
      <c r="V4" s="42">
        <v>10779.8</v>
      </c>
      <c r="W4" s="42">
        <v>10859.9</v>
      </c>
      <c r="X4" s="42">
        <v>10862.55</v>
      </c>
      <c r="Y4" s="42">
        <v>10910.1</v>
      </c>
      <c r="Z4" s="42">
        <v>10792.5</v>
      </c>
      <c r="AA4" s="42">
        <v>10672.25</v>
      </c>
      <c r="AB4" s="42">
        <v>10727.35</v>
      </c>
      <c r="AC4" s="11">
        <v>10771.8</v>
      </c>
      <c r="AD4" s="11">
        <v>10802.15</v>
      </c>
      <c r="AE4" s="11">
        <v>10855.15</v>
      </c>
      <c r="AF4" s="11">
        <v>10821.6</v>
      </c>
      <c r="AG4" s="11">
        <v>10794.95</v>
      </c>
      <c r="AH4" s="11">
        <v>10737.6</v>
      </c>
      <c r="AI4" s="11">
        <v>10886.8</v>
      </c>
      <c r="AJ4" s="11">
        <v>10890.3</v>
      </c>
      <c r="AK4" s="11">
        <v>10905.2</v>
      </c>
      <c r="AL4" s="11">
        <v>10906.95</v>
      </c>
      <c r="AM4" s="11">
        <v>10961.85</v>
      </c>
      <c r="AN4" s="11">
        <v>10922.75</v>
      </c>
      <c r="AO4" s="11">
        <v>10831.5</v>
      </c>
      <c r="AP4" s="11">
        <v>10849.8</v>
      </c>
      <c r="AQ4" s="11">
        <v>10780.55</v>
      </c>
      <c r="AR4" s="11">
        <v>10862.55</v>
      </c>
      <c r="AS4" s="11">
        <v>10661.55</v>
      </c>
      <c r="AT4" s="11">
        <v>10652.2</v>
      </c>
      <c r="AU4" s="11">
        <v>10651.8</v>
      </c>
      <c r="AV4" s="11">
        <v>10830.95</v>
      </c>
      <c r="AW4" s="43">
        <v>10893.65</v>
      </c>
      <c r="AX4" s="11">
        <v>10912.25</v>
      </c>
      <c r="AY4" s="11">
        <v>10934.35</v>
      </c>
      <c r="AZ4" s="11">
        <v>11062.45</v>
      </c>
      <c r="BA4" s="11">
        <v>11069.4</v>
      </c>
      <c r="BB4" s="11">
        <v>10943.6</v>
      </c>
      <c r="BC4" s="11">
        <v>10888.8</v>
      </c>
      <c r="BD4" s="11">
        <v>10831.4</v>
      </c>
      <c r="BE4" s="11">
        <v>10793.65</v>
      </c>
      <c r="BF4" s="11">
        <v>10746.05</v>
      </c>
      <c r="BG4" s="11">
        <v>10724.4</v>
      </c>
      <c r="BH4" s="11">
        <v>10640.95</v>
      </c>
      <c r="BI4" s="11">
        <v>10604.35</v>
      </c>
      <c r="BJ4" s="11">
        <v>10735.45</v>
      </c>
      <c r="BK4" s="11">
        <v>10789.85</v>
      </c>
      <c r="BL4" s="11">
        <v>10791.65</v>
      </c>
      <c r="BM4" s="11">
        <v>10880.1</v>
      </c>
      <c r="BN4" s="11">
        <v>10835.3</v>
      </c>
      <c r="BO4" s="11">
        <v>10806.65</v>
      </c>
      <c r="BP4" s="11">
        <v>10792.5</v>
      </c>
      <c r="BQ4" s="11">
        <v>10863.5</v>
      </c>
      <c r="BR4" s="11">
        <v>10830.95</v>
      </c>
      <c r="BS4" s="11">
        <v>10987.45</v>
      </c>
      <c r="BT4" s="11">
        <v>11053</v>
      </c>
      <c r="BU4" s="11">
        <v>11058.2</v>
      </c>
      <c r="BV4" s="11">
        <v>11035.4</v>
      </c>
      <c r="BW4" s="11">
        <v>11168.05</v>
      </c>
      <c r="BX4" s="11">
        <v>11301.2</v>
      </c>
      <c r="BY4" s="11">
        <v>11341.7</v>
      </c>
      <c r="BZ4" s="11">
        <v>11343.25</v>
      </c>
      <c r="CA4" s="11">
        <v>11426.85</v>
      </c>
      <c r="CB4" s="11">
        <v>11462.2</v>
      </c>
      <c r="CC4" s="11">
        <v>11532.4</v>
      </c>
      <c r="CD4" s="11">
        <v>11521.05</v>
      </c>
      <c r="CE4" s="11">
        <v>11456.9</v>
      </c>
      <c r="CF4" s="11">
        <v>11354.25</v>
      </c>
      <c r="CG4" s="11">
        <v>11483.25</v>
      </c>
      <c r="CH4" s="11">
        <v>11445.05</v>
      </c>
      <c r="CI4" s="11">
        <v>11570</v>
      </c>
      <c r="CJ4" s="11">
        <v>11623.9</v>
      </c>
      <c r="CK4" s="11">
        <v>11669.15</v>
      </c>
      <c r="CL4" s="11">
        <v>11713.2</v>
      </c>
      <c r="CM4" s="11">
        <v>11643.95</v>
      </c>
      <c r="CN4" s="11">
        <v>11598</v>
      </c>
      <c r="CO4" s="11">
        <v>11665.95</v>
      </c>
      <c r="CP4" s="11">
        <v>11604.5</v>
      </c>
      <c r="CQ4" s="11">
        <v>11671.95</v>
      </c>
      <c r="CR4" s="11">
        <v>11584.3</v>
      </c>
      <c r="CS4" s="11">
        <v>11596.7</v>
      </c>
      <c r="CT4" s="11">
        <v>11643.45</v>
      </c>
      <c r="CU4" s="11">
        <v>11690.35</v>
      </c>
      <c r="CV4" s="11">
        <v>11787.15</v>
      </c>
      <c r="CW4" s="11">
        <v>11752.8</v>
      </c>
      <c r="CX4" s="11">
        <v>11594.45</v>
      </c>
      <c r="CY4" s="11">
        <v>11575.95</v>
      </c>
      <c r="CZ4" s="11">
        <v>11726.15</v>
      </c>
      <c r="DA4" s="11">
        <v>11641.8</v>
      </c>
      <c r="DB4" s="11">
        <v>11754.65</v>
      </c>
      <c r="DC4" s="11">
        <v>11748.15</v>
      </c>
      <c r="DD4" s="11">
        <v>11724.75</v>
      </c>
      <c r="DE4" s="11">
        <v>11712.25</v>
      </c>
      <c r="DF4" s="11">
        <v>11598.25</v>
      </c>
      <c r="DG4" s="11">
        <v>11497.9</v>
      </c>
      <c r="DH4" s="11">
        <v>11359.45</v>
      </c>
      <c r="DI4" s="11">
        <v>11301.8</v>
      </c>
      <c r="DJ4" s="11">
        <v>11278.9</v>
      </c>
      <c r="DK4" s="11">
        <v>11148.2</v>
      </c>
      <c r="DL4" s="11">
        <v>11222.05</v>
      </c>
      <c r="DM4" s="11">
        <v>11157</v>
      </c>
      <c r="DN4" s="11">
        <v>11257.1</v>
      </c>
      <c r="DO4" s="11">
        <v>11407.15</v>
      </c>
      <c r="DP4" s="11">
        <v>11828.25</v>
      </c>
      <c r="DQ4" s="11">
        <v>11709.1</v>
      </c>
      <c r="DR4" s="11">
        <v>11737.9</v>
      </c>
      <c r="DS4" s="11">
        <v>11657.05</v>
      </c>
      <c r="DT4" s="11">
        <v>11844.1</v>
      </c>
      <c r="DU4" s="11">
        <v>11924.75</v>
      </c>
      <c r="DV4" s="11">
        <v>11928.75</v>
      </c>
      <c r="DW4" s="11">
        <v>11861.1</v>
      </c>
      <c r="DX4" s="11">
        <v>11945.9</v>
      </c>
      <c r="DY4" s="11">
        <v>11922.8</v>
      </c>
      <c r="DZ4" s="11">
        <v>12088.55</v>
      </c>
      <c r="EA4" s="11">
        <v>12021.65</v>
      </c>
      <c r="EB4" s="11">
        <v>11843.75</v>
      </c>
      <c r="EC4" s="11">
        <v>11870.65</v>
      </c>
      <c r="ED4" s="11">
        <v>11922.7</v>
      </c>
      <c r="EE4" s="11">
        <v>11965.6</v>
      </c>
      <c r="EF4" s="11">
        <v>11906.2</v>
      </c>
      <c r="EG4" s="11">
        <v>11914.05</v>
      </c>
      <c r="EH4" s="11">
        <v>11823.3</v>
      </c>
      <c r="EI4" s="11">
        <v>11672.15</v>
      </c>
      <c r="EJ4" s="11">
        <v>11691.5</v>
      </c>
      <c r="EK4" s="11">
        <v>11691.45</v>
      </c>
      <c r="EL4" s="11">
        <v>11831.75</v>
      </c>
      <c r="EM4" s="11">
        <v>11724.1</v>
      </c>
    </row>
    <row r="5" spans="1:143" ht="14.7" customHeight="1" x14ac:dyDescent="0.3">
      <c r="A5" s="211" t="s">
        <v>5</v>
      </c>
      <c r="B5" s="212"/>
      <c r="C5" s="212"/>
      <c r="D5" s="212"/>
      <c r="E5" s="5"/>
      <c r="F5" s="5"/>
      <c r="G5" s="5"/>
      <c r="H5" s="44"/>
      <c r="I5" s="44"/>
      <c r="J5" s="44"/>
      <c r="K5" s="44"/>
      <c r="L5" s="44"/>
      <c r="M5" s="44"/>
      <c r="N5" s="44"/>
      <c r="O5" s="44"/>
      <c r="P5" s="44"/>
      <c r="Q5" s="44"/>
      <c r="R5" s="44"/>
      <c r="S5" s="44"/>
      <c r="T5" s="44"/>
      <c r="U5" s="44"/>
      <c r="V5" s="44"/>
      <c r="W5" s="44"/>
      <c r="X5" s="44"/>
      <c r="Y5" s="44"/>
      <c r="Z5" s="44"/>
      <c r="AA5" s="44"/>
      <c r="AB5" s="44"/>
      <c r="AC5" s="5"/>
      <c r="AD5" s="5"/>
      <c r="AE5" s="5"/>
      <c r="AF5" s="5"/>
      <c r="AG5" s="5"/>
      <c r="AH5" s="5"/>
      <c r="AI5" s="5"/>
      <c r="AJ5" s="5"/>
      <c r="AK5" s="5"/>
      <c r="AL5" s="5"/>
      <c r="AM5" s="5"/>
      <c r="AN5" s="5"/>
      <c r="AO5" s="5"/>
      <c r="AP5" s="5"/>
      <c r="AQ5" s="5"/>
      <c r="AR5" s="5"/>
      <c r="AS5" s="5"/>
      <c r="AT5" s="5"/>
      <c r="AU5" s="5"/>
      <c r="AV5" s="5"/>
      <c r="AW5" s="45"/>
      <c r="AX5" s="5"/>
      <c r="AY5" s="5"/>
      <c r="AZ5" s="5"/>
      <c r="BA5" s="5"/>
      <c r="BB5" s="5"/>
      <c r="BC5" s="5"/>
      <c r="BD5" s="5"/>
      <c r="BE5" s="5"/>
      <c r="BF5" s="5"/>
      <c r="BG5" s="5"/>
      <c r="BH5" s="5"/>
      <c r="BI5" s="5"/>
      <c r="BJ5" s="5"/>
      <c r="BK5" s="5"/>
      <c r="BL5" s="5"/>
      <c r="BM5" s="5"/>
      <c r="BN5" s="5"/>
      <c r="BO5" s="5"/>
      <c r="BP5" s="5"/>
      <c r="BQ5" s="5"/>
      <c r="BR5" s="5"/>
      <c r="BS5" s="5"/>
      <c r="BT5" s="5"/>
      <c r="BU5" s="5"/>
      <c r="BV5" s="5"/>
      <c r="BW5" s="5"/>
      <c r="BX5" s="5"/>
      <c r="BY5" s="5"/>
      <c r="BZ5" s="5"/>
      <c r="CA5" s="5"/>
      <c r="CB5" s="5"/>
      <c r="CC5" s="5"/>
      <c r="CD5" s="5"/>
      <c r="CE5" s="5"/>
      <c r="CF5" s="5"/>
      <c r="CG5" s="5"/>
      <c r="CH5" s="5"/>
      <c r="CI5" s="5"/>
      <c r="CJ5" s="5"/>
      <c r="CK5" s="5"/>
      <c r="CL5" s="5"/>
      <c r="CM5" s="5"/>
      <c r="CN5" s="5"/>
      <c r="CO5" s="5"/>
      <c r="CP5" s="5"/>
      <c r="CQ5" s="5"/>
      <c r="CR5" s="5"/>
      <c r="CS5" s="5"/>
      <c r="CT5" s="5"/>
      <c r="CU5" s="5"/>
      <c r="CV5" s="5"/>
      <c r="CW5" s="5"/>
      <c r="CX5" s="5"/>
      <c r="CY5" s="5"/>
      <c r="CZ5" s="5"/>
      <c r="DA5" s="5"/>
      <c r="DB5" s="5"/>
      <c r="DC5" s="5"/>
      <c r="DD5" s="5"/>
      <c r="DE5" s="5"/>
      <c r="DF5" s="5"/>
      <c r="DG5" s="5"/>
      <c r="DH5" s="5"/>
      <c r="DI5" s="5"/>
      <c r="DJ5" s="5"/>
      <c r="DK5" s="5"/>
      <c r="DL5" s="5"/>
      <c r="DM5" s="5"/>
      <c r="DN5" s="5"/>
      <c r="DO5" s="5"/>
      <c r="DP5" s="5"/>
      <c r="DQ5" s="5"/>
      <c r="DR5" s="5"/>
      <c r="DS5" s="5"/>
      <c r="DT5" s="5"/>
      <c r="DU5" s="5"/>
      <c r="DV5" s="5"/>
      <c r="DW5" s="5"/>
      <c r="DX5" s="5"/>
      <c r="DY5" s="5"/>
      <c r="DZ5" s="5"/>
      <c r="EA5" s="5"/>
      <c r="EB5" s="5"/>
      <c r="EC5" s="5"/>
      <c r="ED5" s="5"/>
      <c r="EE5" s="5"/>
      <c r="EF5" s="5"/>
      <c r="EG5" s="5"/>
      <c r="EH5" s="5"/>
      <c r="EI5" s="5"/>
      <c r="EJ5" s="5"/>
      <c r="EK5" s="5"/>
      <c r="EL5" s="5"/>
      <c r="EM5" s="5"/>
    </row>
    <row r="6" spans="1:143" ht="14.7" customHeight="1" x14ac:dyDescent="0.3">
      <c r="A6" s="12"/>
      <c r="B6" s="13"/>
      <c r="C6" s="13"/>
      <c r="D6" s="14" t="s">
        <v>6</v>
      </c>
      <c r="E6" s="46">
        <f t="shared" ref="E6:BB6" si="0">E10+E50</f>
        <v>11030.7</v>
      </c>
      <c r="F6" s="46">
        <f t="shared" si="0"/>
        <v>10953.45</v>
      </c>
      <c r="G6" s="46">
        <f t="shared" si="0"/>
        <v>10893.083333333332</v>
      </c>
      <c r="H6" s="47">
        <f t="shared" si="0"/>
        <v>10820.85</v>
      </c>
      <c r="I6" s="47">
        <f t="shared" si="0"/>
        <v>10837.583333333332</v>
      </c>
      <c r="J6" s="47">
        <f t="shared" si="0"/>
        <v>10623.783333333335</v>
      </c>
      <c r="K6" s="47">
        <f t="shared" si="0"/>
        <v>10866.216666666665</v>
      </c>
      <c r="L6" s="47">
        <f t="shared" si="0"/>
        <v>10997.666666666668</v>
      </c>
      <c r="M6" s="47">
        <f t="shared" si="0"/>
        <v>10926.033333333331</v>
      </c>
      <c r="N6" s="47">
        <f t="shared" si="0"/>
        <v>10893.75</v>
      </c>
      <c r="O6" s="47">
        <f t="shared" si="0"/>
        <v>10966.35</v>
      </c>
      <c r="P6" s="47">
        <f t="shared" si="0"/>
        <v>11039.333333333334</v>
      </c>
      <c r="Q6" s="47">
        <f t="shared" si="0"/>
        <v>11049.449999999999</v>
      </c>
      <c r="R6" s="47">
        <f t="shared" si="0"/>
        <v>11065.316666666669</v>
      </c>
      <c r="S6" s="47">
        <f t="shared" si="0"/>
        <v>11123.883333333333</v>
      </c>
      <c r="T6" s="47">
        <f t="shared" si="0"/>
        <v>10880.5</v>
      </c>
      <c r="U6" s="47">
        <f t="shared" si="0"/>
        <v>11019.666666666668</v>
      </c>
      <c r="V6" s="47">
        <f t="shared" si="0"/>
        <v>10890.933333333334</v>
      </c>
      <c r="W6" s="47">
        <f t="shared" si="0"/>
        <v>10973.066666666668</v>
      </c>
      <c r="X6" s="47">
        <f t="shared" si="0"/>
        <v>10976.683333333331</v>
      </c>
      <c r="Y6" s="47">
        <f t="shared" si="0"/>
        <v>11069.933333333336</v>
      </c>
      <c r="Z6" s="47">
        <f t="shared" si="0"/>
        <v>11040.516666666668</v>
      </c>
      <c r="AA6" s="47">
        <f t="shared" si="0"/>
        <v>10923.25</v>
      </c>
      <c r="AB6" s="47">
        <f t="shared" si="0"/>
        <v>10881.783333333329</v>
      </c>
      <c r="AC6" s="15">
        <f t="shared" si="0"/>
        <v>10907.583333333332</v>
      </c>
      <c r="AD6" s="15">
        <f t="shared" si="0"/>
        <v>10921.183333333334</v>
      </c>
      <c r="AE6" s="15">
        <f t="shared" si="0"/>
        <v>11021.566666666664</v>
      </c>
      <c r="AF6" s="15">
        <f t="shared" si="0"/>
        <v>10910.91666666667</v>
      </c>
      <c r="AG6" s="15">
        <f t="shared" si="0"/>
        <v>10961.016666666668</v>
      </c>
      <c r="AH6" s="15">
        <f t="shared" si="0"/>
        <v>10915.266666666663</v>
      </c>
      <c r="AI6" s="15">
        <f t="shared" si="0"/>
        <v>11049.383333333335</v>
      </c>
      <c r="AJ6" s="15">
        <f t="shared" si="0"/>
        <v>10971.249999999998</v>
      </c>
      <c r="AK6" s="15">
        <f t="shared" si="0"/>
        <v>11028.35</v>
      </c>
      <c r="AL6" s="15">
        <f t="shared" si="0"/>
        <v>11015.366666666669</v>
      </c>
      <c r="AM6" s="15">
        <f t="shared" si="0"/>
        <v>11105.983333333337</v>
      </c>
      <c r="AN6" s="15">
        <f t="shared" si="0"/>
        <v>11045.966666666664</v>
      </c>
      <c r="AO6" s="15">
        <f t="shared" si="0"/>
        <v>11046.399999999998</v>
      </c>
      <c r="AP6" s="15">
        <f t="shared" si="0"/>
        <v>10946.000000000002</v>
      </c>
      <c r="AQ6" s="15">
        <f t="shared" si="0"/>
        <v>11064.599999999999</v>
      </c>
      <c r="AR6" s="15">
        <f t="shared" si="0"/>
        <v>11771.816666666664</v>
      </c>
      <c r="AS6" s="15">
        <f t="shared" si="0"/>
        <v>10940.516666666666</v>
      </c>
      <c r="AT6" s="15">
        <f t="shared" si="0"/>
        <v>10807.183333333336</v>
      </c>
      <c r="AU6" s="15">
        <f t="shared" si="0"/>
        <v>10801.066666666669</v>
      </c>
      <c r="AV6" s="15">
        <f t="shared" si="0"/>
        <v>11045.983333333334</v>
      </c>
      <c r="AW6" s="48">
        <f t="shared" si="0"/>
        <v>11150.25</v>
      </c>
      <c r="AX6" s="15">
        <f t="shared" si="0"/>
        <v>11069.133333333333</v>
      </c>
      <c r="AY6" s="15">
        <f t="shared" si="0"/>
        <v>11035.133333333331</v>
      </c>
      <c r="AZ6" s="15">
        <f t="shared" si="0"/>
        <v>11212.366666666667</v>
      </c>
      <c r="BA6" s="15">
        <f t="shared" si="0"/>
        <v>11184.966666666665</v>
      </c>
      <c r="BB6" s="15">
        <f t="shared" si="0"/>
        <v>11130.466666666667</v>
      </c>
      <c r="BC6" s="15">
        <f t="shared" ref="BC6:BL6" si="1">BC10+BC50</f>
        <v>11001.233333333332</v>
      </c>
      <c r="BD6" s="15">
        <f t="shared" si="1"/>
        <v>10974.033333333335</v>
      </c>
      <c r="BE6" s="15">
        <f t="shared" si="1"/>
        <v>10985.716666666665</v>
      </c>
      <c r="BF6" s="15">
        <f t="shared" si="1"/>
        <v>10860.2</v>
      </c>
      <c r="BG6" s="15">
        <f t="shared" si="1"/>
        <v>10965.316666666669</v>
      </c>
      <c r="BH6" s="15">
        <f t="shared" si="1"/>
        <v>10855.933333333332</v>
      </c>
      <c r="BI6" s="15">
        <f t="shared" si="1"/>
        <v>10826.783333333335</v>
      </c>
      <c r="BJ6" s="15">
        <f t="shared" si="1"/>
        <v>10882.933333333334</v>
      </c>
      <c r="BK6" s="15">
        <f t="shared" si="1"/>
        <v>10912.65</v>
      </c>
      <c r="BL6" s="15">
        <f t="shared" si="1"/>
        <v>10852.483333333334</v>
      </c>
      <c r="BM6" s="15">
        <f t="shared" ref="BM6:CT6" si="2">BM10+BM50</f>
        <v>11014.500000000002</v>
      </c>
      <c r="BN6" s="15">
        <f t="shared" si="2"/>
        <v>11065.716666666667</v>
      </c>
      <c r="BO6" s="15">
        <f t="shared" si="2"/>
        <v>11102.333333333336</v>
      </c>
      <c r="BP6" s="15">
        <f t="shared" si="2"/>
        <v>10924.7</v>
      </c>
      <c r="BQ6" s="15">
        <f t="shared" si="2"/>
        <v>10941.366666666667</v>
      </c>
      <c r="BR6" s="15">
        <f t="shared" si="2"/>
        <v>11421.516666666666</v>
      </c>
      <c r="BS6" s="15">
        <f t="shared" si="2"/>
        <v>11227.133333333337</v>
      </c>
      <c r="BT6" s="15">
        <f t="shared" si="2"/>
        <v>11140.7</v>
      </c>
      <c r="BU6" s="15">
        <f t="shared" si="2"/>
        <v>11151.083333333336</v>
      </c>
      <c r="BV6" s="15">
        <f t="shared" si="2"/>
        <v>11093.333333333332</v>
      </c>
      <c r="BW6" s="15">
        <f t="shared" si="2"/>
        <v>11333.733333333335</v>
      </c>
      <c r="BX6" s="15">
        <f t="shared" si="2"/>
        <v>11432.133333333337</v>
      </c>
      <c r="BY6" s="15">
        <f t="shared" si="2"/>
        <v>11446.166666666668</v>
      </c>
      <c r="BZ6" s="15">
        <f t="shared" si="2"/>
        <v>11449.583333333332</v>
      </c>
      <c r="CA6" s="15">
        <f t="shared" si="2"/>
        <v>11601.833333333336</v>
      </c>
      <c r="CB6" s="15">
        <f t="shared" si="2"/>
        <v>11641.716666666669</v>
      </c>
      <c r="CC6" s="15">
        <f t="shared" si="2"/>
        <v>11659.683333333332</v>
      </c>
      <c r="CD6" s="15">
        <f t="shared" si="2"/>
        <v>11603.4</v>
      </c>
      <c r="CE6" s="15">
        <f t="shared" si="2"/>
        <v>11679.866666666669</v>
      </c>
      <c r="CF6" s="15">
        <f t="shared" si="2"/>
        <v>11480.116666666667</v>
      </c>
      <c r="CG6" s="15">
        <f t="shared" si="2"/>
        <v>11680.149999999998</v>
      </c>
      <c r="CH6" s="15">
        <f t="shared" si="2"/>
        <v>11656.366666666669</v>
      </c>
      <c r="CI6" s="15">
        <f t="shared" si="2"/>
        <v>11757.566666666662</v>
      </c>
      <c r="CJ6" s="15">
        <f t="shared" si="2"/>
        <v>11706.316666666668</v>
      </c>
      <c r="CK6" s="15">
        <f t="shared" si="2"/>
        <v>11816.6</v>
      </c>
      <c r="CL6" s="15">
        <f t="shared" si="2"/>
        <v>11816.583333333334</v>
      </c>
      <c r="CM6" s="15">
        <f t="shared" si="2"/>
        <v>11858.76666666667</v>
      </c>
      <c r="CN6" s="15">
        <f t="shared" si="2"/>
        <v>11757.316666666666</v>
      </c>
      <c r="CO6" s="15">
        <f t="shared" si="2"/>
        <v>11780.716666666669</v>
      </c>
      <c r="CP6" s="15">
        <f t="shared" si="2"/>
        <v>11854.7</v>
      </c>
      <c r="CQ6" s="15">
        <f t="shared" si="2"/>
        <v>11828.199999999999</v>
      </c>
      <c r="CR6" s="15">
        <f t="shared" si="2"/>
        <v>11760.616666666665</v>
      </c>
      <c r="CS6" s="15">
        <f t="shared" si="2"/>
        <v>11674.900000000001</v>
      </c>
      <c r="CT6" s="15">
        <f t="shared" si="2"/>
        <v>11752.816666666671</v>
      </c>
      <c r="CU6" s="15">
        <f>CU10+CU50</f>
        <v>11770.233333333332</v>
      </c>
      <c r="CV6" s="15">
        <f>CV10+CV50</f>
        <v>11900.950000000004</v>
      </c>
      <c r="CW6" s="15">
        <f>CW10+CW50</f>
        <v>11944.116666666663</v>
      </c>
      <c r="CX6" s="15">
        <f t="shared" ref="CX6:DB6" si="3">CX10+CX50</f>
        <v>11829.449999999997</v>
      </c>
      <c r="CY6" s="15">
        <f t="shared" si="3"/>
        <v>11707.483333333334</v>
      </c>
      <c r="CZ6" s="15">
        <f t="shared" si="3"/>
        <v>11947.049999999997</v>
      </c>
      <c r="DA6" s="15">
        <f t="shared" si="3"/>
        <v>11923.383333333335</v>
      </c>
      <c r="DB6" s="15">
        <f t="shared" si="3"/>
        <v>11892.266666666668</v>
      </c>
      <c r="DC6" s="15">
        <f t="shared" ref="DC6:DH6" si="4">DC10+DC50</f>
        <v>11884.650000000001</v>
      </c>
      <c r="DD6" s="15">
        <f t="shared" si="4"/>
        <v>11865.933333333334</v>
      </c>
      <c r="DE6" s="15">
        <f t="shared" si="4"/>
        <v>11827.199999999999</v>
      </c>
      <c r="DF6" s="15">
        <f t="shared" si="4"/>
        <v>11691.283333333333</v>
      </c>
      <c r="DG6" s="15">
        <f t="shared" si="4"/>
        <v>11781.083333333332</v>
      </c>
      <c r="DH6" s="15">
        <f t="shared" si="4"/>
        <v>11575.533333333331</v>
      </c>
      <c r="DI6" s="15">
        <f t="shared" ref="DI6:EC6" si="5">DI10+DI50</f>
        <v>11457.133333333333</v>
      </c>
      <c r="DJ6" s="15">
        <f t="shared" si="5"/>
        <v>11427.533333333333</v>
      </c>
      <c r="DK6" s="15">
        <f t="shared" si="5"/>
        <v>11431.666666666668</v>
      </c>
      <c r="DL6" s="15">
        <f t="shared" si="5"/>
        <v>11494.883333333335</v>
      </c>
      <c r="DM6" s="15">
        <f t="shared" si="5"/>
        <v>11400.066666666666</v>
      </c>
      <c r="DN6" s="15">
        <f t="shared" si="5"/>
        <v>11449.516666666666</v>
      </c>
      <c r="DO6" s="15">
        <f t="shared" si="5"/>
        <v>11635.216666666665</v>
      </c>
      <c r="DP6" s="15">
        <f t="shared" si="5"/>
        <v>12171.900000000001</v>
      </c>
      <c r="DQ6" s="15">
        <f t="shared" si="5"/>
        <v>12034.916666666664</v>
      </c>
      <c r="DR6" s="15">
        <f t="shared" si="5"/>
        <v>11890.066666666666</v>
      </c>
      <c r="DS6" s="15">
        <f t="shared" si="5"/>
        <v>12353.949999999999</v>
      </c>
      <c r="DT6" s="15">
        <f t="shared" si="5"/>
        <v>12116.933333333331</v>
      </c>
      <c r="DU6" s="15">
        <f t="shared" si="5"/>
        <v>12128.550000000001</v>
      </c>
      <c r="DV6" s="15">
        <f t="shared" si="5"/>
        <v>12063.55</v>
      </c>
      <c r="DW6" s="15">
        <f t="shared" si="5"/>
        <v>12011.499999999998</v>
      </c>
      <c r="DX6" s="15">
        <f t="shared" si="5"/>
        <v>12098.983333333334</v>
      </c>
      <c r="DY6" s="15">
        <f t="shared" si="5"/>
        <v>12241.349999999999</v>
      </c>
      <c r="DZ6" s="15">
        <f t="shared" si="5"/>
        <v>12337.316666666662</v>
      </c>
      <c r="EA6" s="15">
        <f t="shared" si="5"/>
        <v>12165.300000000003</v>
      </c>
      <c r="EB6" s="15">
        <f t="shared" si="5"/>
        <v>12188.5</v>
      </c>
      <c r="EC6" s="15">
        <f t="shared" si="5"/>
        <v>12050.266666666666</v>
      </c>
      <c r="ED6" s="15">
        <f t="shared" ref="ED6:EM6" si="6">ED10+ED50</f>
        <v>12077.883333333331</v>
      </c>
      <c r="EE6" s="15">
        <f t="shared" si="6"/>
        <v>12105.183333333336</v>
      </c>
      <c r="EF6" s="15">
        <f t="shared" si="6"/>
        <v>12053.083333333332</v>
      </c>
      <c r="EG6" s="15">
        <f t="shared" si="6"/>
        <v>12072.216666666665</v>
      </c>
      <c r="EH6" s="15">
        <f t="shared" si="6"/>
        <v>12005.016666666668</v>
      </c>
      <c r="EI6" s="15">
        <f t="shared" si="6"/>
        <v>11977.849999999999</v>
      </c>
      <c r="EJ6" s="15">
        <f t="shared" si="6"/>
        <v>11818.133333333335</v>
      </c>
      <c r="EK6" s="15">
        <f t="shared" si="6"/>
        <v>11965</v>
      </c>
      <c r="EL6" s="15">
        <f t="shared" si="6"/>
        <v>12113.600000000002</v>
      </c>
      <c r="EM6" s="15">
        <f t="shared" si="6"/>
        <v>11922.516666666666</v>
      </c>
    </row>
    <row r="7" spans="1:143" ht="14.7" customHeight="1" x14ac:dyDescent="0.3">
      <c r="A7" s="12"/>
      <c r="B7" s="13"/>
      <c r="C7" s="13"/>
      <c r="D7" s="14" t="s">
        <v>7</v>
      </c>
      <c r="E7" s="49">
        <f t="shared" ref="E7:BB7" si="7">(E6+E8)/2</f>
        <v>11008.325000000001</v>
      </c>
      <c r="F7" s="49">
        <f t="shared" si="7"/>
        <v>10937.825000000001</v>
      </c>
      <c r="G7" s="49">
        <f t="shared" si="7"/>
        <v>10875.074999999999</v>
      </c>
      <c r="H7" s="49">
        <f t="shared" si="7"/>
        <v>10796.3</v>
      </c>
      <c r="I7" s="49">
        <f t="shared" si="7"/>
        <v>10804.324999999999</v>
      </c>
      <c r="J7" s="49">
        <f t="shared" si="7"/>
        <v>10607.550000000001</v>
      </c>
      <c r="K7" s="49">
        <f t="shared" si="7"/>
        <v>10791.449999999999</v>
      </c>
      <c r="L7" s="49">
        <f t="shared" si="7"/>
        <v>10936.300000000001</v>
      </c>
      <c r="M7" s="49">
        <f t="shared" si="7"/>
        <v>10904.174999999999</v>
      </c>
      <c r="N7" s="49">
        <f t="shared" si="7"/>
        <v>10874.25</v>
      </c>
      <c r="O7" s="49">
        <f t="shared" si="7"/>
        <v>10949.85</v>
      </c>
      <c r="P7" s="49">
        <f t="shared" si="7"/>
        <v>11008.35</v>
      </c>
      <c r="Q7" s="49">
        <f t="shared" si="7"/>
        <v>11033.375</v>
      </c>
      <c r="R7" s="49">
        <f t="shared" si="7"/>
        <v>11039.625000000002</v>
      </c>
      <c r="S7" s="49">
        <f t="shared" si="7"/>
        <v>11083.825000000001</v>
      </c>
      <c r="T7" s="49">
        <f t="shared" si="7"/>
        <v>10855.95</v>
      </c>
      <c r="U7" s="49">
        <f t="shared" si="7"/>
        <v>10951.625</v>
      </c>
      <c r="V7" s="49">
        <f t="shared" si="7"/>
        <v>10876.75</v>
      </c>
      <c r="W7" s="49">
        <f t="shared" si="7"/>
        <v>10953.2</v>
      </c>
      <c r="X7" s="49">
        <f t="shared" si="7"/>
        <v>10963.399999999998</v>
      </c>
      <c r="Y7" s="49">
        <f t="shared" si="7"/>
        <v>11033.350000000002</v>
      </c>
      <c r="Z7" s="49">
        <f t="shared" si="7"/>
        <v>11004.225000000002</v>
      </c>
      <c r="AA7" s="49">
        <f t="shared" si="7"/>
        <v>10895.95</v>
      </c>
      <c r="AB7" s="49">
        <f t="shared" si="7"/>
        <v>10846.599999999997</v>
      </c>
      <c r="AC7" s="16">
        <f t="shared" si="7"/>
        <v>10889.674999999999</v>
      </c>
      <c r="AD7" s="16">
        <f t="shared" si="7"/>
        <v>10895.5</v>
      </c>
      <c r="AE7" s="16">
        <f t="shared" si="7"/>
        <v>10983.774999999998</v>
      </c>
      <c r="AF7" s="16">
        <f t="shared" si="7"/>
        <v>10898.025000000001</v>
      </c>
      <c r="AG7" s="16">
        <f t="shared" si="7"/>
        <v>10933.300000000001</v>
      </c>
      <c r="AH7" s="16">
        <f t="shared" si="7"/>
        <v>10888.449999999997</v>
      </c>
      <c r="AI7" s="16">
        <f t="shared" si="7"/>
        <v>11011.275000000001</v>
      </c>
      <c r="AJ7" s="16">
        <f t="shared" si="7"/>
        <v>10960.474999999999</v>
      </c>
      <c r="AK7" s="16">
        <f t="shared" si="7"/>
        <v>11003.924999999999</v>
      </c>
      <c r="AL7" s="16">
        <f t="shared" si="7"/>
        <v>10993.575000000001</v>
      </c>
      <c r="AM7" s="16">
        <f t="shared" si="7"/>
        <v>11076.350000000002</v>
      </c>
      <c r="AN7" s="16">
        <f t="shared" si="7"/>
        <v>11021.924999999997</v>
      </c>
      <c r="AO7" s="16">
        <f t="shared" si="7"/>
        <v>11020.999999999998</v>
      </c>
      <c r="AP7" s="16">
        <f t="shared" si="7"/>
        <v>10926.150000000001</v>
      </c>
      <c r="AQ7" s="16">
        <f t="shared" si="7"/>
        <v>11031.375</v>
      </c>
      <c r="AR7" s="16">
        <f t="shared" si="7"/>
        <v>11575.149999999998</v>
      </c>
      <c r="AS7" s="16">
        <f t="shared" si="7"/>
        <v>10906.5</v>
      </c>
      <c r="AT7" s="16">
        <f t="shared" si="7"/>
        <v>10777.975000000002</v>
      </c>
      <c r="AU7" s="16">
        <f t="shared" si="7"/>
        <v>10778.350000000002</v>
      </c>
      <c r="AV7" s="16">
        <f t="shared" si="7"/>
        <v>10994</v>
      </c>
      <c r="AW7" s="50">
        <f t="shared" si="7"/>
        <v>11108.55</v>
      </c>
      <c r="AX7" s="16">
        <f t="shared" si="7"/>
        <v>11033.825000000001</v>
      </c>
      <c r="AY7" s="16">
        <f t="shared" si="7"/>
        <v>11015.524999999998</v>
      </c>
      <c r="AZ7" s="16">
        <f t="shared" si="7"/>
        <v>11177.424999999999</v>
      </c>
      <c r="BA7" s="16">
        <f t="shared" si="7"/>
        <v>11168.25</v>
      </c>
      <c r="BB7" s="16">
        <f t="shared" si="7"/>
        <v>11108.150000000001</v>
      </c>
      <c r="BC7" s="16">
        <f t="shared" ref="BC7:BL7" si="8">(BC6+BC8)/2</f>
        <v>10983.649999999998</v>
      </c>
      <c r="BD7" s="16">
        <f t="shared" si="8"/>
        <v>10958.25</v>
      </c>
      <c r="BE7" s="16">
        <f t="shared" si="8"/>
        <v>10962.199999999999</v>
      </c>
      <c r="BF7" s="16">
        <f t="shared" si="8"/>
        <v>10843.325000000001</v>
      </c>
      <c r="BG7" s="16">
        <f t="shared" si="8"/>
        <v>10920.425000000003</v>
      </c>
      <c r="BH7" s="16">
        <f t="shared" si="8"/>
        <v>10831.924999999999</v>
      </c>
      <c r="BI7" s="16">
        <f t="shared" si="8"/>
        <v>10800.800000000001</v>
      </c>
      <c r="BJ7" s="16">
        <f t="shared" si="8"/>
        <v>10850.375</v>
      </c>
      <c r="BK7" s="16">
        <f t="shared" si="8"/>
        <v>10886.7</v>
      </c>
      <c r="BL7" s="16">
        <f t="shared" si="8"/>
        <v>10839.75</v>
      </c>
      <c r="BM7" s="16">
        <f t="shared" ref="BM7:CT7" si="9">(BM6+BM8)/2</f>
        <v>10982.650000000001</v>
      </c>
      <c r="BN7" s="16">
        <f t="shared" si="9"/>
        <v>11021.475</v>
      </c>
      <c r="BO7" s="16">
        <f t="shared" si="9"/>
        <v>11061.675000000003</v>
      </c>
      <c r="BP7" s="16">
        <f t="shared" si="9"/>
        <v>10909.95</v>
      </c>
      <c r="BQ7" s="16">
        <f t="shared" si="9"/>
        <v>10925.5</v>
      </c>
      <c r="BR7" s="16">
        <f t="shared" si="9"/>
        <v>11313</v>
      </c>
      <c r="BS7" s="16">
        <f t="shared" si="9"/>
        <v>11169.075000000003</v>
      </c>
      <c r="BT7" s="16">
        <f t="shared" si="9"/>
        <v>11121.1</v>
      </c>
      <c r="BU7" s="16">
        <f t="shared" si="9"/>
        <v>11135.575000000001</v>
      </c>
      <c r="BV7" s="16">
        <f t="shared" si="9"/>
        <v>11082.25</v>
      </c>
      <c r="BW7" s="16">
        <f t="shared" si="9"/>
        <v>11295.525000000001</v>
      </c>
      <c r="BX7" s="16">
        <f t="shared" si="9"/>
        <v>11404.200000000003</v>
      </c>
      <c r="BY7" s="16">
        <f t="shared" si="9"/>
        <v>11422.7</v>
      </c>
      <c r="BZ7" s="16">
        <f t="shared" si="9"/>
        <v>11433.05</v>
      </c>
      <c r="CA7" s="16">
        <f t="shared" si="9"/>
        <v>11573.125000000002</v>
      </c>
      <c r="CB7" s="16">
        <f t="shared" si="9"/>
        <v>11613.825000000001</v>
      </c>
      <c r="CC7" s="16">
        <f t="shared" si="9"/>
        <v>11630.724999999999</v>
      </c>
      <c r="CD7" s="16">
        <f t="shared" si="9"/>
        <v>11591.575000000001</v>
      </c>
      <c r="CE7" s="16">
        <f t="shared" si="9"/>
        <v>11653.100000000002</v>
      </c>
      <c r="CF7" s="16">
        <f t="shared" si="9"/>
        <v>11459</v>
      </c>
      <c r="CG7" s="16">
        <f t="shared" si="9"/>
        <v>11634.3</v>
      </c>
      <c r="CH7" s="16">
        <f t="shared" si="9"/>
        <v>11628.825000000001</v>
      </c>
      <c r="CI7" s="16">
        <f t="shared" si="9"/>
        <v>11715.299999999996</v>
      </c>
      <c r="CJ7" s="16">
        <f t="shared" si="9"/>
        <v>11687.325000000001</v>
      </c>
      <c r="CK7" s="16">
        <f t="shared" si="9"/>
        <v>11796.975</v>
      </c>
      <c r="CL7" s="16">
        <f t="shared" si="9"/>
        <v>11794.775000000001</v>
      </c>
      <c r="CM7" s="16">
        <f t="shared" si="9"/>
        <v>11834.325000000003</v>
      </c>
      <c r="CN7" s="16">
        <f t="shared" si="9"/>
        <v>11733.625</v>
      </c>
      <c r="CO7" s="16">
        <f t="shared" si="9"/>
        <v>11757.95</v>
      </c>
      <c r="CP7" s="16">
        <f t="shared" si="9"/>
        <v>11818.6</v>
      </c>
      <c r="CQ7" s="16">
        <f t="shared" si="9"/>
        <v>11792.125</v>
      </c>
      <c r="CR7" s="16">
        <f t="shared" si="9"/>
        <v>11740.474999999999</v>
      </c>
      <c r="CS7" s="16">
        <f t="shared" si="9"/>
        <v>11657.850000000002</v>
      </c>
      <c r="CT7" s="16">
        <f t="shared" si="9"/>
        <v>11728.950000000004</v>
      </c>
      <c r="CU7" s="16">
        <f>(CU6+CU8)/2</f>
        <v>11753.824999999999</v>
      </c>
      <c r="CV7" s="16">
        <f>(CV6+CV8)/2</f>
        <v>11878.450000000004</v>
      </c>
      <c r="CW7" s="16">
        <f>(CW6+CW8)/2</f>
        <v>11922.124999999996</v>
      </c>
      <c r="CX7" s="16">
        <f t="shared" ref="CX7:DB7" si="10">(CX6+CX8)/2</f>
        <v>11803.849999999999</v>
      </c>
      <c r="CY7" s="16">
        <f t="shared" si="10"/>
        <v>11692.1</v>
      </c>
      <c r="CZ7" s="16">
        <f t="shared" si="10"/>
        <v>11895.499999999998</v>
      </c>
      <c r="DA7" s="16">
        <f t="shared" si="10"/>
        <v>11891.725000000002</v>
      </c>
      <c r="DB7" s="16">
        <f t="shared" si="10"/>
        <v>11859.925000000001</v>
      </c>
      <c r="DC7" s="16">
        <f t="shared" ref="DC7:DH7" si="11">(DC6+DC8)/2</f>
        <v>11852.550000000001</v>
      </c>
      <c r="DD7" s="16">
        <f t="shared" si="11"/>
        <v>11846.775000000001</v>
      </c>
      <c r="DE7" s="16">
        <f t="shared" si="11"/>
        <v>11813.125</v>
      </c>
      <c r="DF7" s="16">
        <f t="shared" si="11"/>
        <v>11676.599999999999</v>
      </c>
      <c r="DG7" s="16">
        <f t="shared" si="11"/>
        <v>11750.074999999999</v>
      </c>
      <c r="DH7" s="16">
        <f t="shared" si="11"/>
        <v>11551.424999999999</v>
      </c>
      <c r="DI7" s="16">
        <f t="shared" ref="DI7:EC7" si="12">(DI6+DI8)/2</f>
        <v>11432.25</v>
      </c>
      <c r="DJ7" s="16">
        <f t="shared" si="12"/>
        <v>11407.099999999999</v>
      </c>
      <c r="DK7" s="16">
        <f t="shared" si="12"/>
        <v>11398.800000000001</v>
      </c>
      <c r="DL7" s="16">
        <f t="shared" si="12"/>
        <v>11444.850000000002</v>
      </c>
      <c r="DM7" s="16">
        <f t="shared" si="12"/>
        <v>11371.75</v>
      </c>
      <c r="DN7" s="16">
        <f t="shared" si="12"/>
        <v>11407.525</v>
      </c>
      <c r="DO7" s="16">
        <f t="shared" si="12"/>
        <v>11582.949999999999</v>
      </c>
      <c r="DP7" s="16">
        <f t="shared" si="12"/>
        <v>12090.225000000002</v>
      </c>
      <c r="DQ7" s="16">
        <f t="shared" si="12"/>
        <v>11997.074999999997</v>
      </c>
      <c r="DR7" s="16">
        <f t="shared" si="12"/>
        <v>11863.75</v>
      </c>
      <c r="DS7" s="16">
        <f t="shared" si="12"/>
        <v>12275.75</v>
      </c>
      <c r="DT7" s="16">
        <f t="shared" si="12"/>
        <v>12052.449999999997</v>
      </c>
      <c r="DU7" s="16">
        <f t="shared" si="12"/>
        <v>12085.7</v>
      </c>
      <c r="DV7" s="16">
        <f t="shared" si="12"/>
        <v>12037.3</v>
      </c>
      <c r="DW7" s="16">
        <f t="shared" si="12"/>
        <v>11991.599999999999</v>
      </c>
      <c r="DX7" s="16">
        <f t="shared" si="12"/>
        <v>12066.375</v>
      </c>
      <c r="DY7" s="16">
        <f t="shared" si="12"/>
        <v>12190.824999999999</v>
      </c>
      <c r="DZ7" s="16">
        <f t="shared" si="12"/>
        <v>12278.749999999996</v>
      </c>
      <c r="EA7" s="16">
        <f t="shared" si="12"/>
        <v>12147.775000000001</v>
      </c>
      <c r="EB7" s="16">
        <f t="shared" si="12"/>
        <v>12151.325000000001</v>
      </c>
      <c r="EC7" s="16">
        <f t="shared" si="12"/>
        <v>12012.075000000001</v>
      </c>
      <c r="ED7" s="16">
        <f t="shared" ref="ED7:EM7" si="13">(ED6+ED8)/2</f>
        <v>12052.174999999999</v>
      </c>
      <c r="EE7" s="16">
        <f t="shared" si="13"/>
        <v>12078.975000000002</v>
      </c>
      <c r="EF7" s="16">
        <f t="shared" si="13"/>
        <v>12030.424999999999</v>
      </c>
      <c r="EG7" s="16">
        <f t="shared" si="13"/>
        <v>12037</v>
      </c>
      <c r="EH7" s="16">
        <f t="shared" si="13"/>
        <v>11981.725000000002</v>
      </c>
      <c r="EI7" s="16">
        <f t="shared" si="13"/>
        <v>11944.399999999998</v>
      </c>
      <c r="EJ7" s="16">
        <f t="shared" si="13"/>
        <v>11795.400000000001</v>
      </c>
      <c r="EK7" s="16">
        <f t="shared" si="13"/>
        <v>11924.375</v>
      </c>
      <c r="EL7" s="16">
        <f t="shared" si="13"/>
        <v>12046.075000000001</v>
      </c>
      <c r="EM7" s="16">
        <f t="shared" si="13"/>
        <v>11898.875</v>
      </c>
    </row>
    <row r="8" spans="1:143" ht="14.7" customHeight="1" x14ac:dyDescent="0.3">
      <c r="A8" s="12"/>
      <c r="B8" s="13"/>
      <c r="C8" s="13"/>
      <c r="D8" s="14" t="s">
        <v>8</v>
      </c>
      <c r="E8" s="51">
        <f t="shared" ref="E8:BB8" si="14">E14+E50</f>
        <v>10985.95</v>
      </c>
      <c r="F8" s="51">
        <f t="shared" si="14"/>
        <v>10922.2</v>
      </c>
      <c r="G8" s="51">
        <f t="shared" si="14"/>
        <v>10857.066666666666</v>
      </c>
      <c r="H8" s="52">
        <f t="shared" si="14"/>
        <v>10771.75</v>
      </c>
      <c r="I8" s="52">
        <f t="shared" si="14"/>
        <v>10771.066666666666</v>
      </c>
      <c r="J8" s="52">
        <f t="shared" si="14"/>
        <v>10591.316666666668</v>
      </c>
      <c r="K8" s="52">
        <f t="shared" si="14"/>
        <v>10716.683333333332</v>
      </c>
      <c r="L8" s="52">
        <f t="shared" si="14"/>
        <v>10874.933333333334</v>
      </c>
      <c r="M8" s="52">
        <f t="shared" si="14"/>
        <v>10882.316666666666</v>
      </c>
      <c r="N8" s="52">
        <f t="shared" si="14"/>
        <v>10854.75</v>
      </c>
      <c r="O8" s="52">
        <f t="shared" si="14"/>
        <v>10933.35</v>
      </c>
      <c r="P8" s="52">
        <f t="shared" si="14"/>
        <v>10977.366666666667</v>
      </c>
      <c r="Q8" s="52">
        <f t="shared" si="14"/>
        <v>11017.3</v>
      </c>
      <c r="R8" s="52">
        <f t="shared" si="14"/>
        <v>11013.933333333334</v>
      </c>
      <c r="S8" s="52">
        <f t="shared" si="14"/>
        <v>11043.766666666666</v>
      </c>
      <c r="T8" s="52">
        <f t="shared" si="14"/>
        <v>10831.4</v>
      </c>
      <c r="U8" s="52">
        <f t="shared" si="14"/>
        <v>10883.583333333334</v>
      </c>
      <c r="V8" s="52">
        <f t="shared" si="14"/>
        <v>10862.566666666668</v>
      </c>
      <c r="W8" s="52">
        <f t="shared" si="14"/>
        <v>10933.333333333334</v>
      </c>
      <c r="X8" s="52">
        <f t="shared" si="14"/>
        <v>10950.116666666665</v>
      </c>
      <c r="Y8" s="52">
        <f t="shared" si="14"/>
        <v>10996.766666666668</v>
      </c>
      <c r="Z8" s="52">
        <f t="shared" si="14"/>
        <v>10967.933333333334</v>
      </c>
      <c r="AA8" s="52">
        <f t="shared" si="14"/>
        <v>10868.65</v>
      </c>
      <c r="AB8" s="52">
        <f t="shared" si="14"/>
        <v>10811.416666666664</v>
      </c>
      <c r="AC8" s="17">
        <f t="shared" si="14"/>
        <v>10871.766666666666</v>
      </c>
      <c r="AD8" s="17">
        <f t="shared" si="14"/>
        <v>10869.816666666668</v>
      </c>
      <c r="AE8" s="17">
        <f t="shared" si="14"/>
        <v>10945.983333333332</v>
      </c>
      <c r="AF8" s="17">
        <f t="shared" si="14"/>
        <v>10885.133333333335</v>
      </c>
      <c r="AG8" s="17">
        <f t="shared" si="14"/>
        <v>10905.583333333334</v>
      </c>
      <c r="AH8" s="17">
        <f t="shared" si="14"/>
        <v>10861.633333333331</v>
      </c>
      <c r="AI8" s="17">
        <f t="shared" si="14"/>
        <v>10973.166666666668</v>
      </c>
      <c r="AJ8" s="17">
        <f t="shared" si="14"/>
        <v>10949.699999999999</v>
      </c>
      <c r="AK8" s="17">
        <f t="shared" si="14"/>
        <v>10979.5</v>
      </c>
      <c r="AL8" s="17">
        <f t="shared" si="14"/>
        <v>10971.783333333335</v>
      </c>
      <c r="AM8" s="17">
        <f t="shared" si="14"/>
        <v>11046.716666666669</v>
      </c>
      <c r="AN8" s="17">
        <f t="shared" si="14"/>
        <v>10997.883333333331</v>
      </c>
      <c r="AO8" s="17">
        <f t="shared" si="14"/>
        <v>10995.599999999999</v>
      </c>
      <c r="AP8" s="17">
        <f t="shared" si="14"/>
        <v>10906.300000000001</v>
      </c>
      <c r="AQ8" s="17">
        <f t="shared" si="14"/>
        <v>10998.15</v>
      </c>
      <c r="AR8" s="17">
        <f t="shared" si="14"/>
        <v>11378.483333333332</v>
      </c>
      <c r="AS8" s="17">
        <f t="shared" si="14"/>
        <v>10872.483333333334</v>
      </c>
      <c r="AT8" s="17">
        <f t="shared" si="14"/>
        <v>10748.766666666668</v>
      </c>
      <c r="AU8" s="17">
        <f t="shared" si="14"/>
        <v>10755.633333333335</v>
      </c>
      <c r="AV8" s="17">
        <f t="shared" si="14"/>
        <v>10942.016666666666</v>
      </c>
      <c r="AW8" s="53">
        <f t="shared" si="14"/>
        <v>11066.85</v>
      </c>
      <c r="AX8" s="17">
        <f t="shared" si="14"/>
        <v>10998.516666666666</v>
      </c>
      <c r="AY8" s="17">
        <f t="shared" si="14"/>
        <v>10995.916666666666</v>
      </c>
      <c r="AZ8" s="17">
        <f t="shared" si="14"/>
        <v>11142.483333333334</v>
      </c>
      <c r="BA8" s="17">
        <f t="shared" si="14"/>
        <v>11151.533333333333</v>
      </c>
      <c r="BB8" s="17">
        <f t="shared" si="14"/>
        <v>11085.833333333334</v>
      </c>
      <c r="BC8" s="17">
        <f t="shared" ref="BC8:BL8" si="15">BC14+BC50</f>
        <v>10966.066666666666</v>
      </c>
      <c r="BD8" s="17">
        <f t="shared" si="15"/>
        <v>10942.466666666667</v>
      </c>
      <c r="BE8" s="17">
        <f t="shared" si="15"/>
        <v>10938.683333333332</v>
      </c>
      <c r="BF8" s="17">
        <f t="shared" si="15"/>
        <v>10826.45</v>
      </c>
      <c r="BG8" s="17">
        <f t="shared" si="15"/>
        <v>10875.533333333335</v>
      </c>
      <c r="BH8" s="17">
        <f t="shared" si="15"/>
        <v>10807.916666666666</v>
      </c>
      <c r="BI8" s="17">
        <f t="shared" si="15"/>
        <v>10774.816666666668</v>
      </c>
      <c r="BJ8" s="17">
        <f t="shared" si="15"/>
        <v>10817.816666666668</v>
      </c>
      <c r="BK8" s="17">
        <f t="shared" si="15"/>
        <v>10860.75</v>
      </c>
      <c r="BL8" s="17">
        <f t="shared" si="15"/>
        <v>10827.016666666666</v>
      </c>
      <c r="BM8" s="17">
        <f t="shared" ref="BM8:CT8" si="16">BM14+BM50</f>
        <v>10950.800000000001</v>
      </c>
      <c r="BN8" s="17">
        <f t="shared" si="16"/>
        <v>10977.233333333334</v>
      </c>
      <c r="BO8" s="17">
        <f t="shared" si="16"/>
        <v>11021.016666666668</v>
      </c>
      <c r="BP8" s="17">
        <f t="shared" si="16"/>
        <v>10895.2</v>
      </c>
      <c r="BQ8" s="17">
        <f t="shared" si="16"/>
        <v>10909.633333333333</v>
      </c>
      <c r="BR8" s="17">
        <f t="shared" si="16"/>
        <v>11204.483333333334</v>
      </c>
      <c r="BS8" s="17">
        <f t="shared" si="16"/>
        <v>11111.016666666668</v>
      </c>
      <c r="BT8" s="17">
        <f t="shared" si="16"/>
        <v>11101.5</v>
      </c>
      <c r="BU8" s="17">
        <f t="shared" si="16"/>
        <v>11120.066666666668</v>
      </c>
      <c r="BV8" s="17">
        <f t="shared" si="16"/>
        <v>11071.166666666666</v>
      </c>
      <c r="BW8" s="17">
        <f t="shared" si="16"/>
        <v>11257.316666666668</v>
      </c>
      <c r="BX8" s="17">
        <f t="shared" si="16"/>
        <v>11376.266666666668</v>
      </c>
      <c r="BY8" s="17">
        <f t="shared" si="16"/>
        <v>11399.233333333334</v>
      </c>
      <c r="BZ8" s="17">
        <f t="shared" si="16"/>
        <v>11416.516666666666</v>
      </c>
      <c r="CA8" s="17">
        <f t="shared" si="16"/>
        <v>11544.416666666668</v>
      </c>
      <c r="CB8" s="17">
        <f t="shared" si="16"/>
        <v>11585.933333333334</v>
      </c>
      <c r="CC8" s="17">
        <f t="shared" si="16"/>
        <v>11601.766666666666</v>
      </c>
      <c r="CD8" s="17">
        <f t="shared" si="16"/>
        <v>11579.75</v>
      </c>
      <c r="CE8" s="17">
        <f t="shared" si="16"/>
        <v>11626.333333333334</v>
      </c>
      <c r="CF8" s="17">
        <f t="shared" si="16"/>
        <v>11437.883333333333</v>
      </c>
      <c r="CG8" s="17">
        <f t="shared" si="16"/>
        <v>11588.449999999999</v>
      </c>
      <c r="CH8" s="17">
        <f t="shared" si="16"/>
        <v>11601.283333333335</v>
      </c>
      <c r="CI8" s="17">
        <f t="shared" si="16"/>
        <v>11673.033333333331</v>
      </c>
      <c r="CJ8" s="17">
        <f t="shared" si="16"/>
        <v>11668.333333333334</v>
      </c>
      <c r="CK8" s="17">
        <f t="shared" si="16"/>
        <v>11777.35</v>
      </c>
      <c r="CL8" s="17">
        <f t="shared" si="16"/>
        <v>11772.966666666667</v>
      </c>
      <c r="CM8" s="17">
        <f t="shared" si="16"/>
        <v>11809.883333333335</v>
      </c>
      <c r="CN8" s="17">
        <f t="shared" si="16"/>
        <v>11709.933333333332</v>
      </c>
      <c r="CO8" s="17">
        <f t="shared" si="16"/>
        <v>11735.183333333334</v>
      </c>
      <c r="CP8" s="17">
        <f t="shared" si="16"/>
        <v>11782.5</v>
      </c>
      <c r="CQ8" s="17">
        <f t="shared" si="16"/>
        <v>11756.05</v>
      </c>
      <c r="CR8" s="17">
        <f t="shared" si="16"/>
        <v>11720.333333333332</v>
      </c>
      <c r="CS8" s="17">
        <f t="shared" si="16"/>
        <v>11640.800000000001</v>
      </c>
      <c r="CT8" s="17">
        <f t="shared" si="16"/>
        <v>11705.083333333336</v>
      </c>
      <c r="CU8" s="17">
        <f>CU14+CU50</f>
        <v>11737.416666666666</v>
      </c>
      <c r="CV8" s="17">
        <f>CV14+CV50</f>
        <v>11855.950000000003</v>
      </c>
      <c r="CW8" s="17">
        <f>CW14+CW50</f>
        <v>11900.133333333331</v>
      </c>
      <c r="CX8" s="17">
        <f t="shared" ref="CX8:DB8" si="17">CX14+CX50</f>
        <v>11778.249999999998</v>
      </c>
      <c r="CY8" s="17">
        <f t="shared" si="17"/>
        <v>11676.716666666667</v>
      </c>
      <c r="CZ8" s="17">
        <f t="shared" si="17"/>
        <v>11843.949999999999</v>
      </c>
      <c r="DA8" s="17">
        <f t="shared" si="17"/>
        <v>11860.066666666668</v>
      </c>
      <c r="DB8" s="17">
        <f t="shared" si="17"/>
        <v>11827.583333333334</v>
      </c>
      <c r="DC8" s="17">
        <f t="shared" ref="DC8:DH8" si="18">DC14+DC50</f>
        <v>11820.45</v>
      </c>
      <c r="DD8" s="17">
        <f t="shared" si="18"/>
        <v>11827.616666666667</v>
      </c>
      <c r="DE8" s="17">
        <f t="shared" si="18"/>
        <v>11799.05</v>
      </c>
      <c r="DF8" s="17">
        <f t="shared" si="18"/>
        <v>11661.916666666666</v>
      </c>
      <c r="DG8" s="17">
        <f t="shared" si="18"/>
        <v>11719.066666666666</v>
      </c>
      <c r="DH8" s="17">
        <f t="shared" si="18"/>
        <v>11527.316666666666</v>
      </c>
      <c r="DI8" s="17">
        <f t="shared" ref="DI8:EC8" si="19">DI14+DI50</f>
        <v>11407.366666666667</v>
      </c>
      <c r="DJ8" s="17">
        <f t="shared" si="19"/>
        <v>11386.666666666666</v>
      </c>
      <c r="DK8" s="17">
        <f t="shared" si="19"/>
        <v>11365.933333333334</v>
      </c>
      <c r="DL8" s="17">
        <f t="shared" si="19"/>
        <v>11394.816666666668</v>
      </c>
      <c r="DM8" s="17">
        <f t="shared" si="19"/>
        <v>11343.433333333332</v>
      </c>
      <c r="DN8" s="17">
        <f t="shared" si="19"/>
        <v>11365.533333333333</v>
      </c>
      <c r="DO8" s="17">
        <f t="shared" si="19"/>
        <v>11530.683333333332</v>
      </c>
      <c r="DP8" s="17">
        <f t="shared" si="19"/>
        <v>12008.550000000001</v>
      </c>
      <c r="DQ8" s="17">
        <f t="shared" si="19"/>
        <v>11959.233333333332</v>
      </c>
      <c r="DR8" s="17">
        <f t="shared" si="19"/>
        <v>11837.433333333332</v>
      </c>
      <c r="DS8" s="17">
        <f t="shared" si="19"/>
        <v>12197.55</v>
      </c>
      <c r="DT8" s="17">
        <f t="shared" si="19"/>
        <v>11987.966666666665</v>
      </c>
      <c r="DU8" s="17">
        <f t="shared" si="19"/>
        <v>12042.85</v>
      </c>
      <c r="DV8" s="17">
        <f t="shared" si="19"/>
        <v>12011.05</v>
      </c>
      <c r="DW8" s="17">
        <f t="shared" si="19"/>
        <v>11971.699999999999</v>
      </c>
      <c r="DX8" s="17">
        <f t="shared" si="19"/>
        <v>12033.766666666666</v>
      </c>
      <c r="DY8" s="17">
        <f t="shared" si="19"/>
        <v>12140.3</v>
      </c>
      <c r="DZ8" s="17">
        <f t="shared" si="19"/>
        <v>12220.183333333331</v>
      </c>
      <c r="EA8" s="17">
        <f t="shared" si="19"/>
        <v>12130.250000000002</v>
      </c>
      <c r="EB8" s="17">
        <f t="shared" si="19"/>
        <v>12114.15</v>
      </c>
      <c r="EC8" s="17">
        <f t="shared" si="19"/>
        <v>11973.883333333333</v>
      </c>
      <c r="ED8" s="17">
        <f t="shared" ref="ED8:EM8" si="20">ED14+ED50</f>
        <v>12026.466666666665</v>
      </c>
      <c r="EE8" s="17">
        <f t="shared" si="20"/>
        <v>12052.766666666668</v>
      </c>
      <c r="EF8" s="17">
        <f t="shared" si="20"/>
        <v>12007.766666666666</v>
      </c>
      <c r="EG8" s="17">
        <f t="shared" si="20"/>
        <v>12001.783333333333</v>
      </c>
      <c r="EH8" s="17">
        <f t="shared" si="20"/>
        <v>11958.433333333334</v>
      </c>
      <c r="EI8" s="17">
        <f t="shared" si="20"/>
        <v>11910.949999999999</v>
      </c>
      <c r="EJ8" s="17">
        <f t="shared" si="20"/>
        <v>11772.666666666668</v>
      </c>
      <c r="EK8" s="17">
        <f t="shared" si="20"/>
        <v>11883.75</v>
      </c>
      <c r="EL8" s="17">
        <f t="shared" si="20"/>
        <v>11978.550000000001</v>
      </c>
      <c r="EM8" s="17">
        <f t="shared" si="20"/>
        <v>11875.233333333334</v>
      </c>
    </row>
    <row r="9" spans="1:143" ht="14.7" customHeight="1" x14ac:dyDescent="0.3">
      <c r="A9" s="12"/>
      <c r="B9" s="13"/>
      <c r="C9" s="13"/>
      <c r="D9" s="14" t="s">
        <v>9</v>
      </c>
      <c r="E9" s="49">
        <f t="shared" ref="E9:BB9" si="21">(E8+E10)/2</f>
        <v>10960.400000000001</v>
      </c>
      <c r="F9" s="49">
        <f t="shared" si="21"/>
        <v>10909.025000000001</v>
      </c>
      <c r="G9" s="49">
        <f t="shared" si="21"/>
        <v>10838.525</v>
      </c>
      <c r="H9" s="49">
        <f t="shared" si="21"/>
        <v>10729.1</v>
      </c>
      <c r="I9" s="49">
        <f t="shared" si="21"/>
        <v>10751.724999999999</v>
      </c>
      <c r="J9" s="49">
        <f t="shared" si="21"/>
        <v>10565.600000000002</v>
      </c>
      <c r="K9" s="49">
        <f t="shared" si="21"/>
        <v>10674.8</v>
      </c>
      <c r="L9" s="49">
        <f t="shared" si="21"/>
        <v>10840.6</v>
      </c>
      <c r="M9" s="49">
        <f t="shared" si="21"/>
        <v>10859.624999999998</v>
      </c>
      <c r="N9" s="49">
        <f t="shared" si="21"/>
        <v>10842.424999999999</v>
      </c>
      <c r="O9" s="49">
        <f t="shared" si="21"/>
        <v>10922.1</v>
      </c>
      <c r="P9" s="49">
        <f t="shared" si="21"/>
        <v>10960.2</v>
      </c>
      <c r="Q9" s="49">
        <f t="shared" si="21"/>
        <v>11004.8</v>
      </c>
      <c r="R9" s="49">
        <f t="shared" si="21"/>
        <v>10998.375000000002</v>
      </c>
      <c r="S9" s="49">
        <f t="shared" si="21"/>
        <v>10971.325000000001</v>
      </c>
      <c r="T9" s="49">
        <f t="shared" si="21"/>
        <v>10789.424999999999</v>
      </c>
      <c r="U9" s="49">
        <f t="shared" si="21"/>
        <v>10845.150000000001</v>
      </c>
      <c r="V9" s="49">
        <f t="shared" si="21"/>
        <v>10841.875</v>
      </c>
      <c r="W9" s="49">
        <f t="shared" si="21"/>
        <v>10914.975</v>
      </c>
      <c r="X9" s="49">
        <f t="shared" si="21"/>
        <v>10928.224999999999</v>
      </c>
      <c r="Y9" s="49">
        <f t="shared" si="21"/>
        <v>10975.100000000002</v>
      </c>
      <c r="Z9" s="49">
        <f t="shared" si="21"/>
        <v>10924.075000000001</v>
      </c>
      <c r="AA9" s="49">
        <f t="shared" si="21"/>
        <v>10819.55</v>
      </c>
      <c r="AB9" s="49">
        <f t="shared" si="21"/>
        <v>10790.399999999998</v>
      </c>
      <c r="AC9" s="16">
        <f t="shared" si="21"/>
        <v>10846.774999999998</v>
      </c>
      <c r="AD9" s="16">
        <f t="shared" si="21"/>
        <v>10852.900000000001</v>
      </c>
      <c r="AE9" s="16">
        <f t="shared" si="21"/>
        <v>10923.274999999998</v>
      </c>
      <c r="AF9" s="16">
        <f t="shared" si="21"/>
        <v>10869.250000000002</v>
      </c>
      <c r="AG9" s="16">
        <f t="shared" si="21"/>
        <v>10877.925000000001</v>
      </c>
      <c r="AH9" s="16">
        <f t="shared" si="21"/>
        <v>10830.624999999996</v>
      </c>
      <c r="AI9" s="16">
        <f t="shared" si="21"/>
        <v>10951.575000000001</v>
      </c>
      <c r="AJ9" s="16">
        <f t="shared" si="21"/>
        <v>10934.849999999999</v>
      </c>
      <c r="AK9" s="16">
        <f t="shared" si="21"/>
        <v>10960.924999999999</v>
      </c>
      <c r="AL9" s="16">
        <f t="shared" si="21"/>
        <v>10955.575000000001</v>
      </c>
      <c r="AM9" s="16">
        <f t="shared" si="21"/>
        <v>11025.500000000004</v>
      </c>
      <c r="AN9" s="16">
        <f t="shared" si="21"/>
        <v>10979.099999999999</v>
      </c>
      <c r="AO9" s="16">
        <f t="shared" si="21"/>
        <v>10954.574999999999</v>
      </c>
      <c r="AP9" s="16">
        <f t="shared" si="21"/>
        <v>10892.175000000001</v>
      </c>
      <c r="AQ9" s="16">
        <f t="shared" si="21"/>
        <v>10943.75</v>
      </c>
      <c r="AR9" s="16">
        <f t="shared" si="21"/>
        <v>11249.499999999998</v>
      </c>
      <c r="AS9" s="16">
        <f t="shared" si="21"/>
        <v>10819.75</v>
      </c>
      <c r="AT9" s="16">
        <f t="shared" si="21"/>
        <v>10724.625000000002</v>
      </c>
      <c r="AU9" s="16">
        <f t="shared" si="21"/>
        <v>10729.675000000003</v>
      </c>
      <c r="AV9" s="16">
        <f t="shared" si="21"/>
        <v>10914.25</v>
      </c>
      <c r="AW9" s="50">
        <f t="shared" si="21"/>
        <v>11023.55</v>
      </c>
      <c r="AX9" s="16">
        <f t="shared" si="21"/>
        <v>10976.95</v>
      </c>
      <c r="AY9" s="16">
        <f t="shared" si="21"/>
        <v>10980.524999999998</v>
      </c>
      <c r="AZ9" s="16">
        <f t="shared" si="21"/>
        <v>11122.475</v>
      </c>
      <c r="BA9" s="16">
        <f t="shared" si="21"/>
        <v>11131</v>
      </c>
      <c r="BB9" s="16">
        <f t="shared" si="21"/>
        <v>11050.275000000001</v>
      </c>
      <c r="BC9" s="16">
        <f t="shared" ref="BC9:BL9" si="22">(BC8+BC10)/2</f>
        <v>10946.75</v>
      </c>
      <c r="BD9" s="16">
        <f t="shared" si="22"/>
        <v>10914.7</v>
      </c>
      <c r="BE9" s="16">
        <f t="shared" si="22"/>
        <v>10902.424999999999</v>
      </c>
      <c r="BF9" s="16">
        <f t="shared" si="22"/>
        <v>10806.35</v>
      </c>
      <c r="BG9" s="16">
        <f t="shared" si="22"/>
        <v>10837.750000000002</v>
      </c>
      <c r="BH9" s="16">
        <f t="shared" si="22"/>
        <v>10766.174999999999</v>
      </c>
      <c r="BI9" s="16">
        <f t="shared" si="22"/>
        <v>10732.2</v>
      </c>
      <c r="BJ9" s="16">
        <f t="shared" si="22"/>
        <v>10797.225</v>
      </c>
      <c r="BK9" s="16">
        <f t="shared" si="22"/>
        <v>10843.025</v>
      </c>
      <c r="BL9" s="16">
        <f t="shared" si="22"/>
        <v>10818.174999999999</v>
      </c>
      <c r="BM9" s="16">
        <f t="shared" ref="BM9:CT9" si="23">(BM8+BM10)/2</f>
        <v>10933.125</v>
      </c>
      <c r="BN9" s="16">
        <f t="shared" si="23"/>
        <v>10941.75</v>
      </c>
      <c r="BO9" s="16">
        <f t="shared" si="23"/>
        <v>10967.425000000003</v>
      </c>
      <c r="BP9" s="16">
        <f t="shared" si="23"/>
        <v>10869.525000000001</v>
      </c>
      <c r="BQ9" s="16">
        <f t="shared" si="23"/>
        <v>10898.1</v>
      </c>
      <c r="BR9" s="16">
        <f t="shared" si="23"/>
        <v>11111.099999999999</v>
      </c>
      <c r="BS9" s="16">
        <f t="shared" si="23"/>
        <v>11080.125000000004</v>
      </c>
      <c r="BT9" s="16">
        <f t="shared" si="23"/>
        <v>11089.375</v>
      </c>
      <c r="BU9" s="16">
        <f t="shared" si="23"/>
        <v>11104.600000000002</v>
      </c>
      <c r="BV9" s="16">
        <f t="shared" si="23"/>
        <v>11062.224999999999</v>
      </c>
      <c r="BW9" s="16">
        <f t="shared" si="23"/>
        <v>11235.000000000002</v>
      </c>
      <c r="BX9" s="16">
        <f t="shared" si="23"/>
        <v>11357.500000000004</v>
      </c>
      <c r="BY9" s="16">
        <f t="shared" si="23"/>
        <v>11384.850000000002</v>
      </c>
      <c r="BZ9" s="16">
        <f t="shared" si="23"/>
        <v>11398.199999999999</v>
      </c>
      <c r="CA9" s="16">
        <f t="shared" si="23"/>
        <v>11515.025000000001</v>
      </c>
      <c r="CB9" s="16">
        <f t="shared" si="23"/>
        <v>11555.000000000002</v>
      </c>
      <c r="CC9" s="16">
        <f t="shared" si="23"/>
        <v>11584.424999999999</v>
      </c>
      <c r="CD9" s="16">
        <f t="shared" si="23"/>
        <v>11565.075000000001</v>
      </c>
      <c r="CE9" s="16">
        <f t="shared" si="23"/>
        <v>11583.975000000002</v>
      </c>
      <c r="CF9" s="16">
        <f t="shared" si="23"/>
        <v>11416.975</v>
      </c>
      <c r="CG9" s="16">
        <f t="shared" si="23"/>
        <v>11562.149999999998</v>
      </c>
      <c r="CH9" s="16">
        <f t="shared" si="23"/>
        <v>11562.225000000002</v>
      </c>
      <c r="CI9" s="16">
        <f t="shared" si="23"/>
        <v>11647.274999999998</v>
      </c>
      <c r="CJ9" s="16">
        <f t="shared" si="23"/>
        <v>11657.225</v>
      </c>
      <c r="CK9" s="16">
        <f t="shared" si="23"/>
        <v>11750.3</v>
      </c>
      <c r="CL9" s="16">
        <f t="shared" si="23"/>
        <v>11758.025000000001</v>
      </c>
      <c r="CM9" s="16">
        <f t="shared" si="23"/>
        <v>11768.400000000001</v>
      </c>
      <c r="CN9" s="16">
        <f t="shared" si="23"/>
        <v>11681.95</v>
      </c>
      <c r="CO9" s="16">
        <f t="shared" si="23"/>
        <v>11717.875000000002</v>
      </c>
      <c r="CP9" s="16">
        <f t="shared" si="23"/>
        <v>11738</v>
      </c>
      <c r="CQ9" s="16">
        <f t="shared" si="23"/>
        <v>11735.025</v>
      </c>
      <c r="CR9" s="16">
        <f t="shared" si="23"/>
        <v>11686.324999999999</v>
      </c>
      <c r="CS9" s="16">
        <f t="shared" si="23"/>
        <v>11629.775000000001</v>
      </c>
      <c r="CT9" s="16">
        <f t="shared" si="23"/>
        <v>11689.675000000003</v>
      </c>
      <c r="CU9" s="16">
        <f>(CU8+CU10)/2</f>
        <v>11725.649999999998</v>
      </c>
      <c r="CV9" s="16">
        <f>(CV8+CV10)/2</f>
        <v>11838.750000000004</v>
      </c>
      <c r="CW9" s="16">
        <f>(CW8+CW10)/2</f>
        <v>11863.299999999997</v>
      </c>
      <c r="CX9" s="16">
        <f t="shared" ref="CX9:DB9" si="24">(CX8+CX10)/2</f>
        <v>11732.3</v>
      </c>
      <c r="CY9" s="16">
        <f t="shared" si="24"/>
        <v>11651.525</v>
      </c>
      <c r="CZ9" s="16">
        <f t="shared" si="24"/>
        <v>11814.499999999998</v>
      </c>
      <c r="DA9" s="16">
        <f t="shared" si="24"/>
        <v>11805.5</v>
      </c>
      <c r="DB9" s="16">
        <f t="shared" si="24"/>
        <v>11809.350000000002</v>
      </c>
      <c r="DC9" s="16">
        <f t="shared" ref="DC9:DH9" si="25">(DC8+DC10)/2</f>
        <v>11802.375</v>
      </c>
      <c r="DD9" s="16">
        <f t="shared" si="25"/>
        <v>11801.900000000001</v>
      </c>
      <c r="DE9" s="16">
        <f t="shared" si="25"/>
        <v>11777.349999999999</v>
      </c>
      <c r="DF9" s="16">
        <f t="shared" si="25"/>
        <v>11646</v>
      </c>
      <c r="DG9" s="16">
        <f t="shared" si="25"/>
        <v>11663.775</v>
      </c>
      <c r="DH9" s="16">
        <f t="shared" si="25"/>
        <v>11485.349999999999</v>
      </c>
      <c r="DI9" s="16">
        <f t="shared" ref="DI9:EC9" si="26">(DI8+DI10)/2</f>
        <v>11380.974999999999</v>
      </c>
      <c r="DJ9" s="16">
        <f t="shared" si="26"/>
        <v>11359.724999999999</v>
      </c>
      <c r="DK9" s="16">
        <f t="shared" si="26"/>
        <v>11311.5</v>
      </c>
      <c r="DL9" s="16">
        <f t="shared" si="26"/>
        <v>11351.625</v>
      </c>
      <c r="DM9" s="16">
        <f t="shared" si="26"/>
        <v>11296.825000000001</v>
      </c>
      <c r="DN9" s="16">
        <f t="shared" si="26"/>
        <v>11338.424999999999</v>
      </c>
      <c r="DO9" s="16">
        <f t="shared" si="26"/>
        <v>11499.8</v>
      </c>
      <c r="DP9" s="16">
        <f t="shared" si="26"/>
        <v>11963.475000000002</v>
      </c>
      <c r="DQ9" s="16">
        <f t="shared" si="26"/>
        <v>11896.699999999997</v>
      </c>
      <c r="DR9" s="16">
        <f t="shared" si="26"/>
        <v>11812.55</v>
      </c>
      <c r="DS9" s="16">
        <f t="shared" si="26"/>
        <v>12062.424999999999</v>
      </c>
      <c r="DT9" s="16">
        <f t="shared" si="26"/>
        <v>11951.999999999998</v>
      </c>
      <c r="DU9" s="16">
        <f t="shared" si="26"/>
        <v>12013.325000000001</v>
      </c>
      <c r="DV9" s="16">
        <f t="shared" si="26"/>
        <v>11990.474999999999</v>
      </c>
      <c r="DW9" s="16">
        <f t="shared" si="26"/>
        <v>11944.05</v>
      </c>
      <c r="DX9" s="16">
        <f t="shared" si="26"/>
        <v>12011.8</v>
      </c>
      <c r="DY9" s="16">
        <f t="shared" si="26"/>
        <v>12085.924999999999</v>
      </c>
      <c r="DZ9" s="16">
        <f t="shared" si="26"/>
        <v>12187.274999999998</v>
      </c>
      <c r="EA9" s="16">
        <f t="shared" si="26"/>
        <v>12103.100000000002</v>
      </c>
      <c r="EB9" s="16">
        <f t="shared" si="26"/>
        <v>12046.55</v>
      </c>
      <c r="EC9" s="16">
        <f t="shared" si="26"/>
        <v>11948.075000000001</v>
      </c>
      <c r="ED9" s="16">
        <f t="shared" ref="ED9:EM9" si="27">(ED8+ED10)/2</f>
        <v>12000.524999999998</v>
      </c>
      <c r="EE9" s="16">
        <f t="shared" si="27"/>
        <v>12030.975000000002</v>
      </c>
      <c r="EF9" s="16">
        <f t="shared" si="27"/>
        <v>11982.375</v>
      </c>
      <c r="EG9" s="16">
        <f t="shared" si="27"/>
        <v>11979.849999999999</v>
      </c>
      <c r="EH9" s="16">
        <f t="shared" si="27"/>
        <v>11924.650000000001</v>
      </c>
      <c r="EI9" s="16">
        <f t="shared" si="27"/>
        <v>11851.25</v>
      </c>
      <c r="EJ9" s="16">
        <f t="shared" si="27"/>
        <v>11752.375</v>
      </c>
      <c r="EK9" s="16">
        <f t="shared" si="27"/>
        <v>11835.674999999999</v>
      </c>
      <c r="EL9" s="16">
        <f t="shared" si="27"/>
        <v>11941.850000000002</v>
      </c>
      <c r="EM9" s="16">
        <f t="shared" si="27"/>
        <v>11837.45</v>
      </c>
    </row>
    <row r="10" spans="1:143" ht="14.7" customHeight="1" x14ac:dyDescent="0.3">
      <c r="A10" s="12"/>
      <c r="B10" s="13"/>
      <c r="C10" s="13"/>
      <c r="D10" s="14" t="s">
        <v>10</v>
      </c>
      <c r="E10" s="54">
        <f t="shared" ref="E10:BB10" si="28">(2*E14)-E3</f>
        <v>10934.85</v>
      </c>
      <c r="F10" s="54">
        <f t="shared" si="28"/>
        <v>10895.85</v>
      </c>
      <c r="G10" s="54">
        <f t="shared" si="28"/>
        <v>10819.983333333334</v>
      </c>
      <c r="H10" s="55">
        <f t="shared" si="28"/>
        <v>10686.45</v>
      </c>
      <c r="I10" s="55">
        <f t="shared" si="28"/>
        <v>10732.383333333333</v>
      </c>
      <c r="J10" s="55">
        <f t="shared" si="28"/>
        <v>10539.883333333335</v>
      </c>
      <c r="K10" s="55">
        <f t="shared" si="28"/>
        <v>10632.916666666666</v>
      </c>
      <c r="L10" s="55">
        <f t="shared" si="28"/>
        <v>10806.266666666666</v>
      </c>
      <c r="M10" s="55">
        <f t="shared" si="28"/>
        <v>10836.933333333331</v>
      </c>
      <c r="N10" s="55">
        <f t="shared" si="28"/>
        <v>10830.1</v>
      </c>
      <c r="O10" s="55">
        <f t="shared" si="28"/>
        <v>10910.85</v>
      </c>
      <c r="P10" s="55">
        <f t="shared" si="28"/>
        <v>10943.033333333335</v>
      </c>
      <c r="Q10" s="55">
        <f t="shared" si="28"/>
        <v>10992.3</v>
      </c>
      <c r="R10" s="55">
        <f t="shared" si="28"/>
        <v>10982.816666666669</v>
      </c>
      <c r="S10" s="55">
        <f t="shared" si="28"/>
        <v>10898.883333333333</v>
      </c>
      <c r="T10" s="55">
        <f t="shared" si="28"/>
        <v>10747.45</v>
      </c>
      <c r="U10" s="55">
        <f t="shared" si="28"/>
        <v>10806.716666666667</v>
      </c>
      <c r="V10" s="55">
        <f t="shared" si="28"/>
        <v>10821.183333333334</v>
      </c>
      <c r="W10" s="55">
        <f t="shared" si="28"/>
        <v>10896.616666666667</v>
      </c>
      <c r="X10" s="55">
        <f t="shared" si="28"/>
        <v>10906.333333333332</v>
      </c>
      <c r="Y10" s="55">
        <f t="shared" si="28"/>
        <v>10953.433333333336</v>
      </c>
      <c r="Z10" s="55">
        <f t="shared" si="28"/>
        <v>10880.216666666667</v>
      </c>
      <c r="AA10" s="55">
        <f t="shared" si="28"/>
        <v>10770.45</v>
      </c>
      <c r="AB10" s="55">
        <f t="shared" si="28"/>
        <v>10769.38333333333</v>
      </c>
      <c r="AC10" s="18">
        <f t="shared" si="28"/>
        <v>10821.783333333331</v>
      </c>
      <c r="AD10" s="18">
        <f t="shared" si="28"/>
        <v>10835.983333333334</v>
      </c>
      <c r="AE10" s="18">
        <f t="shared" si="28"/>
        <v>10900.566666666664</v>
      </c>
      <c r="AF10" s="18">
        <f t="shared" si="28"/>
        <v>10853.366666666669</v>
      </c>
      <c r="AG10" s="18">
        <f t="shared" si="28"/>
        <v>10850.266666666668</v>
      </c>
      <c r="AH10" s="18">
        <f t="shared" si="28"/>
        <v>10799.616666666663</v>
      </c>
      <c r="AI10" s="18">
        <f t="shared" si="28"/>
        <v>10929.983333333334</v>
      </c>
      <c r="AJ10" s="18">
        <f t="shared" si="28"/>
        <v>10919.999999999998</v>
      </c>
      <c r="AK10" s="18">
        <f t="shared" si="28"/>
        <v>10942.35</v>
      </c>
      <c r="AL10" s="18">
        <f t="shared" si="28"/>
        <v>10939.366666666669</v>
      </c>
      <c r="AM10" s="18">
        <f t="shared" si="28"/>
        <v>11004.283333333336</v>
      </c>
      <c r="AN10" s="18">
        <f t="shared" si="28"/>
        <v>10960.316666666664</v>
      </c>
      <c r="AO10" s="18">
        <f t="shared" si="28"/>
        <v>10913.55</v>
      </c>
      <c r="AP10" s="18">
        <f t="shared" si="28"/>
        <v>10878.050000000001</v>
      </c>
      <c r="AQ10" s="18">
        <f t="shared" si="28"/>
        <v>10889.349999999999</v>
      </c>
      <c r="AR10" s="18">
        <f t="shared" si="28"/>
        <v>11120.516666666665</v>
      </c>
      <c r="AS10" s="18">
        <f t="shared" si="28"/>
        <v>10767.016666666666</v>
      </c>
      <c r="AT10" s="18">
        <f t="shared" si="28"/>
        <v>10700.483333333335</v>
      </c>
      <c r="AU10" s="18">
        <f t="shared" si="28"/>
        <v>10703.716666666669</v>
      </c>
      <c r="AV10" s="18">
        <f t="shared" si="28"/>
        <v>10886.483333333334</v>
      </c>
      <c r="AW10" s="56">
        <f t="shared" si="28"/>
        <v>10980.25</v>
      </c>
      <c r="AX10" s="18">
        <f t="shared" si="28"/>
        <v>10955.383333333333</v>
      </c>
      <c r="AY10" s="18">
        <f t="shared" si="28"/>
        <v>10965.133333333331</v>
      </c>
      <c r="AZ10" s="18">
        <f t="shared" si="28"/>
        <v>11102.466666666667</v>
      </c>
      <c r="BA10" s="18">
        <f t="shared" si="28"/>
        <v>11110.466666666665</v>
      </c>
      <c r="BB10" s="18">
        <f t="shared" si="28"/>
        <v>11014.716666666667</v>
      </c>
      <c r="BC10" s="18">
        <f t="shared" ref="BC10:BL10" si="29">(2*BC14)-BC3</f>
        <v>10927.433333333332</v>
      </c>
      <c r="BD10" s="18">
        <f t="shared" si="29"/>
        <v>10886.933333333334</v>
      </c>
      <c r="BE10" s="18">
        <f t="shared" si="29"/>
        <v>10866.166666666666</v>
      </c>
      <c r="BF10" s="18">
        <f t="shared" si="29"/>
        <v>10786.25</v>
      </c>
      <c r="BG10" s="18">
        <f t="shared" si="29"/>
        <v>10799.966666666669</v>
      </c>
      <c r="BH10" s="18">
        <f t="shared" si="29"/>
        <v>10724.433333333332</v>
      </c>
      <c r="BI10" s="18">
        <f t="shared" si="29"/>
        <v>10689.583333333334</v>
      </c>
      <c r="BJ10" s="18">
        <f t="shared" si="29"/>
        <v>10776.633333333333</v>
      </c>
      <c r="BK10" s="18">
        <f t="shared" si="29"/>
        <v>10825.3</v>
      </c>
      <c r="BL10" s="18">
        <f t="shared" si="29"/>
        <v>10809.333333333334</v>
      </c>
      <c r="BM10" s="18">
        <f t="shared" ref="BM10:CT10" si="30">(2*BM14)-BM3</f>
        <v>10915.45</v>
      </c>
      <c r="BN10" s="18">
        <f t="shared" si="30"/>
        <v>10906.266666666666</v>
      </c>
      <c r="BO10" s="18">
        <f t="shared" si="30"/>
        <v>10913.833333333336</v>
      </c>
      <c r="BP10" s="18">
        <f t="shared" si="30"/>
        <v>10843.85</v>
      </c>
      <c r="BQ10" s="18">
        <f t="shared" si="30"/>
        <v>10886.566666666668</v>
      </c>
      <c r="BR10" s="18">
        <f t="shared" si="30"/>
        <v>11017.716666666665</v>
      </c>
      <c r="BS10" s="18">
        <f t="shared" si="30"/>
        <v>11049.233333333337</v>
      </c>
      <c r="BT10" s="18">
        <f t="shared" si="30"/>
        <v>11077.250000000002</v>
      </c>
      <c r="BU10" s="18">
        <f t="shared" si="30"/>
        <v>11089.133333333337</v>
      </c>
      <c r="BV10" s="18">
        <f t="shared" si="30"/>
        <v>11053.283333333333</v>
      </c>
      <c r="BW10" s="18">
        <f t="shared" si="30"/>
        <v>11212.683333333336</v>
      </c>
      <c r="BX10" s="18">
        <f t="shared" si="30"/>
        <v>11338.733333333337</v>
      </c>
      <c r="BY10" s="92">
        <f t="shared" si="30"/>
        <v>11370.466666666669</v>
      </c>
      <c r="BZ10" s="92">
        <f t="shared" si="30"/>
        <v>11379.883333333331</v>
      </c>
      <c r="CA10" s="92">
        <f t="shared" si="30"/>
        <v>11485.633333333335</v>
      </c>
      <c r="CB10" s="92">
        <f t="shared" si="30"/>
        <v>11524.066666666669</v>
      </c>
      <c r="CC10" s="92">
        <f t="shared" si="30"/>
        <v>11567.083333333332</v>
      </c>
      <c r="CD10" s="92">
        <f t="shared" si="30"/>
        <v>11550.4</v>
      </c>
      <c r="CE10" s="92">
        <f t="shared" si="30"/>
        <v>11541.616666666669</v>
      </c>
      <c r="CF10" s="18">
        <f t="shared" si="30"/>
        <v>11396.066666666668</v>
      </c>
      <c r="CG10" s="18">
        <f t="shared" si="30"/>
        <v>11535.849999999999</v>
      </c>
      <c r="CH10" s="18">
        <f t="shared" si="30"/>
        <v>11523.166666666668</v>
      </c>
      <c r="CI10" s="18">
        <f t="shared" si="30"/>
        <v>11621.516666666663</v>
      </c>
      <c r="CJ10" s="18">
        <f t="shared" si="30"/>
        <v>11646.116666666667</v>
      </c>
      <c r="CK10" s="18">
        <f t="shared" si="30"/>
        <v>11723.25</v>
      </c>
      <c r="CL10" s="18">
        <f t="shared" si="30"/>
        <v>11743.083333333334</v>
      </c>
      <c r="CM10" s="18">
        <f t="shared" si="30"/>
        <v>11726.91666666667</v>
      </c>
      <c r="CN10" s="18">
        <f t="shared" si="30"/>
        <v>11653.966666666667</v>
      </c>
      <c r="CO10" s="18">
        <f t="shared" si="30"/>
        <v>11700.566666666669</v>
      </c>
      <c r="CP10" s="18">
        <f t="shared" si="30"/>
        <v>11693.500000000002</v>
      </c>
      <c r="CQ10" s="18">
        <f t="shared" si="30"/>
        <v>11714</v>
      </c>
      <c r="CR10" s="18">
        <f t="shared" si="30"/>
        <v>11652.316666666666</v>
      </c>
      <c r="CS10" s="18">
        <f t="shared" si="30"/>
        <v>11618.75</v>
      </c>
      <c r="CT10" s="18">
        <f t="shared" si="30"/>
        <v>11674.26666666667</v>
      </c>
      <c r="CU10" s="18">
        <f>(2*CU14)-CU3</f>
        <v>11713.883333333331</v>
      </c>
      <c r="CV10" s="18">
        <f>(2*CV14)-CV3</f>
        <v>11821.550000000003</v>
      </c>
      <c r="CW10" s="18">
        <f>(2*CW14)-CW3</f>
        <v>11826.466666666664</v>
      </c>
      <c r="CX10" s="18">
        <f t="shared" ref="CX10:DB10" si="31">(2*CX14)-CX3</f>
        <v>11686.349999999999</v>
      </c>
      <c r="CY10" s="18">
        <f t="shared" si="31"/>
        <v>11626.333333333332</v>
      </c>
      <c r="CZ10" s="18">
        <f t="shared" si="31"/>
        <v>11785.049999999997</v>
      </c>
      <c r="DA10" s="18">
        <f t="shared" si="31"/>
        <v>11750.933333333334</v>
      </c>
      <c r="DB10" s="18">
        <f t="shared" si="31"/>
        <v>11791.116666666669</v>
      </c>
      <c r="DC10" s="18">
        <f t="shared" ref="DC10:DH10" si="32">(2*DC14)-DC3</f>
        <v>11784.300000000001</v>
      </c>
      <c r="DD10" s="18">
        <f t="shared" si="32"/>
        <v>11776.183333333334</v>
      </c>
      <c r="DE10" s="18">
        <f t="shared" si="32"/>
        <v>11755.65</v>
      </c>
      <c r="DF10" s="18">
        <f t="shared" si="32"/>
        <v>11630.083333333334</v>
      </c>
      <c r="DG10" s="18">
        <f t="shared" si="32"/>
        <v>11608.483333333334</v>
      </c>
      <c r="DH10" s="18">
        <f t="shared" si="32"/>
        <v>11443.383333333331</v>
      </c>
      <c r="DI10" s="18">
        <f t="shared" ref="DI10:EC10" si="33">(2*DI14)-DI3</f>
        <v>11354.583333333332</v>
      </c>
      <c r="DJ10" s="18">
        <f t="shared" si="33"/>
        <v>11332.783333333333</v>
      </c>
      <c r="DK10" s="18">
        <f t="shared" si="33"/>
        <v>11257.066666666668</v>
      </c>
      <c r="DL10" s="18">
        <f t="shared" si="33"/>
        <v>11308.433333333334</v>
      </c>
      <c r="DM10" s="18">
        <f t="shared" si="33"/>
        <v>11250.216666666667</v>
      </c>
      <c r="DN10" s="18">
        <f t="shared" si="33"/>
        <v>11311.316666666668</v>
      </c>
      <c r="DO10" s="18">
        <f t="shared" si="33"/>
        <v>11468.916666666666</v>
      </c>
      <c r="DP10" s="18">
        <f t="shared" si="33"/>
        <v>11918.400000000001</v>
      </c>
      <c r="DQ10" s="18">
        <f t="shared" si="33"/>
        <v>11834.166666666664</v>
      </c>
      <c r="DR10" s="18">
        <f t="shared" si="33"/>
        <v>11787.666666666666</v>
      </c>
      <c r="DS10" s="18">
        <f t="shared" si="33"/>
        <v>11927.3</v>
      </c>
      <c r="DT10" s="18">
        <f t="shared" si="33"/>
        <v>11916.033333333331</v>
      </c>
      <c r="DU10" s="18">
        <f t="shared" si="33"/>
        <v>11983.800000000001</v>
      </c>
      <c r="DV10" s="18">
        <f t="shared" si="33"/>
        <v>11969.9</v>
      </c>
      <c r="DW10" s="18">
        <f t="shared" si="33"/>
        <v>11916.399999999998</v>
      </c>
      <c r="DX10" s="18">
        <f t="shared" si="33"/>
        <v>11989.833333333334</v>
      </c>
      <c r="DY10" s="18">
        <f t="shared" si="33"/>
        <v>12031.55</v>
      </c>
      <c r="DZ10" s="18">
        <f t="shared" si="33"/>
        <v>12154.366666666663</v>
      </c>
      <c r="EA10" s="18">
        <f t="shared" si="33"/>
        <v>12075.950000000003</v>
      </c>
      <c r="EB10" s="18">
        <f t="shared" si="33"/>
        <v>11978.95</v>
      </c>
      <c r="EC10" s="18">
        <f t="shared" si="33"/>
        <v>11922.266666666666</v>
      </c>
      <c r="ED10" s="18">
        <f t="shared" ref="ED10:EM10" si="34">(2*ED14)-ED3</f>
        <v>11974.583333333332</v>
      </c>
      <c r="EE10" s="18">
        <f t="shared" si="34"/>
        <v>12009.183333333336</v>
      </c>
      <c r="EF10" s="18">
        <f t="shared" si="34"/>
        <v>11956.983333333332</v>
      </c>
      <c r="EG10" s="18">
        <f t="shared" si="34"/>
        <v>11957.916666666664</v>
      </c>
      <c r="EH10" s="18">
        <f t="shared" si="34"/>
        <v>11890.866666666669</v>
      </c>
      <c r="EI10" s="18">
        <f t="shared" si="34"/>
        <v>11791.55</v>
      </c>
      <c r="EJ10" s="18">
        <f t="shared" si="34"/>
        <v>11732.083333333334</v>
      </c>
      <c r="EK10" s="18">
        <f t="shared" si="34"/>
        <v>11787.6</v>
      </c>
      <c r="EL10" s="18">
        <f t="shared" si="34"/>
        <v>11905.150000000001</v>
      </c>
      <c r="EM10" s="18">
        <f t="shared" si="34"/>
        <v>11799.666666666666</v>
      </c>
    </row>
    <row r="11" spans="1:143" ht="14.7" customHeight="1" x14ac:dyDescent="0.3">
      <c r="A11" s="12"/>
      <c r="B11" s="13"/>
      <c r="C11" s="13"/>
      <c r="D11" s="14" t="s">
        <v>11</v>
      </c>
      <c r="E11" s="49">
        <f t="shared" ref="E11:BB11" si="35">(E10+E14)/2</f>
        <v>10912.475</v>
      </c>
      <c r="F11" s="49">
        <f t="shared" si="35"/>
        <v>10880.225</v>
      </c>
      <c r="G11" s="49">
        <f t="shared" si="35"/>
        <v>10801.975</v>
      </c>
      <c r="H11" s="49">
        <f t="shared" si="35"/>
        <v>10661.900000000001</v>
      </c>
      <c r="I11" s="49">
        <f t="shared" si="35"/>
        <v>10699.125</v>
      </c>
      <c r="J11" s="49">
        <f t="shared" si="35"/>
        <v>10523.650000000001</v>
      </c>
      <c r="K11" s="49">
        <f t="shared" si="35"/>
        <v>10558.15</v>
      </c>
      <c r="L11" s="49">
        <f t="shared" si="35"/>
        <v>10744.9</v>
      </c>
      <c r="M11" s="49">
        <f t="shared" si="35"/>
        <v>10815.074999999997</v>
      </c>
      <c r="N11" s="49">
        <f t="shared" si="35"/>
        <v>10810.6</v>
      </c>
      <c r="O11" s="49">
        <f t="shared" si="35"/>
        <v>10894.35</v>
      </c>
      <c r="P11" s="49">
        <f t="shared" si="35"/>
        <v>10912.050000000001</v>
      </c>
      <c r="Q11" s="49">
        <f t="shared" si="35"/>
        <v>10976.224999999999</v>
      </c>
      <c r="R11" s="49">
        <f t="shared" si="35"/>
        <v>10957.125000000002</v>
      </c>
      <c r="S11" s="49">
        <f t="shared" si="35"/>
        <v>10858.825000000001</v>
      </c>
      <c r="T11" s="49">
        <f t="shared" si="35"/>
        <v>10722.900000000001</v>
      </c>
      <c r="U11" s="49">
        <f t="shared" si="35"/>
        <v>10738.674999999999</v>
      </c>
      <c r="V11" s="49">
        <f t="shared" si="35"/>
        <v>10807</v>
      </c>
      <c r="W11" s="49">
        <f t="shared" si="35"/>
        <v>10876.75</v>
      </c>
      <c r="X11" s="49">
        <f t="shared" si="35"/>
        <v>10893.05</v>
      </c>
      <c r="Y11" s="49">
        <f t="shared" si="35"/>
        <v>10916.850000000002</v>
      </c>
      <c r="Z11" s="49">
        <f t="shared" si="35"/>
        <v>10843.924999999999</v>
      </c>
      <c r="AA11" s="49">
        <f t="shared" si="35"/>
        <v>10743.150000000001</v>
      </c>
      <c r="AB11" s="49">
        <f t="shared" si="35"/>
        <v>10734.199999999997</v>
      </c>
      <c r="AC11" s="16">
        <f t="shared" si="35"/>
        <v>10803.874999999998</v>
      </c>
      <c r="AD11" s="16">
        <f t="shared" si="35"/>
        <v>10810.3</v>
      </c>
      <c r="AE11" s="16">
        <f t="shared" si="35"/>
        <v>10862.774999999998</v>
      </c>
      <c r="AF11" s="16">
        <f t="shared" si="35"/>
        <v>10840.475000000002</v>
      </c>
      <c r="AG11" s="16">
        <f t="shared" si="35"/>
        <v>10822.550000000001</v>
      </c>
      <c r="AH11" s="16">
        <f t="shared" si="35"/>
        <v>10772.799999999997</v>
      </c>
      <c r="AI11" s="16">
        <f t="shared" si="35"/>
        <v>10891.875</v>
      </c>
      <c r="AJ11" s="16">
        <f t="shared" si="35"/>
        <v>10909.224999999999</v>
      </c>
      <c r="AK11" s="16">
        <f t="shared" si="35"/>
        <v>10917.924999999999</v>
      </c>
      <c r="AL11" s="16">
        <f t="shared" si="35"/>
        <v>10917.575000000001</v>
      </c>
      <c r="AM11" s="16">
        <f t="shared" si="35"/>
        <v>10974.650000000001</v>
      </c>
      <c r="AN11" s="16">
        <f t="shared" si="35"/>
        <v>10936.274999999998</v>
      </c>
      <c r="AO11" s="16">
        <f t="shared" si="35"/>
        <v>10888.15</v>
      </c>
      <c r="AP11" s="16">
        <f t="shared" si="35"/>
        <v>10858.2</v>
      </c>
      <c r="AQ11" s="16">
        <f t="shared" si="35"/>
        <v>10856.125</v>
      </c>
      <c r="AR11" s="16">
        <f t="shared" si="35"/>
        <v>10923.849999999999</v>
      </c>
      <c r="AS11" s="16">
        <f t="shared" si="35"/>
        <v>10733</v>
      </c>
      <c r="AT11" s="16">
        <f t="shared" si="35"/>
        <v>10671.275000000001</v>
      </c>
      <c r="AU11" s="16">
        <f t="shared" si="35"/>
        <v>10681.000000000002</v>
      </c>
      <c r="AV11" s="16">
        <f t="shared" si="35"/>
        <v>10834.5</v>
      </c>
      <c r="AW11" s="50">
        <f t="shared" si="35"/>
        <v>10938.55</v>
      </c>
      <c r="AX11" s="16">
        <f t="shared" si="35"/>
        <v>10920.075000000001</v>
      </c>
      <c r="AY11" s="16">
        <f t="shared" si="35"/>
        <v>10945.524999999998</v>
      </c>
      <c r="AZ11" s="16">
        <f t="shared" si="35"/>
        <v>11067.525000000001</v>
      </c>
      <c r="BA11" s="16">
        <f t="shared" si="35"/>
        <v>11093.75</v>
      </c>
      <c r="BB11" s="16">
        <f t="shared" si="35"/>
        <v>10992.400000000001</v>
      </c>
      <c r="BC11" s="16">
        <f t="shared" ref="BC11:BL11" si="36">(BC10+BC14)/2</f>
        <v>10909.849999999999</v>
      </c>
      <c r="BD11" s="16">
        <f t="shared" si="36"/>
        <v>10871.150000000001</v>
      </c>
      <c r="BE11" s="16">
        <f t="shared" si="36"/>
        <v>10842.65</v>
      </c>
      <c r="BF11" s="16">
        <f t="shared" si="36"/>
        <v>10769.375</v>
      </c>
      <c r="BG11" s="16">
        <f t="shared" si="36"/>
        <v>10755.075000000001</v>
      </c>
      <c r="BH11" s="16">
        <f t="shared" si="36"/>
        <v>10700.424999999999</v>
      </c>
      <c r="BI11" s="16">
        <f t="shared" si="36"/>
        <v>10663.6</v>
      </c>
      <c r="BJ11" s="16">
        <f t="shared" si="36"/>
        <v>10744.075000000001</v>
      </c>
      <c r="BK11" s="16">
        <f t="shared" si="36"/>
        <v>10799.349999999999</v>
      </c>
      <c r="BL11" s="16">
        <f t="shared" si="36"/>
        <v>10796.6</v>
      </c>
      <c r="BM11" s="16">
        <f t="shared" ref="BM11:CT11" si="37">(BM10+BM14)/2</f>
        <v>10883.6</v>
      </c>
      <c r="BN11" s="16">
        <f t="shared" si="37"/>
        <v>10862.025</v>
      </c>
      <c r="BO11" s="16">
        <f t="shared" si="37"/>
        <v>10873.175000000003</v>
      </c>
      <c r="BP11" s="16">
        <f t="shared" si="37"/>
        <v>10829.1</v>
      </c>
      <c r="BQ11" s="16">
        <f t="shared" si="37"/>
        <v>10870.7</v>
      </c>
      <c r="BR11" s="16">
        <f t="shared" si="37"/>
        <v>10909.199999999999</v>
      </c>
      <c r="BS11" s="16">
        <f t="shared" si="37"/>
        <v>10991.175000000003</v>
      </c>
      <c r="BT11" s="16">
        <f t="shared" si="37"/>
        <v>11057.650000000001</v>
      </c>
      <c r="BU11" s="16">
        <f t="shared" si="37"/>
        <v>11073.625000000004</v>
      </c>
      <c r="BV11" s="16">
        <f t="shared" si="37"/>
        <v>11042.2</v>
      </c>
      <c r="BW11" s="16">
        <f t="shared" si="37"/>
        <v>11174.475000000002</v>
      </c>
      <c r="BX11" s="16">
        <f t="shared" si="37"/>
        <v>11310.800000000003</v>
      </c>
      <c r="BY11" s="16">
        <f t="shared" si="37"/>
        <v>11347.000000000002</v>
      </c>
      <c r="BZ11" s="16">
        <f t="shared" si="37"/>
        <v>11363.349999999999</v>
      </c>
      <c r="CA11" s="16">
        <f t="shared" si="37"/>
        <v>11456.925000000001</v>
      </c>
      <c r="CB11" s="16">
        <f t="shared" si="37"/>
        <v>11496.175000000003</v>
      </c>
      <c r="CC11" s="16">
        <f t="shared" si="37"/>
        <v>11538.125</v>
      </c>
      <c r="CD11" s="16">
        <f t="shared" si="37"/>
        <v>11538.575000000001</v>
      </c>
      <c r="CE11" s="16">
        <f t="shared" si="37"/>
        <v>11514.850000000002</v>
      </c>
      <c r="CF11" s="16">
        <f t="shared" si="37"/>
        <v>11374.95</v>
      </c>
      <c r="CG11" s="16">
        <f t="shared" si="37"/>
        <v>11490</v>
      </c>
      <c r="CH11" s="16">
        <f t="shared" si="37"/>
        <v>11495.625</v>
      </c>
      <c r="CI11" s="16">
        <f t="shared" si="37"/>
        <v>11579.249999999996</v>
      </c>
      <c r="CJ11" s="16">
        <f t="shared" si="37"/>
        <v>11627.125</v>
      </c>
      <c r="CK11" s="16">
        <f t="shared" si="37"/>
        <v>11703.625</v>
      </c>
      <c r="CL11" s="16">
        <f t="shared" si="37"/>
        <v>11721.275000000001</v>
      </c>
      <c r="CM11" s="16">
        <f t="shared" si="37"/>
        <v>11702.475000000002</v>
      </c>
      <c r="CN11" s="16">
        <f t="shared" si="37"/>
        <v>11630.275000000001</v>
      </c>
      <c r="CO11" s="16">
        <f t="shared" si="37"/>
        <v>11677.800000000003</v>
      </c>
      <c r="CP11" s="16">
        <f t="shared" si="37"/>
        <v>11657.400000000001</v>
      </c>
      <c r="CQ11" s="16">
        <f t="shared" si="37"/>
        <v>11677.924999999999</v>
      </c>
      <c r="CR11" s="16">
        <f t="shared" si="37"/>
        <v>11632.174999999999</v>
      </c>
      <c r="CS11" s="16">
        <f t="shared" si="37"/>
        <v>11601.7</v>
      </c>
      <c r="CT11" s="16">
        <f t="shared" si="37"/>
        <v>11650.400000000001</v>
      </c>
      <c r="CU11" s="16">
        <f>(CU10+CU14)/2</f>
        <v>11697.474999999999</v>
      </c>
      <c r="CV11" s="16">
        <f>(CV10+CV14)/2</f>
        <v>11799.050000000003</v>
      </c>
      <c r="CW11" s="16">
        <f>(CW10+CW14)/2</f>
        <v>11804.474999999999</v>
      </c>
      <c r="CX11" s="16">
        <f t="shared" ref="CX11:DB11" si="38">(CX10+CX14)/2</f>
        <v>11660.75</v>
      </c>
      <c r="CY11" s="16">
        <f t="shared" si="38"/>
        <v>11610.949999999999</v>
      </c>
      <c r="CZ11" s="16">
        <f t="shared" si="38"/>
        <v>11733.499999999998</v>
      </c>
      <c r="DA11" s="16">
        <f t="shared" si="38"/>
        <v>11719.275000000001</v>
      </c>
      <c r="DB11" s="16">
        <f t="shared" si="38"/>
        <v>11758.775000000001</v>
      </c>
      <c r="DC11" s="16">
        <f t="shared" ref="DC11:DH11" si="39">(DC10+DC14)/2</f>
        <v>11752.2</v>
      </c>
      <c r="DD11" s="16">
        <f t="shared" si="39"/>
        <v>11757.025000000001</v>
      </c>
      <c r="DE11" s="16">
        <f t="shared" si="39"/>
        <v>11741.575000000001</v>
      </c>
      <c r="DF11" s="16">
        <f t="shared" si="39"/>
        <v>11615.400000000001</v>
      </c>
      <c r="DG11" s="16">
        <f t="shared" si="39"/>
        <v>11577.475</v>
      </c>
      <c r="DH11" s="16">
        <f t="shared" si="39"/>
        <v>11419.274999999998</v>
      </c>
      <c r="DI11" s="16">
        <f t="shared" ref="DI11:EC11" si="40">(DI10+DI14)/2</f>
        <v>11329.699999999999</v>
      </c>
      <c r="DJ11" s="16">
        <f t="shared" si="40"/>
        <v>11312.349999999999</v>
      </c>
      <c r="DK11" s="16">
        <f t="shared" si="40"/>
        <v>11224.2</v>
      </c>
      <c r="DL11" s="16">
        <f t="shared" si="40"/>
        <v>11258.400000000001</v>
      </c>
      <c r="DM11" s="16">
        <f t="shared" si="40"/>
        <v>11221.900000000001</v>
      </c>
      <c r="DN11" s="16">
        <f t="shared" si="40"/>
        <v>11269.325000000001</v>
      </c>
      <c r="DO11" s="16">
        <f t="shared" si="40"/>
        <v>11416.65</v>
      </c>
      <c r="DP11" s="16">
        <f t="shared" si="40"/>
        <v>11836.725000000002</v>
      </c>
      <c r="DQ11" s="16">
        <f t="shared" si="40"/>
        <v>11796.324999999997</v>
      </c>
      <c r="DR11" s="16">
        <f t="shared" si="40"/>
        <v>11761.349999999999</v>
      </c>
      <c r="DS11" s="16">
        <f t="shared" si="40"/>
        <v>11849.099999999999</v>
      </c>
      <c r="DT11" s="16">
        <f t="shared" si="40"/>
        <v>11851.55</v>
      </c>
      <c r="DU11" s="16">
        <f t="shared" si="40"/>
        <v>11940.95</v>
      </c>
      <c r="DV11" s="16">
        <f t="shared" si="40"/>
        <v>11943.65</v>
      </c>
      <c r="DW11" s="16">
        <f t="shared" si="40"/>
        <v>11896.499999999998</v>
      </c>
      <c r="DX11" s="16">
        <f t="shared" si="40"/>
        <v>11957.225</v>
      </c>
      <c r="DY11" s="16">
        <f t="shared" si="40"/>
        <v>11981.025</v>
      </c>
      <c r="DZ11" s="16">
        <f t="shared" si="40"/>
        <v>12095.799999999997</v>
      </c>
      <c r="EA11" s="16">
        <f t="shared" si="40"/>
        <v>12058.425000000003</v>
      </c>
      <c r="EB11" s="16">
        <f t="shared" si="40"/>
        <v>11941.775000000001</v>
      </c>
      <c r="EC11" s="16">
        <f t="shared" si="40"/>
        <v>11884.075000000001</v>
      </c>
      <c r="ED11" s="16">
        <f t="shared" ref="ED11:EM11" si="41">(ED10+ED14)/2</f>
        <v>11948.875</v>
      </c>
      <c r="EE11" s="16">
        <f t="shared" si="41"/>
        <v>11982.975000000002</v>
      </c>
      <c r="EF11" s="16">
        <f t="shared" si="41"/>
        <v>11934.324999999999</v>
      </c>
      <c r="EG11" s="16">
        <f t="shared" si="41"/>
        <v>11922.699999999997</v>
      </c>
      <c r="EH11" s="16">
        <f t="shared" si="41"/>
        <v>11867.575000000001</v>
      </c>
      <c r="EI11" s="16">
        <f t="shared" si="41"/>
        <v>11758.099999999999</v>
      </c>
      <c r="EJ11" s="16">
        <f t="shared" si="41"/>
        <v>11709.35</v>
      </c>
      <c r="EK11" s="16">
        <f t="shared" si="41"/>
        <v>11746.975</v>
      </c>
      <c r="EL11" s="16">
        <f t="shared" si="41"/>
        <v>11837.625</v>
      </c>
      <c r="EM11" s="16">
        <f t="shared" si="41"/>
        <v>11776.025</v>
      </c>
    </row>
    <row r="12" spans="1:143" ht="8.1" customHeight="1" x14ac:dyDescent="0.3">
      <c r="A12" s="12"/>
      <c r="B12" s="13"/>
      <c r="C12" s="13"/>
      <c r="D12" s="19"/>
      <c r="E12" s="41"/>
      <c r="F12" s="41"/>
      <c r="G12" s="41"/>
      <c r="H12" s="42"/>
      <c r="I12" s="42"/>
      <c r="J12" s="42"/>
      <c r="K12" s="42"/>
      <c r="L12" s="42"/>
      <c r="M12" s="42"/>
      <c r="N12" s="42"/>
      <c r="O12" s="42"/>
      <c r="P12" s="42"/>
      <c r="Q12" s="42"/>
      <c r="R12" s="42"/>
      <c r="S12" s="42"/>
      <c r="T12" s="42"/>
      <c r="U12" s="42"/>
      <c r="V12" s="42"/>
      <c r="W12" s="42"/>
      <c r="X12" s="42"/>
      <c r="Y12" s="42"/>
      <c r="Z12" s="42"/>
      <c r="AA12" s="42"/>
      <c r="AB12" s="42"/>
      <c r="AC12" s="11"/>
      <c r="AD12" s="11"/>
      <c r="AE12" s="11"/>
      <c r="AF12" s="11"/>
      <c r="AG12" s="11"/>
      <c r="AH12" s="11"/>
      <c r="AI12" s="11"/>
      <c r="AJ12" s="11"/>
      <c r="AK12" s="11"/>
      <c r="AL12" s="11"/>
      <c r="AM12" s="11"/>
      <c r="AN12" s="11"/>
      <c r="AO12" s="11"/>
      <c r="AP12" s="11"/>
      <c r="AQ12" s="11"/>
      <c r="AR12" s="11"/>
      <c r="AS12" s="11"/>
      <c r="AT12" s="11"/>
      <c r="AU12" s="11"/>
      <c r="AV12" s="11"/>
      <c r="AW12" s="43"/>
      <c r="AX12" s="11"/>
      <c r="AY12" s="11"/>
      <c r="AZ12" s="11"/>
      <c r="BA12" s="11"/>
      <c r="BB12" s="11"/>
      <c r="BC12" s="11"/>
      <c r="BD12" s="11"/>
      <c r="BE12" s="11"/>
      <c r="BF12" s="11"/>
      <c r="BG12" s="11"/>
      <c r="BH12" s="11"/>
      <c r="BI12" s="11"/>
      <c r="BJ12" s="11"/>
      <c r="BK12" s="11"/>
      <c r="BL12" s="11"/>
      <c r="BM12" s="11"/>
      <c r="BN12" s="11"/>
      <c r="BO12" s="11"/>
      <c r="BP12" s="11"/>
      <c r="BQ12" s="11"/>
      <c r="BR12" s="11"/>
      <c r="BS12" s="11"/>
      <c r="BT12" s="11"/>
      <c r="BU12" s="11"/>
      <c r="BV12" s="11"/>
      <c r="BW12" s="11"/>
      <c r="BX12" s="11"/>
      <c r="BY12" s="11"/>
      <c r="BZ12" s="11"/>
      <c r="CA12" s="11"/>
      <c r="CB12" s="11"/>
      <c r="CC12" s="11"/>
      <c r="CD12" s="11"/>
      <c r="CE12" s="11"/>
      <c r="CF12" s="11"/>
      <c r="CG12" s="11"/>
      <c r="CH12" s="11"/>
      <c r="CI12" s="11"/>
      <c r="CJ12" s="11"/>
      <c r="CK12" s="11"/>
      <c r="CL12" s="11"/>
      <c r="CM12" s="11"/>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row>
    <row r="13" spans="1:143" ht="14.7" customHeight="1" x14ac:dyDescent="0.3">
      <c r="A13" s="12"/>
      <c r="B13" s="13"/>
      <c r="C13" s="13"/>
      <c r="D13" s="14" t="s">
        <v>12</v>
      </c>
      <c r="E13" s="57">
        <f t="shared" ref="E13:BB13" si="42">E14+E57/2</f>
        <v>10893.275000000001</v>
      </c>
      <c r="F13" s="57">
        <f t="shared" si="42"/>
        <v>10867.05</v>
      </c>
      <c r="G13" s="57">
        <f t="shared" si="42"/>
        <v>10784.5</v>
      </c>
      <c r="H13" s="57">
        <f t="shared" si="42"/>
        <v>10655.45</v>
      </c>
      <c r="I13" s="57">
        <f t="shared" si="42"/>
        <v>10679.783333333333</v>
      </c>
      <c r="J13" s="57">
        <f t="shared" si="42"/>
        <v>10516.900000000001</v>
      </c>
      <c r="K13" s="57">
        <f t="shared" si="42"/>
        <v>10516.266666666666</v>
      </c>
      <c r="L13" s="57">
        <f t="shared" si="42"/>
        <v>10710.566666666666</v>
      </c>
      <c r="M13" s="57">
        <f t="shared" si="42"/>
        <v>10794.05</v>
      </c>
      <c r="N13" s="57">
        <f t="shared" si="42"/>
        <v>10798.275000000001</v>
      </c>
      <c r="O13" s="57">
        <f t="shared" si="42"/>
        <v>10883.1</v>
      </c>
      <c r="P13" s="57">
        <f t="shared" si="42"/>
        <v>10894.883333333335</v>
      </c>
      <c r="Q13" s="57">
        <f t="shared" si="42"/>
        <v>10963.724999999999</v>
      </c>
      <c r="R13" s="57">
        <f t="shared" si="42"/>
        <v>10941.566666666669</v>
      </c>
      <c r="S13" s="57">
        <f t="shared" si="42"/>
        <v>10851.15</v>
      </c>
      <c r="T13" s="57">
        <f t="shared" si="42"/>
        <v>10715.775</v>
      </c>
      <c r="U13" s="57">
        <f t="shared" si="42"/>
        <v>10700.241666666667</v>
      </c>
      <c r="V13" s="57">
        <f t="shared" si="42"/>
        <v>10799.325000000001</v>
      </c>
      <c r="W13" s="57">
        <f t="shared" si="42"/>
        <v>10858.391666666666</v>
      </c>
      <c r="X13" s="57">
        <f t="shared" si="42"/>
        <v>10888.375</v>
      </c>
      <c r="Y13" s="57">
        <f t="shared" si="42"/>
        <v>10895.183333333336</v>
      </c>
      <c r="Z13" s="57">
        <f t="shared" si="42"/>
        <v>10815.2</v>
      </c>
      <c r="AA13" s="57">
        <f t="shared" si="42"/>
        <v>10737.65</v>
      </c>
      <c r="AB13" s="57">
        <f t="shared" si="42"/>
        <v>10713.183333333331</v>
      </c>
      <c r="AC13" s="58">
        <f t="shared" si="42"/>
        <v>10793.05</v>
      </c>
      <c r="AD13" s="58">
        <f t="shared" si="42"/>
        <v>10793.383333333333</v>
      </c>
      <c r="AE13" s="58">
        <f t="shared" si="42"/>
        <v>10840.066666666664</v>
      </c>
      <c r="AF13" s="58">
        <f t="shared" si="42"/>
        <v>10830.575000000001</v>
      </c>
      <c r="AG13" s="58">
        <f t="shared" si="42"/>
        <v>10794.891666666668</v>
      </c>
      <c r="AH13" s="20">
        <f t="shared" si="42"/>
        <v>10750.174999999999</v>
      </c>
      <c r="AI13" s="20">
        <f t="shared" si="42"/>
        <v>10870.283333333333</v>
      </c>
      <c r="AJ13" s="20">
        <f t="shared" si="42"/>
        <v>10902.525</v>
      </c>
      <c r="AK13" s="20">
        <f t="shared" si="42"/>
        <v>10899.35</v>
      </c>
      <c r="AL13" s="20">
        <f t="shared" si="42"/>
        <v>10901.366666666669</v>
      </c>
      <c r="AM13" s="20">
        <f t="shared" si="42"/>
        <v>10953.433333333336</v>
      </c>
      <c r="AN13" s="20">
        <f t="shared" si="42"/>
        <v>10917.491666666665</v>
      </c>
      <c r="AO13" s="20">
        <f t="shared" si="42"/>
        <v>10878.375</v>
      </c>
      <c r="AP13" s="20">
        <f t="shared" si="42"/>
        <v>10844.075000000001</v>
      </c>
      <c r="AQ13" s="20">
        <f t="shared" si="42"/>
        <v>10844.075000000001</v>
      </c>
      <c r="AR13" s="20">
        <f t="shared" si="42"/>
        <v>10794.866666666665</v>
      </c>
      <c r="AS13" s="20">
        <f t="shared" si="42"/>
        <v>10717.7</v>
      </c>
      <c r="AT13" s="20">
        <f t="shared" si="42"/>
        <v>10647.133333333335</v>
      </c>
      <c r="AU13" s="20">
        <f t="shared" si="42"/>
        <v>10661.525000000001</v>
      </c>
      <c r="AV13" s="20">
        <f t="shared" si="42"/>
        <v>10806.733333333334</v>
      </c>
      <c r="AW13" s="59">
        <f t="shared" si="42"/>
        <v>10898.45</v>
      </c>
      <c r="AX13" s="20">
        <f t="shared" si="42"/>
        <v>10898.508333333333</v>
      </c>
      <c r="AY13" s="20">
        <f t="shared" si="42"/>
        <v>10930.133333333331</v>
      </c>
      <c r="AZ13" s="20">
        <f t="shared" si="42"/>
        <v>11047.516666666666</v>
      </c>
      <c r="BA13" s="20">
        <f t="shared" si="42"/>
        <v>11080.85</v>
      </c>
      <c r="BB13" s="20">
        <f t="shared" si="42"/>
        <v>10983.325000000001</v>
      </c>
      <c r="BC13" s="20">
        <f t="shared" ref="BC13:BL13" si="43">BC14+BC57/2</f>
        <v>10894</v>
      </c>
      <c r="BD13" s="20">
        <f t="shared" si="43"/>
        <v>10867.349999999999</v>
      </c>
      <c r="BE13" s="20">
        <f t="shared" si="43"/>
        <v>10831.875</v>
      </c>
      <c r="BF13" s="20">
        <f t="shared" si="43"/>
        <v>10755.725</v>
      </c>
      <c r="BG13" s="20">
        <f t="shared" si="43"/>
        <v>10717.291666666668</v>
      </c>
      <c r="BH13" s="20">
        <f t="shared" si="43"/>
        <v>10694.15</v>
      </c>
      <c r="BI13" s="20">
        <f t="shared" si="43"/>
        <v>10654.25</v>
      </c>
      <c r="BJ13" s="20">
        <f t="shared" si="43"/>
        <v>10723.483333333334</v>
      </c>
      <c r="BK13" s="20">
        <f t="shared" si="43"/>
        <v>10781.625</v>
      </c>
      <c r="BL13" s="20">
        <f t="shared" si="43"/>
        <v>10787.758333333335</v>
      </c>
      <c r="BM13" s="20">
        <f t="shared" ref="BM13:CT13" si="44">BM14+BM57/2</f>
        <v>10865.924999999999</v>
      </c>
      <c r="BN13" s="20">
        <f t="shared" si="44"/>
        <v>10826.541666666666</v>
      </c>
      <c r="BO13" s="20">
        <f t="shared" si="44"/>
        <v>10845.45</v>
      </c>
      <c r="BP13" s="20">
        <f t="shared" si="44"/>
        <v>10825.275000000001</v>
      </c>
      <c r="BQ13" s="20">
        <f t="shared" si="44"/>
        <v>10859.166666666668</v>
      </c>
      <c r="BR13" s="20">
        <f t="shared" si="44"/>
        <v>10815.816666666666</v>
      </c>
      <c r="BS13" s="20">
        <f t="shared" si="44"/>
        <v>10960.283333333336</v>
      </c>
      <c r="BT13" s="20">
        <f t="shared" si="44"/>
        <v>11045.525000000001</v>
      </c>
      <c r="BU13" s="20">
        <f t="shared" si="44"/>
        <v>11058.158333333336</v>
      </c>
      <c r="BV13" s="20">
        <f t="shared" si="44"/>
        <v>11033.258333333333</v>
      </c>
      <c r="BW13" s="20">
        <f t="shared" si="44"/>
        <v>11152.158333333336</v>
      </c>
      <c r="BX13" s="20">
        <f t="shared" si="44"/>
        <v>11292.033333333336</v>
      </c>
      <c r="BY13" s="20">
        <f t="shared" si="44"/>
        <v>11332.616666666669</v>
      </c>
      <c r="BZ13" s="20">
        <f t="shared" si="44"/>
        <v>11348.6</v>
      </c>
      <c r="CA13" s="20">
        <f t="shared" si="44"/>
        <v>11428.9</v>
      </c>
      <c r="CB13" s="20">
        <f t="shared" si="44"/>
        <v>11471.325000000001</v>
      </c>
      <c r="CC13" s="20">
        <f t="shared" si="44"/>
        <v>11520.783333333333</v>
      </c>
      <c r="CD13" s="20">
        <f t="shared" si="44"/>
        <v>11529.6</v>
      </c>
      <c r="CE13" s="20">
        <f t="shared" si="44"/>
        <v>11503.674999999999</v>
      </c>
      <c r="CF13" s="20">
        <f t="shared" si="44"/>
        <v>11354.041666666668</v>
      </c>
      <c r="CG13" s="20">
        <f t="shared" si="44"/>
        <v>11463.699999999999</v>
      </c>
      <c r="CH13" s="20">
        <f t="shared" si="44"/>
        <v>11479.6</v>
      </c>
      <c r="CI13" s="20">
        <f t="shared" si="44"/>
        <v>11553.491666666663</v>
      </c>
      <c r="CJ13" s="20">
        <f t="shared" si="44"/>
        <v>11616.016666666666</v>
      </c>
      <c r="CK13" s="20">
        <f t="shared" si="44"/>
        <v>11691.424999999999</v>
      </c>
      <c r="CL13" s="20">
        <f t="shared" si="44"/>
        <v>11706.333333333334</v>
      </c>
      <c r="CM13" s="20">
        <f t="shared" si="44"/>
        <v>11695.075000000001</v>
      </c>
      <c r="CN13" s="20">
        <f t="shared" si="44"/>
        <v>11610.875</v>
      </c>
      <c r="CO13" s="20">
        <f t="shared" si="44"/>
        <v>11660.491666666669</v>
      </c>
      <c r="CP13" s="20">
        <f t="shared" si="44"/>
        <v>11629.7</v>
      </c>
      <c r="CQ13" s="20">
        <f t="shared" si="44"/>
        <v>11656.900000000001</v>
      </c>
      <c r="CR13" s="20">
        <f t="shared" si="44"/>
        <v>11625.9</v>
      </c>
      <c r="CS13" s="20">
        <f t="shared" si="44"/>
        <v>11590.674999999999</v>
      </c>
      <c r="CT13" s="20">
        <f t="shared" si="44"/>
        <v>11634.991666666669</v>
      </c>
      <c r="CU13" s="20">
        <f>CU14+CU57/2</f>
        <v>11685.708333333332</v>
      </c>
      <c r="CV13" s="20">
        <f>CV14+CV57/2</f>
        <v>11781.850000000002</v>
      </c>
      <c r="CW13" s="20">
        <f>CW14+CW57/2</f>
        <v>11797.325000000001</v>
      </c>
      <c r="CX13" s="20">
        <f t="shared" ref="CX13:DB13" si="45">CX14+CX57/2</f>
        <v>11655.5</v>
      </c>
      <c r="CY13" s="20">
        <f t="shared" si="45"/>
        <v>11605.375</v>
      </c>
      <c r="CZ13" s="20">
        <f t="shared" si="45"/>
        <v>11704.049999999997</v>
      </c>
      <c r="DA13" s="20">
        <f t="shared" si="45"/>
        <v>11710.525</v>
      </c>
      <c r="DB13" s="20">
        <f t="shared" si="45"/>
        <v>11740.541666666668</v>
      </c>
      <c r="DC13" s="20">
        <f t="shared" ref="DC13:DH13" si="46">DC14+DC57/2</f>
        <v>11734.125</v>
      </c>
      <c r="DD13" s="20">
        <f t="shared" si="46"/>
        <v>11744.424999999999</v>
      </c>
      <c r="DE13" s="20">
        <f t="shared" si="46"/>
        <v>11735.125</v>
      </c>
      <c r="DF13" s="20">
        <f t="shared" si="46"/>
        <v>11601.95</v>
      </c>
      <c r="DG13" s="20">
        <f t="shared" si="46"/>
        <v>11570.75</v>
      </c>
      <c r="DH13" s="20">
        <f t="shared" si="46"/>
        <v>11413.025000000001</v>
      </c>
      <c r="DI13" s="20">
        <f t="shared" ref="DI13:EC13" si="47">DI14+DI57/2</f>
        <v>11306.325000000001</v>
      </c>
      <c r="DJ13" s="20">
        <f t="shared" si="47"/>
        <v>11298.424999999999</v>
      </c>
      <c r="DK13" s="20">
        <f t="shared" si="47"/>
        <v>11212.900000000001</v>
      </c>
      <c r="DL13" s="20">
        <f t="shared" si="47"/>
        <v>11215.208333333334</v>
      </c>
      <c r="DM13" s="20">
        <f t="shared" si="47"/>
        <v>11211.875</v>
      </c>
      <c r="DN13" s="20">
        <f t="shared" si="47"/>
        <v>11242.216666666667</v>
      </c>
      <c r="DO13" s="20">
        <f t="shared" si="47"/>
        <v>11385.766666666666</v>
      </c>
      <c r="DP13" s="20">
        <f t="shared" si="47"/>
        <v>11791.650000000001</v>
      </c>
      <c r="DQ13" s="20">
        <f t="shared" si="47"/>
        <v>11783.174999999999</v>
      </c>
      <c r="DR13" s="20">
        <f t="shared" si="47"/>
        <v>11736.466666666667</v>
      </c>
      <c r="DS13" s="20">
        <f t="shared" si="47"/>
        <v>11827.825000000001</v>
      </c>
      <c r="DT13" s="20">
        <f t="shared" si="47"/>
        <v>11815.583333333332</v>
      </c>
      <c r="DU13" s="20">
        <f t="shared" si="47"/>
        <v>11911.425000000001</v>
      </c>
      <c r="DV13" s="20">
        <f t="shared" si="47"/>
        <v>11923.075000000001</v>
      </c>
      <c r="DW13" s="20">
        <f t="shared" si="47"/>
        <v>11884.349999999999</v>
      </c>
      <c r="DX13" s="20">
        <f t="shared" si="47"/>
        <v>11935.258333333335</v>
      </c>
      <c r="DY13" s="20">
        <f t="shared" si="47"/>
        <v>11934.35</v>
      </c>
      <c r="DZ13" s="20">
        <f t="shared" si="47"/>
        <v>12062.891666666663</v>
      </c>
      <c r="EA13" s="20">
        <f t="shared" si="47"/>
        <v>12050.525000000001</v>
      </c>
      <c r="EB13" s="20">
        <f t="shared" si="47"/>
        <v>11935.025</v>
      </c>
      <c r="EC13" s="20">
        <f t="shared" si="47"/>
        <v>11858.266666666666</v>
      </c>
      <c r="ED13" s="20">
        <f t="shared" ref="ED13:EM13" si="48">ED14+ED57/2</f>
        <v>11923.4</v>
      </c>
      <c r="EE13" s="20">
        <f t="shared" si="48"/>
        <v>11961.183333333336</v>
      </c>
      <c r="EF13" s="20">
        <f t="shared" si="48"/>
        <v>11914.400000000001</v>
      </c>
      <c r="EG13" s="20">
        <f t="shared" si="48"/>
        <v>11900.766666666663</v>
      </c>
      <c r="EH13" s="20">
        <f t="shared" si="48"/>
        <v>11854.775000000001</v>
      </c>
      <c r="EI13" s="20">
        <f t="shared" si="48"/>
        <v>11750.9</v>
      </c>
      <c r="EJ13" s="20">
        <f t="shared" si="48"/>
        <v>11689.058333333334</v>
      </c>
      <c r="EK13" s="20">
        <f t="shared" si="48"/>
        <v>11713.8</v>
      </c>
      <c r="EL13" s="20">
        <f t="shared" si="48"/>
        <v>11800.925000000001</v>
      </c>
      <c r="EM13" s="20">
        <f t="shared" si="48"/>
        <v>11766.525000000001</v>
      </c>
    </row>
    <row r="14" spans="1:143" ht="14.7" customHeight="1" x14ac:dyDescent="0.3">
      <c r="A14" s="12"/>
      <c r="B14" s="13"/>
      <c r="C14" s="13"/>
      <c r="D14" s="14" t="s">
        <v>13</v>
      </c>
      <c r="E14" s="41">
        <f t="shared" ref="E14:BB14" si="49">(E2+E3+E4)/3</f>
        <v>10890.1</v>
      </c>
      <c r="F14" s="41">
        <f t="shared" si="49"/>
        <v>10864.6</v>
      </c>
      <c r="G14" s="41">
        <f t="shared" si="49"/>
        <v>10783.966666666667</v>
      </c>
      <c r="H14" s="42">
        <f t="shared" si="49"/>
        <v>10637.35</v>
      </c>
      <c r="I14" s="42">
        <f t="shared" si="49"/>
        <v>10665.866666666667</v>
      </c>
      <c r="J14" s="42">
        <f t="shared" si="49"/>
        <v>10507.416666666668</v>
      </c>
      <c r="K14" s="42">
        <f t="shared" si="49"/>
        <v>10483.383333333333</v>
      </c>
      <c r="L14" s="42">
        <f t="shared" si="49"/>
        <v>10683.533333333333</v>
      </c>
      <c r="M14" s="42">
        <f t="shared" si="49"/>
        <v>10793.216666666665</v>
      </c>
      <c r="N14" s="42">
        <f t="shared" si="49"/>
        <v>10791.1</v>
      </c>
      <c r="O14" s="42">
        <f t="shared" si="49"/>
        <v>10877.85</v>
      </c>
      <c r="P14" s="42">
        <f t="shared" si="49"/>
        <v>10881.066666666668</v>
      </c>
      <c r="Q14" s="42">
        <f t="shared" si="49"/>
        <v>10960.15</v>
      </c>
      <c r="R14" s="42">
        <f t="shared" si="49"/>
        <v>10931.433333333334</v>
      </c>
      <c r="S14" s="42">
        <f t="shared" si="49"/>
        <v>10818.766666666666</v>
      </c>
      <c r="T14" s="42">
        <f t="shared" si="49"/>
        <v>10698.35</v>
      </c>
      <c r="U14" s="42">
        <f t="shared" si="49"/>
        <v>10670.633333333333</v>
      </c>
      <c r="V14" s="42">
        <f t="shared" si="49"/>
        <v>10792.816666666668</v>
      </c>
      <c r="W14" s="42">
        <f t="shared" si="49"/>
        <v>10856.883333333333</v>
      </c>
      <c r="X14" s="42">
        <f t="shared" si="49"/>
        <v>10879.766666666666</v>
      </c>
      <c r="Y14" s="42">
        <f t="shared" si="49"/>
        <v>10880.266666666668</v>
      </c>
      <c r="Z14" s="42">
        <f t="shared" si="49"/>
        <v>10807.633333333333</v>
      </c>
      <c r="AA14" s="42">
        <f t="shared" si="49"/>
        <v>10715.85</v>
      </c>
      <c r="AB14" s="42">
        <f t="shared" si="49"/>
        <v>10699.016666666665</v>
      </c>
      <c r="AC14" s="11">
        <f t="shared" si="49"/>
        <v>10785.966666666665</v>
      </c>
      <c r="AD14" s="11">
        <f t="shared" si="49"/>
        <v>10784.616666666667</v>
      </c>
      <c r="AE14" s="11">
        <f t="shared" si="49"/>
        <v>10824.983333333332</v>
      </c>
      <c r="AF14" s="11">
        <f t="shared" si="49"/>
        <v>10827.583333333334</v>
      </c>
      <c r="AG14" s="11">
        <f t="shared" si="49"/>
        <v>10794.833333333334</v>
      </c>
      <c r="AH14" s="11">
        <f t="shared" si="49"/>
        <v>10745.983333333332</v>
      </c>
      <c r="AI14" s="11">
        <f t="shared" si="49"/>
        <v>10853.766666666666</v>
      </c>
      <c r="AJ14" s="11">
        <f t="shared" si="49"/>
        <v>10898.449999999999</v>
      </c>
      <c r="AK14" s="11">
        <f t="shared" si="49"/>
        <v>10893.5</v>
      </c>
      <c r="AL14" s="11">
        <f t="shared" si="49"/>
        <v>10895.783333333335</v>
      </c>
      <c r="AM14" s="11">
        <f t="shared" si="49"/>
        <v>10945.016666666668</v>
      </c>
      <c r="AN14" s="11">
        <f t="shared" si="49"/>
        <v>10912.233333333332</v>
      </c>
      <c r="AO14" s="11">
        <f t="shared" si="49"/>
        <v>10862.75</v>
      </c>
      <c r="AP14" s="11">
        <f t="shared" si="49"/>
        <v>10838.35</v>
      </c>
      <c r="AQ14" s="11">
        <f t="shared" si="49"/>
        <v>10822.9</v>
      </c>
      <c r="AR14" s="11">
        <f t="shared" si="49"/>
        <v>10727.183333333332</v>
      </c>
      <c r="AS14" s="11">
        <f t="shared" si="49"/>
        <v>10698.983333333334</v>
      </c>
      <c r="AT14" s="11">
        <f t="shared" si="49"/>
        <v>10642.066666666668</v>
      </c>
      <c r="AU14" s="11">
        <f t="shared" si="49"/>
        <v>10658.283333333335</v>
      </c>
      <c r="AV14" s="11">
        <f t="shared" si="49"/>
        <v>10782.516666666666</v>
      </c>
      <c r="AW14" s="43">
        <f t="shared" si="49"/>
        <v>10896.85</v>
      </c>
      <c r="AX14" s="11">
        <f t="shared" si="49"/>
        <v>10884.766666666666</v>
      </c>
      <c r="AY14" s="11">
        <f t="shared" si="49"/>
        <v>10925.916666666666</v>
      </c>
      <c r="AZ14" s="11">
        <f t="shared" si="49"/>
        <v>11032.583333333334</v>
      </c>
      <c r="BA14" s="11">
        <f t="shared" si="49"/>
        <v>11077.033333333333</v>
      </c>
      <c r="BB14" s="11">
        <f t="shared" si="49"/>
        <v>10970.083333333334</v>
      </c>
      <c r="BC14" s="11">
        <f t="shared" ref="BC14:BL14" si="50">(BC2+BC3+BC4)/3</f>
        <v>10892.266666666666</v>
      </c>
      <c r="BD14" s="11">
        <f t="shared" si="50"/>
        <v>10855.366666666667</v>
      </c>
      <c r="BE14" s="11">
        <f t="shared" si="50"/>
        <v>10819.133333333333</v>
      </c>
      <c r="BF14" s="11">
        <f t="shared" si="50"/>
        <v>10752.5</v>
      </c>
      <c r="BG14" s="11">
        <f t="shared" si="50"/>
        <v>10710.183333333334</v>
      </c>
      <c r="BH14" s="11">
        <f t="shared" si="50"/>
        <v>10676.416666666666</v>
      </c>
      <c r="BI14" s="11">
        <f t="shared" si="50"/>
        <v>10637.616666666667</v>
      </c>
      <c r="BJ14" s="11">
        <f t="shared" si="50"/>
        <v>10711.516666666666</v>
      </c>
      <c r="BK14" s="11">
        <f t="shared" si="50"/>
        <v>10773.4</v>
      </c>
      <c r="BL14" s="11">
        <f t="shared" si="50"/>
        <v>10783.866666666667</v>
      </c>
      <c r="BM14" s="11">
        <f t="shared" ref="BM14:CT14" si="51">(BM2+BM3+BM4)/3</f>
        <v>10851.75</v>
      </c>
      <c r="BN14" s="11">
        <f t="shared" si="51"/>
        <v>10817.783333333333</v>
      </c>
      <c r="BO14" s="11">
        <f t="shared" si="51"/>
        <v>10832.516666666668</v>
      </c>
      <c r="BP14" s="11">
        <f t="shared" si="51"/>
        <v>10814.35</v>
      </c>
      <c r="BQ14" s="11">
        <f t="shared" si="51"/>
        <v>10854.833333333334</v>
      </c>
      <c r="BR14" s="11">
        <f t="shared" si="51"/>
        <v>10800.683333333332</v>
      </c>
      <c r="BS14" s="11">
        <f t="shared" si="51"/>
        <v>10933.116666666669</v>
      </c>
      <c r="BT14" s="11">
        <f t="shared" si="51"/>
        <v>11038.050000000001</v>
      </c>
      <c r="BU14" s="11">
        <f t="shared" si="51"/>
        <v>11058.116666666669</v>
      </c>
      <c r="BV14" s="11">
        <f t="shared" si="51"/>
        <v>11031.116666666667</v>
      </c>
      <c r="BW14" s="11">
        <f t="shared" si="51"/>
        <v>11136.266666666668</v>
      </c>
      <c r="BX14" s="11">
        <f t="shared" si="51"/>
        <v>11282.866666666669</v>
      </c>
      <c r="BY14" s="11">
        <f t="shared" si="51"/>
        <v>11323.533333333335</v>
      </c>
      <c r="BZ14" s="11">
        <f t="shared" si="51"/>
        <v>11346.816666666666</v>
      </c>
      <c r="CA14" s="11">
        <f t="shared" si="51"/>
        <v>11428.216666666667</v>
      </c>
      <c r="CB14" s="11">
        <f t="shared" si="51"/>
        <v>11468.283333333335</v>
      </c>
      <c r="CC14" s="11">
        <f t="shared" si="51"/>
        <v>11509.166666666666</v>
      </c>
      <c r="CD14" s="11">
        <f t="shared" si="51"/>
        <v>11526.75</v>
      </c>
      <c r="CE14" s="11">
        <f t="shared" si="51"/>
        <v>11488.083333333334</v>
      </c>
      <c r="CF14" s="11">
        <f t="shared" si="51"/>
        <v>11353.833333333334</v>
      </c>
      <c r="CG14" s="11">
        <f t="shared" si="51"/>
        <v>11444.15</v>
      </c>
      <c r="CH14" s="11">
        <f t="shared" si="51"/>
        <v>11468.083333333334</v>
      </c>
      <c r="CI14" s="11">
        <f t="shared" si="51"/>
        <v>11536.983333333332</v>
      </c>
      <c r="CJ14" s="11">
        <f t="shared" si="51"/>
        <v>11608.133333333333</v>
      </c>
      <c r="CK14" s="11">
        <f t="shared" si="51"/>
        <v>11684</v>
      </c>
      <c r="CL14" s="11">
        <f t="shared" si="51"/>
        <v>11699.466666666667</v>
      </c>
      <c r="CM14" s="11">
        <f t="shared" si="51"/>
        <v>11678.033333333335</v>
      </c>
      <c r="CN14" s="11">
        <f t="shared" si="51"/>
        <v>11606.583333333334</v>
      </c>
      <c r="CO14" s="11">
        <f t="shared" si="51"/>
        <v>11655.033333333335</v>
      </c>
      <c r="CP14" s="11">
        <f t="shared" si="51"/>
        <v>11621.300000000001</v>
      </c>
      <c r="CQ14" s="11">
        <f t="shared" si="51"/>
        <v>11641.85</v>
      </c>
      <c r="CR14" s="11">
        <f t="shared" si="51"/>
        <v>11612.033333333333</v>
      </c>
      <c r="CS14" s="11">
        <f t="shared" si="51"/>
        <v>11584.65</v>
      </c>
      <c r="CT14" s="11">
        <f t="shared" si="51"/>
        <v>11626.533333333335</v>
      </c>
      <c r="CU14" s="11">
        <f>(CU2+CU3+CU4)/3</f>
        <v>11681.066666666666</v>
      </c>
      <c r="CV14" s="11">
        <f>(CV2+CV3+CV4)/3</f>
        <v>11776.550000000001</v>
      </c>
      <c r="CW14" s="11">
        <f>(CW2+CW3+CW4)/3</f>
        <v>11782.483333333332</v>
      </c>
      <c r="CX14" s="11">
        <f t="shared" ref="CX14:DB14" si="52">(CX2+CX3+CX4)/3</f>
        <v>11635.15</v>
      </c>
      <c r="CY14" s="11">
        <f t="shared" si="52"/>
        <v>11595.566666666666</v>
      </c>
      <c r="CZ14" s="11">
        <f t="shared" si="52"/>
        <v>11681.949999999999</v>
      </c>
      <c r="DA14" s="11">
        <f t="shared" si="52"/>
        <v>11687.616666666667</v>
      </c>
      <c r="DB14" s="11">
        <f t="shared" si="52"/>
        <v>11726.433333333334</v>
      </c>
      <c r="DC14" s="11">
        <f t="shared" ref="DC14:DH14" si="53">(DC2+DC3+DC4)/3</f>
        <v>11720.1</v>
      </c>
      <c r="DD14" s="11">
        <f t="shared" si="53"/>
        <v>11737.866666666667</v>
      </c>
      <c r="DE14" s="11">
        <f t="shared" si="53"/>
        <v>11727.5</v>
      </c>
      <c r="DF14" s="11">
        <f t="shared" si="53"/>
        <v>11600.716666666667</v>
      </c>
      <c r="DG14" s="11">
        <f t="shared" si="53"/>
        <v>11546.466666666667</v>
      </c>
      <c r="DH14" s="11">
        <f t="shared" si="53"/>
        <v>11395.166666666666</v>
      </c>
      <c r="DI14" s="11">
        <f t="shared" ref="DI14:EC14" si="54">(DI2+DI3+DI4)/3</f>
        <v>11304.816666666666</v>
      </c>
      <c r="DJ14" s="11">
        <f t="shared" si="54"/>
        <v>11291.916666666666</v>
      </c>
      <c r="DK14" s="11">
        <f t="shared" si="54"/>
        <v>11191.333333333334</v>
      </c>
      <c r="DL14" s="11">
        <f t="shared" si="54"/>
        <v>11208.366666666667</v>
      </c>
      <c r="DM14" s="11">
        <f t="shared" si="54"/>
        <v>11193.583333333334</v>
      </c>
      <c r="DN14" s="11">
        <f t="shared" si="54"/>
        <v>11227.333333333334</v>
      </c>
      <c r="DO14" s="11">
        <f t="shared" si="54"/>
        <v>11364.383333333333</v>
      </c>
      <c r="DP14" s="11">
        <f t="shared" si="54"/>
        <v>11755.050000000001</v>
      </c>
      <c r="DQ14" s="11">
        <f t="shared" si="54"/>
        <v>11758.483333333332</v>
      </c>
      <c r="DR14" s="11">
        <f t="shared" si="54"/>
        <v>11735.033333333333</v>
      </c>
      <c r="DS14" s="11">
        <f t="shared" si="54"/>
        <v>11770.9</v>
      </c>
      <c r="DT14" s="11">
        <f t="shared" si="54"/>
        <v>11787.066666666666</v>
      </c>
      <c r="DU14" s="11">
        <f t="shared" si="54"/>
        <v>11898.1</v>
      </c>
      <c r="DV14" s="11">
        <f t="shared" si="54"/>
        <v>11917.4</v>
      </c>
      <c r="DW14" s="11">
        <f t="shared" si="54"/>
        <v>11876.599999999999</v>
      </c>
      <c r="DX14" s="11">
        <f t="shared" si="54"/>
        <v>11924.616666666667</v>
      </c>
      <c r="DY14" s="11">
        <f t="shared" si="54"/>
        <v>11930.5</v>
      </c>
      <c r="DZ14" s="11">
        <f t="shared" si="54"/>
        <v>12037.233333333332</v>
      </c>
      <c r="EA14" s="11">
        <f t="shared" si="54"/>
        <v>12040.900000000001</v>
      </c>
      <c r="EB14" s="11">
        <f t="shared" si="54"/>
        <v>11904.6</v>
      </c>
      <c r="EC14" s="11">
        <f t="shared" si="54"/>
        <v>11845.883333333333</v>
      </c>
      <c r="ED14" s="11">
        <f t="shared" ref="ED14:EM14" si="55">(ED2+ED3+ED4)/3</f>
        <v>11923.166666666666</v>
      </c>
      <c r="EE14" s="11">
        <f t="shared" si="55"/>
        <v>11956.766666666668</v>
      </c>
      <c r="EF14" s="11">
        <f t="shared" si="55"/>
        <v>11911.666666666666</v>
      </c>
      <c r="EG14" s="11">
        <f t="shared" si="55"/>
        <v>11887.483333333332</v>
      </c>
      <c r="EH14" s="11">
        <f t="shared" si="55"/>
        <v>11844.283333333335</v>
      </c>
      <c r="EI14" s="11">
        <f t="shared" si="55"/>
        <v>11724.65</v>
      </c>
      <c r="EJ14" s="11">
        <f t="shared" si="55"/>
        <v>11686.616666666667</v>
      </c>
      <c r="EK14" s="11">
        <f t="shared" si="55"/>
        <v>11706.35</v>
      </c>
      <c r="EL14" s="11">
        <f t="shared" si="55"/>
        <v>11770.1</v>
      </c>
      <c r="EM14" s="11">
        <f t="shared" si="55"/>
        <v>11752.383333333333</v>
      </c>
    </row>
    <row r="15" spans="1:143" ht="14.7" customHeight="1" x14ac:dyDescent="0.3">
      <c r="A15" s="12"/>
      <c r="B15" s="13"/>
      <c r="C15" s="13"/>
      <c r="D15" s="14" t="s">
        <v>14</v>
      </c>
      <c r="E15" s="60">
        <f t="shared" ref="E15:BB15" si="56">E14-E57/2</f>
        <v>10886.924999999999</v>
      </c>
      <c r="F15" s="60">
        <f t="shared" si="56"/>
        <v>10862.150000000001</v>
      </c>
      <c r="G15" s="60">
        <f t="shared" si="56"/>
        <v>10783.433333333334</v>
      </c>
      <c r="H15" s="60">
        <f t="shared" si="56"/>
        <v>10619.25</v>
      </c>
      <c r="I15" s="60">
        <f t="shared" si="56"/>
        <v>10651.95</v>
      </c>
      <c r="J15" s="60">
        <f t="shared" si="56"/>
        <v>10497.933333333334</v>
      </c>
      <c r="K15" s="60">
        <f t="shared" si="56"/>
        <v>10450.5</v>
      </c>
      <c r="L15" s="60">
        <f t="shared" si="56"/>
        <v>10656.5</v>
      </c>
      <c r="M15" s="60">
        <f t="shared" si="56"/>
        <v>10792.383333333331</v>
      </c>
      <c r="N15" s="60">
        <f t="shared" si="56"/>
        <v>10783.924999999999</v>
      </c>
      <c r="O15" s="60">
        <f t="shared" si="56"/>
        <v>10872.6</v>
      </c>
      <c r="P15" s="60">
        <f t="shared" si="56"/>
        <v>10867.25</v>
      </c>
      <c r="Q15" s="60">
        <f t="shared" si="56"/>
        <v>10956.575000000001</v>
      </c>
      <c r="R15" s="60">
        <f t="shared" si="56"/>
        <v>10921.3</v>
      </c>
      <c r="S15" s="60">
        <f t="shared" si="56"/>
        <v>10786.383333333333</v>
      </c>
      <c r="T15" s="60">
        <f t="shared" si="56"/>
        <v>10680.925000000001</v>
      </c>
      <c r="U15" s="60">
        <f t="shared" si="56"/>
        <v>10641.025</v>
      </c>
      <c r="V15" s="60">
        <f t="shared" si="56"/>
        <v>10786.308333333334</v>
      </c>
      <c r="W15" s="60">
        <f t="shared" si="56"/>
        <v>10855.375</v>
      </c>
      <c r="X15" s="60">
        <f t="shared" si="56"/>
        <v>10871.158333333333</v>
      </c>
      <c r="Y15" s="60">
        <f t="shared" si="56"/>
        <v>10865.35</v>
      </c>
      <c r="Z15" s="60">
        <f t="shared" si="56"/>
        <v>10800.066666666666</v>
      </c>
      <c r="AA15" s="60">
        <f t="shared" si="56"/>
        <v>10694.050000000001</v>
      </c>
      <c r="AB15" s="60">
        <f t="shared" si="56"/>
        <v>10684.849999999999</v>
      </c>
      <c r="AC15" s="61">
        <f t="shared" si="56"/>
        <v>10778.883333333331</v>
      </c>
      <c r="AD15" s="61">
        <f t="shared" si="56"/>
        <v>10775.85</v>
      </c>
      <c r="AE15" s="61">
        <f t="shared" si="56"/>
        <v>10809.9</v>
      </c>
      <c r="AF15" s="61">
        <f t="shared" si="56"/>
        <v>10824.591666666667</v>
      </c>
      <c r="AG15" s="61">
        <f t="shared" si="56"/>
        <v>10794.775</v>
      </c>
      <c r="AH15" s="21">
        <f t="shared" si="56"/>
        <v>10741.791666666664</v>
      </c>
      <c r="AI15" s="21">
        <f t="shared" si="56"/>
        <v>10837.25</v>
      </c>
      <c r="AJ15" s="21">
        <f t="shared" si="56"/>
        <v>10894.374999999998</v>
      </c>
      <c r="AK15" s="21">
        <f t="shared" si="56"/>
        <v>10887.65</v>
      </c>
      <c r="AL15" s="21">
        <f t="shared" si="56"/>
        <v>10890.2</v>
      </c>
      <c r="AM15" s="21">
        <f t="shared" si="56"/>
        <v>10936.6</v>
      </c>
      <c r="AN15" s="21">
        <f t="shared" si="56"/>
        <v>10906.974999999999</v>
      </c>
      <c r="AO15" s="21">
        <f t="shared" si="56"/>
        <v>10847.125</v>
      </c>
      <c r="AP15" s="21">
        <f t="shared" si="56"/>
        <v>10832.625</v>
      </c>
      <c r="AQ15" s="21">
        <f t="shared" si="56"/>
        <v>10801.724999999999</v>
      </c>
      <c r="AR15" s="21">
        <f t="shared" si="56"/>
        <v>10659.5</v>
      </c>
      <c r="AS15" s="21">
        <f t="shared" si="56"/>
        <v>10680.266666666666</v>
      </c>
      <c r="AT15" s="21">
        <f t="shared" si="56"/>
        <v>10637</v>
      </c>
      <c r="AU15" s="21">
        <f t="shared" si="56"/>
        <v>10655.041666666668</v>
      </c>
      <c r="AV15" s="21">
        <f t="shared" si="56"/>
        <v>10758.3</v>
      </c>
      <c r="AW15" s="62">
        <f t="shared" si="56"/>
        <v>10895.25</v>
      </c>
      <c r="AX15" s="21">
        <f t="shared" si="56"/>
        <v>10871.025</v>
      </c>
      <c r="AY15" s="21">
        <f t="shared" si="56"/>
        <v>10921.7</v>
      </c>
      <c r="AZ15" s="21">
        <f t="shared" si="56"/>
        <v>11017.650000000001</v>
      </c>
      <c r="BA15" s="21">
        <f t="shared" si="56"/>
        <v>11073.216666666665</v>
      </c>
      <c r="BB15" s="21">
        <f t="shared" si="56"/>
        <v>10956.841666666667</v>
      </c>
      <c r="BC15" s="21">
        <f t="shared" ref="BC15:BL15" si="57">BC14-BC57/2</f>
        <v>10890.533333333333</v>
      </c>
      <c r="BD15" s="21">
        <f t="shared" si="57"/>
        <v>10843.383333333335</v>
      </c>
      <c r="BE15" s="21">
        <f t="shared" si="57"/>
        <v>10806.391666666666</v>
      </c>
      <c r="BF15" s="21">
        <f t="shared" si="57"/>
        <v>10749.275</v>
      </c>
      <c r="BG15" s="21">
        <f t="shared" si="57"/>
        <v>10703.075000000001</v>
      </c>
      <c r="BH15" s="21">
        <f t="shared" si="57"/>
        <v>10658.683333333332</v>
      </c>
      <c r="BI15" s="21">
        <f t="shared" si="57"/>
        <v>10620.983333333334</v>
      </c>
      <c r="BJ15" s="21">
        <f t="shared" si="57"/>
        <v>10699.55</v>
      </c>
      <c r="BK15" s="21">
        <f t="shared" si="57"/>
        <v>10765.174999999999</v>
      </c>
      <c r="BL15" s="21">
        <f t="shared" si="57"/>
        <v>10779.974999999999</v>
      </c>
      <c r="BM15" s="21">
        <f t="shared" ref="BM15:CT15" si="58">BM14-BM57/2</f>
        <v>10837.575000000001</v>
      </c>
      <c r="BN15" s="21">
        <f t="shared" si="58"/>
        <v>10809.025</v>
      </c>
      <c r="BO15" s="21">
        <f t="shared" si="58"/>
        <v>10819.583333333336</v>
      </c>
      <c r="BP15" s="21">
        <f t="shared" si="58"/>
        <v>10803.424999999999</v>
      </c>
      <c r="BQ15" s="21">
        <f t="shared" si="58"/>
        <v>10850.5</v>
      </c>
      <c r="BR15" s="21">
        <f t="shared" si="58"/>
        <v>10785.55</v>
      </c>
      <c r="BS15" s="21">
        <f t="shared" si="58"/>
        <v>10905.95</v>
      </c>
      <c r="BT15" s="21">
        <f t="shared" si="58"/>
        <v>11030.575000000001</v>
      </c>
      <c r="BU15" s="21">
        <f t="shared" si="58"/>
        <v>11058.075000000001</v>
      </c>
      <c r="BV15" s="21">
        <f t="shared" si="58"/>
        <v>11028.975</v>
      </c>
      <c r="BW15" s="21">
        <f t="shared" si="58"/>
        <v>11120.375</v>
      </c>
      <c r="BX15" s="21">
        <f t="shared" si="58"/>
        <v>11273.7</v>
      </c>
      <c r="BY15" s="21">
        <f t="shared" si="58"/>
        <v>11314.45</v>
      </c>
      <c r="BZ15" s="21">
        <f t="shared" si="58"/>
        <v>11345.033333333331</v>
      </c>
      <c r="CA15" s="21">
        <f t="shared" si="58"/>
        <v>11427.533333333335</v>
      </c>
      <c r="CB15" s="21">
        <f t="shared" si="58"/>
        <v>11465.241666666669</v>
      </c>
      <c r="CC15" s="21">
        <f t="shared" si="58"/>
        <v>11497.55</v>
      </c>
      <c r="CD15" s="21">
        <f t="shared" si="58"/>
        <v>11523.9</v>
      </c>
      <c r="CE15" s="21">
        <f t="shared" si="58"/>
        <v>11472.491666666669</v>
      </c>
      <c r="CF15" s="21">
        <f t="shared" si="58"/>
        <v>11353.625</v>
      </c>
      <c r="CG15" s="21">
        <f t="shared" si="58"/>
        <v>11424.6</v>
      </c>
      <c r="CH15" s="21">
        <f t="shared" si="58"/>
        <v>11456.566666666668</v>
      </c>
      <c r="CI15" s="21">
        <f t="shared" si="58"/>
        <v>11520.475</v>
      </c>
      <c r="CJ15" s="21">
        <f t="shared" si="58"/>
        <v>11600.25</v>
      </c>
      <c r="CK15" s="21">
        <f t="shared" si="58"/>
        <v>11676.575000000001</v>
      </c>
      <c r="CL15" s="21">
        <f t="shared" si="58"/>
        <v>11692.6</v>
      </c>
      <c r="CM15" s="21">
        <f t="shared" si="58"/>
        <v>11660.991666666669</v>
      </c>
      <c r="CN15" s="21">
        <f t="shared" si="58"/>
        <v>11602.291666666668</v>
      </c>
      <c r="CO15" s="21">
        <f t="shared" si="58"/>
        <v>11649.575000000001</v>
      </c>
      <c r="CP15" s="21">
        <f t="shared" si="58"/>
        <v>11612.900000000001</v>
      </c>
      <c r="CQ15" s="21">
        <f t="shared" si="58"/>
        <v>11626.8</v>
      </c>
      <c r="CR15" s="21">
        <f t="shared" si="58"/>
        <v>11598.166666666666</v>
      </c>
      <c r="CS15" s="21">
        <f t="shared" si="58"/>
        <v>11578.625</v>
      </c>
      <c r="CT15" s="21">
        <f t="shared" si="58"/>
        <v>11618.075000000001</v>
      </c>
      <c r="CU15" s="21">
        <f>CU14-CU57/2</f>
        <v>11676.424999999999</v>
      </c>
      <c r="CV15" s="21">
        <f>CV14-CV57/2</f>
        <v>11771.25</v>
      </c>
      <c r="CW15" s="21">
        <f>CW14-CW57/2</f>
        <v>11767.641666666663</v>
      </c>
      <c r="CX15" s="21">
        <f t="shared" ref="CX15:DB15" si="59">CX14-CX57/2</f>
        <v>11614.8</v>
      </c>
      <c r="CY15" s="21">
        <f t="shared" si="59"/>
        <v>11585.758333333331</v>
      </c>
      <c r="CZ15" s="21">
        <f t="shared" si="59"/>
        <v>11659.85</v>
      </c>
      <c r="DA15" s="21">
        <f t="shared" si="59"/>
        <v>11664.708333333334</v>
      </c>
      <c r="DB15" s="21">
        <f t="shared" si="59"/>
        <v>11712.325000000001</v>
      </c>
      <c r="DC15" s="21">
        <f t="shared" ref="DC15:DH15" si="60">DC14-DC57/2</f>
        <v>11706.075000000001</v>
      </c>
      <c r="DD15" s="21">
        <f t="shared" si="60"/>
        <v>11731.308333333334</v>
      </c>
      <c r="DE15" s="21">
        <f t="shared" si="60"/>
        <v>11719.875</v>
      </c>
      <c r="DF15" s="21">
        <f t="shared" si="60"/>
        <v>11599.483333333334</v>
      </c>
      <c r="DG15" s="21">
        <f t="shared" si="60"/>
        <v>11522.183333333334</v>
      </c>
      <c r="DH15" s="21">
        <f t="shared" si="60"/>
        <v>11377.308333333331</v>
      </c>
      <c r="DI15" s="21">
        <f t="shared" ref="DI15:EC15" si="61">DI14-DI57/2</f>
        <v>11303.308333333331</v>
      </c>
      <c r="DJ15" s="21">
        <f t="shared" si="61"/>
        <v>11285.408333333333</v>
      </c>
      <c r="DK15" s="21">
        <f t="shared" si="61"/>
        <v>11169.766666666666</v>
      </c>
      <c r="DL15" s="21">
        <f t="shared" si="61"/>
        <v>11201.525</v>
      </c>
      <c r="DM15" s="21">
        <f t="shared" si="61"/>
        <v>11175.291666666668</v>
      </c>
      <c r="DN15" s="21">
        <f t="shared" si="61"/>
        <v>11212.45</v>
      </c>
      <c r="DO15" s="21">
        <f t="shared" si="61"/>
        <v>11343</v>
      </c>
      <c r="DP15" s="21">
        <f t="shared" si="61"/>
        <v>11718.45</v>
      </c>
      <c r="DQ15" s="21">
        <f t="shared" si="61"/>
        <v>11733.791666666664</v>
      </c>
      <c r="DR15" s="21">
        <f t="shared" si="61"/>
        <v>11733.599999999999</v>
      </c>
      <c r="DS15" s="21">
        <f t="shared" si="61"/>
        <v>11713.974999999999</v>
      </c>
      <c r="DT15" s="21">
        <f t="shared" si="61"/>
        <v>11758.55</v>
      </c>
      <c r="DU15" s="21">
        <f t="shared" si="61"/>
        <v>11884.775</v>
      </c>
      <c r="DV15" s="21">
        <f t="shared" si="61"/>
        <v>11911.724999999999</v>
      </c>
      <c r="DW15" s="21">
        <f t="shared" si="61"/>
        <v>11868.849999999999</v>
      </c>
      <c r="DX15" s="21">
        <f t="shared" si="61"/>
        <v>11913.974999999999</v>
      </c>
      <c r="DY15" s="21">
        <f t="shared" si="61"/>
        <v>11926.65</v>
      </c>
      <c r="DZ15" s="21">
        <f t="shared" si="61"/>
        <v>12011.575000000001</v>
      </c>
      <c r="EA15" s="21">
        <f t="shared" si="61"/>
        <v>12031.275000000001</v>
      </c>
      <c r="EB15" s="21">
        <f t="shared" si="61"/>
        <v>11874.175000000001</v>
      </c>
      <c r="EC15" s="21">
        <f t="shared" si="61"/>
        <v>11833.5</v>
      </c>
      <c r="ED15" s="21">
        <f t="shared" ref="ED15:EM15" si="62">ED14-ED57/2</f>
        <v>11922.933333333332</v>
      </c>
      <c r="EE15" s="21">
        <f t="shared" si="62"/>
        <v>11952.35</v>
      </c>
      <c r="EF15" s="21">
        <f t="shared" si="62"/>
        <v>11908.933333333331</v>
      </c>
      <c r="EG15" s="21">
        <f t="shared" si="62"/>
        <v>11874.2</v>
      </c>
      <c r="EH15" s="21">
        <f t="shared" si="62"/>
        <v>11833.791666666668</v>
      </c>
      <c r="EI15" s="21">
        <f t="shared" si="62"/>
        <v>11698.4</v>
      </c>
      <c r="EJ15" s="21">
        <f t="shared" si="62"/>
        <v>11684.174999999999</v>
      </c>
      <c r="EK15" s="21">
        <f t="shared" si="62"/>
        <v>11698.900000000001</v>
      </c>
      <c r="EL15" s="21">
        <f t="shared" si="62"/>
        <v>11739.275</v>
      </c>
      <c r="EM15" s="21">
        <f t="shared" si="62"/>
        <v>11738.241666666665</v>
      </c>
    </row>
    <row r="16" spans="1:143" ht="8.1" customHeight="1" x14ac:dyDescent="0.3">
      <c r="A16" s="12"/>
      <c r="B16" s="13"/>
      <c r="C16" s="13"/>
      <c r="D16" s="19"/>
      <c r="E16" s="41"/>
      <c r="F16" s="41"/>
      <c r="G16" s="41"/>
      <c r="H16" s="42"/>
      <c r="I16" s="42"/>
      <c r="J16" s="42"/>
      <c r="K16" s="42"/>
      <c r="L16" s="42"/>
      <c r="M16" s="42"/>
      <c r="N16" s="42"/>
      <c r="O16" s="42"/>
      <c r="P16" s="42"/>
      <c r="Q16" s="42"/>
      <c r="R16" s="42"/>
      <c r="S16" s="42"/>
      <c r="T16" s="42"/>
      <c r="U16" s="42"/>
      <c r="V16" s="42"/>
      <c r="W16" s="42"/>
      <c r="X16" s="42"/>
      <c r="Y16" s="42"/>
      <c r="Z16" s="42"/>
      <c r="AA16" s="42"/>
      <c r="AB16" s="42"/>
      <c r="AC16" s="11"/>
      <c r="AD16" s="11"/>
      <c r="AE16" s="11"/>
      <c r="AF16" s="11"/>
      <c r="AG16" s="11"/>
      <c r="AH16" s="11"/>
      <c r="AI16" s="11"/>
      <c r="AJ16" s="11"/>
      <c r="AK16" s="11"/>
      <c r="AL16" s="11"/>
      <c r="AM16" s="11"/>
      <c r="AN16" s="11"/>
      <c r="AO16" s="11"/>
      <c r="AP16" s="11"/>
      <c r="AQ16" s="11"/>
      <c r="AR16" s="11"/>
      <c r="AS16" s="11"/>
      <c r="AT16" s="11"/>
      <c r="AU16" s="11"/>
      <c r="AV16" s="11"/>
      <c r="AW16" s="43"/>
      <c r="AX16" s="11"/>
      <c r="AY16" s="11"/>
      <c r="AZ16" s="11"/>
      <c r="BA16" s="11"/>
      <c r="BB16" s="11"/>
      <c r="BC16" s="11"/>
      <c r="BD16" s="11"/>
      <c r="BE16" s="11"/>
      <c r="BF16" s="11"/>
      <c r="BG16" s="11"/>
      <c r="BH16" s="11"/>
      <c r="BI16" s="11"/>
      <c r="BJ16" s="11"/>
      <c r="BK16" s="11"/>
      <c r="BL16" s="11"/>
      <c r="BM16" s="11"/>
      <c r="BN16" s="11"/>
      <c r="BO16" s="11"/>
      <c r="BP16" s="11"/>
      <c r="BQ16" s="11"/>
      <c r="BR16" s="11"/>
      <c r="BS16" s="11"/>
      <c r="BT16" s="11"/>
      <c r="BU16" s="11"/>
      <c r="BV16" s="11"/>
      <c r="BW16" s="11"/>
      <c r="BX16" s="11"/>
      <c r="BY16" s="11"/>
      <c r="BZ16" s="11"/>
      <c r="CA16" s="11"/>
      <c r="CB16" s="11"/>
      <c r="CC16" s="11"/>
      <c r="CD16" s="11"/>
      <c r="CE16" s="11"/>
      <c r="CF16" s="11"/>
      <c r="CG16" s="11"/>
      <c r="CH16" s="11"/>
      <c r="CI16" s="11"/>
      <c r="CJ16" s="11"/>
      <c r="CK16" s="11"/>
      <c r="CL16" s="11"/>
      <c r="CM16" s="11"/>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11"/>
      <c r="EM16" s="11"/>
    </row>
    <row r="17" spans="1:143" ht="14.7" customHeight="1" x14ac:dyDescent="0.3">
      <c r="A17" s="12"/>
      <c r="B17" s="13"/>
      <c r="C17" s="13"/>
      <c r="D17" s="14" t="s">
        <v>15</v>
      </c>
      <c r="E17" s="49">
        <f t="shared" ref="E17:BB17" si="63">(E14+E18)/2</f>
        <v>10864.55</v>
      </c>
      <c r="F17" s="49">
        <f t="shared" si="63"/>
        <v>10851.424999999999</v>
      </c>
      <c r="G17" s="49">
        <f t="shared" si="63"/>
        <v>10765.425000000001</v>
      </c>
      <c r="H17" s="49">
        <f t="shared" si="63"/>
        <v>10594.7</v>
      </c>
      <c r="I17" s="49">
        <f t="shared" si="63"/>
        <v>10646.525000000001</v>
      </c>
      <c r="J17" s="49">
        <f t="shared" si="63"/>
        <v>10481.700000000001</v>
      </c>
      <c r="K17" s="49">
        <f t="shared" si="63"/>
        <v>10441.5</v>
      </c>
      <c r="L17" s="49">
        <f t="shared" si="63"/>
        <v>10649.199999999999</v>
      </c>
      <c r="M17" s="49">
        <f t="shared" si="63"/>
        <v>10770.524999999998</v>
      </c>
      <c r="N17" s="49">
        <f t="shared" si="63"/>
        <v>10778.775000000001</v>
      </c>
      <c r="O17" s="49">
        <f t="shared" si="63"/>
        <v>10866.6</v>
      </c>
      <c r="P17" s="49">
        <f t="shared" si="63"/>
        <v>10863.900000000001</v>
      </c>
      <c r="Q17" s="49">
        <f t="shared" si="63"/>
        <v>10947.65</v>
      </c>
      <c r="R17" s="49">
        <f t="shared" si="63"/>
        <v>10915.875000000002</v>
      </c>
      <c r="S17" s="49">
        <f t="shared" si="63"/>
        <v>10746.325000000001</v>
      </c>
      <c r="T17" s="49">
        <f t="shared" si="63"/>
        <v>10656.375</v>
      </c>
      <c r="U17" s="49">
        <f t="shared" si="63"/>
        <v>10632.2</v>
      </c>
      <c r="V17" s="49">
        <f t="shared" si="63"/>
        <v>10772.125</v>
      </c>
      <c r="W17" s="49">
        <f t="shared" si="63"/>
        <v>10838.525</v>
      </c>
      <c r="X17" s="49">
        <f t="shared" si="63"/>
        <v>10857.875</v>
      </c>
      <c r="Y17" s="49">
        <f t="shared" si="63"/>
        <v>10858.600000000002</v>
      </c>
      <c r="Z17" s="49">
        <f t="shared" si="63"/>
        <v>10763.775</v>
      </c>
      <c r="AA17" s="49">
        <f t="shared" si="63"/>
        <v>10666.75</v>
      </c>
      <c r="AB17" s="49">
        <f t="shared" si="63"/>
        <v>10677.999999999996</v>
      </c>
      <c r="AC17" s="16">
        <f t="shared" si="63"/>
        <v>10760.974999999999</v>
      </c>
      <c r="AD17" s="16">
        <f t="shared" si="63"/>
        <v>10767.7</v>
      </c>
      <c r="AE17" s="16">
        <f t="shared" si="63"/>
        <v>10802.274999999998</v>
      </c>
      <c r="AF17" s="16">
        <f t="shared" si="63"/>
        <v>10811.7</v>
      </c>
      <c r="AG17" s="16">
        <f t="shared" si="63"/>
        <v>10767.175000000001</v>
      </c>
      <c r="AH17" s="16">
        <f t="shared" si="63"/>
        <v>10714.974999999999</v>
      </c>
      <c r="AI17" s="16">
        <f t="shared" si="63"/>
        <v>10832.174999999999</v>
      </c>
      <c r="AJ17" s="16">
        <f t="shared" si="63"/>
        <v>10883.599999999999</v>
      </c>
      <c r="AK17" s="16">
        <f t="shared" si="63"/>
        <v>10874.924999999999</v>
      </c>
      <c r="AL17" s="16">
        <f t="shared" si="63"/>
        <v>10879.575000000001</v>
      </c>
      <c r="AM17" s="16">
        <f t="shared" si="63"/>
        <v>10923.800000000003</v>
      </c>
      <c r="AN17" s="16">
        <f t="shared" si="63"/>
        <v>10893.449999999997</v>
      </c>
      <c r="AO17" s="16">
        <f t="shared" si="63"/>
        <v>10821.725</v>
      </c>
      <c r="AP17" s="16">
        <f t="shared" si="63"/>
        <v>10824.225</v>
      </c>
      <c r="AQ17" s="16">
        <f t="shared" si="63"/>
        <v>10768.5</v>
      </c>
      <c r="AR17" s="16">
        <f t="shared" si="63"/>
        <v>10598.199999999999</v>
      </c>
      <c r="AS17" s="16">
        <f t="shared" si="63"/>
        <v>10646.25</v>
      </c>
      <c r="AT17" s="16">
        <f t="shared" si="63"/>
        <v>10617.925000000001</v>
      </c>
      <c r="AU17" s="16">
        <f t="shared" si="63"/>
        <v>10632.325000000001</v>
      </c>
      <c r="AV17" s="16">
        <f t="shared" si="63"/>
        <v>10754.75</v>
      </c>
      <c r="AW17" s="50">
        <f t="shared" si="63"/>
        <v>10853.55</v>
      </c>
      <c r="AX17" s="16">
        <f t="shared" si="63"/>
        <v>10863.2</v>
      </c>
      <c r="AY17" s="16">
        <f t="shared" si="63"/>
        <v>10910.524999999998</v>
      </c>
      <c r="AZ17" s="16">
        <f t="shared" si="63"/>
        <v>11012.575000000001</v>
      </c>
      <c r="BA17" s="16">
        <f t="shared" si="63"/>
        <v>11056.5</v>
      </c>
      <c r="BB17" s="16">
        <f t="shared" si="63"/>
        <v>10934.525000000001</v>
      </c>
      <c r="BC17" s="16">
        <f t="shared" ref="BC17:BL17" si="64">(BC14+BC18)/2</f>
        <v>10872.95</v>
      </c>
      <c r="BD17" s="16">
        <f t="shared" si="64"/>
        <v>10827.6</v>
      </c>
      <c r="BE17" s="16">
        <f t="shared" si="64"/>
        <v>10782.875</v>
      </c>
      <c r="BF17" s="16">
        <f t="shared" si="64"/>
        <v>10732.4</v>
      </c>
      <c r="BG17" s="16">
        <f t="shared" si="64"/>
        <v>10672.400000000001</v>
      </c>
      <c r="BH17" s="16">
        <f t="shared" si="64"/>
        <v>10634.674999999999</v>
      </c>
      <c r="BI17" s="16">
        <f t="shared" si="64"/>
        <v>10595</v>
      </c>
      <c r="BJ17" s="16">
        <f t="shared" si="64"/>
        <v>10690.924999999999</v>
      </c>
      <c r="BK17" s="16">
        <f t="shared" si="64"/>
        <v>10755.674999999999</v>
      </c>
      <c r="BL17" s="16">
        <f t="shared" si="64"/>
        <v>10775.025000000001</v>
      </c>
      <c r="BM17" s="16">
        <f t="shared" ref="BM17:CT17" si="65">(BM14+BM18)/2</f>
        <v>10834.075000000001</v>
      </c>
      <c r="BN17" s="16">
        <f t="shared" si="65"/>
        <v>10782.3</v>
      </c>
      <c r="BO17" s="16">
        <f t="shared" si="65"/>
        <v>10778.925000000003</v>
      </c>
      <c r="BP17" s="16">
        <f t="shared" si="65"/>
        <v>10788.674999999999</v>
      </c>
      <c r="BQ17" s="16">
        <f t="shared" si="65"/>
        <v>10843.300000000001</v>
      </c>
      <c r="BR17" s="16">
        <f t="shared" si="65"/>
        <v>10707.3</v>
      </c>
      <c r="BS17" s="16">
        <f t="shared" si="65"/>
        <v>10902.225000000002</v>
      </c>
      <c r="BT17" s="16">
        <f t="shared" si="65"/>
        <v>11025.925000000003</v>
      </c>
      <c r="BU17" s="16">
        <f t="shared" si="65"/>
        <v>11042.650000000003</v>
      </c>
      <c r="BV17" s="16">
        <f t="shared" si="65"/>
        <v>11022.174999999999</v>
      </c>
      <c r="BW17" s="16">
        <f t="shared" si="65"/>
        <v>11113.950000000003</v>
      </c>
      <c r="BX17" s="16">
        <f t="shared" si="65"/>
        <v>11264.100000000002</v>
      </c>
      <c r="BY17" s="16">
        <f t="shared" si="65"/>
        <v>11309.150000000001</v>
      </c>
      <c r="BZ17" s="16">
        <f t="shared" si="65"/>
        <v>11328.499999999998</v>
      </c>
      <c r="CA17" s="16">
        <f t="shared" si="65"/>
        <v>11398.825000000001</v>
      </c>
      <c r="CB17" s="16">
        <f t="shared" si="65"/>
        <v>11437.350000000002</v>
      </c>
      <c r="CC17" s="16">
        <f t="shared" si="65"/>
        <v>11491.824999999999</v>
      </c>
      <c r="CD17" s="16">
        <f t="shared" si="65"/>
        <v>11512.075000000001</v>
      </c>
      <c r="CE17" s="16">
        <f t="shared" si="65"/>
        <v>11445.725000000002</v>
      </c>
      <c r="CF17" s="16">
        <f t="shared" si="65"/>
        <v>11332.925000000001</v>
      </c>
      <c r="CG17" s="16">
        <f t="shared" si="65"/>
        <v>11417.849999999999</v>
      </c>
      <c r="CH17" s="16">
        <f t="shared" si="65"/>
        <v>11429.025000000001</v>
      </c>
      <c r="CI17" s="16">
        <f t="shared" si="65"/>
        <v>11511.224999999999</v>
      </c>
      <c r="CJ17" s="16">
        <f t="shared" si="65"/>
        <v>11597.025</v>
      </c>
      <c r="CK17" s="16">
        <f t="shared" si="65"/>
        <v>11656.95</v>
      </c>
      <c r="CL17" s="16">
        <f t="shared" si="65"/>
        <v>11684.525000000001</v>
      </c>
      <c r="CM17" s="16">
        <f t="shared" si="65"/>
        <v>11636.550000000003</v>
      </c>
      <c r="CN17" s="16">
        <f t="shared" si="65"/>
        <v>11578.600000000002</v>
      </c>
      <c r="CO17" s="16">
        <f t="shared" si="65"/>
        <v>11637.725000000002</v>
      </c>
      <c r="CP17" s="16">
        <f t="shared" si="65"/>
        <v>11576.800000000003</v>
      </c>
      <c r="CQ17" s="16">
        <f t="shared" si="65"/>
        <v>11620.825000000001</v>
      </c>
      <c r="CR17" s="16">
        <f t="shared" si="65"/>
        <v>11578.025</v>
      </c>
      <c r="CS17" s="16">
        <f t="shared" si="65"/>
        <v>11573.625</v>
      </c>
      <c r="CT17" s="16">
        <f t="shared" si="65"/>
        <v>11611.125000000002</v>
      </c>
      <c r="CU17" s="16">
        <f>(CU14+CU18)/2</f>
        <v>11669.3</v>
      </c>
      <c r="CV17" s="16">
        <f>(CV14+CV18)/2</f>
        <v>11759.350000000002</v>
      </c>
      <c r="CW17" s="16">
        <f>(CW14+CW18)/2</f>
        <v>11745.649999999998</v>
      </c>
      <c r="CX17" s="16">
        <f t="shared" ref="CX17:DB17" si="66">(CX14+CX18)/2</f>
        <v>11589.2</v>
      </c>
      <c r="CY17" s="16">
        <f t="shared" si="66"/>
        <v>11570.374999999998</v>
      </c>
      <c r="CZ17" s="16">
        <f t="shared" si="66"/>
        <v>11652.499999999998</v>
      </c>
      <c r="DA17" s="16">
        <f t="shared" si="66"/>
        <v>11633.05</v>
      </c>
      <c r="DB17" s="16">
        <f t="shared" si="66"/>
        <v>11708.2</v>
      </c>
      <c r="DC17" s="16">
        <f t="shared" ref="DC17:DH17" si="67">(DC14+DC18)/2</f>
        <v>11702.025000000001</v>
      </c>
      <c r="DD17" s="16">
        <f t="shared" si="67"/>
        <v>11712.150000000001</v>
      </c>
      <c r="DE17" s="16">
        <f t="shared" si="67"/>
        <v>11705.8</v>
      </c>
      <c r="DF17" s="16">
        <f t="shared" si="67"/>
        <v>11584.800000000001</v>
      </c>
      <c r="DG17" s="16">
        <f t="shared" si="67"/>
        <v>11491.175000000001</v>
      </c>
      <c r="DH17" s="16">
        <f t="shared" si="67"/>
        <v>11353.199999999999</v>
      </c>
      <c r="DI17" s="16">
        <f t="shared" ref="DI17:EC17" si="68">(DI14+DI18)/2</f>
        <v>11278.424999999999</v>
      </c>
      <c r="DJ17" s="16">
        <f t="shared" si="68"/>
        <v>11264.974999999999</v>
      </c>
      <c r="DK17" s="16">
        <f t="shared" si="68"/>
        <v>11136.900000000001</v>
      </c>
      <c r="DL17" s="16">
        <f t="shared" si="68"/>
        <v>11165.174999999999</v>
      </c>
      <c r="DM17" s="16">
        <f t="shared" si="68"/>
        <v>11146.975000000002</v>
      </c>
      <c r="DN17" s="16">
        <f t="shared" si="68"/>
        <v>11200.225000000002</v>
      </c>
      <c r="DO17" s="16">
        <f t="shared" si="68"/>
        <v>11333.5</v>
      </c>
      <c r="DP17" s="16">
        <f t="shared" si="68"/>
        <v>11709.975000000002</v>
      </c>
      <c r="DQ17" s="16">
        <f t="shared" si="68"/>
        <v>11695.949999999997</v>
      </c>
      <c r="DR17" s="16">
        <f t="shared" si="68"/>
        <v>11710.15</v>
      </c>
      <c r="DS17" s="16">
        <f t="shared" si="68"/>
        <v>11635.775</v>
      </c>
      <c r="DT17" s="16">
        <f t="shared" si="68"/>
        <v>11751.099999999999</v>
      </c>
      <c r="DU17" s="16">
        <f t="shared" si="68"/>
        <v>11868.575000000001</v>
      </c>
      <c r="DV17" s="16">
        <f t="shared" si="68"/>
        <v>11896.825000000001</v>
      </c>
      <c r="DW17" s="16">
        <f t="shared" si="68"/>
        <v>11848.949999999997</v>
      </c>
      <c r="DX17" s="16">
        <f t="shared" si="68"/>
        <v>11902.650000000001</v>
      </c>
      <c r="DY17" s="16">
        <f t="shared" si="68"/>
        <v>11876.125</v>
      </c>
      <c r="DZ17" s="16">
        <f t="shared" si="68"/>
        <v>12004.324999999997</v>
      </c>
      <c r="EA17" s="16">
        <f t="shared" si="68"/>
        <v>12013.750000000002</v>
      </c>
      <c r="EB17" s="16">
        <f t="shared" si="68"/>
        <v>11837</v>
      </c>
      <c r="EC17" s="16">
        <f t="shared" si="68"/>
        <v>11820.075000000001</v>
      </c>
      <c r="ED17" s="16">
        <f t="shared" ref="ED17:EM17" si="69">(ED14+ED18)/2</f>
        <v>11897.224999999999</v>
      </c>
      <c r="EE17" s="16">
        <f t="shared" si="69"/>
        <v>11934.975000000002</v>
      </c>
      <c r="EF17" s="16">
        <f t="shared" si="69"/>
        <v>11886.274999999998</v>
      </c>
      <c r="EG17" s="16">
        <f t="shared" si="69"/>
        <v>11865.549999999997</v>
      </c>
      <c r="EH17" s="16">
        <f t="shared" si="69"/>
        <v>11810.500000000002</v>
      </c>
      <c r="EI17" s="16">
        <f t="shared" si="69"/>
        <v>11664.95</v>
      </c>
      <c r="EJ17" s="16">
        <f t="shared" si="69"/>
        <v>11666.325000000001</v>
      </c>
      <c r="EK17" s="16">
        <f t="shared" si="69"/>
        <v>11658.275000000001</v>
      </c>
      <c r="EL17" s="16">
        <f t="shared" si="69"/>
        <v>11733.400000000001</v>
      </c>
      <c r="EM17" s="16">
        <f t="shared" si="69"/>
        <v>11714.599999999999</v>
      </c>
    </row>
    <row r="18" spans="1:143" ht="14.7" customHeight="1" x14ac:dyDescent="0.3">
      <c r="A18" s="12"/>
      <c r="B18" s="13"/>
      <c r="C18" s="13"/>
      <c r="D18" s="14" t="s">
        <v>16</v>
      </c>
      <c r="E18" s="63">
        <f t="shared" ref="E18:BB18" si="70">2*E14-E2</f>
        <v>10839</v>
      </c>
      <c r="F18" s="63">
        <f t="shared" si="70"/>
        <v>10838.25</v>
      </c>
      <c r="G18" s="63">
        <f t="shared" si="70"/>
        <v>10746.883333333335</v>
      </c>
      <c r="H18" s="64">
        <f t="shared" si="70"/>
        <v>10552.050000000001</v>
      </c>
      <c r="I18" s="64">
        <f t="shared" si="70"/>
        <v>10627.183333333334</v>
      </c>
      <c r="J18" s="64">
        <f t="shared" si="70"/>
        <v>10455.983333333335</v>
      </c>
      <c r="K18" s="64">
        <f t="shared" si="70"/>
        <v>10399.616666666667</v>
      </c>
      <c r="L18" s="64">
        <f t="shared" si="70"/>
        <v>10614.866666666665</v>
      </c>
      <c r="M18" s="64">
        <f t="shared" si="70"/>
        <v>10747.83333333333</v>
      </c>
      <c r="N18" s="64">
        <f t="shared" si="70"/>
        <v>10766.45</v>
      </c>
      <c r="O18" s="64">
        <f t="shared" si="70"/>
        <v>10855.35</v>
      </c>
      <c r="P18" s="64">
        <f t="shared" si="70"/>
        <v>10846.733333333335</v>
      </c>
      <c r="Q18" s="64">
        <f t="shared" si="70"/>
        <v>10935.15</v>
      </c>
      <c r="R18" s="64">
        <f t="shared" si="70"/>
        <v>10900.316666666669</v>
      </c>
      <c r="S18" s="64">
        <f t="shared" si="70"/>
        <v>10673.883333333333</v>
      </c>
      <c r="T18" s="64">
        <f t="shared" si="70"/>
        <v>10614.400000000001</v>
      </c>
      <c r="U18" s="64">
        <f t="shared" si="70"/>
        <v>10593.766666666666</v>
      </c>
      <c r="V18" s="64">
        <f t="shared" si="70"/>
        <v>10751.433333333334</v>
      </c>
      <c r="W18" s="64">
        <f t="shared" si="70"/>
        <v>10820.166666666666</v>
      </c>
      <c r="X18" s="64">
        <f t="shared" si="70"/>
        <v>10835.983333333334</v>
      </c>
      <c r="Y18" s="64">
        <f t="shared" si="70"/>
        <v>10836.933333333336</v>
      </c>
      <c r="Z18" s="64">
        <f t="shared" si="70"/>
        <v>10719.916666666666</v>
      </c>
      <c r="AA18" s="64">
        <f t="shared" si="70"/>
        <v>10617.650000000001</v>
      </c>
      <c r="AB18" s="64">
        <f t="shared" si="70"/>
        <v>10656.98333333333</v>
      </c>
      <c r="AC18" s="22">
        <f t="shared" si="70"/>
        <v>10735.98333333333</v>
      </c>
      <c r="AD18" s="22">
        <f t="shared" si="70"/>
        <v>10750.783333333333</v>
      </c>
      <c r="AE18" s="22">
        <f t="shared" si="70"/>
        <v>10779.566666666664</v>
      </c>
      <c r="AF18" s="22">
        <f t="shared" si="70"/>
        <v>10795.816666666668</v>
      </c>
      <c r="AG18" s="22">
        <f t="shared" si="70"/>
        <v>10739.516666666668</v>
      </c>
      <c r="AH18" s="22">
        <f t="shared" si="70"/>
        <v>10683.966666666664</v>
      </c>
      <c r="AI18" s="22">
        <f t="shared" si="70"/>
        <v>10810.583333333332</v>
      </c>
      <c r="AJ18" s="22">
        <f t="shared" si="70"/>
        <v>10868.749999999998</v>
      </c>
      <c r="AK18" s="22">
        <f t="shared" si="70"/>
        <v>10856.35</v>
      </c>
      <c r="AL18" s="22">
        <f t="shared" si="70"/>
        <v>10863.366666666669</v>
      </c>
      <c r="AM18" s="22">
        <f t="shared" si="70"/>
        <v>10902.583333333336</v>
      </c>
      <c r="AN18" s="22">
        <f t="shared" si="70"/>
        <v>10874.666666666664</v>
      </c>
      <c r="AO18" s="22">
        <f t="shared" si="70"/>
        <v>10780.7</v>
      </c>
      <c r="AP18" s="22">
        <f t="shared" si="70"/>
        <v>10810.1</v>
      </c>
      <c r="AQ18" s="22">
        <f t="shared" si="70"/>
        <v>10714.099999999999</v>
      </c>
      <c r="AR18" s="22">
        <f t="shared" si="70"/>
        <v>10469.216666666665</v>
      </c>
      <c r="AS18" s="22">
        <f t="shared" si="70"/>
        <v>10593.516666666666</v>
      </c>
      <c r="AT18" s="22">
        <f t="shared" si="70"/>
        <v>10593.783333333335</v>
      </c>
      <c r="AU18" s="22">
        <f t="shared" si="70"/>
        <v>10606.366666666669</v>
      </c>
      <c r="AV18" s="22">
        <f t="shared" si="70"/>
        <v>10726.983333333334</v>
      </c>
      <c r="AW18" s="65">
        <f t="shared" si="70"/>
        <v>10810.25</v>
      </c>
      <c r="AX18" s="22">
        <f t="shared" si="70"/>
        <v>10841.633333333333</v>
      </c>
      <c r="AY18" s="22">
        <f t="shared" si="70"/>
        <v>10895.133333333331</v>
      </c>
      <c r="AZ18" s="22">
        <f t="shared" si="70"/>
        <v>10992.566666666668</v>
      </c>
      <c r="BA18" s="22">
        <f t="shared" si="70"/>
        <v>11035.966666666665</v>
      </c>
      <c r="BB18" s="22">
        <f t="shared" si="70"/>
        <v>10898.966666666667</v>
      </c>
      <c r="BC18" s="22">
        <f t="shared" ref="BC18:BL18" si="71">2*BC14-BC2</f>
        <v>10853.633333333333</v>
      </c>
      <c r="BD18" s="22">
        <f t="shared" si="71"/>
        <v>10799.833333333334</v>
      </c>
      <c r="BE18" s="22">
        <f t="shared" si="71"/>
        <v>10746.616666666667</v>
      </c>
      <c r="BF18" s="22">
        <f t="shared" si="71"/>
        <v>10712.3</v>
      </c>
      <c r="BG18" s="22">
        <f t="shared" si="71"/>
        <v>10634.616666666669</v>
      </c>
      <c r="BH18" s="22">
        <f t="shared" si="71"/>
        <v>10592.933333333332</v>
      </c>
      <c r="BI18" s="22">
        <f t="shared" si="71"/>
        <v>10552.383333333333</v>
      </c>
      <c r="BJ18" s="22">
        <f t="shared" si="71"/>
        <v>10670.333333333332</v>
      </c>
      <c r="BK18" s="22">
        <f t="shared" si="71"/>
        <v>10737.949999999999</v>
      </c>
      <c r="BL18" s="22">
        <f t="shared" si="71"/>
        <v>10766.183333333334</v>
      </c>
      <c r="BM18" s="22">
        <f t="shared" ref="BM18:CT18" si="72">2*BM14-BM2</f>
        <v>10816.4</v>
      </c>
      <c r="BN18" s="22">
        <f t="shared" si="72"/>
        <v>10746.816666666666</v>
      </c>
      <c r="BO18" s="22">
        <f t="shared" si="72"/>
        <v>10725.333333333336</v>
      </c>
      <c r="BP18" s="22">
        <f t="shared" si="72"/>
        <v>10763</v>
      </c>
      <c r="BQ18" s="22">
        <f t="shared" si="72"/>
        <v>10831.766666666668</v>
      </c>
      <c r="BR18" s="22">
        <f t="shared" si="72"/>
        <v>10613.916666666664</v>
      </c>
      <c r="BS18" s="22">
        <f t="shared" si="72"/>
        <v>10871.333333333338</v>
      </c>
      <c r="BT18" s="22">
        <f t="shared" si="72"/>
        <v>11013.800000000003</v>
      </c>
      <c r="BU18" s="22">
        <f t="shared" si="72"/>
        <v>11027.183333333338</v>
      </c>
      <c r="BV18" s="22">
        <f t="shared" si="72"/>
        <v>11013.233333333334</v>
      </c>
      <c r="BW18" s="22">
        <f t="shared" si="72"/>
        <v>11091.633333333337</v>
      </c>
      <c r="BX18" s="22">
        <f t="shared" si="72"/>
        <v>11245.333333333338</v>
      </c>
      <c r="BY18" s="22">
        <f t="shared" si="72"/>
        <v>11294.76666666667</v>
      </c>
      <c r="BZ18" s="22">
        <f t="shared" si="72"/>
        <v>11310.183333333331</v>
      </c>
      <c r="CA18" s="22">
        <f t="shared" si="72"/>
        <v>11369.433333333334</v>
      </c>
      <c r="CB18" s="22">
        <f t="shared" si="72"/>
        <v>11406.41666666667</v>
      </c>
      <c r="CC18" s="22">
        <f t="shared" si="72"/>
        <v>11474.483333333332</v>
      </c>
      <c r="CD18" s="22">
        <f t="shared" si="72"/>
        <v>11497.4</v>
      </c>
      <c r="CE18" s="22">
        <f t="shared" si="72"/>
        <v>11403.366666666669</v>
      </c>
      <c r="CF18" s="22">
        <f t="shared" si="72"/>
        <v>11312.016666666668</v>
      </c>
      <c r="CG18" s="22">
        <f t="shared" si="72"/>
        <v>11391.55</v>
      </c>
      <c r="CH18" s="22">
        <f t="shared" si="72"/>
        <v>11389.966666666667</v>
      </c>
      <c r="CI18" s="22">
        <f t="shared" si="72"/>
        <v>11485.466666666664</v>
      </c>
      <c r="CJ18" s="22">
        <f t="shared" si="72"/>
        <v>11585.916666666666</v>
      </c>
      <c r="CK18" s="22">
        <f t="shared" si="72"/>
        <v>11629.9</v>
      </c>
      <c r="CL18" s="22">
        <f t="shared" si="72"/>
        <v>11669.583333333334</v>
      </c>
      <c r="CM18" s="22">
        <f t="shared" si="72"/>
        <v>11595.066666666669</v>
      </c>
      <c r="CN18" s="22">
        <f t="shared" si="72"/>
        <v>11550.616666666669</v>
      </c>
      <c r="CO18" s="22">
        <f t="shared" si="72"/>
        <v>11620.41666666667</v>
      </c>
      <c r="CP18" s="22">
        <f t="shared" si="72"/>
        <v>11532.300000000003</v>
      </c>
      <c r="CQ18" s="22">
        <f t="shared" si="72"/>
        <v>11599.800000000001</v>
      </c>
      <c r="CR18" s="22">
        <f t="shared" si="72"/>
        <v>11544.016666666666</v>
      </c>
      <c r="CS18" s="22">
        <f t="shared" si="72"/>
        <v>11562.599999999999</v>
      </c>
      <c r="CT18" s="22">
        <f t="shared" si="72"/>
        <v>11595.716666666669</v>
      </c>
      <c r="CU18" s="22">
        <f>2*CU14-CU2</f>
        <v>11657.533333333331</v>
      </c>
      <c r="CV18" s="22">
        <f>2*CV14-CV2</f>
        <v>11742.150000000001</v>
      </c>
      <c r="CW18" s="22">
        <f>2*CW14-CW2</f>
        <v>11708.816666666664</v>
      </c>
      <c r="CX18" s="22">
        <f t="shared" ref="CX18:DB18" si="73">2*CX14-CX2</f>
        <v>11543.25</v>
      </c>
      <c r="CY18" s="22">
        <f t="shared" si="73"/>
        <v>11545.183333333331</v>
      </c>
      <c r="CZ18" s="22">
        <f t="shared" si="73"/>
        <v>11623.049999999997</v>
      </c>
      <c r="DA18" s="22">
        <f t="shared" si="73"/>
        <v>11578.483333333334</v>
      </c>
      <c r="DB18" s="22">
        <f t="shared" si="73"/>
        <v>11689.966666666669</v>
      </c>
      <c r="DC18" s="22">
        <f t="shared" ref="DC18:DH18" si="74">2*DC14-DC2</f>
        <v>11683.95</v>
      </c>
      <c r="DD18" s="22">
        <f t="shared" si="74"/>
        <v>11686.433333333334</v>
      </c>
      <c r="DE18" s="22">
        <f t="shared" si="74"/>
        <v>11684.1</v>
      </c>
      <c r="DF18" s="22">
        <f t="shared" si="74"/>
        <v>11568.883333333335</v>
      </c>
      <c r="DG18" s="22">
        <f t="shared" si="74"/>
        <v>11435.883333333335</v>
      </c>
      <c r="DH18" s="22">
        <f t="shared" si="74"/>
        <v>11311.233333333332</v>
      </c>
      <c r="DI18" s="22">
        <f t="shared" ref="DI18:EC18" si="75">2*DI14-DI2</f>
        <v>11252.033333333331</v>
      </c>
      <c r="DJ18" s="22">
        <f t="shared" si="75"/>
        <v>11238.033333333333</v>
      </c>
      <c r="DK18" s="22">
        <f t="shared" si="75"/>
        <v>11082.466666666667</v>
      </c>
      <c r="DL18" s="22">
        <f t="shared" si="75"/>
        <v>11121.983333333334</v>
      </c>
      <c r="DM18" s="22">
        <f t="shared" si="75"/>
        <v>11100.366666666669</v>
      </c>
      <c r="DN18" s="22">
        <f t="shared" si="75"/>
        <v>11173.116666666669</v>
      </c>
      <c r="DO18" s="22">
        <f t="shared" si="75"/>
        <v>11302.616666666667</v>
      </c>
      <c r="DP18" s="22">
        <f t="shared" si="75"/>
        <v>11664.900000000001</v>
      </c>
      <c r="DQ18" s="22">
        <f t="shared" si="75"/>
        <v>11633.416666666664</v>
      </c>
      <c r="DR18" s="22">
        <f t="shared" si="75"/>
        <v>11685.266666666666</v>
      </c>
      <c r="DS18" s="22">
        <f t="shared" si="75"/>
        <v>11500.65</v>
      </c>
      <c r="DT18" s="22">
        <f t="shared" si="75"/>
        <v>11715.133333333331</v>
      </c>
      <c r="DU18" s="22">
        <f t="shared" si="75"/>
        <v>11839.050000000001</v>
      </c>
      <c r="DV18" s="22">
        <f t="shared" si="75"/>
        <v>11876.25</v>
      </c>
      <c r="DW18" s="22">
        <f t="shared" si="75"/>
        <v>11821.299999999997</v>
      </c>
      <c r="DX18" s="22">
        <f t="shared" si="75"/>
        <v>11880.683333333334</v>
      </c>
      <c r="DY18" s="22">
        <f t="shared" si="75"/>
        <v>11821.75</v>
      </c>
      <c r="DZ18" s="22">
        <f t="shared" si="75"/>
        <v>11971.416666666664</v>
      </c>
      <c r="EA18" s="22">
        <f t="shared" si="75"/>
        <v>11986.600000000002</v>
      </c>
      <c r="EB18" s="22">
        <f t="shared" si="75"/>
        <v>11769.400000000001</v>
      </c>
      <c r="EC18" s="22">
        <f t="shared" si="75"/>
        <v>11794.266666666666</v>
      </c>
      <c r="ED18" s="22">
        <f t="shared" ref="ED18:EM18" si="76">2*ED14-ED2</f>
        <v>11871.283333333333</v>
      </c>
      <c r="EE18" s="22">
        <f t="shared" si="76"/>
        <v>11913.183333333336</v>
      </c>
      <c r="EF18" s="22">
        <f t="shared" si="76"/>
        <v>11860.883333333331</v>
      </c>
      <c r="EG18" s="22">
        <f t="shared" si="76"/>
        <v>11843.616666666663</v>
      </c>
      <c r="EH18" s="22">
        <f t="shared" si="76"/>
        <v>11776.716666666669</v>
      </c>
      <c r="EI18" s="22">
        <f t="shared" si="76"/>
        <v>11605.25</v>
      </c>
      <c r="EJ18" s="22">
        <f t="shared" si="76"/>
        <v>11646.033333333333</v>
      </c>
      <c r="EK18" s="22">
        <f t="shared" si="76"/>
        <v>11610.2</v>
      </c>
      <c r="EL18" s="22">
        <f t="shared" si="76"/>
        <v>11696.7</v>
      </c>
      <c r="EM18" s="22">
        <f t="shared" si="76"/>
        <v>11676.816666666666</v>
      </c>
    </row>
    <row r="19" spans="1:143" ht="14.7" customHeight="1" x14ac:dyDescent="0.3">
      <c r="A19" s="12"/>
      <c r="B19" s="13"/>
      <c r="C19" s="13"/>
      <c r="D19" s="14" t="s">
        <v>17</v>
      </c>
      <c r="E19" s="49">
        <f t="shared" ref="E19:BB19" si="77">(E18+E20)/2</f>
        <v>10816.625</v>
      </c>
      <c r="F19" s="49">
        <f t="shared" si="77"/>
        <v>10822.625</v>
      </c>
      <c r="G19" s="49">
        <f t="shared" si="77"/>
        <v>10728.875000000002</v>
      </c>
      <c r="H19" s="49">
        <f t="shared" si="77"/>
        <v>10527.5</v>
      </c>
      <c r="I19" s="49">
        <f t="shared" si="77"/>
        <v>10593.925000000001</v>
      </c>
      <c r="J19" s="49">
        <f t="shared" si="77"/>
        <v>10439.750000000002</v>
      </c>
      <c r="K19" s="49">
        <f t="shared" si="77"/>
        <v>10324.85</v>
      </c>
      <c r="L19" s="49">
        <f t="shared" si="77"/>
        <v>10553.499999999998</v>
      </c>
      <c r="M19" s="49">
        <f t="shared" si="77"/>
        <v>10725.974999999999</v>
      </c>
      <c r="N19" s="49">
        <f t="shared" si="77"/>
        <v>10746.95</v>
      </c>
      <c r="O19" s="49">
        <f t="shared" si="77"/>
        <v>10838.85</v>
      </c>
      <c r="P19" s="49">
        <f t="shared" si="77"/>
        <v>10815.750000000002</v>
      </c>
      <c r="Q19" s="49">
        <f t="shared" si="77"/>
        <v>10919.075000000001</v>
      </c>
      <c r="R19" s="49">
        <f t="shared" si="77"/>
        <v>10874.625000000002</v>
      </c>
      <c r="S19" s="49">
        <f t="shared" si="77"/>
        <v>10633.825000000001</v>
      </c>
      <c r="T19" s="49">
        <f t="shared" si="77"/>
        <v>10589.850000000002</v>
      </c>
      <c r="U19" s="49">
        <f t="shared" si="77"/>
        <v>10525.724999999999</v>
      </c>
      <c r="V19" s="49">
        <f t="shared" si="77"/>
        <v>10737.25</v>
      </c>
      <c r="W19" s="49">
        <f t="shared" si="77"/>
        <v>10800.3</v>
      </c>
      <c r="X19" s="49">
        <f t="shared" si="77"/>
        <v>10822.7</v>
      </c>
      <c r="Y19" s="49">
        <f t="shared" si="77"/>
        <v>10800.350000000002</v>
      </c>
      <c r="Z19" s="49">
        <f t="shared" si="77"/>
        <v>10683.625</v>
      </c>
      <c r="AA19" s="49">
        <f t="shared" si="77"/>
        <v>10590.350000000002</v>
      </c>
      <c r="AB19" s="49">
        <f t="shared" si="77"/>
        <v>10621.799999999997</v>
      </c>
      <c r="AC19" s="16">
        <f t="shared" si="77"/>
        <v>10718.074999999997</v>
      </c>
      <c r="AD19" s="16">
        <f t="shared" si="77"/>
        <v>10725.099999999999</v>
      </c>
      <c r="AE19" s="16">
        <f t="shared" si="77"/>
        <v>10741.774999999998</v>
      </c>
      <c r="AF19" s="16">
        <f t="shared" si="77"/>
        <v>10782.924999999999</v>
      </c>
      <c r="AG19" s="16">
        <f t="shared" si="77"/>
        <v>10711.800000000001</v>
      </c>
      <c r="AH19" s="16">
        <f t="shared" si="77"/>
        <v>10657.149999999998</v>
      </c>
      <c r="AI19" s="16">
        <f t="shared" si="77"/>
        <v>10772.474999999999</v>
      </c>
      <c r="AJ19" s="16">
        <f t="shared" si="77"/>
        <v>10857.974999999999</v>
      </c>
      <c r="AK19" s="16">
        <f t="shared" si="77"/>
        <v>10831.924999999999</v>
      </c>
      <c r="AL19" s="16">
        <f t="shared" si="77"/>
        <v>10841.575000000001</v>
      </c>
      <c r="AM19" s="16">
        <f t="shared" si="77"/>
        <v>10872.95</v>
      </c>
      <c r="AN19" s="16">
        <f t="shared" si="77"/>
        <v>10850.624999999998</v>
      </c>
      <c r="AO19" s="16">
        <f t="shared" si="77"/>
        <v>10755.300000000001</v>
      </c>
      <c r="AP19" s="16">
        <f t="shared" si="77"/>
        <v>10790.25</v>
      </c>
      <c r="AQ19" s="16">
        <f t="shared" si="77"/>
        <v>10680.875</v>
      </c>
      <c r="AR19" s="16">
        <f t="shared" si="77"/>
        <v>10272.549999999999</v>
      </c>
      <c r="AS19" s="16">
        <f t="shared" si="77"/>
        <v>10559.5</v>
      </c>
      <c r="AT19" s="16">
        <f t="shared" si="77"/>
        <v>10564.575000000001</v>
      </c>
      <c r="AU19" s="16">
        <f t="shared" si="77"/>
        <v>10583.650000000001</v>
      </c>
      <c r="AV19" s="16">
        <f t="shared" si="77"/>
        <v>10675</v>
      </c>
      <c r="AW19" s="50">
        <f t="shared" si="77"/>
        <v>10768.55</v>
      </c>
      <c r="AX19" s="16">
        <f t="shared" si="77"/>
        <v>10806.325000000001</v>
      </c>
      <c r="AY19" s="16">
        <f t="shared" si="77"/>
        <v>10875.524999999998</v>
      </c>
      <c r="AZ19" s="16">
        <f t="shared" si="77"/>
        <v>10957.625</v>
      </c>
      <c r="BA19" s="16">
        <f t="shared" si="77"/>
        <v>11019.25</v>
      </c>
      <c r="BB19" s="16">
        <f t="shared" si="77"/>
        <v>10876.650000000001</v>
      </c>
      <c r="BC19" s="16">
        <f t="shared" ref="BC19:BL19" si="78">(BC18+BC20)/2</f>
        <v>10836.05</v>
      </c>
      <c r="BD19" s="16">
        <f t="shared" si="78"/>
        <v>10784.05</v>
      </c>
      <c r="BE19" s="16">
        <f t="shared" si="78"/>
        <v>10723.1</v>
      </c>
      <c r="BF19" s="16">
        <f t="shared" si="78"/>
        <v>10695.424999999999</v>
      </c>
      <c r="BG19" s="16">
        <f t="shared" si="78"/>
        <v>10589.725000000002</v>
      </c>
      <c r="BH19" s="16">
        <f t="shared" si="78"/>
        <v>10568.924999999999</v>
      </c>
      <c r="BI19" s="16">
        <f t="shared" si="78"/>
        <v>10526.4</v>
      </c>
      <c r="BJ19" s="16">
        <f t="shared" si="78"/>
        <v>10637.774999999998</v>
      </c>
      <c r="BK19" s="16">
        <f t="shared" si="78"/>
        <v>10712</v>
      </c>
      <c r="BL19" s="16">
        <f t="shared" si="78"/>
        <v>10753.45</v>
      </c>
      <c r="BM19" s="16">
        <f t="shared" ref="BM19:CT19" si="79">(BM18+BM20)/2</f>
        <v>10784.55</v>
      </c>
      <c r="BN19" s="16">
        <f t="shared" si="79"/>
        <v>10702.574999999999</v>
      </c>
      <c r="BO19" s="16">
        <f t="shared" si="79"/>
        <v>10684.675000000003</v>
      </c>
      <c r="BP19" s="16">
        <f t="shared" si="79"/>
        <v>10748.25</v>
      </c>
      <c r="BQ19" s="16">
        <f t="shared" si="79"/>
        <v>10815.900000000001</v>
      </c>
      <c r="BR19" s="16">
        <f t="shared" si="79"/>
        <v>10505.399999999998</v>
      </c>
      <c r="BS19" s="16">
        <f t="shared" si="79"/>
        <v>10813.275000000003</v>
      </c>
      <c r="BT19" s="16">
        <f t="shared" si="79"/>
        <v>10994.200000000003</v>
      </c>
      <c r="BU19" s="16">
        <f t="shared" si="79"/>
        <v>11011.675000000003</v>
      </c>
      <c r="BV19" s="16">
        <f t="shared" si="79"/>
        <v>11002.150000000001</v>
      </c>
      <c r="BW19" s="16">
        <f t="shared" si="79"/>
        <v>11053.425000000003</v>
      </c>
      <c r="BX19" s="16">
        <f t="shared" si="79"/>
        <v>11217.400000000003</v>
      </c>
      <c r="BY19" s="16">
        <f t="shared" si="79"/>
        <v>11271.300000000003</v>
      </c>
      <c r="BZ19" s="16">
        <f t="shared" si="79"/>
        <v>11293.649999999998</v>
      </c>
      <c r="CA19" s="16">
        <f t="shared" si="79"/>
        <v>11340.725</v>
      </c>
      <c r="CB19" s="16">
        <f t="shared" si="79"/>
        <v>11378.525000000001</v>
      </c>
      <c r="CC19" s="16">
        <f t="shared" si="79"/>
        <v>11445.524999999998</v>
      </c>
      <c r="CD19" s="16">
        <f t="shared" si="79"/>
        <v>11485.575000000001</v>
      </c>
      <c r="CE19" s="16">
        <f t="shared" si="79"/>
        <v>11376.600000000002</v>
      </c>
      <c r="CF19" s="16">
        <f t="shared" si="79"/>
        <v>11290.900000000001</v>
      </c>
      <c r="CG19" s="16">
        <f t="shared" si="79"/>
        <v>11345.7</v>
      </c>
      <c r="CH19" s="16">
        <f t="shared" si="79"/>
        <v>11362.424999999999</v>
      </c>
      <c r="CI19" s="16">
        <f t="shared" si="79"/>
        <v>11443.199999999997</v>
      </c>
      <c r="CJ19" s="16">
        <f t="shared" si="79"/>
        <v>11566.924999999999</v>
      </c>
      <c r="CK19" s="16">
        <f t="shared" si="79"/>
        <v>11610.275</v>
      </c>
      <c r="CL19" s="16">
        <f t="shared" si="79"/>
        <v>11647.775000000001</v>
      </c>
      <c r="CM19" s="16">
        <f t="shared" si="79"/>
        <v>11570.625000000002</v>
      </c>
      <c r="CN19" s="16">
        <f t="shared" si="79"/>
        <v>11526.925000000003</v>
      </c>
      <c r="CO19" s="16">
        <f t="shared" si="79"/>
        <v>11597.650000000001</v>
      </c>
      <c r="CP19" s="16">
        <f t="shared" si="79"/>
        <v>11496.200000000003</v>
      </c>
      <c r="CQ19" s="16">
        <f t="shared" si="79"/>
        <v>11563.725000000002</v>
      </c>
      <c r="CR19" s="16">
        <f t="shared" si="79"/>
        <v>11523.875</v>
      </c>
      <c r="CS19" s="16">
        <f t="shared" si="79"/>
        <v>11545.55</v>
      </c>
      <c r="CT19" s="16">
        <f t="shared" si="79"/>
        <v>11571.850000000002</v>
      </c>
      <c r="CU19" s="16">
        <f>(CU18+CU20)/2</f>
        <v>11641.124999999998</v>
      </c>
      <c r="CV19" s="16">
        <f>(CV18+CV20)/2</f>
        <v>11719.650000000001</v>
      </c>
      <c r="CW19" s="16">
        <f>(CW18+CW20)/2</f>
        <v>11686.824999999997</v>
      </c>
      <c r="CX19" s="16">
        <f t="shared" ref="CX19:DB19" si="80">(CX18+CX20)/2</f>
        <v>11517.650000000001</v>
      </c>
      <c r="CY19" s="16">
        <f t="shared" si="80"/>
        <v>11529.799999999997</v>
      </c>
      <c r="CZ19" s="16">
        <f t="shared" si="80"/>
        <v>11571.499999999998</v>
      </c>
      <c r="DA19" s="16">
        <f t="shared" si="80"/>
        <v>11546.825000000001</v>
      </c>
      <c r="DB19" s="16">
        <f t="shared" si="80"/>
        <v>11657.625000000002</v>
      </c>
      <c r="DC19" s="16">
        <f t="shared" ref="DC19:DH19" si="81">(DC18+DC20)/2</f>
        <v>11651.85</v>
      </c>
      <c r="DD19" s="16">
        <f t="shared" si="81"/>
        <v>11667.275000000001</v>
      </c>
      <c r="DE19" s="16">
        <f t="shared" si="81"/>
        <v>11670.025000000001</v>
      </c>
      <c r="DF19" s="16">
        <f t="shared" si="81"/>
        <v>11554.2</v>
      </c>
      <c r="DG19" s="16">
        <f t="shared" si="81"/>
        <v>11404.875000000002</v>
      </c>
      <c r="DH19" s="16">
        <f t="shared" si="81"/>
        <v>11287.125</v>
      </c>
      <c r="DI19" s="16">
        <f t="shared" ref="DI19:EC19" si="82">(DI18+DI20)/2</f>
        <v>11227.149999999998</v>
      </c>
      <c r="DJ19" s="16">
        <f t="shared" si="82"/>
        <v>11217.599999999999</v>
      </c>
      <c r="DK19" s="16">
        <f t="shared" si="82"/>
        <v>11049.6</v>
      </c>
      <c r="DL19" s="16">
        <f t="shared" si="82"/>
        <v>11071.95</v>
      </c>
      <c r="DM19" s="16">
        <f t="shared" si="82"/>
        <v>11072.050000000003</v>
      </c>
      <c r="DN19" s="16">
        <f t="shared" si="82"/>
        <v>11131.125000000002</v>
      </c>
      <c r="DO19" s="16">
        <f t="shared" si="82"/>
        <v>11250.35</v>
      </c>
      <c r="DP19" s="16">
        <f t="shared" si="82"/>
        <v>11583.225000000002</v>
      </c>
      <c r="DQ19" s="16">
        <f t="shared" si="82"/>
        <v>11595.574999999997</v>
      </c>
      <c r="DR19" s="16">
        <f t="shared" si="82"/>
        <v>11658.95</v>
      </c>
      <c r="DS19" s="16">
        <f t="shared" si="82"/>
        <v>11422.45</v>
      </c>
      <c r="DT19" s="16">
        <f t="shared" si="82"/>
        <v>11650.649999999998</v>
      </c>
      <c r="DU19" s="16">
        <f t="shared" si="82"/>
        <v>11796.2</v>
      </c>
      <c r="DV19" s="16">
        <f t="shared" si="82"/>
        <v>11850</v>
      </c>
      <c r="DW19" s="16">
        <f t="shared" si="82"/>
        <v>11801.399999999998</v>
      </c>
      <c r="DX19" s="16">
        <f t="shared" si="82"/>
        <v>11848.075000000001</v>
      </c>
      <c r="DY19" s="16">
        <f t="shared" si="82"/>
        <v>11771.225</v>
      </c>
      <c r="DZ19" s="16">
        <f t="shared" si="82"/>
        <v>11912.849999999999</v>
      </c>
      <c r="EA19" s="16">
        <f t="shared" si="82"/>
        <v>11969.075000000001</v>
      </c>
      <c r="EB19" s="16">
        <f t="shared" si="82"/>
        <v>11732.225000000002</v>
      </c>
      <c r="EC19" s="16">
        <f t="shared" si="82"/>
        <v>11756.075000000001</v>
      </c>
      <c r="ED19" s="16">
        <f t="shared" ref="ED19:EM19" si="83">(ED18+ED20)/2</f>
        <v>11845.575000000001</v>
      </c>
      <c r="EE19" s="16">
        <f t="shared" si="83"/>
        <v>11886.975000000002</v>
      </c>
      <c r="EF19" s="16">
        <f t="shared" si="83"/>
        <v>11838.224999999999</v>
      </c>
      <c r="EG19" s="16">
        <f t="shared" si="83"/>
        <v>11808.399999999998</v>
      </c>
      <c r="EH19" s="16">
        <f t="shared" si="83"/>
        <v>11753.425000000003</v>
      </c>
      <c r="EI19" s="16">
        <f t="shared" si="83"/>
        <v>11571.8</v>
      </c>
      <c r="EJ19" s="16">
        <f t="shared" si="83"/>
        <v>11623.3</v>
      </c>
      <c r="EK19" s="16">
        <f t="shared" si="83"/>
        <v>11569.575000000001</v>
      </c>
      <c r="EL19" s="16">
        <f t="shared" si="83"/>
        <v>11629.174999999999</v>
      </c>
      <c r="EM19" s="16">
        <f t="shared" si="83"/>
        <v>11653.174999999999</v>
      </c>
    </row>
    <row r="20" spans="1:143" ht="14.7" customHeight="1" x14ac:dyDescent="0.3">
      <c r="A20" s="12"/>
      <c r="B20" s="13"/>
      <c r="C20" s="13"/>
      <c r="D20" s="14" t="s">
        <v>18</v>
      </c>
      <c r="E20" s="66">
        <f t="shared" ref="E20:BB20" si="84">E14-E50</f>
        <v>10794.25</v>
      </c>
      <c r="F20" s="66">
        <f t="shared" si="84"/>
        <v>10807</v>
      </c>
      <c r="G20" s="66">
        <f t="shared" si="84"/>
        <v>10710.866666666669</v>
      </c>
      <c r="H20" s="67">
        <f t="shared" si="84"/>
        <v>10502.95</v>
      </c>
      <c r="I20" s="67">
        <f t="shared" si="84"/>
        <v>10560.666666666668</v>
      </c>
      <c r="J20" s="67">
        <f t="shared" si="84"/>
        <v>10423.516666666668</v>
      </c>
      <c r="K20" s="67">
        <f t="shared" si="84"/>
        <v>10250.083333333334</v>
      </c>
      <c r="L20" s="67">
        <f t="shared" si="84"/>
        <v>10492.133333333331</v>
      </c>
      <c r="M20" s="67">
        <f t="shared" si="84"/>
        <v>10704.116666666665</v>
      </c>
      <c r="N20" s="67">
        <f t="shared" si="84"/>
        <v>10727.45</v>
      </c>
      <c r="O20" s="67">
        <f t="shared" si="84"/>
        <v>10822.35</v>
      </c>
      <c r="P20" s="67">
        <f t="shared" si="84"/>
        <v>10784.766666666668</v>
      </c>
      <c r="Q20" s="67">
        <f t="shared" si="84"/>
        <v>10903</v>
      </c>
      <c r="R20" s="67">
        <f t="shared" si="84"/>
        <v>10848.933333333334</v>
      </c>
      <c r="S20" s="67">
        <f t="shared" si="84"/>
        <v>10593.766666666666</v>
      </c>
      <c r="T20" s="67">
        <f t="shared" si="84"/>
        <v>10565.300000000001</v>
      </c>
      <c r="U20" s="67">
        <f t="shared" si="84"/>
        <v>10457.683333333332</v>
      </c>
      <c r="V20" s="67">
        <f t="shared" si="84"/>
        <v>10723.066666666668</v>
      </c>
      <c r="W20" s="67">
        <f t="shared" si="84"/>
        <v>10780.433333333332</v>
      </c>
      <c r="X20" s="67">
        <f t="shared" si="84"/>
        <v>10809.416666666668</v>
      </c>
      <c r="Y20" s="67">
        <f t="shared" si="84"/>
        <v>10763.766666666668</v>
      </c>
      <c r="Z20" s="67">
        <f t="shared" si="84"/>
        <v>10647.333333333332</v>
      </c>
      <c r="AA20" s="67">
        <f t="shared" si="84"/>
        <v>10563.050000000001</v>
      </c>
      <c r="AB20" s="67">
        <f t="shared" si="84"/>
        <v>10586.616666666665</v>
      </c>
      <c r="AC20" s="23">
        <f t="shared" si="84"/>
        <v>10700.166666666664</v>
      </c>
      <c r="AD20" s="23">
        <f t="shared" si="84"/>
        <v>10699.416666666666</v>
      </c>
      <c r="AE20" s="23">
        <f t="shared" si="84"/>
        <v>10703.983333333332</v>
      </c>
      <c r="AF20" s="23">
        <f t="shared" si="84"/>
        <v>10770.033333333333</v>
      </c>
      <c r="AG20" s="23">
        <f t="shared" si="84"/>
        <v>10684.083333333334</v>
      </c>
      <c r="AH20" s="23">
        <f t="shared" si="84"/>
        <v>10630.333333333332</v>
      </c>
      <c r="AI20" s="23">
        <f t="shared" si="84"/>
        <v>10734.366666666665</v>
      </c>
      <c r="AJ20" s="23">
        <f t="shared" si="84"/>
        <v>10847.199999999999</v>
      </c>
      <c r="AK20" s="23">
        <f t="shared" si="84"/>
        <v>10807.5</v>
      </c>
      <c r="AL20" s="23">
        <f t="shared" si="84"/>
        <v>10819.783333333335</v>
      </c>
      <c r="AM20" s="23">
        <f t="shared" si="84"/>
        <v>10843.316666666668</v>
      </c>
      <c r="AN20" s="23">
        <f t="shared" si="84"/>
        <v>10826.583333333332</v>
      </c>
      <c r="AO20" s="23">
        <f t="shared" si="84"/>
        <v>10729.900000000001</v>
      </c>
      <c r="AP20" s="23">
        <f t="shared" si="84"/>
        <v>10770.4</v>
      </c>
      <c r="AQ20" s="23">
        <f t="shared" si="84"/>
        <v>10647.65</v>
      </c>
      <c r="AR20" s="23">
        <f t="shared" si="84"/>
        <v>10075.883333333333</v>
      </c>
      <c r="AS20" s="23">
        <f t="shared" si="84"/>
        <v>10525.483333333334</v>
      </c>
      <c r="AT20" s="23">
        <f t="shared" si="84"/>
        <v>10535.366666666667</v>
      </c>
      <c r="AU20" s="23">
        <f t="shared" si="84"/>
        <v>10560.933333333334</v>
      </c>
      <c r="AV20" s="23">
        <f t="shared" si="84"/>
        <v>10623.016666666666</v>
      </c>
      <c r="AW20" s="68">
        <f t="shared" si="84"/>
        <v>10726.85</v>
      </c>
      <c r="AX20" s="23">
        <f t="shared" si="84"/>
        <v>10771.016666666666</v>
      </c>
      <c r="AY20" s="23">
        <f t="shared" si="84"/>
        <v>10855.916666666666</v>
      </c>
      <c r="AZ20" s="23">
        <f t="shared" si="84"/>
        <v>10922.683333333334</v>
      </c>
      <c r="BA20" s="23">
        <f t="shared" si="84"/>
        <v>11002.533333333333</v>
      </c>
      <c r="BB20" s="23">
        <f t="shared" si="84"/>
        <v>10854.333333333334</v>
      </c>
      <c r="BC20" s="23">
        <f t="shared" ref="BC20:BL20" si="85">BC14-BC50</f>
        <v>10818.466666666667</v>
      </c>
      <c r="BD20" s="23">
        <f t="shared" si="85"/>
        <v>10768.266666666666</v>
      </c>
      <c r="BE20" s="23">
        <f t="shared" si="85"/>
        <v>10699.583333333334</v>
      </c>
      <c r="BF20" s="23">
        <f t="shared" si="85"/>
        <v>10678.55</v>
      </c>
      <c r="BG20" s="23">
        <f t="shared" si="85"/>
        <v>10544.833333333334</v>
      </c>
      <c r="BH20" s="23">
        <f t="shared" si="85"/>
        <v>10544.916666666666</v>
      </c>
      <c r="BI20" s="23">
        <f t="shared" si="85"/>
        <v>10500.416666666666</v>
      </c>
      <c r="BJ20" s="23">
        <f t="shared" si="85"/>
        <v>10605.216666666665</v>
      </c>
      <c r="BK20" s="23">
        <f t="shared" si="85"/>
        <v>10686.05</v>
      </c>
      <c r="BL20" s="23">
        <f t="shared" si="85"/>
        <v>10740.716666666667</v>
      </c>
      <c r="BM20" s="23">
        <f t="shared" ref="BM20:CT20" si="86">BM14-BM50</f>
        <v>10752.699999999999</v>
      </c>
      <c r="BN20" s="23">
        <f t="shared" si="86"/>
        <v>10658.333333333332</v>
      </c>
      <c r="BO20" s="23">
        <f t="shared" si="86"/>
        <v>10644.016666666668</v>
      </c>
      <c r="BP20" s="23">
        <f t="shared" si="86"/>
        <v>10733.5</v>
      </c>
      <c r="BQ20" s="23">
        <f t="shared" si="86"/>
        <v>10800.033333333335</v>
      </c>
      <c r="BR20" s="23">
        <f t="shared" si="86"/>
        <v>10396.883333333331</v>
      </c>
      <c r="BS20" s="23">
        <f t="shared" si="86"/>
        <v>10755.216666666669</v>
      </c>
      <c r="BT20" s="23">
        <f t="shared" si="86"/>
        <v>10974.600000000002</v>
      </c>
      <c r="BU20" s="23">
        <f t="shared" si="86"/>
        <v>10996.16666666667</v>
      </c>
      <c r="BV20" s="23">
        <f t="shared" si="86"/>
        <v>10991.066666666668</v>
      </c>
      <c r="BW20" s="23">
        <f t="shared" si="86"/>
        <v>11015.216666666669</v>
      </c>
      <c r="BX20" s="23">
        <f t="shared" si="86"/>
        <v>11189.466666666669</v>
      </c>
      <c r="BY20" s="23">
        <f t="shared" si="86"/>
        <v>11247.833333333336</v>
      </c>
      <c r="BZ20" s="23">
        <f t="shared" si="86"/>
        <v>11277.116666666665</v>
      </c>
      <c r="CA20" s="23">
        <f t="shared" si="86"/>
        <v>11312.016666666666</v>
      </c>
      <c r="CB20" s="23">
        <f t="shared" si="86"/>
        <v>11350.633333333335</v>
      </c>
      <c r="CC20" s="23">
        <f t="shared" si="86"/>
        <v>11416.566666666666</v>
      </c>
      <c r="CD20" s="23">
        <f t="shared" si="86"/>
        <v>11473.75</v>
      </c>
      <c r="CE20" s="23">
        <f t="shared" si="86"/>
        <v>11349.833333333334</v>
      </c>
      <c r="CF20" s="23">
        <f t="shared" si="86"/>
        <v>11269.783333333335</v>
      </c>
      <c r="CG20" s="23">
        <f t="shared" si="86"/>
        <v>11299.85</v>
      </c>
      <c r="CH20" s="23">
        <f t="shared" si="86"/>
        <v>11334.883333333333</v>
      </c>
      <c r="CI20" s="23">
        <f t="shared" si="86"/>
        <v>11400.933333333332</v>
      </c>
      <c r="CJ20" s="23">
        <f t="shared" si="86"/>
        <v>11547.933333333332</v>
      </c>
      <c r="CK20" s="23">
        <f t="shared" si="86"/>
        <v>11590.65</v>
      </c>
      <c r="CL20" s="23">
        <f t="shared" si="86"/>
        <v>11625.966666666667</v>
      </c>
      <c r="CM20" s="23">
        <f t="shared" si="86"/>
        <v>11546.183333333334</v>
      </c>
      <c r="CN20" s="23">
        <f t="shared" si="86"/>
        <v>11503.233333333335</v>
      </c>
      <c r="CO20" s="23">
        <f t="shared" si="86"/>
        <v>11574.883333333335</v>
      </c>
      <c r="CP20" s="23">
        <f t="shared" si="86"/>
        <v>11460.100000000002</v>
      </c>
      <c r="CQ20" s="23">
        <f t="shared" si="86"/>
        <v>11527.650000000001</v>
      </c>
      <c r="CR20" s="23">
        <f t="shared" si="86"/>
        <v>11503.733333333334</v>
      </c>
      <c r="CS20" s="23">
        <f t="shared" si="86"/>
        <v>11528.499999999998</v>
      </c>
      <c r="CT20" s="23">
        <f t="shared" si="86"/>
        <v>11547.983333333334</v>
      </c>
      <c r="CU20" s="23">
        <f>CU14-CU50</f>
        <v>11624.716666666665</v>
      </c>
      <c r="CV20" s="23">
        <f>CV14-CV50</f>
        <v>11697.15</v>
      </c>
      <c r="CW20" s="23">
        <f>CW14-CW50</f>
        <v>11664.833333333332</v>
      </c>
      <c r="CX20" s="23">
        <f t="shared" ref="CX20:DB20" si="87">CX14-CX50</f>
        <v>11492.050000000001</v>
      </c>
      <c r="CY20" s="23">
        <f t="shared" si="87"/>
        <v>11514.416666666664</v>
      </c>
      <c r="CZ20" s="23">
        <f t="shared" si="87"/>
        <v>11519.949999999999</v>
      </c>
      <c r="DA20" s="23">
        <f t="shared" si="87"/>
        <v>11515.166666666666</v>
      </c>
      <c r="DB20" s="23">
        <f t="shared" si="87"/>
        <v>11625.283333333335</v>
      </c>
      <c r="DC20" s="23">
        <f t="shared" ref="DC20:DH20" si="88">DC14-DC50</f>
        <v>11619.75</v>
      </c>
      <c r="DD20" s="23">
        <f t="shared" si="88"/>
        <v>11648.116666666667</v>
      </c>
      <c r="DE20" s="23">
        <f t="shared" si="88"/>
        <v>11655.95</v>
      </c>
      <c r="DF20" s="23">
        <f t="shared" si="88"/>
        <v>11539.516666666668</v>
      </c>
      <c r="DG20" s="23">
        <f t="shared" si="88"/>
        <v>11373.866666666669</v>
      </c>
      <c r="DH20" s="23">
        <f t="shared" si="88"/>
        <v>11263.016666666666</v>
      </c>
      <c r="DI20" s="23">
        <f t="shared" ref="DI20:EC20" si="89">DI14-DI50</f>
        <v>11202.266666666665</v>
      </c>
      <c r="DJ20" s="23">
        <f t="shared" si="89"/>
        <v>11197.166666666666</v>
      </c>
      <c r="DK20" s="23">
        <f t="shared" si="89"/>
        <v>11016.733333333334</v>
      </c>
      <c r="DL20" s="23">
        <f t="shared" si="89"/>
        <v>11021.916666666666</v>
      </c>
      <c r="DM20" s="23">
        <f t="shared" si="89"/>
        <v>11043.733333333335</v>
      </c>
      <c r="DN20" s="23">
        <f t="shared" si="89"/>
        <v>11089.133333333335</v>
      </c>
      <c r="DO20" s="23">
        <f t="shared" si="89"/>
        <v>11198.083333333334</v>
      </c>
      <c r="DP20" s="23">
        <f t="shared" si="89"/>
        <v>11501.550000000001</v>
      </c>
      <c r="DQ20" s="23">
        <f t="shared" si="89"/>
        <v>11557.733333333332</v>
      </c>
      <c r="DR20" s="23">
        <f t="shared" si="89"/>
        <v>11632.633333333333</v>
      </c>
      <c r="DS20" s="23">
        <f t="shared" si="89"/>
        <v>11344.25</v>
      </c>
      <c r="DT20" s="23">
        <f t="shared" si="89"/>
        <v>11586.166666666666</v>
      </c>
      <c r="DU20" s="23">
        <f t="shared" si="89"/>
        <v>11753.35</v>
      </c>
      <c r="DV20" s="23">
        <f t="shared" si="89"/>
        <v>11823.75</v>
      </c>
      <c r="DW20" s="23">
        <f t="shared" si="89"/>
        <v>11781.499999999998</v>
      </c>
      <c r="DX20" s="23">
        <f t="shared" si="89"/>
        <v>11815.466666666667</v>
      </c>
      <c r="DY20" s="23">
        <f t="shared" si="89"/>
        <v>11720.7</v>
      </c>
      <c r="DZ20" s="23">
        <f t="shared" si="89"/>
        <v>11854.283333333333</v>
      </c>
      <c r="EA20" s="23">
        <f t="shared" si="89"/>
        <v>11951.550000000001</v>
      </c>
      <c r="EB20" s="23">
        <f t="shared" si="89"/>
        <v>11695.050000000001</v>
      </c>
      <c r="EC20" s="23">
        <f t="shared" si="89"/>
        <v>11717.883333333333</v>
      </c>
      <c r="ED20" s="23">
        <f t="shared" ref="ED20:EM20" si="90">ED14-ED50</f>
        <v>11819.866666666667</v>
      </c>
      <c r="EE20" s="23">
        <f t="shared" si="90"/>
        <v>11860.766666666668</v>
      </c>
      <c r="EF20" s="23">
        <f t="shared" si="90"/>
        <v>11815.566666666666</v>
      </c>
      <c r="EG20" s="23">
        <f t="shared" si="90"/>
        <v>11773.183333333331</v>
      </c>
      <c r="EH20" s="23">
        <f t="shared" si="90"/>
        <v>11730.133333333335</v>
      </c>
      <c r="EI20" s="23">
        <f t="shared" si="90"/>
        <v>11538.35</v>
      </c>
      <c r="EJ20" s="23">
        <f t="shared" si="90"/>
        <v>11600.566666666666</v>
      </c>
      <c r="EK20" s="23">
        <f t="shared" si="90"/>
        <v>11528.95</v>
      </c>
      <c r="EL20" s="23">
        <f t="shared" si="90"/>
        <v>11561.65</v>
      </c>
      <c r="EM20" s="23">
        <f t="shared" si="90"/>
        <v>11629.533333333333</v>
      </c>
    </row>
    <row r="21" spans="1:143" ht="14.7" customHeight="1" x14ac:dyDescent="0.3">
      <c r="A21" s="12"/>
      <c r="B21" s="13"/>
      <c r="C21" s="13"/>
      <c r="D21" s="14" t="s">
        <v>19</v>
      </c>
      <c r="E21" s="49">
        <f t="shared" ref="E21:BB21" si="91">(E20+E22)/2</f>
        <v>10768.7</v>
      </c>
      <c r="F21" s="49">
        <f t="shared" si="91"/>
        <v>10793.825000000001</v>
      </c>
      <c r="G21" s="49">
        <f t="shared" si="91"/>
        <v>10692.325000000003</v>
      </c>
      <c r="H21" s="49">
        <f t="shared" si="91"/>
        <v>10460.300000000001</v>
      </c>
      <c r="I21" s="49">
        <f t="shared" si="91"/>
        <v>10541.325000000001</v>
      </c>
      <c r="J21" s="49">
        <f t="shared" si="91"/>
        <v>10397.800000000003</v>
      </c>
      <c r="K21" s="49">
        <f t="shared" si="91"/>
        <v>10208.200000000001</v>
      </c>
      <c r="L21" s="49">
        <f t="shared" si="91"/>
        <v>10457.799999999997</v>
      </c>
      <c r="M21" s="49">
        <f t="shared" si="91"/>
        <v>10681.424999999997</v>
      </c>
      <c r="N21" s="49">
        <f t="shared" si="91"/>
        <v>10715.125</v>
      </c>
      <c r="O21" s="49">
        <f t="shared" si="91"/>
        <v>10811.1</v>
      </c>
      <c r="P21" s="49">
        <f t="shared" si="91"/>
        <v>10767.600000000002</v>
      </c>
      <c r="Q21" s="49">
        <f t="shared" si="91"/>
        <v>10890.5</v>
      </c>
      <c r="R21" s="49">
        <f t="shared" si="91"/>
        <v>10833.375000000002</v>
      </c>
      <c r="S21" s="49">
        <f t="shared" si="91"/>
        <v>10521.325000000001</v>
      </c>
      <c r="T21" s="49">
        <f t="shared" si="91"/>
        <v>10523.325000000001</v>
      </c>
      <c r="U21" s="49">
        <f t="shared" si="91"/>
        <v>10419.25</v>
      </c>
      <c r="V21" s="49">
        <f t="shared" si="91"/>
        <v>10702.375</v>
      </c>
      <c r="W21" s="49">
        <f t="shared" si="91"/>
        <v>10762.074999999999</v>
      </c>
      <c r="X21" s="49">
        <f t="shared" si="91"/>
        <v>10787.525000000001</v>
      </c>
      <c r="Y21" s="49">
        <f t="shared" si="91"/>
        <v>10742.100000000002</v>
      </c>
      <c r="Z21" s="49">
        <f t="shared" si="91"/>
        <v>10603.474999999999</v>
      </c>
      <c r="AA21" s="49">
        <f t="shared" si="91"/>
        <v>10513.95</v>
      </c>
      <c r="AB21" s="49">
        <f t="shared" si="91"/>
        <v>10565.599999999999</v>
      </c>
      <c r="AC21" s="16">
        <f t="shared" si="91"/>
        <v>10675.174999999996</v>
      </c>
      <c r="AD21" s="16">
        <f t="shared" si="91"/>
        <v>10682.5</v>
      </c>
      <c r="AE21" s="16">
        <f t="shared" si="91"/>
        <v>10681.274999999998</v>
      </c>
      <c r="AF21" s="16">
        <f t="shared" si="91"/>
        <v>10754.15</v>
      </c>
      <c r="AG21" s="16">
        <f t="shared" si="91"/>
        <v>10656.425000000001</v>
      </c>
      <c r="AH21" s="16">
        <f t="shared" si="91"/>
        <v>10599.324999999997</v>
      </c>
      <c r="AI21" s="16">
        <f t="shared" si="91"/>
        <v>10712.774999999998</v>
      </c>
      <c r="AJ21" s="16">
        <f t="shared" si="91"/>
        <v>10832.349999999999</v>
      </c>
      <c r="AK21" s="16">
        <f t="shared" si="91"/>
        <v>10788.924999999999</v>
      </c>
      <c r="AL21" s="16">
        <f t="shared" si="91"/>
        <v>10803.575000000001</v>
      </c>
      <c r="AM21" s="16">
        <f t="shared" si="91"/>
        <v>10822.100000000002</v>
      </c>
      <c r="AN21" s="16">
        <f t="shared" si="91"/>
        <v>10807.8</v>
      </c>
      <c r="AO21" s="16">
        <f t="shared" si="91"/>
        <v>10688.875000000002</v>
      </c>
      <c r="AP21" s="16">
        <f t="shared" si="91"/>
        <v>10756.275</v>
      </c>
      <c r="AQ21" s="16">
        <f t="shared" si="91"/>
        <v>10593.25</v>
      </c>
      <c r="AR21" s="16">
        <f t="shared" si="91"/>
        <v>9946.9</v>
      </c>
      <c r="AS21" s="16">
        <f t="shared" si="91"/>
        <v>10472.75</v>
      </c>
      <c r="AT21" s="16">
        <f t="shared" si="91"/>
        <v>10511.225</v>
      </c>
      <c r="AU21" s="16">
        <f t="shared" si="91"/>
        <v>10534.975000000002</v>
      </c>
      <c r="AV21" s="16">
        <f t="shared" si="91"/>
        <v>10595.25</v>
      </c>
      <c r="AW21" s="50">
        <f t="shared" si="91"/>
        <v>10683.55</v>
      </c>
      <c r="AX21" s="16">
        <f t="shared" si="91"/>
        <v>10749.45</v>
      </c>
      <c r="AY21" s="16">
        <f t="shared" si="91"/>
        <v>10840.524999999998</v>
      </c>
      <c r="AZ21" s="16">
        <f t="shared" si="91"/>
        <v>10902.675000000001</v>
      </c>
      <c r="BA21" s="16">
        <f t="shared" si="91"/>
        <v>10982</v>
      </c>
      <c r="BB21" s="16">
        <f t="shared" si="91"/>
        <v>10818.775000000001</v>
      </c>
      <c r="BC21" s="16">
        <f t="shared" ref="BC21:BL21" si="92">(BC20+BC22)/2</f>
        <v>10799.150000000001</v>
      </c>
      <c r="BD21" s="16">
        <f t="shared" si="92"/>
        <v>10740.5</v>
      </c>
      <c r="BE21" s="16">
        <f t="shared" si="92"/>
        <v>10663.325000000001</v>
      </c>
      <c r="BF21" s="16">
        <f t="shared" si="92"/>
        <v>10658.449999999999</v>
      </c>
      <c r="BG21" s="16">
        <f t="shared" si="92"/>
        <v>10507.050000000001</v>
      </c>
      <c r="BH21" s="16">
        <f t="shared" si="92"/>
        <v>10503.174999999999</v>
      </c>
      <c r="BI21" s="16">
        <f t="shared" si="92"/>
        <v>10457.799999999999</v>
      </c>
      <c r="BJ21" s="16">
        <f t="shared" si="92"/>
        <v>10584.624999999998</v>
      </c>
      <c r="BK21" s="16">
        <f t="shared" si="92"/>
        <v>10668.324999999999</v>
      </c>
      <c r="BL21" s="16">
        <f t="shared" si="92"/>
        <v>10731.875</v>
      </c>
      <c r="BM21" s="16">
        <f t="shared" ref="BM21:CT21" si="93">(BM20+BM22)/2</f>
        <v>10735.024999999998</v>
      </c>
      <c r="BN21" s="16">
        <f t="shared" si="93"/>
        <v>10622.849999999999</v>
      </c>
      <c r="BO21" s="16">
        <f t="shared" si="93"/>
        <v>10590.425000000003</v>
      </c>
      <c r="BP21" s="16">
        <f t="shared" si="93"/>
        <v>10707.825000000001</v>
      </c>
      <c r="BQ21" s="16">
        <f t="shared" si="93"/>
        <v>10788.500000000002</v>
      </c>
      <c r="BR21" s="16">
        <f t="shared" si="93"/>
        <v>10303.499999999996</v>
      </c>
      <c r="BS21" s="16">
        <f t="shared" si="93"/>
        <v>10724.325000000004</v>
      </c>
      <c r="BT21" s="16">
        <f t="shared" si="93"/>
        <v>10962.475000000002</v>
      </c>
      <c r="BU21" s="16">
        <f t="shared" si="93"/>
        <v>10980.700000000004</v>
      </c>
      <c r="BV21" s="16">
        <f t="shared" si="93"/>
        <v>10982.125</v>
      </c>
      <c r="BW21" s="16">
        <f t="shared" si="93"/>
        <v>10992.900000000003</v>
      </c>
      <c r="BX21" s="16">
        <f t="shared" si="93"/>
        <v>11170.700000000004</v>
      </c>
      <c r="BY21" s="16">
        <f t="shared" si="93"/>
        <v>11233.450000000004</v>
      </c>
      <c r="BZ21" s="16">
        <f t="shared" si="93"/>
        <v>11258.799999999997</v>
      </c>
      <c r="CA21" s="16">
        <f t="shared" si="93"/>
        <v>11282.625</v>
      </c>
      <c r="CB21" s="16">
        <f t="shared" si="93"/>
        <v>11319.700000000003</v>
      </c>
      <c r="CC21" s="16">
        <f t="shared" si="93"/>
        <v>11399.224999999999</v>
      </c>
      <c r="CD21" s="16">
        <f t="shared" si="93"/>
        <v>11459.075000000001</v>
      </c>
      <c r="CE21" s="16">
        <f t="shared" si="93"/>
        <v>11307.475000000002</v>
      </c>
      <c r="CF21" s="16">
        <f t="shared" si="93"/>
        <v>11248.875000000002</v>
      </c>
      <c r="CG21" s="16">
        <f t="shared" si="93"/>
        <v>11273.55</v>
      </c>
      <c r="CH21" s="16">
        <f t="shared" si="93"/>
        <v>11295.825000000001</v>
      </c>
      <c r="CI21" s="16">
        <f t="shared" si="93"/>
        <v>11375.174999999999</v>
      </c>
      <c r="CJ21" s="16">
        <f t="shared" si="93"/>
        <v>11536.824999999999</v>
      </c>
      <c r="CK21" s="16">
        <f t="shared" si="93"/>
        <v>11563.599999999999</v>
      </c>
      <c r="CL21" s="16">
        <f t="shared" si="93"/>
        <v>11611.025000000001</v>
      </c>
      <c r="CM21" s="16">
        <f t="shared" si="93"/>
        <v>11504.7</v>
      </c>
      <c r="CN21" s="16">
        <f t="shared" si="93"/>
        <v>11475.250000000004</v>
      </c>
      <c r="CO21" s="16">
        <f t="shared" si="93"/>
        <v>11557.575000000003</v>
      </c>
      <c r="CP21" s="16">
        <f t="shared" si="93"/>
        <v>11415.600000000002</v>
      </c>
      <c r="CQ21" s="16">
        <f t="shared" si="93"/>
        <v>11506.625000000002</v>
      </c>
      <c r="CR21" s="16">
        <f t="shared" si="93"/>
        <v>11469.725</v>
      </c>
      <c r="CS21" s="16">
        <f t="shared" si="93"/>
        <v>11517.474999999999</v>
      </c>
      <c r="CT21" s="16">
        <f t="shared" si="93"/>
        <v>11532.575000000001</v>
      </c>
      <c r="CU21" s="16">
        <f>(CU20+CU22)/2</f>
        <v>11612.949999999997</v>
      </c>
      <c r="CV21" s="16">
        <f>(CV20+CV22)/2</f>
        <v>11679.95</v>
      </c>
      <c r="CW21" s="16">
        <f>(CW20+CW22)/2</f>
        <v>11627.999999999998</v>
      </c>
      <c r="CX21" s="16">
        <f t="shared" ref="CX21:DB21" si="94">(CX20+CX22)/2</f>
        <v>11446.100000000002</v>
      </c>
      <c r="CY21" s="16">
        <f t="shared" si="94"/>
        <v>11489.224999999997</v>
      </c>
      <c r="CZ21" s="16">
        <f t="shared" si="94"/>
        <v>11490.499999999998</v>
      </c>
      <c r="DA21" s="16">
        <f t="shared" si="94"/>
        <v>11460.599999999999</v>
      </c>
      <c r="DB21" s="16">
        <f t="shared" si="94"/>
        <v>11607.050000000003</v>
      </c>
      <c r="DC21" s="16">
        <f t="shared" ref="DC21:DH21" si="95">(DC20+DC22)/2</f>
        <v>11601.674999999999</v>
      </c>
      <c r="DD21" s="16">
        <f t="shared" si="95"/>
        <v>11622.400000000001</v>
      </c>
      <c r="DE21" s="16">
        <f t="shared" si="95"/>
        <v>11634.25</v>
      </c>
      <c r="DF21" s="16">
        <f t="shared" si="95"/>
        <v>11523.600000000002</v>
      </c>
      <c r="DG21" s="16">
        <f t="shared" si="95"/>
        <v>11318.575000000003</v>
      </c>
      <c r="DH21" s="16">
        <f t="shared" si="95"/>
        <v>11221.05</v>
      </c>
      <c r="DI21" s="16">
        <f t="shared" ref="DI21:EC21" si="96">(DI20+DI22)/2</f>
        <v>11175.874999999996</v>
      </c>
      <c r="DJ21" s="16">
        <f t="shared" si="96"/>
        <v>11170.224999999999</v>
      </c>
      <c r="DK21" s="16">
        <f t="shared" si="96"/>
        <v>10962.3</v>
      </c>
      <c r="DL21" s="16">
        <f t="shared" si="96"/>
        <v>10978.724999999999</v>
      </c>
      <c r="DM21" s="16">
        <f t="shared" si="96"/>
        <v>10997.125000000004</v>
      </c>
      <c r="DN21" s="16">
        <f t="shared" si="96"/>
        <v>11062.025000000001</v>
      </c>
      <c r="DO21" s="16">
        <f t="shared" si="96"/>
        <v>11167.2</v>
      </c>
      <c r="DP21" s="16">
        <f t="shared" si="96"/>
        <v>11456.475000000002</v>
      </c>
      <c r="DQ21" s="16">
        <f t="shared" si="96"/>
        <v>11495.199999999997</v>
      </c>
      <c r="DR21" s="16">
        <f t="shared" si="96"/>
        <v>11607.75</v>
      </c>
      <c r="DS21" s="16">
        <f t="shared" si="96"/>
        <v>11209.125</v>
      </c>
      <c r="DT21" s="16">
        <f t="shared" si="96"/>
        <v>11550.199999999999</v>
      </c>
      <c r="DU21" s="16">
        <f t="shared" si="96"/>
        <v>11723.825000000001</v>
      </c>
      <c r="DV21" s="16">
        <f t="shared" si="96"/>
        <v>11803.174999999999</v>
      </c>
      <c r="DW21" s="16">
        <f t="shared" si="96"/>
        <v>11753.849999999999</v>
      </c>
      <c r="DX21" s="16">
        <f t="shared" si="96"/>
        <v>11793.5</v>
      </c>
      <c r="DY21" s="16">
        <f t="shared" si="96"/>
        <v>11666.325000000001</v>
      </c>
      <c r="DZ21" s="16">
        <f t="shared" si="96"/>
        <v>11821.375</v>
      </c>
      <c r="EA21" s="16">
        <f t="shared" si="96"/>
        <v>11924.400000000001</v>
      </c>
      <c r="EB21" s="16">
        <f t="shared" si="96"/>
        <v>11627.45</v>
      </c>
      <c r="EC21" s="16">
        <f t="shared" si="96"/>
        <v>11692.075000000001</v>
      </c>
      <c r="ED21" s="16">
        <f t="shared" ref="ED21:EM21" si="97">(ED20+ED22)/2</f>
        <v>11793.924999999999</v>
      </c>
      <c r="EE21" s="16">
        <f t="shared" si="97"/>
        <v>11838.975000000002</v>
      </c>
      <c r="EF21" s="16">
        <f t="shared" si="97"/>
        <v>11790.174999999999</v>
      </c>
      <c r="EG21" s="16">
        <f t="shared" si="97"/>
        <v>11751.249999999996</v>
      </c>
      <c r="EH21" s="16">
        <f t="shared" si="97"/>
        <v>11696.350000000002</v>
      </c>
      <c r="EI21" s="16">
        <f t="shared" si="97"/>
        <v>11478.650000000001</v>
      </c>
      <c r="EJ21" s="16">
        <f t="shared" si="97"/>
        <v>11580.274999999998</v>
      </c>
      <c r="EK21" s="16">
        <f t="shared" si="97"/>
        <v>11480.875</v>
      </c>
      <c r="EL21" s="16">
        <f t="shared" si="97"/>
        <v>11524.95</v>
      </c>
      <c r="EM21" s="16">
        <f t="shared" si="97"/>
        <v>11591.75</v>
      </c>
    </row>
    <row r="22" spans="1:143" ht="14.7" customHeight="1" x14ac:dyDescent="0.3">
      <c r="A22" s="12"/>
      <c r="B22" s="13"/>
      <c r="C22" s="13"/>
      <c r="D22" s="14" t="s">
        <v>20</v>
      </c>
      <c r="E22" s="69">
        <f t="shared" ref="E22:BB22" si="98">E18-E50</f>
        <v>10743.15</v>
      </c>
      <c r="F22" s="69">
        <f t="shared" si="98"/>
        <v>10780.65</v>
      </c>
      <c r="G22" s="69">
        <f t="shared" si="98"/>
        <v>10673.783333333336</v>
      </c>
      <c r="H22" s="70">
        <f t="shared" si="98"/>
        <v>10417.650000000001</v>
      </c>
      <c r="I22" s="70">
        <f t="shared" si="98"/>
        <v>10521.983333333335</v>
      </c>
      <c r="J22" s="70">
        <f t="shared" si="98"/>
        <v>10372.083333333336</v>
      </c>
      <c r="K22" s="70">
        <f t="shared" si="98"/>
        <v>10166.316666666668</v>
      </c>
      <c r="L22" s="70">
        <f t="shared" si="98"/>
        <v>10423.466666666664</v>
      </c>
      <c r="M22" s="70">
        <f t="shared" si="98"/>
        <v>10658.73333333333</v>
      </c>
      <c r="N22" s="70">
        <f t="shared" si="98"/>
        <v>10702.800000000001</v>
      </c>
      <c r="O22" s="70">
        <f t="shared" si="98"/>
        <v>10799.85</v>
      </c>
      <c r="P22" s="70">
        <f t="shared" si="98"/>
        <v>10750.433333333336</v>
      </c>
      <c r="Q22" s="70">
        <f t="shared" si="98"/>
        <v>10878</v>
      </c>
      <c r="R22" s="70">
        <f t="shared" si="98"/>
        <v>10817.816666666669</v>
      </c>
      <c r="S22" s="70">
        <f t="shared" si="98"/>
        <v>10448.883333333333</v>
      </c>
      <c r="T22" s="70">
        <f t="shared" si="98"/>
        <v>10481.350000000002</v>
      </c>
      <c r="U22" s="70">
        <f t="shared" si="98"/>
        <v>10380.816666666666</v>
      </c>
      <c r="V22" s="70">
        <f t="shared" si="98"/>
        <v>10681.683333333334</v>
      </c>
      <c r="W22" s="70">
        <f t="shared" si="98"/>
        <v>10743.716666666665</v>
      </c>
      <c r="X22" s="70">
        <f t="shared" si="98"/>
        <v>10765.633333333335</v>
      </c>
      <c r="Y22" s="70">
        <f t="shared" si="98"/>
        <v>10720.433333333336</v>
      </c>
      <c r="Z22" s="70">
        <f t="shared" si="98"/>
        <v>10559.616666666665</v>
      </c>
      <c r="AA22" s="70">
        <f t="shared" si="98"/>
        <v>10464.850000000002</v>
      </c>
      <c r="AB22" s="70">
        <f t="shared" si="98"/>
        <v>10544.58333333333</v>
      </c>
      <c r="AC22" s="24">
        <f t="shared" si="98"/>
        <v>10650.183333333329</v>
      </c>
      <c r="AD22" s="24">
        <f t="shared" si="98"/>
        <v>10665.583333333332</v>
      </c>
      <c r="AE22" s="24">
        <f t="shared" si="98"/>
        <v>10658.566666666664</v>
      </c>
      <c r="AF22" s="24">
        <f t="shared" si="98"/>
        <v>10738.266666666666</v>
      </c>
      <c r="AG22" s="24">
        <f t="shared" si="98"/>
        <v>10628.766666666668</v>
      </c>
      <c r="AH22" s="24">
        <f t="shared" si="98"/>
        <v>10568.316666666664</v>
      </c>
      <c r="AI22" s="24">
        <f t="shared" si="98"/>
        <v>10691.183333333331</v>
      </c>
      <c r="AJ22" s="24">
        <f t="shared" si="98"/>
        <v>10817.499999999998</v>
      </c>
      <c r="AK22" s="24">
        <f t="shared" si="98"/>
        <v>10770.35</v>
      </c>
      <c r="AL22" s="24">
        <f t="shared" si="98"/>
        <v>10787.366666666669</v>
      </c>
      <c r="AM22" s="24">
        <f t="shared" si="98"/>
        <v>10800.883333333335</v>
      </c>
      <c r="AN22" s="24">
        <f t="shared" si="98"/>
        <v>10789.016666666665</v>
      </c>
      <c r="AO22" s="24">
        <f t="shared" si="98"/>
        <v>10647.850000000002</v>
      </c>
      <c r="AP22" s="24">
        <f t="shared" si="98"/>
        <v>10742.15</v>
      </c>
      <c r="AQ22" s="24">
        <f t="shared" si="98"/>
        <v>10538.849999999999</v>
      </c>
      <c r="AR22" s="24">
        <f t="shared" si="98"/>
        <v>9817.9166666666661</v>
      </c>
      <c r="AS22" s="24">
        <f t="shared" si="98"/>
        <v>10420.016666666666</v>
      </c>
      <c r="AT22" s="24">
        <f t="shared" si="98"/>
        <v>10487.083333333334</v>
      </c>
      <c r="AU22" s="24">
        <f t="shared" si="98"/>
        <v>10509.016666666668</v>
      </c>
      <c r="AV22" s="24">
        <f t="shared" si="98"/>
        <v>10567.483333333334</v>
      </c>
      <c r="AW22" s="71">
        <f t="shared" si="98"/>
        <v>10640.25</v>
      </c>
      <c r="AX22" s="24">
        <f t="shared" si="98"/>
        <v>10727.883333333333</v>
      </c>
      <c r="AY22" s="24">
        <f t="shared" si="98"/>
        <v>10825.133333333331</v>
      </c>
      <c r="AZ22" s="24">
        <f t="shared" si="98"/>
        <v>10882.666666666668</v>
      </c>
      <c r="BA22" s="24">
        <f t="shared" si="98"/>
        <v>10961.466666666665</v>
      </c>
      <c r="BB22" s="24">
        <f t="shared" si="98"/>
        <v>10783.216666666667</v>
      </c>
      <c r="BC22" s="24">
        <f t="shared" ref="BC22:BL22" si="99">BC18-BC50</f>
        <v>10779.833333333334</v>
      </c>
      <c r="BD22" s="24">
        <f t="shared" si="99"/>
        <v>10712.733333333334</v>
      </c>
      <c r="BE22" s="24">
        <f t="shared" si="99"/>
        <v>10627.066666666668</v>
      </c>
      <c r="BF22" s="24">
        <f t="shared" si="99"/>
        <v>10638.349999999999</v>
      </c>
      <c r="BG22" s="24">
        <f t="shared" si="99"/>
        <v>10469.266666666668</v>
      </c>
      <c r="BH22" s="24">
        <f t="shared" si="99"/>
        <v>10461.433333333332</v>
      </c>
      <c r="BI22" s="24">
        <f t="shared" si="99"/>
        <v>10415.183333333332</v>
      </c>
      <c r="BJ22" s="24">
        <f t="shared" si="99"/>
        <v>10564.033333333331</v>
      </c>
      <c r="BK22" s="24">
        <f t="shared" si="99"/>
        <v>10650.599999999999</v>
      </c>
      <c r="BL22" s="24">
        <f t="shared" si="99"/>
        <v>10723.033333333335</v>
      </c>
      <c r="BM22" s="24">
        <f t="shared" ref="BM22:CT22" si="100">BM18-BM50</f>
        <v>10717.349999999999</v>
      </c>
      <c r="BN22" s="24">
        <f t="shared" si="100"/>
        <v>10587.366666666665</v>
      </c>
      <c r="BO22" s="24">
        <f t="shared" si="100"/>
        <v>10536.833333333336</v>
      </c>
      <c r="BP22" s="24">
        <f t="shared" si="100"/>
        <v>10682.15</v>
      </c>
      <c r="BQ22" s="24">
        <f t="shared" si="100"/>
        <v>10776.966666666669</v>
      </c>
      <c r="BR22" s="24">
        <f t="shared" si="100"/>
        <v>10210.116666666663</v>
      </c>
      <c r="BS22" s="24">
        <f t="shared" si="100"/>
        <v>10693.433333333338</v>
      </c>
      <c r="BT22" s="24">
        <f t="shared" si="100"/>
        <v>10950.350000000004</v>
      </c>
      <c r="BU22" s="24">
        <f t="shared" si="100"/>
        <v>10965.233333333339</v>
      </c>
      <c r="BV22" s="24">
        <f t="shared" si="100"/>
        <v>10973.183333333334</v>
      </c>
      <c r="BW22" s="24">
        <f t="shared" si="100"/>
        <v>10970.583333333338</v>
      </c>
      <c r="BX22" s="24">
        <f t="shared" si="100"/>
        <v>11151.933333333338</v>
      </c>
      <c r="BY22" s="24">
        <f t="shared" si="100"/>
        <v>11219.066666666671</v>
      </c>
      <c r="BZ22" s="24">
        <f t="shared" si="100"/>
        <v>11240.48333333333</v>
      </c>
      <c r="CA22" s="24">
        <f t="shared" si="100"/>
        <v>11253.233333333334</v>
      </c>
      <c r="CB22" s="24">
        <f t="shared" si="100"/>
        <v>11288.76666666667</v>
      </c>
      <c r="CC22" s="24">
        <f t="shared" si="100"/>
        <v>11381.883333333331</v>
      </c>
      <c r="CD22" s="24">
        <f t="shared" si="100"/>
        <v>11444.4</v>
      </c>
      <c r="CE22" s="24">
        <f t="shared" si="100"/>
        <v>11265.116666666669</v>
      </c>
      <c r="CF22" s="24">
        <f t="shared" si="100"/>
        <v>11227.966666666669</v>
      </c>
      <c r="CG22" s="24">
        <f t="shared" si="100"/>
        <v>11247.25</v>
      </c>
      <c r="CH22" s="24">
        <f t="shared" si="100"/>
        <v>11256.766666666666</v>
      </c>
      <c r="CI22" s="24">
        <f t="shared" si="100"/>
        <v>11349.416666666664</v>
      </c>
      <c r="CJ22" s="24">
        <f t="shared" si="100"/>
        <v>11525.716666666665</v>
      </c>
      <c r="CK22" s="24">
        <f t="shared" si="100"/>
        <v>11536.55</v>
      </c>
      <c r="CL22" s="24">
        <f t="shared" si="100"/>
        <v>11596.083333333334</v>
      </c>
      <c r="CM22" s="24">
        <f t="shared" si="100"/>
        <v>11463.216666666669</v>
      </c>
      <c r="CN22" s="24">
        <f t="shared" si="100"/>
        <v>11447.26666666667</v>
      </c>
      <c r="CO22" s="24">
        <f t="shared" si="100"/>
        <v>11540.26666666667</v>
      </c>
      <c r="CP22" s="24">
        <f t="shared" si="100"/>
        <v>11371.100000000004</v>
      </c>
      <c r="CQ22" s="24">
        <f t="shared" si="100"/>
        <v>11485.600000000002</v>
      </c>
      <c r="CR22" s="24">
        <f t="shared" si="100"/>
        <v>11435.716666666667</v>
      </c>
      <c r="CS22" s="24">
        <f t="shared" si="100"/>
        <v>11506.449999999997</v>
      </c>
      <c r="CT22" s="24">
        <f t="shared" si="100"/>
        <v>11517.166666666668</v>
      </c>
      <c r="CU22" s="24">
        <f>CU18-CU50</f>
        <v>11601.183333333331</v>
      </c>
      <c r="CV22" s="24">
        <f>CV18-CV50</f>
        <v>11662.75</v>
      </c>
      <c r="CW22" s="24">
        <f>CW18-CW50</f>
        <v>11591.166666666664</v>
      </c>
      <c r="CX22" s="24">
        <f t="shared" ref="CX22:DB22" si="101">CX18-CX50</f>
        <v>11400.150000000001</v>
      </c>
      <c r="CY22" s="24">
        <f t="shared" si="101"/>
        <v>11464.033333333329</v>
      </c>
      <c r="CZ22" s="24">
        <f t="shared" si="101"/>
        <v>11461.049999999997</v>
      </c>
      <c r="DA22" s="24">
        <f t="shared" si="101"/>
        <v>11406.033333333333</v>
      </c>
      <c r="DB22" s="24">
        <f t="shared" si="101"/>
        <v>11588.816666666669</v>
      </c>
      <c r="DC22" s="24">
        <f t="shared" ref="DC22:DH22" si="102">DC18-DC50</f>
        <v>11583.6</v>
      </c>
      <c r="DD22" s="24">
        <f t="shared" si="102"/>
        <v>11596.683333333334</v>
      </c>
      <c r="DE22" s="24">
        <f t="shared" si="102"/>
        <v>11612.550000000001</v>
      </c>
      <c r="DF22" s="24">
        <f t="shared" si="102"/>
        <v>11507.683333333336</v>
      </c>
      <c r="DG22" s="24">
        <f t="shared" si="102"/>
        <v>11263.283333333336</v>
      </c>
      <c r="DH22" s="24">
        <f t="shared" si="102"/>
        <v>11179.083333333332</v>
      </c>
      <c r="DI22" s="24">
        <f t="shared" ref="DI22:EC22" si="103">DI18-DI50</f>
        <v>11149.48333333333</v>
      </c>
      <c r="DJ22" s="24">
        <f t="shared" si="103"/>
        <v>11143.283333333333</v>
      </c>
      <c r="DK22" s="24">
        <f t="shared" si="103"/>
        <v>10907.866666666667</v>
      </c>
      <c r="DL22" s="24">
        <f t="shared" si="103"/>
        <v>10935.533333333333</v>
      </c>
      <c r="DM22" s="24">
        <f t="shared" si="103"/>
        <v>10950.51666666667</v>
      </c>
      <c r="DN22" s="24">
        <f t="shared" si="103"/>
        <v>11034.91666666667</v>
      </c>
      <c r="DO22" s="24">
        <f t="shared" si="103"/>
        <v>11136.316666666668</v>
      </c>
      <c r="DP22" s="24">
        <f t="shared" si="103"/>
        <v>11411.400000000001</v>
      </c>
      <c r="DQ22" s="24">
        <f t="shared" si="103"/>
        <v>11432.666666666664</v>
      </c>
      <c r="DR22" s="24">
        <f t="shared" si="103"/>
        <v>11582.866666666667</v>
      </c>
      <c r="DS22" s="24">
        <f t="shared" si="103"/>
        <v>11074</v>
      </c>
      <c r="DT22" s="24">
        <f t="shared" si="103"/>
        <v>11514.233333333332</v>
      </c>
      <c r="DU22" s="24">
        <f t="shared" si="103"/>
        <v>11694.300000000001</v>
      </c>
      <c r="DV22" s="24">
        <f t="shared" si="103"/>
        <v>11782.6</v>
      </c>
      <c r="DW22" s="24">
        <f t="shared" si="103"/>
        <v>11726.199999999997</v>
      </c>
      <c r="DX22" s="24">
        <f t="shared" si="103"/>
        <v>11771.533333333335</v>
      </c>
      <c r="DY22" s="24">
        <f t="shared" si="103"/>
        <v>11611.95</v>
      </c>
      <c r="DZ22" s="24">
        <f t="shared" si="103"/>
        <v>11788.466666666665</v>
      </c>
      <c r="EA22" s="24">
        <f t="shared" si="103"/>
        <v>11897.250000000002</v>
      </c>
      <c r="EB22" s="24">
        <f t="shared" si="103"/>
        <v>11559.850000000002</v>
      </c>
      <c r="EC22" s="24">
        <f t="shared" si="103"/>
        <v>11666.266666666666</v>
      </c>
      <c r="ED22" s="24">
        <f t="shared" ref="ED22:EM22" si="104">ED18-ED50</f>
        <v>11767.983333333334</v>
      </c>
      <c r="EE22" s="24">
        <f t="shared" si="104"/>
        <v>11817.183333333336</v>
      </c>
      <c r="EF22" s="24">
        <f t="shared" si="104"/>
        <v>11764.783333333331</v>
      </c>
      <c r="EG22" s="24">
        <f t="shared" si="104"/>
        <v>11729.316666666662</v>
      </c>
      <c r="EH22" s="24">
        <f t="shared" si="104"/>
        <v>11662.566666666669</v>
      </c>
      <c r="EI22" s="24">
        <f t="shared" si="104"/>
        <v>11418.95</v>
      </c>
      <c r="EJ22" s="24">
        <f t="shared" si="104"/>
        <v>11559.983333333332</v>
      </c>
      <c r="EK22" s="24">
        <f t="shared" si="104"/>
        <v>11432.800000000001</v>
      </c>
      <c r="EL22" s="24">
        <f t="shared" si="104"/>
        <v>11488.25</v>
      </c>
      <c r="EM22" s="24">
        <f t="shared" si="104"/>
        <v>11553.966666666665</v>
      </c>
    </row>
    <row r="23" spans="1:143" ht="14.7" customHeight="1" x14ac:dyDescent="0.3">
      <c r="A23" s="211" t="s">
        <v>21</v>
      </c>
      <c r="B23" s="212"/>
      <c r="C23" s="212"/>
      <c r="D23" s="212"/>
      <c r="E23" s="72"/>
      <c r="F23" s="72"/>
      <c r="G23" s="72"/>
      <c r="H23" s="73"/>
      <c r="I23" s="73"/>
      <c r="J23" s="73"/>
      <c r="K23" s="73"/>
      <c r="L23" s="73"/>
      <c r="M23" s="73"/>
      <c r="N23" s="73"/>
      <c r="O23" s="73"/>
      <c r="P23" s="73"/>
      <c r="Q23" s="73"/>
      <c r="R23" s="73"/>
      <c r="S23" s="73"/>
      <c r="T23" s="73"/>
      <c r="U23" s="73"/>
      <c r="V23" s="73"/>
      <c r="W23" s="73"/>
      <c r="X23" s="73"/>
      <c r="Y23" s="73"/>
      <c r="Z23" s="73"/>
      <c r="AA23" s="73"/>
      <c r="AB23" s="73"/>
      <c r="AC23" s="25"/>
      <c r="AD23" s="25"/>
      <c r="AE23" s="25"/>
      <c r="AF23" s="25"/>
      <c r="AG23" s="25"/>
      <c r="AH23" s="25"/>
      <c r="AI23" s="25"/>
      <c r="AJ23" s="25"/>
      <c r="AK23" s="25"/>
      <c r="AL23" s="25"/>
      <c r="AM23" s="25"/>
      <c r="AN23" s="25"/>
      <c r="AO23" s="25"/>
      <c r="AP23" s="25"/>
      <c r="AQ23" s="25"/>
      <c r="AR23" s="25"/>
      <c r="AS23" s="25"/>
      <c r="AT23" s="25"/>
      <c r="AU23" s="25"/>
      <c r="AV23" s="25"/>
      <c r="AW23" s="74"/>
      <c r="AX23" s="25"/>
      <c r="AY23" s="25"/>
      <c r="AZ23" s="25"/>
      <c r="BA23" s="25"/>
      <c r="BB23" s="25"/>
      <c r="BC23" s="25"/>
      <c r="BD23" s="25"/>
      <c r="BE23" s="25"/>
      <c r="BF23" s="25"/>
      <c r="BG23" s="25"/>
      <c r="BH23" s="25"/>
      <c r="BI23" s="25"/>
      <c r="BJ23" s="25"/>
      <c r="BK23" s="25"/>
      <c r="BL23" s="25"/>
      <c r="BM23" s="25"/>
      <c r="BN23" s="25"/>
      <c r="BO23" s="25"/>
      <c r="BP23" s="25"/>
      <c r="BQ23" s="25"/>
      <c r="BR23" s="25"/>
      <c r="BS23" s="25"/>
      <c r="BT23" s="25"/>
      <c r="BU23" s="25"/>
      <c r="BV23" s="25"/>
      <c r="BW23" s="25"/>
      <c r="BX23" s="25"/>
      <c r="BY23" s="25"/>
      <c r="BZ23" s="25"/>
      <c r="CA23" s="25"/>
      <c r="CB23" s="25"/>
      <c r="CC23" s="25"/>
      <c r="CD23" s="25"/>
      <c r="CE23" s="25"/>
      <c r="CF23" s="25"/>
      <c r="CG23" s="25"/>
      <c r="CH23" s="25"/>
      <c r="CI23" s="25"/>
      <c r="CJ23" s="25"/>
      <c r="CK23" s="25"/>
      <c r="CL23" s="25"/>
      <c r="CM23" s="25"/>
      <c r="CN23" s="25"/>
      <c r="CO23" s="25"/>
      <c r="CP23" s="25"/>
      <c r="CQ23" s="25"/>
      <c r="CR23" s="25"/>
      <c r="CS23" s="25"/>
      <c r="CT23" s="25"/>
      <c r="CU23" s="25"/>
      <c r="CV23" s="25"/>
      <c r="CW23" s="25"/>
      <c r="CX23" s="25"/>
      <c r="CY23" s="25"/>
      <c r="CZ23" s="25"/>
      <c r="DA23" s="25"/>
      <c r="DB23" s="25"/>
      <c r="DC23" s="25"/>
      <c r="DD23" s="25"/>
      <c r="DE23" s="25"/>
      <c r="DF23" s="25"/>
      <c r="DG23" s="25"/>
      <c r="DH23" s="25"/>
      <c r="DI23" s="25"/>
      <c r="DJ23" s="25"/>
      <c r="DK23" s="25"/>
      <c r="DL23" s="25"/>
      <c r="DM23" s="25"/>
      <c r="DN23" s="25"/>
      <c r="DO23" s="25"/>
      <c r="DP23" s="25"/>
      <c r="DQ23" s="25"/>
      <c r="DR23" s="25"/>
      <c r="DS23" s="25"/>
      <c r="DT23" s="25"/>
      <c r="DU23" s="25"/>
      <c r="DV23" s="25"/>
      <c r="DW23" s="25"/>
      <c r="DX23" s="25"/>
      <c r="DY23" s="25"/>
      <c r="DZ23" s="25"/>
      <c r="EA23" s="25"/>
      <c r="EB23" s="25"/>
      <c r="EC23" s="25"/>
      <c r="ED23" s="25"/>
      <c r="EE23" s="25"/>
      <c r="EF23" s="25"/>
      <c r="EG23" s="25"/>
      <c r="EH23" s="25"/>
      <c r="EI23" s="25"/>
      <c r="EJ23" s="25"/>
      <c r="EK23" s="25"/>
      <c r="EL23" s="25"/>
      <c r="EM23" s="25"/>
    </row>
    <row r="24" spans="1:143" ht="14.7" customHeight="1" x14ac:dyDescent="0.3">
      <c r="A24" s="12"/>
      <c r="B24" s="13"/>
      <c r="C24" s="13"/>
      <c r="D24" s="14" t="s">
        <v>22</v>
      </c>
      <c r="E24" s="51">
        <f t="shared" ref="E24:BB24" si="105">(E2/E3)*E4</f>
        <v>10979.939374939491</v>
      </c>
      <c r="F24" s="51">
        <f t="shared" si="105"/>
        <v>10927.292206473528</v>
      </c>
      <c r="G24" s="51">
        <f t="shared" si="105"/>
        <v>10856.237705329851</v>
      </c>
      <c r="H24" s="52">
        <f t="shared" si="105"/>
        <v>10735.713743772578</v>
      </c>
      <c r="I24" s="52">
        <f t="shared" si="105"/>
        <v>10799.836436668285</v>
      </c>
      <c r="J24" s="52">
        <f t="shared" si="105"/>
        <v>10572.458129394412</v>
      </c>
      <c r="K24" s="52">
        <f t="shared" si="105"/>
        <v>10787.310675353327</v>
      </c>
      <c r="L24" s="52">
        <f t="shared" si="105"/>
        <v>10932.204257253239</v>
      </c>
      <c r="M24" s="52">
        <f t="shared" si="105"/>
        <v>10880.998542257777</v>
      </c>
      <c r="N24" s="52">
        <f t="shared" si="105"/>
        <v>10869.41581993285</v>
      </c>
      <c r="O24" s="52">
        <f t="shared" si="105"/>
        <v>10944.072617186959</v>
      </c>
      <c r="P24" s="52">
        <f t="shared" si="105"/>
        <v>11005.797522899318</v>
      </c>
      <c r="Q24" s="52">
        <f t="shared" si="105"/>
        <v>11024.655526628841</v>
      </c>
      <c r="R24" s="52">
        <f t="shared" si="105"/>
        <v>11034.743299433367</v>
      </c>
      <c r="S24" s="52">
        <f t="shared" si="105"/>
        <v>10979.321618639215</v>
      </c>
      <c r="T24" s="52">
        <f t="shared" si="105"/>
        <v>10796.728037185718</v>
      </c>
      <c r="U24" s="52">
        <f t="shared" si="105"/>
        <v>10946.747879596185</v>
      </c>
      <c r="V24" s="52">
        <f t="shared" si="105"/>
        <v>10849.649462815099</v>
      </c>
      <c r="W24" s="52">
        <f t="shared" si="105"/>
        <v>10936.652134804455</v>
      </c>
      <c r="X24" s="52">
        <f t="shared" si="105"/>
        <v>10932.960606318871</v>
      </c>
      <c r="Y24" s="52">
        <f t="shared" si="105"/>
        <v>11027.710334872445</v>
      </c>
      <c r="Z24" s="52">
        <f t="shared" si="105"/>
        <v>10953.657866055586</v>
      </c>
      <c r="AA24" s="52">
        <f t="shared" si="105"/>
        <v>10825.20765505921</v>
      </c>
      <c r="AB24" s="52">
        <f t="shared" si="105"/>
        <v>10840.793771316206</v>
      </c>
      <c r="AC24" s="17">
        <f t="shared" si="105"/>
        <v>10857.772794798213</v>
      </c>
      <c r="AD24" s="17">
        <f t="shared" si="105"/>
        <v>10887.896924743205</v>
      </c>
      <c r="AE24" s="17">
        <f t="shared" si="105"/>
        <v>10977.34036876477</v>
      </c>
      <c r="AF24" s="17">
        <f t="shared" si="105"/>
        <v>10879.255490751542</v>
      </c>
      <c r="AG24" s="17">
        <f t="shared" si="105"/>
        <v>10906.272859051718</v>
      </c>
      <c r="AH24" s="17">
        <f t="shared" si="105"/>
        <v>10853.739430527434</v>
      </c>
      <c r="AI24" s="17">
        <f t="shared" si="105"/>
        <v>11007.410335373066</v>
      </c>
      <c r="AJ24" s="17">
        <f t="shared" si="105"/>
        <v>10941.613138394212</v>
      </c>
      <c r="AK24" s="17">
        <f t="shared" si="105"/>
        <v>10991.680172250833</v>
      </c>
      <c r="AL24" s="17">
        <f t="shared" si="105"/>
        <v>10983.333424559076</v>
      </c>
      <c r="AM24" s="17">
        <f t="shared" si="105"/>
        <v>11064.260963415476</v>
      </c>
      <c r="AN24" s="17">
        <f t="shared" si="105"/>
        <v>11008.861986441645</v>
      </c>
      <c r="AO24" s="17">
        <f t="shared" si="105"/>
        <v>10964.590217305849</v>
      </c>
      <c r="AP24" s="17">
        <f t="shared" si="105"/>
        <v>10918.071858982374</v>
      </c>
      <c r="AQ24" s="17">
        <f t="shared" si="105"/>
        <v>10956.192650456236</v>
      </c>
      <c r="AR24" s="17">
        <f t="shared" si="105"/>
        <v>11547.171783265674</v>
      </c>
      <c r="AS24" s="17">
        <f t="shared" si="105"/>
        <v>10835.549400335813</v>
      </c>
      <c r="AT24" s="17">
        <f t="shared" si="105"/>
        <v>10759.591092864939</v>
      </c>
      <c r="AU24" s="17">
        <f t="shared" si="105"/>
        <v>10749.507282209774</v>
      </c>
      <c r="AV24" s="17">
        <f t="shared" si="105"/>
        <v>10992.726320286933</v>
      </c>
      <c r="AW24" s="53">
        <f t="shared" si="105"/>
        <v>11064.910837198118</v>
      </c>
      <c r="AX24" s="17">
        <f t="shared" si="105"/>
        <v>11027.031877216425</v>
      </c>
      <c r="AY24" s="17">
        <f t="shared" si="105"/>
        <v>11004.656383017811</v>
      </c>
      <c r="AZ24" s="17">
        <f t="shared" si="105"/>
        <v>11173.34998403678</v>
      </c>
      <c r="BA24" s="17">
        <f t="shared" si="105"/>
        <v>11144.074046506574</v>
      </c>
      <c r="BB24" s="17">
        <f t="shared" si="105"/>
        <v>11059.542290706562</v>
      </c>
      <c r="BC24" s="17">
        <f t="shared" ref="BC24:BL24" si="106">(BC2/BC3)*BC4</f>
        <v>10962.815477429514</v>
      </c>
      <c r="BD24" s="17">
        <f t="shared" si="106"/>
        <v>10918.561157818882</v>
      </c>
      <c r="BE24" s="17">
        <f t="shared" si="106"/>
        <v>10913.439164369063</v>
      </c>
      <c r="BF24" s="17">
        <f t="shared" si="106"/>
        <v>10820.188346122448</v>
      </c>
      <c r="BG24" s="17">
        <f t="shared" si="106"/>
        <v>10891.369185718053</v>
      </c>
      <c r="BH24" s="17">
        <f t="shared" si="106"/>
        <v>10772.605275017879</v>
      </c>
      <c r="BI24" s="17">
        <f t="shared" si="106"/>
        <v>10741.792369623028</v>
      </c>
      <c r="BJ24" s="17">
        <f t="shared" si="106"/>
        <v>10842.639128249926</v>
      </c>
      <c r="BK24" s="17">
        <f t="shared" si="106"/>
        <v>10877.756859814392</v>
      </c>
      <c r="BL24" s="17">
        <f t="shared" si="106"/>
        <v>10834.933359746801</v>
      </c>
      <c r="BM24" s="17">
        <f t="shared" ref="BM24:CT24" si="107">(BM2/BM3)*BM4</f>
        <v>10979.995152970187</v>
      </c>
      <c r="BN24" s="17">
        <f t="shared" si="107"/>
        <v>10996.325284501319</v>
      </c>
      <c r="BO24" s="17">
        <f t="shared" si="107"/>
        <v>10996.122200777587</v>
      </c>
      <c r="BP24" s="17">
        <f t="shared" si="107"/>
        <v>10873.40734919818</v>
      </c>
      <c r="BQ24" s="17">
        <f t="shared" si="107"/>
        <v>10918.504555072021</v>
      </c>
      <c r="BR24" s="17">
        <f t="shared" si="107"/>
        <v>11244.185283668678</v>
      </c>
      <c r="BS24" s="17">
        <f t="shared" si="107"/>
        <v>11168.153277711011</v>
      </c>
      <c r="BT24" s="17">
        <f t="shared" si="107"/>
        <v>11116.76237970333</v>
      </c>
      <c r="BU24" s="17">
        <f t="shared" si="107"/>
        <v>11120.324719101123</v>
      </c>
      <c r="BV24" s="17">
        <f t="shared" si="107"/>
        <v>11075.546223754307</v>
      </c>
      <c r="BW24" s="17">
        <f t="shared" si="107"/>
        <v>11290.284248430133</v>
      </c>
      <c r="BX24" s="17">
        <f t="shared" si="107"/>
        <v>11395.217286897658</v>
      </c>
      <c r="BY24" s="17">
        <f t="shared" si="107"/>
        <v>11417.837017363388</v>
      </c>
      <c r="BZ24" s="17">
        <f t="shared" si="107"/>
        <v>11413.131739034363</v>
      </c>
      <c r="CA24" s="17">
        <f t="shared" si="107"/>
        <v>11543.622783797095</v>
      </c>
      <c r="CB24" s="17">
        <f t="shared" si="107"/>
        <v>11580.362350930996</v>
      </c>
      <c r="CC24" s="17">
        <f t="shared" si="107"/>
        <v>11625.656215696976</v>
      </c>
      <c r="CD24" s="17">
        <f t="shared" si="107"/>
        <v>11574.13270379289</v>
      </c>
      <c r="CE24" s="17">
        <f t="shared" si="107"/>
        <v>11595.420223795427</v>
      </c>
      <c r="CF24" s="17">
        <f t="shared" si="107"/>
        <v>11438.616907643482</v>
      </c>
      <c r="CG24" s="17">
        <f t="shared" si="107"/>
        <v>11629.212587371008</v>
      </c>
      <c r="CH24" s="17">
        <f t="shared" si="107"/>
        <v>11578.62405239639</v>
      </c>
      <c r="CI24" s="17">
        <f t="shared" si="107"/>
        <v>11707.446441591101</v>
      </c>
      <c r="CJ24" s="17">
        <f t="shared" si="107"/>
        <v>11684.379663617154</v>
      </c>
      <c r="CK24" s="17">
        <f t="shared" si="107"/>
        <v>11762.695602310054</v>
      </c>
      <c r="CL24" s="17">
        <f t="shared" si="107"/>
        <v>11787.061640292215</v>
      </c>
      <c r="CM24" s="17">
        <f t="shared" si="107"/>
        <v>11775.967800742101</v>
      </c>
      <c r="CN24" s="17">
        <f t="shared" si="107"/>
        <v>11701.696908090524</v>
      </c>
      <c r="CO24" s="17">
        <f t="shared" si="107"/>
        <v>11746.489721133554</v>
      </c>
      <c r="CP24" s="17">
        <f t="shared" si="107"/>
        <v>11766.47326198578</v>
      </c>
      <c r="CQ24" s="17">
        <f t="shared" si="107"/>
        <v>11787.159269903281</v>
      </c>
      <c r="CR24" s="17">
        <f t="shared" si="107"/>
        <v>11692.717455441052</v>
      </c>
      <c r="CS24" s="17">
        <f t="shared" si="107"/>
        <v>11653.074346243255</v>
      </c>
      <c r="CT24" s="17">
        <f t="shared" si="107"/>
        <v>11722.43858236605</v>
      </c>
      <c r="CU24" s="17">
        <f>(CU2/CU3)*CU4</f>
        <v>11746.903664498959</v>
      </c>
      <c r="CV24" s="17">
        <f>(CV2/CV3)*CV4</f>
        <v>11866.926304921344</v>
      </c>
      <c r="CW24" s="17">
        <f>(CW2/CW3)*CW4</f>
        <v>11870.593322826595</v>
      </c>
      <c r="CX24" s="17">
        <f t="shared" ref="CX24:DB24" si="108">(CX2/CX3)*CX4</f>
        <v>11737.679709641356</v>
      </c>
      <c r="CY24" s="17">
        <f t="shared" si="108"/>
        <v>11657.178239355635</v>
      </c>
      <c r="CZ24" s="17">
        <f t="shared" si="108"/>
        <v>11890.210878239202</v>
      </c>
      <c r="DA24" s="17">
        <f t="shared" si="108"/>
        <v>11814.509617783438</v>
      </c>
      <c r="DB24" s="17">
        <f t="shared" si="108"/>
        <v>11856.6057825798</v>
      </c>
      <c r="DC24" s="17">
        <f t="shared" ref="DC24:DH24" si="109">(DC2/DC3)*DC4</f>
        <v>11849.294214732454</v>
      </c>
      <c r="DD24" s="17">
        <f t="shared" si="109"/>
        <v>11814.693315127504</v>
      </c>
      <c r="DE24" s="17">
        <f t="shared" si="109"/>
        <v>11783.878892844474</v>
      </c>
      <c r="DF24" s="17">
        <f t="shared" si="109"/>
        <v>11659.592272077156</v>
      </c>
      <c r="DG24" s="17">
        <f t="shared" si="109"/>
        <v>11670.702140285341</v>
      </c>
      <c r="DH24" s="17">
        <f t="shared" si="109"/>
        <v>11491.745578767863</v>
      </c>
      <c r="DI24" s="17">
        <f t="shared" ref="DI24:EC24" si="110">(DI2/DI3)*DI4</f>
        <v>11404.775961013056</v>
      </c>
      <c r="DJ24" s="17">
        <f t="shared" si="110"/>
        <v>11373.884536998768</v>
      </c>
      <c r="DK24" s="17">
        <f t="shared" si="110"/>
        <v>11323.154673905228</v>
      </c>
      <c r="DL24" s="17">
        <f t="shared" si="110"/>
        <v>11410.409264919024</v>
      </c>
      <c r="DM24" s="17">
        <f t="shared" si="110"/>
        <v>11307.119776958682</v>
      </c>
      <c r="DN24" s="17">
        <f t="shared" si="110"/>
        <v>11396.710729269023</v>
      </c>
      <c r="DO24" s="17">
        <f t="shared" si="110"/>
        <v>11575.625516547732</v>
      </c>
      <c r="DP24" s="17">
        <f t="shared" si="110"/>
        <v>12086.923134656692</v>
      </c>
      <c r="DQ24" s="17">
        <f t="shared" si="110"/>
        <v>11910.301922912315</v>
      </c>
      <c r="DR24" s="17">
        <f t="shared" si="110"/>
        <v>11840.786475381772</v>
      </c>
      <c r="DS24" s="17">
        <f t="shared" si="110"/>
        <v>12085.263042533041</v>
      </c>
      <c r="DT24" s="17">
        <f t="shared" si="110"/>
        <v>12048.205273586605</v>
      </c>
      <c r="DU24" s="17">
        <f t="shared" si="110"/>
        <v>12070.876744988316</v>
      </c>
      <c r="DV24" s="17">
        <f t="shared" si="110"/>
        <v>12022.903969902822</v>
      </c>
      <c r="DW24" s="17">
        <f t="shared" si="110"/>
        <v>11956.395232664236</v>
      </c>
      <c r="DX24" s="17">
        <f t="shared" si="110"/>
        <v>12055.846117425839</v>
      </c>
      <c r="DY24" s="17">
        <f t="shared" si="110"/>
        <v>12134.255599372749</v>
      </c>
      <c r="DZ24" s="17">
        <f t="shared" si="110"/>
        <v>12274.08537491296</v>
      </c>
      <c r="EA24" s="17">
        <f t="shared" si="110"/>
        <v>12111.11758684308</v>
      </c>
      <c r="EB24" s="17">
        <f t="shared" si="110"/>
        <v>12053.539126392088</v>
      </c>
      <c r="EC24" s="17">
        <f t="shared" si="110"/>
        <v>11999.750063724032</v>
      </c>
      <c r="ED24" s="17">
        <f t="shared" ref="ED24:EM24" si="111">(ED2/ED3)*ED4</f>
        <v>12026.443332701581</v>
      </c>
      <c r="EE24" s="17">
        <f t="shared" si="111"/>
        <v>12062.093937090223</v>
      </c>
      <c r="EF24" s="17">
        <f t="shared" si="111"/>
        <v>12002.622726449163</v>
      </c>
      <c r="EG24" s="17">
        <f t="shared" si="111"/>
        <v>12029.288229084246</v>
      </c>
      <c r="EH24" s="17">
        <f t="shared" si="111"/>
        <v>11937.697695737304</v>
      </c>
      <c r="EI24" s="17">
        <f t="shared" si="111"/>
        <v>11858.680123308526</v>
      </c>
      <c r="EJ24" s="17">
        <f t="shared" si="111"/>
        <v>11777.922181227801</v>
      </c>
      <c r="EK24" s="17">
        <f t="shared" si="111"/>
        <v>11869.862506559082</v>
      </c>
      <c r="EL24" s="17">
        <f t="shared" si="111"/>
        <v>12043.724017086304</v>
      </c>
      <c r="EM24" s="17">
        <f t="shared" si="111"/>
        <v>11847.149413076353</v>
      </c>
    </row>
    <row r="25" spans="1:143" ht="14.7" customHeight="1" x14ac:dyDescent="0.3">
      <c r="A25" s="12"/>
      <c r="B25" s="13"/>
      <c r="C25" s="13"/>
      <c r="D25" s="14" t="s">
        <v>23</v>
      </c>
      <c r="E25" s="49">
        <f t="shared" ref="E25:BB25" si="112">E26+1.168*(E26-E27)</f>
        <v>10967.254520000002</v>
      </c>
      <c r="F25" s="49">
        <f t="shared" si="112"/>
        <v>10919.681120000001</v>
      </c>
      <c r="G25" s="49">
        <f t="shared" si="112"/>
        <v>10846.584720000001</v>
      </c>
      <c r="H25" s="49">
        <f t="shared" si="112"/>
        <v>10718.239280000002</v>
      </c>
      <c r="I25" s="49">
        <f t="shared" si="112"/>
        <v>10785.350239999998</v>
      </c>
      <c r="J25" s="49">
        <f t="shared" si="112"/>
        <v>10561.543680000001</v>
      </c>
      <c r="K25" s="49">
        <f t="shared" si="112"/>
        <v>10752.400960000001</v>
      </c>
      <c r="L25" s="49">
        <f t="shared" si="112"/>
        <v>10904.347680000001</v>
      </c>
      <c r="M25" s="49">
        <f t="shared" si="112"/>
        <v>10869.173920000001</v>
      </c>
      <c r="N25" s="49">
        <f t="shared" si="112"/>
        <v>10860.901879999999</v>
      </c>
      <c r="O25" s="49">
        <f t="shared" si="112"/>
        <v>10936.701599999999</v>
      </c>
      <c r="P25" s="49">
        <f t="shared" si="112"/>
        <v>10992.596560000002</v>
      </c>
      <c r="Q25" s="49">
        <f t="shared" si="112"/>
        <v>11017.089079999998</v>
      </c>
      <c r="R25" s="49">
        <f t="shared" si="112"/>
        <v>11023.574000000001</v>
      </c>
      <c r="S25" s="49">
        <f t="shared" si="112"/>
        <v>10950.02</v>
      </c>
      <c r="T25" s="49">
        <f t="shared" si="112"/>
        <v>10779.41316</v>
      </c>
      <c r="U25" s="49">
        <f t="shared" si="112"/>
        <v>10915.372040000002</v>
      </c>
      <c r="V25" s="49">
        <f t="shared" si="112"/>
        <v>10840.566199999997</v>
      </c>
      <c r="W25" s="49">
        <f t="shared" si="112"/>
        <v>10926.50324</v>
      </c>
      <c r="X25" s="49">
        <f t="shared" si="112"/>
        <v>10923.838919999998</v>
      </c>
      <c r="Y25" s="49">
        <f t="shared" si="112"/>
        <v>11011.594800000001</v>
      </c>
      <c r="Z25" s="49">
        <f t="shared" si="112"/>
        <v>10932.153360000002</v>
      </c>
      <c r="AA25" s="49">
        <f t="shared" si="112"/>
        <v>10805.369359999997</v>
      </c>
      <c r="AB25" s="49">
        <f t="shared" si="112"/>
        <v>10825.27288</v>
      </c>
      <c r="AC25" s="16">
        <f t="shared" si="112"/>
        <v>10846.548959999998</v>
      </c>
      <c r="AD25" s="16">
        <f t="shared" si="112"/>
        <v>10876.376240000001</v>
      </c>
      <c r="AE25" s="16">
        <f t="shared" si="112"/>
        <v>10960.565199999999</v>
      </c>
      <c r="AF25" s="16">
        <f t="shared" si="112"/>
        <v>10871.737560000001</v>
      </c>
      <c r="AG25" s="16">
        <f t="shared" si="112"/>
        <v>10891.435400000002</v>
      </c>
      <c r="AH25" s="16">
        <f t="shared" si="112"/>
        <v>10838.354280000001</v>
      </c>
      <c r="AI25" s="16">
        <f t="shared" si="112"/>
        <v>10990.821279999998</v>
      </c>
      <c r="AJ25" s="16">
        <f t="shared" si="112"/>
        <v>10934.948999999999</v>
      </c>
      <c r="AK25" s="16">
        <f t="shared" si="112"/>
        <v>10980.1232</v>
      </c>
      <c r="AL25" s="16">
        <f t="shared" si="112"/>
        <v>10973.1612</v>
      </c>
      <c r="AM25" s="16">
        <f t="shared" si="112"/>
        <v>11050.451040000002</v>
      </c>
      <c r="AN25" s="16">
        <f t="shared" si="112"/>
        <v>10997.368280000001</v>
      </c>
      <c r="AO25" s="16">
        <f t="shared" si="112"/>
        <v>10947.23892</v>
      </c>
      <c r="AP25" s="16">
        <f t="shared" si="112"/>
        <v>10908.998040000002</v>
      </c>
      <c r="AQ25" s="16">
        <f t="shared" si="112"/>
        <v>10933.227800000001</v>
      </c>
      <c r="AR25" s="16">
        <f t="shared" si="112"/>
        <v>11429.96256</v>
      </c>
      <c r="AS25" s="16">
        <f t="shared" si="112"/>
        <v>10812.703199999998</v>
      </c>
      <c r="AT25" s="16">
        <f t="shared" si="112"/>
        <v>10745.157040000004</v>
      </c>
      <c r="AU25" s="16">
        <f t="shared" si="112"/>
        <v>10736.611319999998</v>
      </c>
      <c r="AV25" s="16">
        <f t="shared" si="112"/>
        <v>10969.906400000002</v>
      </c>
      <c r="AW25" s="50">
        <f t="shared" si="112"/>
        <v>11041.753999999999</v>
      </c>
      <c r="AX25" s="16">
        <f t="shared" si="112"/>
        <v>11011.349</v>
      </c>
      <c r="AY25" s="16">
        <f t="shared" si="112"/>
        <v>10995.334000000001</v>
      </c>
      <c r="AZ25" s="16">
        <f t="shared" si="112"/>
        <v>11158.194880000001</v>
      </c>
      <c r="BA25" s="16">
        <f t="shared" si="112"/>
        <v>11134.304400000001</v>
      </c>
      <c r="BB25" s="16">
        <f t="shared" si="112"/>
        <v>11044.441400000002</v>
      </c>
      <c r="BC25" s="16">
        <f t="shared" ref="BC25:BL25" si="113">BC26+1.168*(BC26-BC27)</f>
        <v>10953.09456</v>
      </c>
      <c r="BD25" s="16">
        <f t="shared" si="113"/>
        <v>10907.281520000002</v>
      </c>
      <c r="BE25" s="16">
        <f t="shared" si="113"/>
        <v>10897.801960000001</v>
      </c>
      <c r="BF25" s="16">
        <f t="shared" si="113"/>
        <v>10810.47524</v>
      </c>
      <c r="BG25" s="16">
        <f t="shared" si="113"/>
        <v>10868.452920000002</v>
      </c>
      <c r="BH25" s="16">
        <f t="shared" si="113"/>
        <v>10755.512800000002</v>
      </c>
      <c r="BI25" s="16">
        <f t="shared" si="113"/>
        <v>10723.878640000003</v>
      </c>
      <c r="BJ25" s="16">
        <f t="shared" si="113"/>
        <v>10828.058560000001</v>
      </c>
      <c r="BK25" s="16">
        <f t="shared" si="113"/>
        <v>10865.94932</v>
      </c>
      <c r="BL25" s="16">
        <f t="shared" si="113"/>
        <v>10829.24228</v>
      </c>
      <c r="BM25" s="16">
        <f t="shared" ref="BM25:CT25" si="114">BM26+1.168*(BM26-BM27)</f>
        <v>10966.392360000002</v>
      </c>
      <c r="BN25" s="16">
        <f t="shared" si="114"/>
        <v>10974.212839999998</v>
      </c>
      <c r="BO25" s="16">
        <f t="shared" si="114"/>
        <v>10970.871199999998</v>
      </c>
      <c r="BP25" s="16">
        <f t="shared" si="114"/>
        <v>10862.936520000003</v>
      </c>
      <c r="BQ25" s="16">
        <f t="shared" si="114"/>
        <v>10911.241759999999</v>
      </c>
      <c r="BR25" s="16">
        <f t="shared" si="114"/>
        <v>11182.74056</v>
      </c>
      <c r="BS25" s="16">
        <f t="shared" si="114"/>
        <v>11142.436479999998</v>
      </c>
      <c r="BT25" s="16">
        <f t="shared" si="114"/>
        <v>11108.277639999998</v>
      </c>
      <c r="BU25" s="16">
        <f t="shared" si="114"/>
        <v>11112.170840000002</v>
      </c>
      <c r="BV25" s="16">
        <f t="shared" si="114"/>
        <v>11070.29156</v>
      </c>
      <c r="BW25" s="16">
        <f t="shared" si="114"/>
        <v>11273.508759999999</v>
      </c>
      <c r="BX25" s="16">
        <f t="shared" si="114"/>
        <v>11382.57008</v>
      </c>
      <c r="BY25" s="16">
        <f t="shared" si="114"/>
        <v>11407.649840000002</v>
      </c>
      <c r="BZ25" s="16">
        <f t="shared" si="114"/>
        <v>11403.972640000002</v>
      </c>
      <c r="CA25" s="16">
        <f t="shared" si="114"/>
        <v>11528.08344</v>
      </c>
      <c r="CB25" s="16">
        <f t="shared" si="114"/>
        <v>11564.696680000001</v>
      </c>
      <c r="CC25" s="16">
        <f t="shared" si="114"/>
        <v>11613.073120000001</v>
      </c>
      <c r="CD25" s="16">
        <f t="shared" si="114"/>
        <v>11567.223599999998</v>
      </c>
      <c r="CE25" s="16">
        <f t="shared" si="114"/>
        <v>11577.343400000002</v>
      </c>
      <c r="CF25" s="16">
        <f t="shared" si="114"/>
        <v>11427.474359999998</v>
      </c>
      <c r="CG25" s="16">
        <f t="shared" si="114"/>
        <v>11608.964160000001</v>
      </c>
      <c r="CH25" s="16">
        <f t="shared" si="114"/>
        <v>11561.093839999998</v>
      </c>
      <c r="CI25" s="16">
        <f t="shared" si="114"/>
        <v>11688.526759999999</v>
      </c>
      <c r="CJ25" s="16">
        <f t="shared" si="114"/>
        <v>11676.346240000001</v>
      </c>
      <c r="CK25" s="16">
        <f t="shared" si="114"/>
        <v>11750.476520000002</v>
      </c>
      <c r="CL25" s="16">
        <f t="shared" si="114"/>
        <v>11777.233199999999</v>
      </c>
      <c r="CM25" s="16">
        <f t="shared" si="114"/>
        <v>11758.817719999999</v>
      </c>
      <c r="CN25" s="16">
        <f t="shared" si="114"/>
        <v>11688.038519999998</v>
      </c>
      <c r="CO25" s="16">
        <f t="shared" si="114"/>
        <v>11735.776680000001</v>
      </c>
      <c r="CP25" s="16">
        <f t="shared" si="114"/>
        <v>11744.93744</v>
      </c>
      <c r="CQ25" s="16">
        <f t="shared" si="114"/>
        <v>11771.441040000002</v>
      </c>
      <c r="CR25" s="16">
        <f t="shared" si="114"/>
        <v>11678.650960000001</v>
      </c>
      <c r="CS25" s="16">
        <f t="shared" si="114"/>
        <v>11645.617880000003</v>
      </c>
      <c r="CT25" s="16">
        <f t="shared" si="114"/>
        <v>11711.882760000004</v>
      </c>
      <c r="CU25" s="16">
        <f>CU26+1.168*(CU26-CU27)</f>
        <v>11739.442120000002</v>
      </c>
      <c r="CV25" s="16">
        <f>CV26+1.168*(CV26-CV27)</f>
        <v>11856.323279999999</v>
      </c>
      <c r="CW25" s="16">
        <f>CW26+1.168*(CW26-CW27)</f>
        <v>11855.296679999999</v>
      </c>
      <c r="CX25" s="16">
        <f t="shared" ref="CX25:DB25" si="115">CX26+1.168*(CX26-CX27)</f>
        <v>11719.118720000002</v>
      </c>
      <c r="CY25" s="16">
        <f t="shared" si="115"/>
        <v>11646.647880000004</v>
      </c>
      <c r="CZ25" s="16">
        <f t="shared" si="115"/>
        <v>11867.2844</v>
      </c>
      <c r="DA25" s="16">
        <f t="shared" si="115"/>
        <v>11792.038439999998</v>
      </c>
      <c r="DB25" s="16">
        <f t="shared" si="115"/>
        <v>11842.771879999998</v>
      </c>
      <c r="DC25" s="16">
        <f t="shared" ref="DC25:DH25" si="116">DC26+1.168*(DC26-DC27)</f>
        <v>11835.574920000001</v>
      </c>
      <c r="DD25" s="16">
        <f t="shared" si="116"/>
        <v>11802.940199999999</v>
      </c>
      <c r="DE25" s="16">
        <f t="shared" si="116"/>
        <v>11774.584359999997</v>
      </c>
      <c r="DF25" s="16">
        <f t="shared" si="116"/>
        <v>11651.567439999999</v>
      </c>
      <c r="DG25" s="16">
        <f t="shared" si="116"/>
        <v>11648.269119999995</v>
      </c>
      <c r="DH25" s="16">
        <f t="shared" si="116"/>
        <v>11474.57908</v>
      </c>
      <c r="DI25" s="16">
        <f t="shared" ref="DI25:EC25" si="117">DI26+1.168*(DI26-DI27)</f>
        <v>11391.14156</v>
      </c>
      <c r="DJ25" s="16">
        <f t="shared" si="117"/>
        <v>11361.446199999998</v>
      </c>
      <c r="DK25" s="16">
        <f t="shared" si="117"/>
        <v>11300.311520000003</v>
      </c>
      <c r="DL25" s="16">
        <f t="shared" si="117"/>
        <v>11384.48524</v>
      </c>
      <c r="DM25" s="16">
        <f t="shared" si="117"/>
        <v>11287.54932</v>
      </c>
      <c r="DN25" s="16">
        <f t="shared" si="117"/>
        <v>11377.499840000002</v>
      </c>
      <c r="DO25" s="16">
        <f t="shared" si="117"/>
        <v>11552.030559999999</v>
      </c>
      <c r="DP25" s="16">
        <f t="shared" si="117"/>
        <v>12049.099199999999</v>
      </c>
      <c r="DQ25" s="16">
        <f t="shared" si="117"/>
        <v>11883.993400000001</v>
      </c>
      <c r="DR25" s="16">
        <f t="shared" si="117"/>
        <v>11827.110879999998</v>
      </c>
      <c r="DS25" s="16">
        <f t="shared" si="117"/>
        <v>12028.747479999996</v>
      </c>
      <c r="DT25" s="16">
        <f t="shared" si="117"/>
        <v>12019.12408</v>
      </c>
      <c r="DU25" s="16">
        <f t="shared" si="117"/>
        <v>12050.856199999998</v>
      </c>
      <c r="DV25" s="16">
        <f t="shared" si="117"/>
        <v>12010.337879999999</v>
      </c>
      <c r="DW25" s="16">
        <f t="shared" si="117"/>
        <v>11943.951120000002</v>
      </c>
      <c r="DX25" s="16">
        <f t="shared" si="117"/>
        <v>12040.991479999997</v>
      </c>
      <c r="DY25" s="16">
        <f t="shared" si="117"/>
        <v>12105.577759999998</v>
      </c>
      <c r="DZ25" s="16">
        <f t="shared" si="117"/>
        <v>12247.936039999999</v>
      </c>
      <c r="EA25" s="16">
        <f t="shared" si="117"/>
        <v>12099.491719999998</v>
      </c>
      <c r="EB25" s="16">
        <f t="shared" si="117"/>
        <v>12026.309960000002</v>
      </c>
      <c r="EC25" s="16">
        <f t="shared" si="117"/>
        <v>11982.163599999998</v>
      </c>
      <c r="ED25" s="16">
        <f t="shared" ref="ED25:EM25" si="118">ED26+1.168*(ED26-ED27)</f>
        <v>12012.694960000003</v>
      </c>
      <c r="EE25" s="16">
        <f t="shared" si="118"/>
        <v>12049.235199999999</v>
      </c>
      <c r="EF25" s="16">
        <f t="shared" si="118"/>
        <v>11989.92232</v>
      </c>
      <c r="EG25" s="16">
        <f t="shared" si="118"/>
        <v>12013.628159999998</v>
      </c>
      <c r="EH25" s="16">
        <f t="shared" si="118"/>
        <v>11922.747479999996</v>
      </c>
      <c r="EI25" s="16">
        <f t="shared" si="118"/>
        <v>11834.45456</v>
      </c>
      <c r="EJ25" s="16">
        <f t="shared" si="118"/>
        <v>11766.466760000003</v>
      </c>
      <c r="EK25" s="16">
        <f t="shared" si="118"/>
        <v>11846.00088</v>
      </c>
      <c r="EL25" s="16">
        <f t="shared" si="118"/>
        <v>12013.351640000003</v>
      </c>
      <c r="EM25" s="16">
        <f t="shared" si="118"/>
        <v>11831.126920000002</v>
      </c>
    </row>
    <row r="26" spans="1:143" ht="14.7" customHeight="1" x14ac:dyDescent="0.3">
      <c r="A26" s="12"/>
      <c r="B26" s="13"/>
      <c r="C26" s="13"/>
      <c r="D26" s="14" t="s">
        <v>24</v>
      </c>
      <c r="E26" s="54">
        <f t="shared" ref="E26:BB26" si="119">E4+E51/2</f>
        <v>10936.467500000001</v>
      </c>
      <c r="F26" s="54">
        <f t="shared" si="119"/>
        <v>10901.18</v>
      </c>
      <c r="G26" s="54">
        <f t="shared" si="119"/>
        <v>10823.105</v>
      </c>
      <c r="H26" s="55">
        <f t="shared" si="119"/>
        <v>10675.07</v>
      </c>
      <c r="I26" s="55">
        <f t="shared" si="119"/>
        <v>10751.56</v>
      </c>
      <c r="J26" s="55">
        <f t="shared" si="119"/>
        <v>10534.595000000001</v>
      </c>
      <c r="K26" s="55">
        <f t="shared" si="119"/>
        <v>10677.465</v>
      </c>
      <c r="L26" s="55">
        <f t="shared" si="119"/>
        <v>10842.87</v>
      </c>
      <c r="M26" s="55">
        <f t="shared" si="119"/>
        <v>10840.555</v>
      </c>
      <c r="N26" s="55">
        <f t="shared" si="119"/>
        <v>10840.4575</v>
      </c>
      <c r="O26" s="55">
        <f t="shared" si="119"/>
        <v>10918.875</v>
      </c>
      <c r="P26" s="55">
        <f t="shared" si="119"/>
        <v>10961.665000000001</v>
      </c>
      <c r="Q26" s="55">
        <f t="shared" si="119"/>
        <v>10998.732499999998</v>
      </c>
      <c r="R26" s="55">
        <f t="shared" si="119"/>
        <v>10997.075000000001</v>
      </c>
      <c r="S26" s="55">
        <f t="shared" si="119"/>
        <v>10877.75</v>
      </c>
      <c r="T26" s="55">
        <f t="shared" si="119"/>
        <v>10736.6775</v>
      </c>
      <c r="U26" s="55">
        <f t="shared" si="119"/>
        <v>10846.972500000002</v>
      </c>
      <c r="V26" s="55">
        <f t="shared" si="119"/>
        <v>10818.162499999999</v>
      </c>
      <c r="W26" s="55">
        <f t="shared" si="119"/>
        <v>10901.9475</v>
      </c>
      <c r="X26" s="55">
        <f t="shared" si="119"/>
        <v>10901.242499999998</v>
      </c>
      <c r="Y26" s="55">
        <f t="shared" si="119"/>
        <v>10974.175000000001</v>
      </c>
      <c r="Z26" s="55">
        <f t="shared" si="119"/>
        <v>10880.665000000001</v>
      </c>
      <c r="AA26" s="55">
        <f t="shared" si="119"/>
        <v>10756.289999999999</v>
      </c>
      <c r="AB26" s="55">
        <f t="shared" si="119"/>
        <v>10789.17</v>
      </c>
      <c r="AC26" s="18">
        <f t="shared" si="119"/>
        <v>10818.99</v>
      </c>
      <c r="AD26" s="18">
        <f t="shared" si="119"/>
        <v>10849.01</v>
      </c>
      <c r="AE26" s="18">
        <f t="shared" si="119"/>
        <v>10921.699999999999</v>
      </c>
      <c r="AF26" s="18">
        <f t="shared" si="119"/>
        <v>10853.252500000001</v>
      </c>
      <c r="AG26" s="18">
        <f t="shared" si="119"/>
        <v>10855.862500000001</v>
      </c>
      <c r="AH26" s="18">
        <f t="shared" si="119"/>
        <v>10801.2075</v>
      </c>
      <c r="AI26" s="18">
        <f t="shared" si="119"/>
        <v>10952.47</v>
      </c>
      <c r="AJ26" s="18">
        <f t="shared" si="119"/>
        <v>10918.487499999999</v>
      </c>
      <c r="AK26" s="18">
        <f t="shared" si="119"/>
        <v>10952.5</v>
      </c>
      <c r="AL26" s="18">
        <f t="shared" si="119"/>
        <v>10948.75</v>
      </c>
      <c r="AM26" s="18">
        <f t="shared" si="119"/>
        <v>11017.785000000002</v>
      </c>
      <c r="AN26" s="18">
        <f t="shared" si="119"/>
        <v>10969.8575</v>
      </c>
      <c r="AO26" s="18">
        <f t="shared" si="119"/>
        <v>10904.567499999999</v>
      </c>
      <c r="AP26" s="18">
        <f t="shared" si="119"/>
        <v>10887.172500000001</v>
      </c>
      <c r="AQ26" s="18">
        <f t="shared" si="119"/>
        <v>10876.9375</v>
      </c>
      <c r="AR26" s="18">
        <f t="shared" si="119"/>
        <v>11220.764999999999</v>
      </c>
      <c r="AS26" s="18">
        <f t="shared" si="119"/>
        <v>10756.974999999999</v>
      </c>
      <c r="AT26" s="18">
        <f t="shared" si="119"/>
        <v>10710.885000000002</v>
      </c>
      <c r="AU26" s="18">
        <f t="shared" si="119"/>
        <v>10705.342499999999</v>
      </c>
      <c r="AV26" s="18">
        <f t="shared" si="119"/>
        <v>10918.675000000001</v>
      </c>
      <c r="AW26" s="56">
        <f t="shared" si="119"/>
        <v>10987.15</v>
      </c>
      <c r="AX26" s="18">
        <f t="shared" si="119"/>
        <v>10974.8125</v>
      </c>
      <c r="AY26" s="18">
        <f t="shared" si="119"/>
        <v>10972.85</v>
      </c>
      <c r="AZ26" s="18">
        <f t="shared" si="119"/>
        <v>11122.895</v>
      </c>
      <c r="BA26" s="18">
        <f t="shared" si="119"/>
        <v>11110.375</v>
      </c>
      <c r="BB26" s="18">
        <f t="shared" si="119"/>
        <v>11007.262500000001</v>
      </c>
      <c r="BC26" s="18">
        <f t="shared" ref="BC26:BL26" si="120">BC4+BC51/2</f>
        <v>10929.39</v>
      </c>
      <c r="BD26" s="18">
        <f t="shared" si="120"/>
        <v>10879.305</v>
      </c>
      <c r="BE26" s="18">
        <f t="shared" si="120"/>
        <v>10859.4025</v>
      </c>
      <c r="BF26" s="18">
        <f t="shared" si="120"/>
        <v>10786.7225</v>
      </c>
      <c r="BG26" s="18">
        <f t="shared" si="120"/>
        <v>10815.342500000001</v>
      </c>
      <c r="BH26" s="18">
        <f t="shared" si="120"/>
        <v>10713.275000000001</v>
      </c>
      <c r="BI26" s="18">
        <f t="shared" si="120"/>
        <v>10679.810000000001</v>
      </c>
      <c r="BJ26" s="18">
        <f t="shared" si="120"/>
        <v>10793.915000000001</v>
      </c>
      <c r="BK26" s="18">
        <f t="shared" si="120"/>
        <v>10837.8925</v>
      </c>
      <c r="BL26" s="18">
        <f t="shared" si="120"/>
        <v>10815.3825</v>
      </c>
      <c r="BM26" s="18">
        <f t="shared" ref="BM26:CT26" si="121">BM4+BM51/2</f>
        <v>10934.577500000001</v>
      </c>
      <c r="BN26" s="18">
        <f t="shared" si="121"/>
        <v>10922.997499999999</v>
      </c>
      <c r="BO26" s="18">
        <f t="shared" si="121"/>
        <v>10910.324999999999</v>
      </c>
      <c r="BP26" s="18">
        <f t="shared" si="121"/>
        <v>10836.967500000001</v>
      </c>
      <c r="BQ26" s="18">
        <f t="shared" si="121"/>
        <v>10893.64</v>
      </c>
      <c r="BR26" s="18">
        <f t="shared" si="121"/>
        <v>11053.04</v>
      </c>
      <c r="BS26" s="18">
        <f t="shared" si="121"/>
        <v>11085.295</v>
      </c>
      <c r="BT26" s="18">
        <f t="shared" si="121"/>
        <v>11087.897499999999</v>
      </c>
      <c r="BU26" s="18">
        <f t="shared" si="121"/>
        <v>11092.272500000001</v>
      </c>
      <c r="BV26" s="18">
        <f t="shared" si="121"/>
        <v>11057.4275</v>
      </c>
      <c r="BW26" s="18">
        <f t="shared" si="121"/>
        <v>11234.627499999999</v>
      </c>
      <c r="BX26" s="18">
        <f t="shared" si="121"/>
        <v>11352.57</v>
      </c>
      <c r="BY26" s="18">
        <f t="shared" si="121"/>
        <v>11383.335000000001</v>
      </c>
      <c r="BZ26" s="18">
        <f t="shared" si="121"/>
        <v>11381.585000000001</v>
      </c>
      <c r="CA26" s="18">
        <f t="shared" si="121"/>
        <v>11490.76</v>
      </c>
      <c r="CB26" s="18">
        <f t="shared" si="121"/>
        <v>11526.907500000001</v>
      </c>
      <c r="CC26" s="18">
        <f t="shared" si="121"/>
        <v>11583.33</v>
      </c>
      <c r="CD26" s="18">
        <f t="shared" si="121"/>
        <v>11550.199999999999</v>
      </c>
      <c r="CE26" s="18">
        <f t="shared" si="121"/>
        <v>11532.9375</v>
      </c>
      <c r="CF26" s="18">
        <f t="shared" si="121"/>
        <v>11400.477499999999</v>
      </c>
      <c r="CG26" s="18">
        <f t="shared" si="121"/>
        <v>11562.615</v>
      </c>
      <c r="CH26" s="18">
        <f t="shared" si="121"/>
        <v>11518.31</v>
      </c>
      <c r="CI26" s="18">
        <f t="shared" si="121"/>
        <v>11644.827499999999</v>
      </c>
      <c r="CJ26" s="18">
        <f t="shared" si="121"/>
        <v>11657.01</v>
      </c>
      <c r="CK26" s="18">
        <f t="shared" si="121"/>
        <v>11720.4925</v>
      </c>
      <c r="CL26" s="18">
        <f t="shared" si="121"/>
        <v>11753.625</v>
      </c>
      <c r="CM26" s="18">
        <f t="shared" si="121"/>
        <v>11716.467500000001</v>
      </c>
      <c r="CN26" s="18">
        <f t="shared" si="121"/>
        <v>11654.842499999999</v>
      </c>
      <c r="CO26" s="18">
        <f t="shared" si="121"/>
        <v>11710.032500000001</v>
      </c>
      <c r="CP26" s="18">
        <f t="shared" si="121"/>
        <v>11693.16</v>
      </c>
      <c r="CQ26" s="18">
        <f t="shared" si="121"/>
        <v>11734.76</v>
      </c>
      <c r="CR26" s="18">
        <f t="shared" si="121"/>
        <v>11643.865</v>
      </c>
      <c r="CS26" s="18">
        <f t="shared" si="121"/>
        <v>11627.582500000002</v>
      </c>
      <c r="CT26" s="18">
        <f t="shared" si="121"/>
        <v>11686.652500000002</v>
      </c>
      <c r="CU26" s="18">
        <f>CU4+CU51/2</f>
        <v>11721.342500000001</v>
      </c>
      <c r="CV26" s="18">
        <f>CV4+CV51/2</f>
        <v>11830.82</v>
      </c>
      <c r="CW26" s="18">
        <f>CW4+CW51/2</f>
        <v>11817.5075</v>
      </c>
      <c r="CX26" s="18">
        <f t="shared" ref="CX26:DB26" si="122">CX4+CX51/2</f>
        <v>11673.155000000001</v>
      </c>
      <c r="CY26" s="18">
        <f t="shared" si="122"/>
        <v>11620.582500000002</v>
      </c>
      <c r="CZ26" s="18">
        <f t="shared" si="122"/>
        <v>11815.25</v>
      </c>
      <c r="DA26" s="18">
        <f t="shared" si="122"/>
        <v>11736.647499999999</v>
      </c>
      <c r="DB26" s="18">
        <f t="shared" si="122"/>
        <v>11810.282499999999</v>
      </c>
      <c r="DC26" s="18">
        <f t="shared" ref="DC26:DH26" si="123">DC4+DC51/2</f>
        <v>11803.342500000001</v>
      </c>
      <c r="DD26" s="18">
        <f t="shared" si="123"/>
        <v>11774.112499999999</v>
      </c>
      <c r="DE26" s="18">
        <f t="shared" si="123"/>
        <v>11751.602499999999</v>
      </c>
      <c r="DF26" s="18">
        <f t="shared" si="123"/>
        <v>11631.91</v>
      </c>
      <c r="DG26" s="18">
        <f t="shared" si="123"/>
        <v>11592.829999999998</v>
      </c>
      <c r="DH26" s="18">
        <f t="shared" si="123"/>
        <v>11432.1325</v>
      </c>
      <c r="DI26" s="18">
        <f t="shared" ref="DI26:EC26" si="124">DI4+DI51/2</f>
        <v>11358.202499999999</v>
      </c>
      <c r="DJ26" s="18">
        <f t="shared" si="124"/>
        <v>11331.012499999999</v>
      </c>
      <c r="DK26" s="18">
        <f t="shared" si="124"/>
        <v>11244.230000000001</v>
      </c>
      <c r="DL26" s="18">
        <f t="shared" si="124"/>
        <v>11324.5975</v>
      </c>
      <c r="DM26" s="18">
        <f t="shared" si="124"/>
        <v>11239.4175</v>
      </c>
      <c r="DN26" s="18">
        <f t="shared" si="124"/>
        <v>11333.11</v>
      </c>
      <c r="DO26" s="18">
        <f t="shared" si="124"/>
        <v>11498.615</v>
      </c>
      <c r="DP26" s="18">
        <f t="shared" si="124"/>
        <v>11967.674999999999</v>
      </c>
      <c r="DQ26" s="18">
        <f t="shared" si="124"/>
        <v>11819.512500000001</v>
      </c>
      <c r="DR26" s="18">
        <f t="shared" si="124"/>
        <v>11794.22</v>
      </c>
      <c r="DS26" s="18">
        <f t="shared" si="124"/>
        <v>11891.707499999999</v>
      </c>
      <c r="DT26" s="18">
        <f t="shared" si="124"/>
        <v>11954.594999999999</v>
      </c>
      <c r="DU26" s="18">
        <f t="shared" si="124"/>
        <v>12004.362499999999</v>
      </c>
      <c r="DV26" s="18">
        <f t="shared" si="124"/>
        <v>11980.2575</v>
      </c>
      <c r="DW26" s="18">
        <f t="shared" si="124"/>
        <v>11913.405000000001</v>
      </c>
      <c r="DX26" s="18">
        <f t="shared" si="124"/>
        <v>12005.932499999999</v>
      </c>
      <c r="DY26" s="18">
        <f t="shared" si="124"/>
        <v>12038.189999999999</v>
      </c>
      <c r="DZ26" s="18">
        <f t="shared" si="124"/>
        <v>12189.172499999999</v>
      </c>
      <c r="EA26" s="18">
        <f t="shared" si="124"/>
        <v>12070.7925</v>
      </c>
      <c r="EB26" s="18">
        <f t="shared" si="124"/>
        <v>11959.002500000001</v>
      </c>
      <c r="EC26" s="18">
        <f t="shared" si="124"/>
        <v>11941.05</v>
      </c>
      <c r="ED26" s="18">
        <f t="shared" ref="ED26:EM26" si="125">ED4+ED51/2</f>
        <v>11979.515000000001</v>
      </c>
      <c r="EE26" s="18">
        <f t="shared" si="125"/>
        <v>12018.4</v>
      </c>
      <c r="EF26" s="18">
        <f t="shared" si="125"/>
        <v>11959.055</v>
      </c>
      <c r="EG26" s="18">
        <f t="shared" si="125"/>
        <v>11976.914999999999</v>
      </c>
      <c r="EH26" s="18">
        <f t="shared" si="125"/>
        <v>11886.082499999999</v>
      </c>
      <c r="EI26" s="18">
        <f t="shared" si="125"/>
        <v>11774.615</v>
      </c>
      <c r="EJ26" s="18">
        <f t="shared" si="125"/>
        <v>11738.827500000001</v>
      </c>
      <c r="EK26" s="18">
        <f t="shared" si="125"/>
        <v>11789.02</v>
      </c>
      <c r="EL26" s="18">
        <f t="shared" si="125"/>
        <v>11946.397500000001</v>
      </c>
      <c r="EM26" s="18">
        <f t="shared" si="125"/>
        <v>11791.667500000001</v>
      </c>
    </row>
    <row r="27" spans="1:143" ht="14.7" customHeight="1" x14ac:dyDescent="0.3">
      <c r="A27" s="12"/>
      <c r="B27" s="13"/>
      <c r="C27" s="13"/>
      <c r="D27" s="14" t="s">
        <v>25</v>
      </c>
      <c r="E27" s="35">
        <f t="shared" ref="E27:BB27" si="126">E4+E51/4</f>
        <v>10910.108749999999</v>
      </c>
      <c r="F27" s="35">
        <f t="shared" si="126"/>
        <v>10885.34</v>
      </c>
      <c r="G27" s="35">
        <f t="shared" si="126"/>
        <v>10803.002499999999</v>
      </c>
      <c r="H27" s="36">
        <f t="shared" si="126"/>
        <v>10638.109999999999</v>
      </c>
      <c r="I27" s="36">
        <f t="shared" si="126"/>
        <v>10722.630000000001</v>
      </c>
      <c r="J27" s="36">
        <f t="shared" si="126"/>
        <v>10511.522500000001</v>
      </c>
      <c r="K27" s="36">
        <f t="shared" si="126"/>
        <v>10613.307499999999</v>
      </c>
      <c r="L27" s="36">
        <f t="shared" si="126"/>
        <v>10790.235000000001</v>
      </c>
      <c r="M27" s="36">
        <f t="shared" si="126"/>
        <v>10816.0525</v>
      </c>
      <c r="N27" s="36">
        <f t="shared" si="126"/>
        <v>10822.953750000001</v>
      </c>
      <c r="O27" s="36">
        <f t="shared" si="126"/>
        <v>10903.612500000001</v>
      </c>
      <c r="P27" s="36">
        <f t="shared" si="126"/>
        <v>10935.182500000001</v>
      </c>
      <c r="Q27" s="36">
        <f t="shared" si="126"/>
        <v>10983.016249999999</v>
      </c>
      <c r="R27" s="36">
        <f t="shared" si="126"/>
        <v>10974.387500000001</v>
      </c>
      <c r="S27" s="36">
        <f t="shared" si="126"/>
        <v>10815.875</v>
      </c>
      <c r="T27" s="36">
        <f t="shared" si="126"/>
        <v>10700.088749999999</v>
      </c>
      <c r="U27" s="36">
        <f t="shared" si="126"/>
        <v>10788.411250000001</v>
      </c>
      <c r="V27" s="36">
        <f t="shared" si="126"/>
        <v>10798.981249999999</v>
      </c>
      <c r="W27" s="36">
        <f t="shared" si="126"/>
        <v>10880.92375</v>
      </c>
      <c r="X27" s="36">
        <f t="shared" si="126"/>
        <v>10881.896249999998</v>
      </c>
      <c r="Y27" s="36">
        <f t="shared" si="126"/>
        <v>10942.137500000001</v>
      </c>
      <c r="Z27" s="36">
        <f t="shared" si="126"/>
        <v>10836.5825</v>
      </c>
      <c r="AA27" s="36">
        <f t="shared" si="126"/>
        <v>10714.27</v>
      </c>
      <c r="AB27" s="36">
        <f t="shared" si="126"/>
        <v>10758.26</v>
      </c>
      <c r="AC27" s="7">
        <f t="shared" si="126"/>
        <v>10795.395</v>
      </c>
      <c r="AD27" s="7">
        <f t="shared" si="126"/>
        <v>10825.58</v>
      </c>
      <c r="AE27" s="7">
        <f t="shared" si="126"/>
        <v>10888.424999999999</v>
      </c>
      <c r="AF27" s="7">
        <f t="shared" si="126"/>
        <v>10837.42625</v>
      </c>
      <c r="AG27" s="7">
        <f t="shared" si="126"/>
        <v>10825.40625</v>
      </c>
      <c r="AH27" s="7">
        <f t="shared" si="126"/>
        <v>10769.403749999999</v>
      </c>
      <c r="AI27" s="7">
        <f t="shared" si="126"/>
        <v>10919.635</v>
      </c>
      <c r="AJ27" s="7">
        <f t="shared" si="126"/>
        <v>10904.393749999999</v>
      </c>
      <c r="AK27" s="7">
        <f t="shared" si="126"/>
        <v>10928.85</v>
      </c>
      <c r="AL27" s="7">
        <f t="shared" si="126"/>
        <v>10927.85</v>
      </c>
      <c r="AM27" s="7">
        <f t="shared" si="126"/>
        <v>10989.817500000001</v>
      </c>
      <c r="AN27" s="7">
        <f t="shared" si="126"/>
        <v>10946.303749999999</v>
      </c>
      <c r="AO27" s="7">
        <f t="shared" si="126"/>
        <v>10868.033749999999</v>
      </c>
      <c r="AP27" s="7">
        <f t="shared" si="126"/>
        <v>10868.48625</v>
      </c>
      <c r="AQ27" s="7">
        <f t="shared" si="126"/>
        <v>10828.74375</v>
      </c>
      <c r="AR27" s="7">
        <f t="shared" si="126"/>
        <v>11041.657499999999</v>
      </c>
      <c r="AS27" s="7">
        <f t="shared" si="126"/>
        <v>10709.262499999999</v>
      </c>
      <c r="AT27" s="7">
        <f t="shared" si="126"/>
        <v>10681.542500000001</v>
      </c>
      <c r="AU27" s="7">
        <f t="shared" si="126"/>
        <v>10678.571249999999</v>
      </c>
      <c r="AV27" s="7">
        <f t="shared" si="126"/>
        <v>10874.8125</v>
      </c>
      <c r="AW27" s="37">
        <f t="shared" si="126"/>
        <v>10940.4</v>
      </c>
      <c r="AX27" s="7">
        <f t="shared" si="126"/>
        <v>10943.53125</v>
      </c>
      <c r="AY27" s="7">
        <f t="shared" si="126"/>
        <v>10953.6</v>
      </c>
      <c r="AZ27" s="7">
        <f t="shared" si="126"/>
        <v>11092.672500000001</v>
      </c>
      <c r="BA27" s="7">
        <f t="shared" si="126"/>
        <v>11089.887499999999</v>
      </c>
      <c r="BB27" s="7">
        <f t="shared" si="126"/>
        <v>10975.43125</v>
      </c>
      <c r="BC27" s="7">
        <f t="shared" ref="BC27:BL27" si="127">BC4+BC51/4</f>
        <v>10909.094999999999</v>
      </c>
      <c r="BD27" s="7">
        <f t="shared" si="127"/>
        <v>10855.352499999999</v>
      </c>
      <c r="BE27" s="7">
        <f t="shared" si="127"/>
        <v>10826.526249999999</v>
      </c>
      <c r="BF27" s="7">
        <f t="shared" si="127"/>
        <v>10766.38625</v>
      </c>
      <c r="BG27" s="7">
        <f t="shared" si="127"/>
        <v>10769.87125</v>
      </c>
      <c r="BH27" s="7">
        <f t="shared" si="127"/>
        <v>10677.112500000001</v>
      </c>
      <c r="BI27" s="7">
        <f t="shared" si="127"/>
        <v>10642.08</v>
      </c>
      <c r="BJ27" s="7">
        <f t="shared" si="127"/>
        <v>10764.682500000001</v>
      </c>
      <c r="BK27" s="7">
        <f t="shared" si="127"/>
        <v>10813.87125</v>
      </c>
      <c r="BL27" s="7">
        <f t="shared" si="127"/>
        <v>10803.516249999999</v>
      </c>
      <c r="BM27" s="7">
        <f t="shared" ref="BM27:CT27" si="128">BM4+BM51/4</f>
        <v>10907.338750000001</v>
      </c>
      <c r="BN27" s="7">
        <f t="shared" si="128"/>
        <v>10879.14875</v>
      </c>
      <c r="BO27" s="7">
        <f t="shared" si="128"/>
        <v>10858.487499999999</v>
      </c>
      <c r="BP27" s="7">
        <f t="shared" si="128"/>
        <v>10814.733749999999</v>
      </c>
      <c r="BQ27" s="7">
        <f t="shared" si="128"/>
        <v>10878.57</v>
      </c>
      <c r="BR27" s="7">
        <f t="shared" si="128"/>
        <v>10941.995000000001</v>
      </c>
      <c r="BS27" s="7">
        <f t="shared" si="128"/>
        <v>11036.372500000001</v>
      </c>
      <c r="BT27" s="7">
        <f t="shared" si="128"/>
        <v>11070.44875</v>
      </c>
      <c r="BU27" s="7">
        <f t="shared" si="128"/>
        <v>11075.23625</v>
      </c>
      <c r="BV27" s="7">
        <f t="shared" si="128"/>
        <v>11046.41375</v>
      </c>
      <c r="BW27" s="7">
        <f t="shared" si="128"/>
        <v>11201.338749999999</v>
      </c>
      <c r="BX27" s="7">
        <f t="shared" si="128"/>
        <v>11326.885</v>
      </c>
      <c r="BY27" s="95">
        <f t="shared" si="128"/>
        <v>11362.5175</v>
      </c>
      <c r="BZ27" s="95">
        <f t="shared" si="128"/>
        <v>11362.4175</v>
      </c>
      <c r="CA27" s="95">
        <f t="shared" si="128"/>
        <v>11458.805</v>
      </c>
      <c r="CB27" s="95">
        <f t="shared" si="128"/>
        <v>11494.553750000001</v>
      </c>
      <c r="CC27" s="95">
        <f t="shared" si="128"/>
        <v>11557.865</v>
      </c>
      <c r="CD27" s="95">
        <f t="shared" si="128"/>
        <v>11535.625</v>
      </c>
      <c r="CE27" s="95">
        <f t="shared" si="128"/>
        <v>11494.918749999999</v>
      </c>
      <c r="CF27" s="7">
        <f t="shared" si="128"/>
        <v>11377.36375</v>
      </c>
      <c r="CG27" s="7">
        <f t="shared" si="128"/>
        <v>11522.932499999999</v>
      </c>
      <c r="CH27" s="7">
        <f t="shared" si="128"/>
        <v>11481.68</v>
      </c>
      <c r="CI27" s="7">
        <f t="shared" si="128"/>
        <v>11607.41375</v>
      </c>
      <c r="CJ27" s="7">
        <f t="shared" si="128"/>
        <v>11640.455</v>
      </c>
      <c r="CK27" s="7">
        <f t="shared" si="128"/>
        <v>11694.821249999999</v>
      </c>
      <c r="CL27" s="7">
        <f t="shared" si="128"/>
        <v>11733.4125</v>
      </c>
      <c r="CM27" s="7">
        <f t="shared" si="128"/>
        <v>11680.208750000002</v>
      </c>
      <c r="CN27" s="7">
        <f t="shared" si="128"/>
        <v>11626.421249999999</v>
      </c>
      <c r="CO27" s="7">
        <f t="shared" si="128"/>
        <v>11687.991250000001</v>
      </c>
      <c r="CP27" s="7">
        <f t="shared" si="128"/>
        <v>11648.83</v>
      </c>
      <c r="CQ27" s="7">
        <f t="shared" si="128"/>
        <v>11703.355</v>
      </c>
      <c r="CR27" s="7">
        <f t="shared" si="128"/>
        <v>11614.082499999999</v>
      </c>
      <c r="CS27" s="7">
        <f t="shared" si="128"/>
        <v>11612.141250000001</v>
      </c>
      <c r="CT27" s="7">
        <f t="shared" si="128"/>
        <v>11665.05125</v>
      </c>
      <c r="CU27" s="7">
        <f>CU4+CU51/4</f>
        <v>11705.846250000001</v>
      </c>
      <c r="CV27" s="7">
        <f>CV4+CV51/4</f>
        <v>11808.985000000001</v>
      </c>
      <c r="CW27" s="7">
        <f>CW4+CW51/4</f>
        <v>11785.153749999999</v>
      </c>
      <c r="CX27" s="7">
        <f t="shared" ref="CX27:DB27" si="129">CX4+CX51/4</f>
        <v>11633.8025</v>
      </c>
      <c r="CY27" s="7">
        <f t="shared" si="129"/>
        <v>11598.266250000001</v>
      </c>
      <c r="CZ27" s="7">
        <f t="shared" si="129"/>
        <v>11770.699999999999</v>
      </c>
      <c r="DA27" s="7">
        <f t="shared" si="129"/>
        <v>11689.223749999999</v>
      </c>
      <c r="DB27" s="7">
        <f t="shared" si="129"/>
        <v>11782.466249999999</v>
      </c>
      <c r="DC27" s="7">
        <f t="shared" ref="DC27:DH27" si="130">DC4+DC51/4</f>
        <v>11775.74625</v>
      </c>
      <c r="DD27" s="7">
        <f t="shared" si="130"/>
        <v>11749.43125</v>
      </c>
      <c r="DE27" s="7">
        <f t="shared" si="130"/>
        <v>11731.92625</v>
      </c>
      <c r="DF27" s="7">
        <f t="shared" si="130"/>
        <v>11615.08</v>
      </c>
      <c r="DG27" s="7">
        <f t="shared" si="130"/>
        <v>11545.365</v>
      </c>
      <c r="DH27" s="7">
        <f t="shared" si="130"/>
        <v>11395.79125</v>
      </c>
      <c r="DI27" s="7">
        <f t="shared" ref="DI27:EC27" si="131">DI4+DI51/4</f>
        <v>11330.001249999999</v>
      </c>
      <c r="DJ27" s="7">
        <f t="shared" si="131"/>
        <v>11304.956249999999</v>
      </c>
      <c r="DK27" s="7">
        <f t="shared" si="131"/>
        <v>11196.215</v>
      </c>
      <c r="DL27" s="7">
        <f t="shared" si="131"/>
        <v>11273.32375</v>
      </c>
      <c r="DM27" s="7">
        <f t="shared" si="131"/>
        <v>11198.20875</v>
      </c>
      <c r="DN27" s="7">
        <f t="shared" si="131"/>
        <v>11295.105</v>
      </c>
      <c r="DO27" s="7">
        <f t="shared" si="131"/>
        <v>11452.8825</v>
      </c>
      <c r="DP27" s="7">
        <f t="shared" si="131"/>
        <v>11897.9625</v>
      </c>
      <c r="DQ27" s="7">
        <f t="shared" si="131"/>
        <v>11764.30625</v>
      </c>
      <c r="DR27" s="7">
        <f t="shared" si="131"/>
        <v>11766.06</v>
      </c>
      <c r="DS27" s="7">
        <f t="shared" si="131"/>
        <v>11774.37875</v>
      </c>
      <c r="DT27" s="7">
        <f t="shared" si="131"/>
        <v>11899.3475</v>
      </c>
      <c r="DU27" s="7">
        <f t="shared" si="131"/>
        <v>11964.55625</v>
      </c>
      <c r="DV27" s="7">
        <f t="shared" si="131"/>
        <v>11954.50375</v>
      </c>
      <c r="DW27" s="7">
        <f t="shared" si="131"/>
        <v>11887.252500000001</v>
      </c>
      <c r="DX27" s="7">
        <f t="shared" si="131"/>
        <v>11975.91625</v>
      </c>
      <c r="DY27" s="7">
        <f t="shared" si="131"/>
        <v>11980.494999999999</v>
      </c>
      <c r="DZ27" s="7">
        <f t="shared" si="131"/>
        <v>12138.861249999998</v>
      </c>
      <c r="EA27" s="7">
        <f t="shared" si="131"/>
        <v>12046.221250000001</v>
      </c>
      <c r="EB27" s="7">
        <f t="shared" si="131"/>
        <v>11901.376249999999</v>
      </c>
      <c r="EC27" s="7">
        <f t="shared" si="131"/>
        <v>11905.85</v>
      </c>
      <c r="ED27" s="7">
        <f t="shared" ref="ED27:EM27" si="132">ED4+ED51/4</f>
        <v>11951.1075</v>
      </c>
      <c r="EE27" s="7">
        <f t="shared" si="132"/>
        <v>11992</v>
      </c>
      <c r="EF27" s="7">
        <f t="shared" si="132"/>
        <v>11932.627500000001</v>
      </c>
      <c r="EG27" s="7">
        <f t="shared" si="132"/>
        <v>11945.4825</v>
      </c>
      <c r="EH27" s="7">
        <f t="shared" si="132"/>
        <v>11854.69125</v>
      </c>
      <c r="EI27" s="7">
        <f t="shared" si="132"/>
        <v>11723.3825</v>
      </c>
      <c r="EJ27" s="7">
        <f t="shared" si="132"/>
        <v>11715.16375</v>
      </c>
      <c r="EK27" s="7">
        <f t="shared" si="132"/>
        <v>11740.235000000001</v>
      </c>
      <c r="EL27" s="7">
        <f t="shared" si="132"/>
        <v>11889.07375</v>
      </c>
      <c r="EM27" s="7">
        <f t="shared" si="132"/>
        <v>11757.883750000001</v>
      </c>
    </row>
    <row r="28" spans="1:143" ht="14.7" customHeight="1" x14ac:dyDescent="0.3">
      <c r="A28" s="12"/>
      <c r="B28" s="13"/>
      <c r="C28" s="13"/>
      <c r="D28" s="14" t="s">
        <v>26</v>
      </c>
      <c r="E28" s="49">
        <f t="shared" ref="E28:BB28" si="133">E4+E51/6</f>
        <v>10901.3225</v>
      </c>
      <c r="F28" s="49">
        <f t="shared" si="133"/>
        <v>10880.06</v>
      </c>
      <c r="G28" s="49">
        <f t="shared" si="133"/>
        <v>10796.301666666666</v>
      </c>
      <c r="H28" s="49">
        <f t="shared" si="133"/>
        <v>10625.789999999999</v>
      </c>
      <c r="I28" s="49">
        <f t="shared" si="133"/>
        <v>10712.986666666668</v>
      </c>
      <c r="J28" s="49">
        <f t="shared" si="133"/>
        <v>10503.831666666667</v>
      </c>
      <c r="K28" s="49">
        <f t="shared" si="133"/>
        <v>10591.921666666665</v>
      </c>
      <c r="L28" s="49">
        <f t="shared" si="133"/>
        <v>10772.69</v>
      </c>
      <c r="M28" s="49">
        <f t="shared" si="133"/>
        <v>10807.885</v>
      </c>
      <c r="N28" s="49">
        <f t="shared" si="133"/>
        <v>10817.119166666667</v>
      </c>
      <c r="O28" s="49">
        <f t="shared" si="133"/>
        <v>10898.525</v>
      </c>
      <c r="P28" s="49">
        <f t="shared" si="133"/>
        <v>10926.355000000001</v>
      </c>
      <c r="Q28" s="49">
        <f t="shared" si="133"/>
        <v>10977.777499999998</v>
      </c>
      <c r="R28" s="49">
        <f t="shared" si="133"/>
        <v>10966.825000000001</v>
      </c>
      <c r="S28" s="49">
        <f t="shared" si="133"/>
        <v>10795.25</v>
      </c>
      <c r="T28" s="49">
        <f t="shared" si="133"/>
        <v>10687.8925</v>
      </c>
      <c r="U28" s="49">
        <f t="shared" si="133"/>
        <v>10768.890833333335</v>
      </c>
      <c r="V28" s="49">
        <f t="shared" si="133"/>
        <v>10792.5875</v>
      </c>
      <c r="W28" s="49">
        <f t="shared" si="133"/>
        <v>10873.915833333333</v>
      </c>
      <c r="X28" s="49">
        <f t="shared" si="133"/>
        <v>10875.447499999998</v>
      </c>
      <c r="Y28" s="49">
        <f t="shared" si="133"/>
        <v>10931.458333333334</v>
      </c>
      <c r="Z28" s="49">
        <f t="shared" si="133"/>
        <v>10821.888333333334</v>
      </c>
      <c r="AA28" s="49">
        <f t="shared" si="133"/>
        <v>10700.263333333332</v>
      </c>
      <c r="AB28" s="49">
        <f t="shared" si="133"/>
        <v>10747.956666666667</v>
      </c>
      <c r="AC28" s="16">
        <f t="shared" si="133"/>
        <v>10787.529999999999</v>
      </c>
      <c r="AD28" s="16">
        <f t="shared" si="133"/>
        <v>10817.77</v>
      </c>
      <c r="AE28" s="16">
        <f t="shared" si="133"/>
        <v>10877.333333333332</v>
      </c>
      <c r="AF28" s="16">
        <f t="shared" si="133"/>
        <v>10832.150833333333</v>
      </c>
      <c r="AG28" s="16">
        <f t="shared" si="133"/>
        <v>10815.254166666668</v>
      </c>
      <c r="AH28" s="16">
        <f t="shared" si="133"/>
        <v>10758.8025</v>
      </c>
      <c r="AI28" s="16">
        <f t="shared" si="133"/>
        <v>10908.689999999999</v>
      </c>
      <c r="AJ28" s="16">
        <f t="shared" si="133"/>
        <v>10899.695833333333</v>
      </c>
      <c r="AK28" s="16">
        <f t="shared" si="133"/>
        <v>10920.966666666667</v>
      </c>
      <c r="AL28" s="16">
        <f t="shared" si="133"/>
        <v>10920.883333333333</v>
      </c>
      <c r="AM28" s="16">
        <f t="shared" si="133"/>
        <v>10980.495000000001</v>
      </c>
      <c r="AN28" s="16">
        <f t="shared" si="133"/>
        <v>10938.452499999999</v>
      </c>
      <c r="AO28" s="16">
        <f t="shared" si="133"/>
        <v>10855.855833333333</v>
      </c>
      <c r="AP28" s="16">
        <f t="shared" si="133"/>
        <v>10862.2575</v>
      </c>
      <c r="AQ28" s="16">
        <f t="shared" si="133"/>
        <v>10812.679166666667</v>
      </c>
      <c r="AR28" s="16">
        <f t="shared" si="133"/>
        <v>10981.955</v>
      </c>
      <c r="AS28" s="16">
        <f t="shared" si="133"/>
        <v>10693.358333333332</v>
      </c>
      <c r="AT28" s="16">
        <f t="shared" si="133"/>
        <v>10671.761666666667</v>
      </c>
      <c r="AU28" s="16">
        <f t="shared" si="133"/>
        <v>10669.647499999999</v>
      </c>
      <c r="AV28" s="16">
        <f t="shared" si="133"/>
        <v>10860.191666666668</v>
      </c>
      <c r="AW28" s="50">
        <f t="shared" si="133"/>
        <v>10924.816666666666</v>
      </c>
      <c r="AX28" s="16">
        <f t="shared" si="133"/>
        <v>10933.104166666666</v>
      </c>
      <c r="AY28" s="16">
        <f t="shared" si="133"/>
        <v>10947.183333333334</v>
      </c>
      <c r="AZ28" s="16">
        <f t="shared" si="133"/>
        <v>11082.598333333333</v>
      </c>
      <c r="BA28" s="16">
        <f t="shared" si="133"/>
        <v>11083.058333333332</v>
      </c>
      <c r="BB28" s="16">
        <f t="shared" si="133"/>
        <v>10964.820833333333</v>
      </c>
      <c r="BC28" s="16">
        <f t="shared" ref="BC28:BL28" si="134">BC4+BC51/6</f>
        <v>10902.33</v>
      </c>
      <c r="BD28" s="16">
        <f t="shared" si="134"/>
        <v>10847.368333333334</v>
      </c>
      <c r="BE28" s="16">
        <f t="shared" si="134"/>
        <v>10815.567499999999</v>
      </c>
      <c r="BF28" s="16">
        <f t="shared" si="134"/>
        <v>10759.6075</v>
      </c>
      <c r="BG28" s="16">
        <f t="shared" si="134"/>
        <v>10754.714166666667</v>
      </c>
      <c r="BH28" s="16">
        <f t="shared" si="134"/>
        <v>10665.058333333334</v>
      </c>
      <c r="BI28" s="16">
        <f t="shared" si="134"/>
        <v>10629.503333333334</v>
      </c>
      <c r="BJ28" s="16">
        <f t="shared" si="134"/>
        <v>10754.938333333334</v>
      </c>
      <c r="BK28" s="16">
        <f t="shared" si="134"/>
        <v>10805.864166666666</v>
      </c>
      <c r="BL28" s="16">
        <f t="shared" si="134"/>
        <v>10799.560833333333</v>
      </c>
      <c r="BM28" s="16">
        <f t="shared" ref="BM28:CT28" si="135">BM4+BM51/6</f>
        <v>10898.259166666667</v>
      </c>
      <c r="BN28" s="16">
        <f t="shared" si="135"/>
        <v>10864.532499999999</v>
      </c>
      <c r="BO28" s="16">
        <f t="shared" si="135"/>
        <v>10841.208333333332</v>
      </c>
      <c r="BP28" s="16">
        <f t="shared" si="135"/>
        <v>10807.3225</v>
      </c>
      <c r="BQ28" s="16">
        <f t="shared" si="135"/>
        <v>10873.546666666667</v>
      </c>
      <c r="BR28" s="16">
        <f t="shared" si="135"/>
        <v>10904.980000000001</v>
      </c>
      <c r="BS28" s="16">
        <f t="shared" si="135"/>
        <v>11020.065000000001</v>
      </c>
      <c r="BT28" s="16">
        <f t="shared" si="135"/>
        <v>11064.6325</v>
      </c>
      <c r="BU28" s="16">
        <f t="shared" si="135"/>
        <v>11069.557500000001</v>
      </c>
      <c r="BV28" s="16">
        <f t="shared" si="135"/>
        <v>11042.7425</v>
      </c>
      <c r="BW28" s="16">
        <f t="shared" si="135"/>
        <v>11190.242499999998</v>
      </c>
      <c r="BX28" s="16">
        <f t="shared" si="135"/>
        <v>11318.323333333334</v>
      </c>
      <c r="BY28" s="16">
        <f t="shared" si="135"/>
        <v>11355.578333333335</v>
      </c>
      <c r="BZ28" s="16">
        <f t="shared" si="135"/>
        <v>11356.028333333334</v>
      </c>
      <c r="CA28" s="16">
        <f t="shared" si="135"/>
        <v>11448.153333333334</v>
      </c>
      <c r="CB28" s="16">
        <f t="shared" si="135"/>
        <v>11483.769166666667</v>
      </c>
      <c r="CC28" s="16">
        <f t="shared" si="135"/>
        <v>11549.376666666667</v>
      </c>
      <c r="CD28" s="16">
        <f t="shared" si="135"/>
        <v>11530.766666666666</v>
      </c>
      <c r="CE28" s="16">
        <f t="shared" si="135"/>
        <v>11482.245833333332</v>
      </c>
      <c r="CF28" s="16">
        <f t="shared" si="135"/>
        <v>11369.659166666666</v>
      </c>
      <c r="CG28" s="16">
        <f t="shared" si="135"/>
        <v>11509.705</v>
      </c>
      <c r="CH28" s="16">
        <f t="shared" si="135"/>
        <v>11469.47</v>
      </c>
      <c r="CI28" s="16">
        <f t="shared" si="135"/>
        <v>11594.942499999999</v>
      </c>
      <c r="CJ28" s="16">
        <f t="shared" si="135"/>
        <v>11634.936666666666</v>
      </c>
      <c r="CK28" s="16">
        <f t="shared" si="135"/>
        <v>11686.264166666666</v>
      </c>
      <c r="CL28" s="16">
        <f t="shared" si="135"/>
        <v>11726.675000000001</v>
      </c>
      <c r="CM28" s="16">
        <f t="shared" si="135"/>
        <v>11668.122500000001</v>
      </c>
      <c r="CN28" s="16">
        <f t="shared" si="135"/>
        <v>11616.9475</v>
      </c>
      <c r="CO28" s="16">
        <f t="shared" si="135"/>
        <v>11680.644166666667</v>
      </c>
      <c r="CP28" s="16">
        <f t="shared" si="135"/>
        <v>11634.053333333333</v>
      </c>
      <c r="CQ28" s="16">
        <f t="shared" si="135"/>
        <v>11692.886666666667</v>
      </c>
      <c r="CR28" s="16">
        <f t="shared" si="135"/>
        <v>11604.154999999999</v>
      </c>
      <c r="CS28" s="16">
        <f t="shared" si="135"/>
        <v>11606.994166666667</v>
      </c>
      <c r="CT28" s="16">
        <f t="shared" si="135"/>
        <v>11657.850833333334</v>
      </c>
      <c r="CU28" s="16">
        <f>CU4+CU51/6</f>
        <v>11700.680833333334</v>
      </c>
      <c r="CV28" s="16">
        <f>CV4+CV51/6</f>
        <v>11801.706666666667</v>
      </c>
      <c r="CW28" s="16">
        <f>CW4+CW51/6</f>
        <v>11774.369166666665</v>
      </c>
      <c r="CX28" s="16">
        <f t="shared" ref="CX28:DB28" si="136">CX4+CX51/6</f>
        <v>11620.685000000001</v>
      </c>
      <c r="CY28" s="16">
        <f t="shared" si="136"/>
        <v>11590.827500000001</v>
      </c>
      <c r="CZ28" s="16">
        <f t="shared" si="136"/>
        <v>11755.85</v>
      </c>
      <c r="DA28" s="16">
        <f t="shared" si="136"/>
        <v>11673.415833333333</v>
      </c>
      <c r="DB28" s="16">
        <f t="shared" si="136"/>
        <v>11773.194166666666</v>
      </c>
      <c r="DC28" s="16">
        <f t="shared" ref="DC28:DH28" si="137">DC4+DC51/6</f>
        <v>11766.547500000001</v>
      </c>
      <c r="DD28" s="16">
        <f t="shared" si="137"/>
        <v>11741.204166666666</v>
      </c>
      <c r="DE28" s="16">
        <f t="shared" si="137"/>
        <v>11725.3675</v>
      </c>
      <c r="DF28" s="16">
        <f t="shared" si="137"/>
        <v>11609.47</v>
      </c>
      <c r="DG28" s="16">
        <f t="shared" si="137"/>
        <v>11529.543333333333</v>
      </c>
      <c r="DH28" s="16">
        <f t="shared" si="137"/>
        <v>11383.6775</v>
      </c>
      <c r="DI28" s="16">
        <f t="shared" ref="DI28:EC28" si="138">DI4+DI51/6</f>
        <v>11320.600833333332</v>
      </c>
      <c r="DJ28" s="16">
        <f t="shared" si="138"/>
        <v>11296.270833333332</v>
      </c>
      <c r="DK28" s="16">
        <f t="shared" si="138"/>
        <v>11180.210000000001</v>
      </c>
      <c r="DL28" s="16">
        <f t="shared" si="138"/>
        <v>11256.2325</v>
      </c>
      <c r="DM28" s="16">
        <f t="shared" si="138"/>
        <v>11184.4725</v>
      </c>
      <c r="DN28" s="16">
        <f t="shared" si="138"/>
        <v>11282.436666666666</v>
      </c>
      <c r="DO28" s="16">
        <f t="shared" si="138"/>
        <v>11437.638333333332</v>
      </c>
      <c r="DP28" s="16">
        <f t="shared" si="138"/>
        <v>11874.725</v>
      </c>
      <c r="DQ28" s="16">
        <f t="shared" si="138"/>
        <v>11745.904166666667</v>
      </c>
      <c r="DR28" s="16">
        <f t="shared" si="138"/>
        <v>11756.673333333332</v>
      </c>
      <c r="DS28" s="16">
        <f t="shared" si="138"/>
        <v>11735.269166666665</v>
      </c>
      <c r="DT28" s="16">
        <f t="shared" si="138"/>
        <v>11880.931666666667</v>
      </c>
      <c r="DU28" s="16">
        <f t="shared" si="138"/>
        <v>11951.2875</v>
      </c>
      <c r="DV28" s="16">
        <f t="shared" si="138"/>
        <v>11945.919166666667</v>
      </c>
      <c r="DW28" s="16">
        <f t="shared" si="138"/>
        <v>11878.535</v>
      </c>
      <c r="DX28" s="16">
        <f t="shared" si="138"/>
        <v>11965.910833333333</v>
      </c>
      <c r="DY28" s="16">
        <f t="shared" si="138"/>
        <v>11961.263333333332</v>
      </c>
      <c r="DZ28" s="16">
        <f t="shared" si="138"/>
        <v>12122.090833333332</v>
      </c>
      <c r="EA28" s="16">
        <f t="shared" si="138"/>
        <v>12038.030833333332</v>
      </c>
      <c r="EB28" s="16">
        <f t="shared" si="138"/>
        <v>11882.1675</v>
      </c>
      <c r="EC28" s="16">
        <f t="shared" si="138"/>
        <v>11894.116666666667</v>
      </c>
      <c r="ED28" s="16">
        <f t="shared" ref="ED28:EM28" si="139">ED4+ED51/6</f>
        <v>11941.638333333334</v>
      </c>
      <c r="EE28" s="16">
        <f t="shared" si="139"/>
        <v>11983.2</v>
      </c>
      <c r="EF28" s="16">
        <f t="shared" si="139"/>
        <v>11923.818333333335</v>
      </c>
      <c r="EG28" s="16">
        <f t="shared" si="139"/>
        <v>11935.004999999999</v>
      </c>
      <c r="EH28" s="16">
        <f t="shared" si="139"/>
        <v>11844.227499999999</v>
      </c>
      <c r="EI28" s="16">
        <f t="shared" si="139"/>
        <v>11706.305</v>
      </c>
      <c r="EJ28" s="16">
        <f t="shared" si="139"/>
        <v>11707.275833333333</v>
      </c>
      <c r="EK28" s="16">
        <f t="shared" si="139"/>
        <v>11723.973333333333</v>
      </c>
      <c r="EL28" s="16">
        <f t="shared" si="139"/>
        <v>11869.965833333334</v>
      </c>
      <c r="EM28" s="16">
        <f t="shared" si="139"/>
        <v>11746.622500000001</v>
      </c>
    </row>
    <row r="29" spans="1:143" ht="14.7" customHeight="1" x14ac:dyDescent="0.3">
      <c r="A29" s="12"/>
      <c r="B29" s="13"/>
      <c r="C29" s="13"/>
      <c r="D29" s="14" t="s">
        <v>27</v>
      </c>
      <c r="E29" s="49">
        <f t="shared" ref="E29:BB29" si="140">E4+E51/12</f>
        <v>10892.536249999999</v>
      </c>
      <c r="F29" s="49">
        <f t="shared" si="140"/>
        <v>10874.78</v>
      </c>
      <c r="G29" s="49">
        <f t="shared" si="140"/>
        <v>10789.600833333332</v>
      </c>
      <c r="H29" s="49">
        <f t="shared" si="140"/>
        <v>10613.47</v>
      </c>
      <c r="I29" s="49">
        <f t="shared" si="140"/>
        <v>10703.343333333334</v>
      </c>
      <c r="J29" s="49">
        <f t="shared" si="140"/>
        <v>10496.140833333335</v>
      </c>
      <c r="K29" s="49">
        <f t="shared" si="140"/>
        <v>10570.535833333333</v>
      </c>
      <c r="L29" s="49">
        <f t="shared" si="140"/>
        <v>10755.145</v>
      </c>
      <c r="M29" s="49">
        <f t="shared" si="140"/>
        <v>10799.717499999999</v>
      </c>
      <c r="N29" s="49">
        <f t="shared" si="140"/>
        <v>10811.284583333334</v>
      </c>
      <c r="O29" s="49">
        <f t="shared" si="140"/>
        <v>10893.4375</v>
      </c>
      <c r="P29" s="49">
        <f t="shared" si="140"/>
        <v>10917.5275</v>
      </c>
      <c r="Q29" s="49">
        <f t="shared" si="140"/>
        <v>10972.53875</v>
      </c>
      <c r="R29" s="49">
        <f t="shared" si="140"/>
        <v>10959.262500000001</v>
      </c>
      <c r="S29" s="49">
        <f t="shared" si="140"/>
        <v>10774.625</v>
      </c>
      <c r="T29" s="49">
        <f t="shared" si="140"/>
        <v>10675.696249999999</v>
      </c>
      <c r="U29" s="49">
        <f t="shared" si="140"/>
        <v>10749.370416666667</v>
      </c>
      <c r="V29" s="49">
        <f t="shared" si="140"/>
        <v>10786.193749999999</v>
      </c>
      <c r="W29" s="49">
        <f t="shared" si="140"/>
        <v>10866.907916666667</v>
      </c>
      <c r="X29" s="49">
        <f t="shared" si="140"/>
        <v>10868.998749999999</v>
      </c>
      <c r="Y29" s="49">
        <f t="shared" si="140"/>
        <v>10920.779166666667</v>
      </c>
      <c r="Z29" s="49">
        <f t="shared" si="140"/>
        <v>10807.194166666666</v>
      </c>
      <c r="AA29" s="49">
        <f t="shared" si="140"/>
        <v>10686.256666666666</v>
      </c>
      <c r="AB29" s="49">
        <f t="shared" si="140"/>
        <v>10737.653333333334</v>
      </c>
      <c r="AC29" s="16">
        <f t="shared" si="140"/>
        <v>10779.664999999999</v>
      </c>
      <c r="AD29" s="16">
        <f t="shared" si="140"/>
        <v>10809.96</v>
      </c>
      <c r="AE29" s="16">
        <f t="shared" si="140"/>
        <v>10866.241666666667</v>
      </c>
      <c r="AF29" s="16">
        <f t="shared" si="140"/>
        <v>10826.875416666668</v>
      </c>
      <c r="AG29" s="16">
        <f t="shared" si="140"/>
        <v>10805.102083333333</v>
      </c>
      <c r="AH29" s="16">
        <f t="shared" si="140"/>
        <v>10748.20125</v>
      </c>
      <c r="AI29" s="16">
        <f t="shared" si="140"/>
        <v>10897.744999999999</v>
      </c>
      <c r="AJ29" s="16">
        <f t="shared" si="140"/>
        <v>10894.997916666665</v>
      </c>
      <c r="AK29" s="16">
        <f t="shared" si="140"/>
        <v>10913.083333333334</v>
      </c>
      <c r="AL29" s="16">
        <f t="shared" si="140"/>
        <v>10913.916666666668</v>
      </c>
      <c r="AM29" s="16">
        <f t="shared" si="140"/>
        <v>10971.172500000001</v>
      </c>
      <c r="AN29" s="16">
        <f t="shared" si="140"/>
        <v>10930.60125</v>
      </c>
      <c r="AO29" s="16">
        <f t="shared" si="140"/>
        <v>10843.677916666667</v>
      </c>
      <c r="AP29" s="16">
        <f t="shared" si="140"/>
        <v>10856.028749999999</v>
      </c>
      <c r="AQ29" s="16">
        <f t="shared" si="140"/>
        <v>10796.614583333332</v>
      </c>
      <c r="AR29" s="16">
        <f t="shared" si="140"/>
        <v>10922.252499999999</v>
      </c>
      <c r="AS29" s="16">
        <f t="shared" si="140"/>
        <v>10677.454166666666</v>
      </c>
      <c r="AT29" s="16">
        <f t="shared" si="140"/>
        <v>10661.980833333335</v>
      </c>
      <c r="AU29" s="16">
        <f t="shared" si="140"/>
        <v>10660.723749999999</v>
      </c>
      <c r="AV29" s="16">
        <f t="shared" si="140"/>
        <v>10845.570833333333</v>
      </c>
      <c r="AW29" s="50">
        <f t="shared" si="140"/>
        <v>10909.233333333334</v>
      </c>
      <c r="AX29" s="16">
        <f t="shared" si="140"/>
        <v>10922.677083333334</v>
      </c>
      <c r="AY29" s="16">
        <f t="shared" si="140"/>
        <v>10940.766666666666</v>
      </c>
      <c r="AZ29" s="16">
        <f t="shared" si="140"/>
        <v>11072.524166666668</v>
      </c>
      <c r="BA29" s="16">
        <f t="shared" si="140"/>
        <v>11076.229166666666</v>
      </c>
      <c r="BB29" s="16">
        <f t="shared" si="140"/>
        <v>10954.210416666667</v>
      </c>
      <c r="BC29" s="16">
        <f t="shared" ref="BC29:BL29" si="141">BC4+BC51/12</f>
        <v>10895.564999999999</v>
      </c>
      <c r="BD29" s="16">
        <f t="shared" si="141"/>
        <v>10839.384166666667</v>
      </c>
      <c r="BE29" s="16">
        <f t="shared" si="141"/>
        <v>10804.608749999999</v>
      </c>
      <c r="BF29" s="16">
        <f t="shared" si="141"/>
        <v>10752.828749999999</v>
      </c>
      <c r="BG29" s="16">
        <f t="shared" si="141"/>
        <v>10739.557083333333</v>
      </c>
      <c r="BH29" s="16">
        <f t="shared" si="141"/>
        <v>10653.004166666668</v>
      </c>
      <c r="BI29" s="16">
        <f t="shared" si="141"/>
        <v>10616.926666666666</v>
      </c>
      <c r="BJ29" s="16">
        <f t="shared" si="141"/>
        <v>10745.194166666668</v>
      </c>
      <c r="BK29" s="16">
        <f t="shared" si="141"/>
        <v>10797.857083333334</v>
      </c>
      <c r="BL29" s="16">
        <f t="shared" si="141"/>
        <v>10795.605416666665</v>
      </c>
      <c r="BM29" s="16">
        <f t="shared" ref="BM29:CT29" si="142">BM4+BM51/12</f>
        <v>10889.179583333334</v>
      </c>
      <c r="BN29" s="16">
        <f t="shared" si="142"/>
        <v>10849.91625</v>
      </c>
      <c r="BO29" s="16">
        <f t="shared" si="142"/>
        <v>10823.929166666667</v>
      </c>
      <c r="BP29" s="16">
        <f t="shared" si="142"/>
        <v>10799.911249999999</v>
      </c>
      <c r="BQ29" s="16">
        <f t="shared" si="142"/>
        <v>10868.523333333333</v>
      </c>
      <c r="BR29" s="16">
        <f t="shared" si="142"/>
        <v>10867.965</v>
      </c>
      <c r="BS29" s="16">
        <f t="shared" si="142"/>
        <v>11003.757500000002</v>
      </c>
      <c r="BT29" s="16">
        <f t="shared" si="142"/>
        <v>11058.81625</v>
      </c>
      <c r="BU29" s="16">
        <f t="shared" si="142"/>
        <v>11063.87875</v>
      </c>
      <c r="BV29" s="16">
        <f t="shared" si="142"/>
        <v>11039.071249999999</v>
      </c>
      <c r="BW29" s="16">
        <f t="shared" si="142"/>
        <v>11179.14625</v>
      </c>
      <c r="BX29" s="16">
        <f t="shared" si="142"/>
        <v>11309.761666666667</v>
      </c>
      <c r="BY29" s="16">
        <f t="shared" si="142"/>
        <v>11348.639166666668</v>
      </c>
      <c r="BZ29" s="16">
        <f t="shared" si="142"/>
        <v>11349.639166666666</v>
      </c>
      <c r="CA29" s="16">
        <f t="shared" si="142"/>
        <v>11437.501666666667</v>
      </c>
      <c r="CB29" s="16">
        <f t="shared" si="142"/>
        <v>11472.984583333335</v>
      </c>
      <c r="CC29" s="16">
        <f t="shared" si="142"/>
        <v>11540.888333333332</v>
      </c>
      <c r="CD29" s="16">
        <f t="shared" si="142"/>
        <v>11525.908333333333</v>
      </c>
      <c r="CE29" s="16">
        <f t="shared" si="142"/>
        <v>11469.572916666666</v>
      </c>
      <c r="CF29" s="16">
        <f t="shared" si="142"/>
        <v>11361.954583333334</v>
      </c>
      <c r="CG29" s="16">
        <f t="shared" si="142"/>
        <v>11496.477499999999</v>
      </c>
      <c r="CH29" s="16">
        <f t="shared" si="142"/>
        <v>11457.26</v>
      </c>
      <c r="CI29" s="16">
        <f t="shared" si="142"/>
        <v>11582.471250000001</v>
      </c>
      <c r="CJ29" s="16">
        <f t="shared" si="142"/>
        <v>11629.418333333333</v>
      </c>
      <c r="CK29" s="16">
        <f t="shared" si="142"/>
        <v>11677.707083333333</v>
      </c>
      <c r="CL29" s="16">
        <f t="shared" si="142"/>
        <v>11719.9375</v>
      </c>
      <c r="CM29" s="16">
        <f t="shared" si="142"/>
        <v>11656.036250000001</v>
      </c>
      <c r="CN29" s="16">
        <f t="shared" si="142"/>
        <v>11607.473749999999</v>
      </c>
      <c r="CO29" s="16">
        <f t="shared" si="142"/>
        <v>11673.297083333335</v>
      </c>
      <c r="CP29" s="16">
        <f t="shared" si="142"/>
        <v>11619.276666666667</v>
      </c>
      <c r="CQ29" s="16">
        <f t="shared" si="142"/>
        <v>11682.418333333333</v>
      </c>
      <c r="CR29" s="16">
        <f t="shared" si="142"/>
        <v>11594.227499999999</v>
      </c>
      <c r="CS29" s="16">
        <f t="shared" si="142"/>
        <v>11601.847083333334</v>
      </c>
      <c r="CT29" s="16">
        <f t="shared" si="142"/>
        <v>11650.650416666667</v>
      </c>
      <c r="CU29" s="16">
        <f>CU4+CU51/12</f>
        <v>11695.515416666667</v>
      </c>
      <c r="CV29" s="16">
        <f>CV4+CV51/12</f>
        <v>11794.428333333333</v>
      </c>
      <c r="CW29" s="16">
        <f>CW4+CW51/12</f>
        <v>11763.584583333333</v>
      </c>
      <c r="CX29" s="16">
        <f t="shared" ref="CX29:DB29" si="143">CX4+CX51/12</f>
        <v>11607.567500000001</v>
      </c>
      <c r="CY29" s="16">
        <f t="shared" si="143"/>
        <v>11583.38875</v>
      </c>
      <c r="CZ29" s="16">
        <f t="shared" si="143"/>
        <v>11741</v>
      </c>
      <c r="DA29" s="16">
        <f t="shared" si="143"/>
        <v>11657.607916666666</v>
      </c>
      <c r="DB29" s="16">
        <f t="shared" si="143"/>
        <v>11763.922083333333</v>
      </c>
      <c r="DC29" s="16">
        <f t="shared" ref="DC29:DH29" si="144">DC4+DC51/12</f>
        <v>11757.348749999999</v>
      </c>
      <c r="DD29" s="16">
        <f t="shared" si="144"/>
        <v>11732.977083333333</v>
      </c>
      <c r="DE29" s="16">
        <f t="shared" si="144"/>
        <v>11718.80875</v>
      </c>
      <c r="DF29" s="16">
        <f t="shared" si="144"/>
        <v>11603.86</v>
      </c>
      <c r="DG29" s="16">
        <f t="shared" si="144"/>
        <v>11513.721666666666</v>
      </c>
      <c r="DH29" s="16">
        <f t="shared" si="144"/>
        <v>11371.563750000001</v>
      </c>
      <c r="DI29" s="16">
        <f t="shared" ref="DI29:EC29" si="145">DI4+DI51/12</f>
        <v>11311.200416666667</v>
      </c>
      <c r="DJ29" s="16">
        <f t="shared" si="145"/>
        <v>11287.585416666667</v>
      </c>
      <c r="DK29" s="16">
        <f t="shared" si="145"/>
        <v>11164.205</v>
      </c>
      <c r="DL29" s="16">
        <f t="shared" si="145"/>
        <v>11239.141249999999</v>
      </c>
      <c r="DM29" s="16">
        <f t="shared" si="145"/>
        <v>11170.73625</v>
      </c>
      <c r="DN29" s="16">
        <f t="shared" si="145"/>
        <v>11269.768333333333</v>
      </c>
      <c r="DO29" s="16">
        <f t="shared" si="145"/>
        <v>11422.394166666667</v>
      </c>
      <c r="DP29" s="16">
        <f t="shared" si="145"/>
        <v>11851.487499999999</v>
      </c>
      <c r="DQ29" s="16">
        <f t="shared" si="145"/>
        <v>11727.502083333333</v>
      </c>
      <c r="DR29" s="16">
        <f t="shared" si="145"/>
        <v>11747.286666666667</v>
      </c>
      <c r="DS29" s="16">
        <f t="shared" si="145"/>
        <v>11696.159583333332</v>
      </c>
      <c r="DT29" s="16">
        <f t="shared" si="145"/>
        <v>11862.515833333333</v>
      </c>
      <c r="DU29" s="16">
        <f t="shared" si="145"/>
        <v>11938.018749999999</v>
      </c>
      <c r="DV29" s="16">
        <f t="shared" si="145"/>
        <v>11937.334583333333</v>
      </c>
      <c r="DW29" s="16">
        <f t="shared" si="145"/>
        <v>11869.817500000001</v>
      </c>
      <c r="DX29" s="16">
        <f t="shared" si="145"/>
        <v>11955.905416666666</v>
      </c>
      <c r="DY29" s="16">
        <f t="shared" si="145"/>
        <v>11942.031666666666</v>
      </c>
      <c r="DZ29" s="16">
        <f t="shared" si="145"/>
        <v>12105.320416666666</v>
      </c>
      <c r="EA29" s="16">
        <f t="shared" si="145"/>
        <v>12029.840416666666</v>
      </c>
      <c r="EB29" s="16">
        <f t="shared" si="145"/>
        <v>11862.95875</v>
      </c>
      <c r="EC29" s="16">
        <f t="shared" si="145"/>
        <v>11882.383333333333</v>
      </c>
      <c r="ED29" s="16">
        <f t="shared" ref="ED29:EM29" si="146">ED4+ED51/12</f>
        <v>11932.169166666667</v>
      </c>
      <c r="EE29" s="16">
        <f t="shared" si="146"/>
        <v>11974.4</v>
      </c>
      <c r="EF29" s="16">
        <f t="shared" si="146"/>
        <v>11915.009166666667</v>
      </c>
      <c r="EG29" s="16">
        <f t="shared" si="146"/>
        <v>11924.5275</v>
      </c>
      <c r="EH29" s="16">
        <f t="shared" si="146"/>
        <v>11833.76375</v>
      </c>
      <c r="EI29" s="16">
        <f t="shared" si="146"/>
        <v>11689.227499999999</v>
      </c>
      <c r="EJ29" s="16">
        <f t="shared" si="146"/>
        <v>11699.387916666667</v>
      </c>
      <c r="EK29" s="16">
        <f t="shared" si="146"/>
        <v>11707.711666666668</v>
      </c>
      <c r="EL29" s="16">
        <f t="shared" si="146"/>
        <v>11850.857916666666</v>
      </c>
      <c r="EM29" s="16">
        <f t="shared" si="146"/>
        <v>11735.36125</v>
      </c>
    </row>
    <row r="30" spans="1:143" ht="14.7" customHeight="1" x14ac:dyDescent="0.3">
      <c r="A30" s="12"/>
      <c r="B30" s="13"/>
      <c r="C30" s="13"/>
      <c r="D30" s="14" t="s">
        <v>4</v>
      </c>
      <c r="E30" s="41">
        <f t="shared" ref="E30:BB30" si="147">E4</f>
        <v>10883.75</v>
      </c>
      <c r="F30" s="41">
        <f t="shared" si="147"/>
        <v>10869.5</v>
      </c>
      <c r="G30" s="41">
        <f t="shared" si="147"/>
        <v>10782.9</v>
      </c>
      <c r="H30" s="42">
        <f t="shared" si="147"/>
        <v>10601.15</v>
      </c>
      <c r="I30" s="42">
        <f t="shared" si="147"/>
        <v>10693.7</v>
      </c>
      <c r="J30" s="42">
        <f t="shared" si="147"/>
        <v>10488.45</v>
      </c>
      <c r="K30" s="42">
        <f t="shared" si="147"/>
        <v>10549.15</v>
      </c>
      <c r="L30" s="42">
        <f t="shared" si="147"/>
        <v>10737.6</v>
      </c>
      <c r="M30" s="42">
        <f t="shared" si="147"/>
        <v>10791.55</v>
      </c>
      <c r="N30" s="42">
        <f t="shared" si="147"/>
        <v>10805.45</v>
      </c>
      <c r="O30" s="42">
        <f t="shared" si="147"/>
        <v>10888.35</v>
      </c>
      <c r="P30" s="42">
        <f t="shared" si="147"/>
        <v>10908.7</v>
      </c>
      <c r="Q30" s="42">
        <f t="shared" si="147"/>
        <v>10967.3</v>
      </c>
      <c r="R30" s="42">
        <f t="shared" si="147"/>
        <v>10951.7</v>
      </c>
      <c r="S30" s="42">
        <f t="shared" si="147"/>
        <v>10754</v>
      </c>
      <c r="T30" s="42">
        <f t="shared" si="147"/>
        <v>10663.5</v>
      </c>
      <c r="U30" s="42">
        <f t="shared" si="147"/>
        <v>10729.85</v>
      </c>
      <c r="V30" s="42">
        <f t="shared" si="147"/>
        <v>10779.8</v>
      </c>
      <c r="W30" s="42">
        <f t="shared" si="147"/>
        <v>10859.9</v>
      </c>
      <c r="X30" s="42">
        <f t="shared" si="147"/>
        <v>10862.55</v>
      </c>
      <c r="Y30" s="42">
        <f t="shared" si="147"/>
        <v>10910.1</v>
      </c>
      <c r="Z30" s="42">
        <f t="shared" si="147"/>
        <v>10792.5</v>
      </c>
      <c r="AA30" s="42">
        <f t="shared" si="147"/>
        <v>10672.25</v>
      </c>
      <c r="AB30" s="42">
        <f t="shared" si="147"/>
        <v>10727.35</v>
      </c>
      <c r="AC30" s="11">
        <f t="shared" si="147"/>
        <v>10771.8</v>
      </c>
      <c r="AD30" s="11">
        <f t="shared" si="147"/>
        <v>10802.15</v>
      </c>
      <c r="AE30" s="11">
        <f t="shared" si="147"/>
        <v>10855.15</v>
      </c>
      <c r="AF30" s="11">
        <f t="shared" si="147"/>
        <v>10821.6</v>
      </c>
      <c r="AG30" s="11">
        <f t="shared" si="147"/>
        <v>10794.95</v>
      </c>
      <c r="AH30" s="11">
        <f t="shared" si="147"/>
        <v>10737.6</v>
      </c>
      <c r="AI30" s="11">
        <f t="shared" si="147"/>
        <v>10886.8</v>
      </c>
      <c r="AJ30" s="11">
        <f t="shared" si="147"/>
        <v>10890.3</v>
      </c>
      <c r="AK30" s="11">
        <f t="shared" si="147"/>
        <v>10905.2</v>
      </c>
      <c r="AL30" s="11">
        <f t="shared" si="147"/>
        <v>10906.95</v>
      </c>
      <c r="AM30" s="11">
        <f t="shared" si="147"/>
        <v>10961.85</v>
      </c>
      <c r="AN30" s="11">
        <f t="shared" si="147"/>
        <v>10922.75</v>
      </c>
      <c r="AO30" s="11">
        <f t="shared" si="147"/>
        <v>10831.5</v>
      </c>
      <c r="AP30" s="11">
        <f t="shared" si="147"/>
        <v>10849.8</v>
      </c>
      <c r="AQ30" s="11">
        <f t="shared" si="147"/>
        <v>10780.55</v>
      </c>
      <c r="AR30" s="11">
        <f t="shared" si="147"/>
        <v>10862.55</v>
      </c>
      <c r="AS30" s="11">
        <f t="shared" si="147"/>
        <v>10661.55</v>
      </c>
      <c r="AT30" s="11">
        <f t="shared" si="147"/>
        <v>10652.2</v>
      </c>
      <c r="AU30" s="11">
        <f t="shared" si="147"/>
        <v>10651.8</v>
      </c>
      <c r="AV30" s="11">
        <f t="shared" si="147"/>
        <v>10830.95</v>
      </c>
      <c r="AW30" s="43">
        <f t="shared" si="147"/>
        <v>10893.65</v>
      </c>
      <c r="AX30" s="11">
        <f t="shared" si="147"/>
        <v>10912.25</v>
      </c>
      <c r="AY30" s="11">
        <f t="shared" si="147"/>
        <v>10934.35</v>
      </c>
      <c r="AZ30" s="11">
        <f t="shared" si="147"/>
        <v>11062.45</v>
      </c>
      <c r="BA30" s="11">
        <f t="shared" si="147"/>
        <v>11069.4</v>
      </c>
      <c r="BB30" s="11">
        <f t="shared" si="147"/>
        <v>10943.6</v>
      </c>
      <c r="BC30" s="11">
        <f t="shared" ref="BC30:BL30" si="148">BC4</f>
        <v>10888.8</v>
      </c>
      <c r="BD30" s="11">
        <f t="shared" si="148"/>
        <v>10831.4</v>
      </c>
      <c r="BE30" s="11">
        <f t="shared" si="148"/>
        <v>10793.65</v>
      </c>
      <c r="BF30" s="11">
        <f t="shared" si="148"/>
        <v>10746.05</v>
      </c>
      <c r="BG30" s="11">
        <f t="shared" si="148"/>
        <v>10724.4</v>
      </c>
      <c r="BH30" s="11">
        <f t="shared" si="148"/>
        <v>10640.95</v>
      </c>
      <c r="BI30" s="11">
        <f t="shared" si="148"/>
        <v>10604.35</v>
      </c>
      <c r="BJ30" s="11">
        <f t="shared" si="148"/>
        <v>10735.45</v>
      </c>
      <c r="BK30" s="11">
        <f t="shared" si="148"/>
        <v>10789.85</v>
      </c>
      <c r="BL30" s="11">
        <f t="shared" si="148"/>
        <v>10791.65</v>
      </c>
      <c r="BM30" s="11">
        <f t="shared" ref="BM30:CT30" si="149">BM4</f>
        <v>10880.1</v>
      </c>
      <c r="BN30" s="11">
        <f t="shared" si="149"/>
        <v>10835.3</v>
      </c>
      <c r="BO30" s="11">
        <f t="shared" si="149"/>
        <v>10806.65</v>
      </c>
      <c r="BP30" s="11">
        <f t="shared" si="149"/>
        <v>10792.5</v>
      </c>
      <c r="BQ30" s="11">
        <f t="shared" si="149"/>
        <v>10863.5</v>
      </c>
      <c r="BR30" s="11">
        <f t="shared" si="149"/>
        <v>10830.95</v>
      </c>
      <c r="BS30" s="11">
        <f t="shared" si="149"/>
        <v>10987.45</v>
      </c>
      <c r="BT30" s="11">
        <f t="shared" si="149"/>
        <v>11053</v>
      </c>
      <c r="BU30" s="11">
        <f t="shared" si="149"/>
        <v>11058.2</v>
      </c>
      <c r="BV30" s="11">
        <f t="shared" si="149"/>
        <v>11035.4</v>
      </c>
      <c r="BW30" s="11">
        <f t="shared" si="149"/>
        <v>11168.05</v>
      </c>
      <c r="BX30" s="11">
        <f t="shared" si="149"/>
        <v>11301.2</v>
      </c>
      <c r="BY30" s="11">
        <f t="shared" si="149"/>
        <v>11341.7</v>
      </c>
      <c r="BZ30" s="11">
        <f t="shared" si="149"/>
        <v>11343.25</v>
      </c>
      <c r="CA30" s="11">
        <f t="shared" si="149"/>
        <v>11426.85</v>
      </c>
      <c r="CB30" s="11">
        <f t="shared" si="149"/>
        <v>11462.2</v>
      </c>
      <c r="CC30" s="11">
        <f t="shared" si="149"/>
        <v>11532.4</v>
      </c>
      <c r="CD30" s="11">
        <f t="shared" si="149"/>
        <v>11521.05</v>
      </c>
      <c r="CE30" s="11">
        <f t="shared" si="149"/>
        <v>11456.9</v>
      </c>
      <c r="CF30" s="11">
        <f t="shared" si="149"/>
        <v>11354.25</v>
      </c>
      <c r="CG30" s="11">
        <f t="shared" si="149"/>
        <v>11483.25</v>
      </c>
      <c r="CH30" s="11">
        <f t="shared" si="149"/>
        <v>11445.05</v>
      </c>
      <c r="CI30" s="11">
        <f t="shared" si="149"/>
        <v>11570</v>
      </c>
      <c r="CJ30" s="11">
        <f t="shared" si="149"/>
        <v>11623.9</v>
      </c>
      <c r="CK30" s="11">
        <f t="shared" si="149"/>
        <v>11669.15</v>
      </c>
      <c r="CL30" s="11">
        <f t="shared" si="149"/>
        <v>11713.2</v>
      </c>
      <c r="CM30" s="11">
        <f t="shared" si="149"/>
        <v>11643.95</v>
      </c>
      <c r="CN30" s="11">
        <f t="shared" si="149"/>
        <v>11598</v>
      </c>
      <c r="CO30" s="11">
        <f t="shared" si="149"/>
        <v>11665.95</v>
      </c>
      <c r="CP30" s="11">
        <f t="shared" si="149"/>
        <v>11604.5</v>
      </c>
      <c r="CQ30" s="11">
        <f t="shared" si="149"/>
        <v>11671.95</v>
      </c>
      <c r="CR30" s="11">
        <f t="shared" si="149"/>
        <v>11584.3</v>
      </c>
      <c r="CS30" s="11">
        <f t="shared" si="149"/>
        <v>11596.7</v>
      </c>
      <c r="CT30" s="11">
        <f t="shared" si="149"/>
        <v>11643.45</v>
      </c>
      <c r="CU30" s="11">
        <f>CU4</f>
        <v>11690.35</v>
      </c>
      <c r="CV30" s="11">
        <f>CV4</f>
        <v>11787.15</v>
      </c>
      <c r="CW30" s="11">
        <f>CW4</f>
        <v>11752.8</v>
      </c>
      <c r="CX30" s="11">
        <f t="shared" ref="CX30:DB30" si="150">CX4</f>
        <v>11594.45</v>
      </c>
      <c r="CY30" s="11">
        <f t="shared" si="150"/>
        <v>11575.95</v>
      </c>
      <c r="CZ30" s="11">
        <f t="shared" si="150"/>
        <v>11726.15</v>
      </c>
      <c r="DA30" s="11">
        <f t="shared" si="150"/>
        <v>11641.8</v>
      </c>
      <c r="DB30" s="11">
        <f t="shared" si="150"/>
        <v>11754.65</v>
      </c>
      <c r="DC30" s="11">
        <f t="shared" ref="DC30:DH30" si="151">DC4</f>
        <v>11748.15</v>
      </c>
      <c r="DD30" s="11">
        <f t="shared" si="151"/>
        <v>11724.75</v>
      </c>
      <c r="DE30" s="11">
        <f t="shared" si="151"/>
        <v>11712.25</v>
      </c>
      <c r="DF30" s="11">
        <f t="shared" si="151"/>
        <v>11598.25</v>
      </c>
      <c r="DG30" s="11">
        <f t="shared" si="151"/>
        <v>11497.9</v>
      </c>
      <c r="DH30" s="11">
        <f t="shared" si="151"/>
        <v>11359.45</v>
      </c>
      <c r="DI30" s="11">
        <f t="shared" ref="DI30:EC30" si="152">DI4</f>
        <v>11301.8</v>
      </c>
      <c r="DJ30" s="11">
        <f t="shared" si="152"/>
        <v>11278.9</v>
      </c>
      <c r="DK30" s="11">
        <f t="shared" si="152"/>
        <v>11148.2</v>
      </c>
      <c r="DL30" s="11">
        <f t="shared" si="152"/>
        <v>11222.05</v>
      </c>
      <c r="DM30" s="11">
        <f t="shared" si="152"/>
        <v>11157</v>
      </c>
      <c r="DN30" s="11">
        <f t="shared" si="152"/>
        <v>11257.1</v>
      </c>
      <c r="DO30" s="11">
        <f t="shared" si="152"/>
        <v>11407.15</v>
      </c>
      <c r="DP30" s="11">
        <f t="shared" si="152"/>
        <v>11828.25</v>
      </c>
      <c r="DQ30" s="11">
        <f t="shared" si="152"/>
        <v>11709.1</v>
      </c>
      <c r="DR30" s="11">
        <f t="shared" si="152"/>
        <v>11737.9</v>
      </c>
      <c r="DS30" s="11">
        <f t="shared" si="152"/>
        <v>11657.05</v>
      </c>
      <c r="DT30" s="11">
        <f t="shared" si="152"/>
        <v>11844.1</v>
      </c>
      <c r="DU30" s="11">
        <f t="shared" si="152"/>
        <v>11924.75</v>
      </c>
      <c r="DV30" s="11">
        <f t="shared" si="152"/>
        <v>11928.75</v>
      </c>
      <c r="DW30" s="11">
        <f t="shared" si="152"/>
        <v>11861.1</v>
      </c>
      <c r="DX30" s="11">
        <f t="shared" si="152"/>
        <v>11945.9</v>
      </c>
      <c r="DY30" s="11">
        <f t="shared" si="152"/>
        <v>11922.8</v>
      </c>
      <c r="DZ30" s="11">
        <f t="shared" si="152"/>
        <v>12088.55</v>
      </c>
      <c r="EA30" s="11">
        <f t="shared" si="152"/>
        <v>12021.65</v>
      </c>
      <c r="EB30" s="11">
        <f t="shared" si="152"/>
        <v>11843.75</v>
      </c>
      <c r="EC30" s="11">
        <f t="shared" si="152"/>
        <v>11870.65</v>
      </c>
      <c r="ED30" s="11">
        <f t="shared" ref="ED30:EM30" si="153">ED4</f>
        <v>11922.7</v>
      </c>
      <c r="EE30" s="11">
        <f t="shared" si="153"/>
        <v>11965.6</v>
      </c>
      <c r="EF30" s="11">
        <f t="shared" si="153"/>
        <v>11906.2</v>
      </c>
      <c r="EG30" s="11">
        <f t="shared" si="153"/>
        <v>11914.05</v>
      </c>
      <c r="EH30" s="11">
        <f t="shared" si="153"/>
        <v>11823.3</v>
      </c>
      <c r="EI30" s="11">
        <f t="shared" si="153"/>
        <v>11672.15</v>
      </c>
      <c r="EJ30" s="11">
        <f t="shared" si="153"/>
        <v>11691.5</v>
      </c>
      <c r="EK30" s="11">
        <f t="shared" si="153"/>
        <v>11691.45</v>
      </c>
      <c r="EL30" s="11">
        <f t="shared" si="153"/>
        <v>11831.75</v>
      </c>
      <c r="EM30" s="11">
        <f t="shared" si="153"/>
        <v>11724.1</v>
      </c>
    </row>
    <row r="31" spans="1:143" ht="14.7" customHeight="1" x14ac:dyDescent="0.3">
      <c r="A31" s="12"/>
      <c r="B31" s="13"/>
      <c r="C31" s="13"/>
      <c r="D31" s="14" t="s">
        <v>28</v>
      </c>
      <c r="E31" s="49">
        <f t="shared" ref="E31:BB31" si="154">E4-E51/12</f>
        <v>10874.963750000001</v>
      </c>
      <c r="F31" s="49">
        <f t="shared" si="154"/>
        <v>10864.22</v>
      </c>
      <c r="G31" s="49">
        <f t="shared" si="154"/>
        <v>10776.199166666667</v>
      </c>
      <c r="H31" s="49">
        <f t="shared" si="154"/>
        <v>10588.83</v>
      </c>
      <c r="I31" s="49">
        <f t="shared" si="154"/>
        <v>10684.056666666667</v>
      </c>
      <c r="J31" s="49">
        <f t="shared" si="154"/>
        <v>10480.759166666667</v>
      </c>
      <c r="K31" s="49">
        <f t="shared" si="154"/>
        <v>10527.764166666666</v>
      </c>
      <c r="L31" s="49">
        <f t="shared" si="154"/>
        <v>10720.055</v>
      </c>
      <c r="M31" s="49">
        <f t="shared" si="154"/>
        <v>10783.3825</v>
      </c>
      <c r="N31" s="49">
        <f t="shared" si="154"/>
        <v>10799.615416666667</v>
      </c>
      <c r="O31" s="49">
        <f t="shared" si="154"/>
        <v>10883.262500000001</v>
      </c>
      <c r="P31" s="49">
        <f t="shared" si="154"/>
        <v>10899.872500000001</v>
      </c>
      <c r="Q31" s="49">
        <f t="shared" si="154"/>
        <v>10962.061249999999</v>
      </c>
      <c r="R31" s="49">
        <f t="shared" si="154"/>
        <v>10944.137500000001</v>
      </c>
      <c r="S31" s="49">
        <f t="shared" si="154"/>
        <v>10733.375</v>
      </c>
      <c r="T31" s="49">
        <f t="shared" si="154"/>
        <v>10651.303750000001</v>
      </c>
      <c r="U31" s="49">
        <f t="shared" si="154"/>
        <v>10710.329583333334</v>
      </c>
      <c r="V31" s="49">
        <f t="shared" si="154"/>
        <v>10773.40625</v>
      </c>
      <c r="W31" s="49">
        <f t="shared" si="154"/>
        <v>10852.892083333332</v>
      </c>
      <c r="X31" s="49">
        <f t="shared" si="154"/>
        <v>10856.10125</v>
      </c>
      <c r="Y31" s="49">
        <f t="shared" si="154"/>
        <v>10899.420833333334</v>
      </c>
      <c r="Z31" s="49">
        <f t="shared" si="154"/>
        <v>10777.805833333334</v>
      </c>
      <c r="AA31" s="49">
        <f t="shared" si="154"/>
        <v>10658.243333333334</v>
      </c>
      <c r="AB31" s="49">
        <f t="shared" si="154"/>
        <v>10717.046666666667</v>
      </c>
      <c r="AC31" s="16">
        <f t="shared" si="154"/>
        <v>10763.934999999999</v>
      </c>
      <c r="AD31" s="16">
        <f t="shared" si="154"/>
        <v>10794.34</v>
      </c>
      <c r="AE31" s="16">
        <f t="shared" si="154"/>
        <v>10844.058333333332</v>
      </c>
      <c r="AF31" s="16">
        <f t="shared" si="154"/>
        <v>10816.324583333333</v>
      </c>
      <c r="AG31" s="16">
        <f t="shared" si="154"/>
        <v>10784.797916666668</v>
      </c>
      <c r="AH31" s="16">
        <f t="shared" si="154"/>
        <v>10726.998750000001</v>
      </c>
      <c r="AI31" s="16">
        <f t="shared" si="154"/>
        <v>10875.855</v>
      </c>
      <c r="AJ31" s="16">
        <f t="shared" si="154"/>
        <v>10885.602083333333</v>
      </c>
      <c r="AK31" s="16">
        <f t="shared" si="154"/>
        <v>10897.316666666668</v>
      </c>
      <c r="AL31" s="16">
        <f t="shared" si="154"/>
        <v>10899.983333333334</v>
      </c>
      <c r="AM31" s="16">
        <f t="shared" si="154"/>
        <v>10952.5275</v>
      </c>
      <c r="AN31" s="16">
        <f t="shared" si="154"/>
        <v>10914.89875</v>
      </c>
      <c r="AO31" s="16">
        <f t="shared" si="154"/>
        <v>10819.322083333333</v>
      </c>
      <c r="AP31" s="16">
        <f t="shared" si="154"/>
        <v>10843.571249999999</v>
      </c>
      <c r="AQ31" s="16">
        <f t="shared" si="154"/>
        <v>10764.485416666666</v>
      </c>
      <c r="AR31" s="16">
        <f t="shared" si="154"/>
        <v>10802.8475</v>
      </c>
      <c r="AS31" s="16">
        <f t="shared" si="154"/>
        <v>10645.645833333332</v>
      </c>
      <c r="AT31" s="16">
        <f t="shared" si="154"/>
        <v>10642.419166666667</v>
      </c>
      <c r="AU31" s="16">
        <f t="shared" si="154"/>
        <v>10642.876249999999</v>
      </c>
      <c r="AV31" s="16">
        <f t="shared" si="154"/>
        <v>10816.329166666668</v>
      </c>
      <c r="AW31" s="50">
        <f t="shared" si="154"/>
        <v>10878.066666666666</v>
      </c>
      <c r="AX31" s="16">
        <f t="shared" si="154"/>
        <v>10901.822916666666</v>
      </c>
      <c r="AY31" s="16">
        <f t="shared" si="154"/>
        <v>10927.933333333334</v>
      </c>
      <c r="AZ31" s="16">
        <f t="shared" si="154"/>
        <v>11052.375833333334</v>
      </c>
      <c r="BA31" s="16">
        <f t="shared" si="154"/>
        <v>11062.570833333333</v>
      </c>
      <c r="BB31" s="16">
        <f t="shared" si="154"/>
        <v>10932.989583333334</v>
      </c>
      <c r="BC31" s="16">
        <f t="shared" ref="BC31:BL31" si="155">BC4-BC51/12</f>
        <v>10882.035</v>
      </c>
      <c r="BD31" s="16">
        <f t="shared" si="155"/>
        <v>10823.415833333333</v>
      </c>
      <c r="BE31" s="16">
        <f t="shared" si="155"/>
        <v>10782.69125</v>
      </c>
      <c r="BF31" s="16">
        <f t="shared" si="155"/>
        <v>10739.27125</v>
      </c>
      <c r="BG31" s="16">
        <f t="shared" si="155"/>
        <v>10709.242916666666</v>
      </c>
      <c r="BH31" s="16">
        <f t="shared" si="155"/>
        <v>10628.895833333334</v>
      </c>
      <c r="BI31" s="16">
        <f t="shared" si="155"/>
        <v>10591.773333333334</v>
      </c>
      <c r="BJ31" s="16">
        <f t="shared" si="155"/>
        <v>10725.705833333333</v>
      </c>
      <c r="BK31" s="16">
        <f t="shared" si="155"/>
        <v>10781.842916666666</v>
      </c>
      <c r="BL31" s="16">
        <f t="shared" si="155"/>
        <v>10787.694583333334</v>
      </c>
      <c r="BM31" s="16">
        <f t="shared" ref="BM31:CT31" si="156">BM4-BM51/12</f>
        <v>10871.020416666666</v>
      </c>
      <c r="BN31" s="16">
        <f t="shared" si="156"/>
        <v>10820.683749999998</v>
      </c>
      <c r="BO31" s="16">
        <f t="shared" si="156"/>
        <v>10789.370833333332</v>
      </c>
      <c r="BP31" s="16">
        <f t="shared" si="156"/>
        <v>10785.088750000001</v>
      </c>
      <c r="BQ31" s="16">
        <f t="shared" si="156"/>
        <v>10858.476666666667</v>
      </c>
      <c r="BR31" s="16">
        <f t="shared" si="156"/>
        <v>10793.935000000001</v>
      </c>
      <c r="BS31" s="16">
        <f t="shared" si="156"/>
        <v>10971.1425</v>
      </c>
      <c r="BT31" s="16">
        <f t="shared" si="156"/>
        <v>11047.18375</v>
      </c>
      <c r="BU31" s="16">
        <f t="shared" si="156"/>
        <v>11052.521250000002</v>
      </c>
      <c r="BV31" s="16">
        <f t="shared" si="156"/>
        <v>11031.72875</v>
      </c>
      <c r="BW31" s="16">
        <f t="shared" si="156"/>
        <v>11156.953749999999</v>
      </c>
      <c r="BX31" s="16">
        <f t="shared" si="156"/>
        <v>11292.638333333334</v>
      </c>
      <c r="BY31" s="16">
        <f t="shared" si="156"/>
        <v>11334.760833333334</v>
      </c>
      <c r="BZ31" s="16">
        <f t="shared" si="156"/>
        <v>11336.860833333334</v>
      </c>
      <c r="CA31" s="16">
        <f t="shared" si="156"/>
        <v>11416.198333333334</v>
      </c>
      <c r="CB31" s="16">
        <f t="shared" si="156"/>
        <v>11451.415416666667</v>
      </c>
      <c r="CC31" s="16">
        <f t="shared" si="156"/>
        <v>11523.911666666667</v>
      </c>
      <c r="CD31" s="16">
        <f t="shared" si="156"/>
        <v>11516.191666666666</v>
      </c>
      <c r="CE31" s="16">
        <f t="shared" si="156"/>
        <v>11444.227083333333</v>
      </c>
      <c r="CF31" s="16">
        <f t="shared" si="156"/>
        <v>11346.545416666666</v>
      </c>
      <c r="CG31" s="16">
        <f t="shared" si="156"/>
        <v>11470.022500000001</v>
      </c>
      <c r="CH31" s="16">
        <f t="shared" si="156"/>
        <v>11432.839999999998</v>
      </c>
      <c r="CI31" s="16">
        <f t="shared" si="156"/>
        <v>11557.528749999999</v>
      </c>
      <c r="CJ31" s="16">
        <f t="shared" si="156"/>
        <v>11618.381666666666</v>
      </c>
      <c r="CK31" s="16">
        <f t="shared" si="156"/>
        <v>11660.592916666666</v>
      </c>
      <c r="CL31" s="16">
        <f t="shared" si="156"/>
        <v>11706.462500000001</v>
      </c>
      <c r="CM31" s="16">
        <f t="shared" si="156"/>
        <v>11631.86375</v>
      </c>
      <c r="CN31" s="16">
        <f t="shared" si="156"/>
        <v>11588.526250000001</v>
      </c>
      <c r="CO31" s="16">
        <f t="shared" si="156"/>
        <v>11658.602916666667</v>
      </c>
      <c r="CP31" s="16">
        <f t="shared" si="156"/>
        <v>11589.723333333333</v>
      </c>
      <c r="CQ31" s="16">
        <f t="shared" si="156"/>
        <v>11661.481666666668</v>
      </c>
      <c r="CR31" s="16">
        <f t="shared" si="156"/>
        <v>11574.372499999999</v>
      </c>
      <c r="CS31" s="16">
        <f t="shared" si="156"/>
        <v>11591.552916666667</v>
      </c>
      <c r="CT31" s="16">
        <f t="shared" si="156"/>
        <v>11636.249583333334</v>
      </c>
      <c r="CU31" s="16">
        <f>CU4-CU51/12</f>
        <v>11685.184583333334</v>
      </c>
      <c r="CV31" s="16">
        <f>CV4-CV51/12</f>
        <v>11779.871666666666</v>
      </c>
      <c r="CW31" s="16">
        <f>CW4-CW51/12</f>
        <v>11742.015416666665</v>
      </c>
      <c r="CX31" s="16">
        <f t="shared" ref="CX31:DB31" si="157">CX4-CX51/12</f>
        <v>11581.3325</v>
      </c>
      <c r="CY31" s="16">
        <f t="shared" si="157"/>
        <v>11568.511250000001</v>
      </c>
      <c r="CZ31" s="16">
        <f t="shared" si="157"/>
        <v>11711.3</v>
      </c>
      <c r="DA31" s="16">
        <f t="shared" si="157"/>
        <v>11625.992083333333</v>
      </c>
      <c r="DB31" s="16">
        <f t="shared" si="157"/>
        <v>11745.377916666666</v>
      </c>
      <c r="DC31" s="16">
        <f t="shared" ref="DC31:DH31" si="158">DC4-DC51/12</f>
        <v>11738.95125</v>
      </c>
      <c r="DD31" s="16">
        <f t="shared" si="158"/>
        <v>11716.522916666667</v>
      </c>
      <c r="DE31" s="16">
        <f t="shared" si="158"/>
        <v>11705.69125</v>
      </c>
      <c r="DF31" s="16">
        <f t="shared" si="158"/>
        <v>11592.64</v>
      </c>
      <c r="DG31" s="16">
        <f t="shared" si="158"/>
        <v>11482.078333333333</v>
      </c>
      <c r="DH31" s="16">
        <f t="shared" si="158"/>
        <v>11347.33625</v>
      </c>
      <c r="DI31" s="16">
        <f t="shared" ref="DI31:EC31" si="159">DI4-DI51/12</f>
        <v>11292.399583333332</v>
      </c>
      <c r="DJ31" s="16">
        <f t="shared" si="159"/>
        <v>11270.214583333332</v>
      </c>
      <c r="DK31" s="16">
        <f t="shared" si="159"/>
        <v>11132.195000000002</v>
      </c>
      <c r="DL31" s="16">
        <f t="shared" si="159"/>
        <v>11204.95875</v>
      </c>
      <c r="DM31" s="16">
        <f t="shared" si="159"/>
        <v>11143.26375</v>
      </c>
      <c r="DN31" s="16">
        <f t="shared" si="159"/>
        <v>11244.431666666667</v>
      </c>
      <c r="DO31" s="16">
        <f t="shared" si="159"/>
        <v>11391.905833333332</v>
      </c>
      <c r="DP31" s="16">
        <f t="shared" si="159"/>
        <v>11805.012500000001</v>
      </c>
      <c r="DQ31" s="16">
        <f t="shared" si="159"/>
        <v>11690.697916666668</v>
      </c>
      <c r="DR31" s="16">
        <f t="shared" si="159"/>
        <v>11728.513333333332</v>
      </c>
      <c r="DS31" s="16">
        <f t="shared" si="159"/>
        <v>11617.940416666666</v>
      </c>
      <c r="DT31" s="16">
        <f t="shared" si="159"/>
        <v>11825.684166666668</v>
      </c>
      <c r="DU31" s="16">
        <f t="shared" si="159"/>
        <v>11911.481250000001</v>
      </c>
      <c r="DV31" s="16">
        <f t="shared" si="159"/>
        <v>11920.165416666667</v>
      </c>
      <c r="DW31" s="16">
        <f t="shared" si="159"/>
        <v>11852.3825</v>
      </c>
      <c r="DX31" s="16">
        <f t="shared" si="159"/>
        <v>11935.894583333333</v>
      </c>
      <c r="DY31" s="16">
        <f t="shared" si="159"/>
        <v>11903.568333333333</v>
      </c>
      <c r="DZ31" s="16">
        <f t="shared" si="159"/>
        <v>12071.779583333333</v>
      </c>
      <c r="EA31" s="16">
        <f t="shared" si="159"/>
        <v>12013.459583333333</v>
      </c>
      <c r="EB31" s="16">
        <f t="shared" si="159"/>
        <v>11824.54125</v>
      </c>
      <c r="EC31" s="16">
        <f t="shared" si="159"/>
        <v>11858.916666666666</v>
      </c>
      <c r="ED31" s="16">
        <f t="shared" ref="ED31:EM31" si="160">ED4-ED51/12</f>
        <v>11913.230833333335</v>
      </c>
      <c r="EE31" s="16">
        <f t="shared" si="160"/>
        <v>11956.800000000001</v>
      </c>
      <c r="EF31" s="16">
        <f t="shared" si="160"/>
        <v>11897.390833333335</v>
      </c>
      <c r="EG31" s="16">
        <f t="shared" si="160"/>
        <v>11903.572499999998</v>
      </c>
      <c r="EH31" s="16">
        <f t="shared" si="160"/>
        <v>11812.836249999998</v>
      </c>
      <c r="EI31" s="16">
        <f t="shared" si="160"/>
        <v>11655.0725</v>
      </c>
      <c r="EJ31" s="16">
        <f t="shared" si="160"/>
        <v>11683.612083333333</v>
      </c>
      <c r="EK31" s="16">
        <f t="shared" si="160"/>
        <v>11675.188333333334</v>
      </c>
      <c r="EL31" s="16">
        <f t="shared" si="160"/>
        <v>11812.642083333334</v>
      </c>
      <c r="EM31" s="16">
        <f t="shared" si="160"/>
        <v>11712.838750000001</v>
      </c>
    </row>
    <row r="32" spans="1:143" ht="14.7" customHeight="1" x14ac:dyDescent="0.3">
      <c r="A32" s="12"/>
      <c r="B32" s="13"/>
      <c r="C32" s="13"/>
      <c r="D32" s="14" t="s">
        <v>29</v>
      </c>
      <c r="E32" s="49">
        <f t="shared" ref="E32:BB32" si="161">E4-E51/6</f>
        <v>10866.1775</v>
      </c>
      <c r="F32" s="49">
        <f t="shared" si="161"/>
        <v>10858.94</v>
      </c>
      <c r="G32" s="49">
        <f t="shared" si="161"/>
        <v>10769.498333333333</v>
      </c>
      <c r="H32" s="49">
        <f t="shared" si="161"/>
        <v>10576.51</v>
      </c>
      <c r="I32" s="49">
        <f t="shared" si="161"/>
        <v>10674.413333333334</v>
      </c>
      <c r="J32" s="49">
        <f t="shared" si="161"/>
        <v>10473.068333333335</v>
      </c>
      <c r="K32" s="49">
        <f t="shared" si="161"/>
        <v>10506.378333333334</v>
      </c>
      <c r="L32" s="49">
        <f t="shared" si="161"/>
        <v>10702.51</v>
      </c>
      <c r="M32" s="49">
        <f t="shared" si="161"/>
        <v>10775.214999999998</v>
      </c>
      <c r="N32" s="49">
        <f t="shared" si="161"/>
        <v>10793.780833333334</v>
      </c>
      <c r="O32" s="49">
        <f t="shared" si="161"/>
        <v>10878.175000000001</v>
      </c>
      <c r="P32" s="49">
        <f t="shared" si="161"/>
        <v>10891.045</v>
      </c>
      <c r="Q32" s="49">
        <f t="shared" si="161"/>
        <v>10956.8225</v>
      </c>
      <c r="R32" s="49">
        <f t="shared" si="161"/>
        <v>10936.575000000001</v>
      </c>
      <c r="S32" s="49">
        <f t="shared" si="161"/>
        <v>10712.75</v>
      </c>
      <c r="T32" s="49">
        <f t="shared" si="161"/>
        <v>10639.1075</v>
      </c>
      <c r="U32" s="49">
        <f t="shared" si="161"/>
        <v>10690.809166666666</v>
      </c>
      <c r="V32" s="49">
        <f t="shared" si="161"/>
        <v>10767.012499999999</v>
      </c>
      <c r="W32" s="49">
        <f t="shared" si="161"/>
        <v>10845.884166666667</v>
      </c>
      <c r="X32" s="49">
        <f t="shared" si="161"/>
        <v>10849.6525</v>
      </c>
      <c r="Y32" s="49">
        <f t="shared" si="161"/>
        <v>10888.741666666667</v>
      </c>
      <c r="Z32" s="49">
        <f t="shared" si="161"/>
        <v>10763.111666666666</v>
      </c>
      <c r="AA32" s="49">
        <f t="shared" si="161"/>
        <v>10644.236666666668</v>
      </c>
      <c r="AB32" s="49">
        <f t="shared" si="161"/>
        <v>10706.743333333334</v>
      </c>
      <c r="AC32" s="16">
        <f t="shared" si="161"/>
        <v>10756.07</v>
      </c>
      <c r="AD32" s="16">
        <f t="shared" si="161"/>
        <v>10786.529999999999</v>
      </c>
      <c r="AE32" s="16">
        <f t="shared" si="161"/>
        <v>10832.966666666667</v>
      </c>
      <c r="AF32" s="16">
        <f t="shared" si="161"/>
        <v>10811.049166666668</v>
      </c>
      <c r="AG32" s="16">
        <f t="shared" si="161"/>
        <v>10774.645833333334</v>
      </c>
      <c r="AH32" s="16">
        <f t="shared" si="161"/>
        <v>10716.397500000001</v>
      </c>
      <c r="AI32" s="16">
        <f t="shared" si="161"/>
        <v>10864.91</v>
      </c>
      <c r="AJ32" s="16">
        <f t="shared" si="161"/>
        <v>10880.904166666665</v>
      </c>
      <c r="AK32" s="16">
        <f t="shared" si="161"/>
        <v>10889.433333333334</v>
      </c>
      <c r="AL32" s="16">
        <f t="shared" si="161"/>
        <v>10893.016666666668</v>
      </c>
      <c r="AM32" s="16">
        <f t="shared" si="161"/>
        <v>10943.205</v>
      </c>
      <c r="AN32" s="16">
        <f t="shared" si="161"/>
        <v>10907.047500000001</v>
      </c>
      <c r="AO32" s="16">
        <f t="shared" si="161"/>
        <v>10807.144166666667</v>
      </c>
      <c r="AP32" s="16">
        <f t="shared" si="161"/>
        <v>10837.342499999999</v>
      </c>
      <c r="AQ32" s="16">
        <f t="shared" si="161"/>
        <v>10748.420833333332</v>
      </c>
      <c r="AR32" s="16">
        <f t="shared" si="161"/>
        <v>10743.144999999999</v>
      </c>
      <c r="AS32" s="16">
        <f t="shared" si="161"/>
        <v>10629.741666666667</v>
      </c>
      <c r="AT32" s="16">
        <f t="shared" si="161"/>
        <v>10632.638333333334</v>
      </c>
      <c r="AU32" s="16">
        <f t="shared" si="161"/>
        <v>10633.952499999999</v>
      </c>
      <c r="AV32" s="16">
        <f t="shared" si="161"/>
        <v>10801.708333333334</v>
      </c>
      <c r="AW32" s="50">
        <f t="shared" si="161"/>
        <v>10862.483333333334</v>
      </c>
      <c r="AX32" s="16">
        <f t="shared" si="161"/>
        <v>10891.395833333334</v>
      </c>
      <c r="AY32" s="16">
        <f t="shared" si="161"/>
        <v>10921.516666666666</v>
      </c>
      <c r="AZ32" s="16">
        <f t="shared" si="161"/>
        <v>11042.301666666668</v>
      </c>
      <c r="BA32" s="16">
        <f t="shared" si="161"/>
        <v>11055.741666666667</v>
      </c>
      <c r="BB32" s="16">
        <f t="shared" si="161"/>
        <v>10922.379166666668</v>
      </c>
      <c r="BC32" s="16">
        <f t="shared" ref="BC32:BL32" si="162">BC4-BC51/6</f>
        <v>10875.269999999999</v>
      </c>
      <c r="BD32" s="16">
        <f t="shared" si="162"/>
        <v>10815.431666666665</v>
      </c>
      <c r="BE32" s="16">
        <f t="shared" si="162"/>
        <v>10771.7325</v>
      </c>
      <c r="BF32" s="16">
        <f t="shared" si="162"/>
        <v>10732.492499999998</v>
      </c>
      <c r="BG32" s="16">
        <f t="shared" si="162"/>
        <v>10694.085833333333</v>
      </c>
      <c r="BH32" s="16">
        <f t="shared" si="162"/>
        <v>10616.841666666667</v>
      </c>
      <c r="BI32" s="16">
        <f t="shared" si="162"/>
        <v>10579.196666666667</v>
      </c>
      <c r="BJ32" s="16">
        <f t="shared" si="162"/>
        <v>10715.961666666668</v>
      </c>
      <c r="BK32" s="16">
        <f t="shared" si="162"/>
        <v>10773.835833333334</v>
      </c>
      <c r="BL32" s="16">
        <f t="shared" si="162"/>
        <v>10783.739166666666</v>
      </c>
      <c r="BM32" s="16">
        <f t="shared" ref="BM32:CT32" si="163">BM4-BM51/6</f>
        <v>10861.940833333334</v>
      </c>
      <c r="BN32" s="16">
        <f t="shared" si="163"/>
        <v>10806.067499999999</v>
      </c>
      <c r="BO32" s="16">
        <f t="shared" si="163"/>
        <v>10772.091666666667</v>
      </c>
      <c r="BP32" s="16">
        <f t="shared" si="163"/>
        <v>10777.6775</v>
      </c>
      <c r="BQ32" s="16">
        <f t="shared" si="163"/>
        <v>10853.453333333333</v>
      </c>
      <c r="BR32" s="16">
        <f t="shared" si="163"/>
        <v>10756.92</v>
      </c>
      <c r="BS32" s="16">
        <f t="shared" si="163"/>
        <v>10954.835000000001</v>
      </c>
      <c r="BT32" s="16">
        <f t="shared" si="163"/>
        <v>11041.3675</v>
      </c>
      <c r="BU32" s="16">
        <f t="shared" si="163"/>
        <v>11046.842500000001</v>
      </c>
      <c r="BV32" s="16">
        <f t="shared" si="163"/>
        <v>11028.057499999999</v>
      </c>
      <c r="BW32" s="16">
        <f t="shared" si="163"/>
        <v>11145.8575</v>
      </c>
      <c r="BX32" s="16">
        <f t="shared" si="163"/>
        <v>11284.076666666668</v>
      </c>
      <c r="BY32" s="16">
        <f t="shared" si="163"/>
        <v>11327.821666666667</v>
      </c>
      <c r="BZ32" s="16">
        <f t="shared" si="163"/>
        <v>11330.471666666666</v>
      </c>
      <c r="CA32" s="16">
        <f t="shared" si="163"/>
        <v>11405.546666666667</v>
      </c>
      <c r="CB32" s="16">
        <f t="shared" si="163"/>
        <v>11440.630833333335</v>
      </c>
      <c r="CC32" s="16">
        <f t="shared" si="163"/>
        <v>11515.423333333332</v>
      </c>
      <c r="CD32" s="16">
        <f t="shared" si="163"/>
        <v>11511.333333333332</v>
      </c>
      <c r="CE32" s="16">
        <f t="shared" si="163"/>
        <v>11431.554166666667</v>
      </c>
      <c r="CF32" s="16">
        <f t="shared" si="163"/>
        <v>11338.840833333334</v>
      </c>
      <c r="CG32" s="16">
        <f t="shared" si="163"/>
        <v>11456.795</v>
      </c>
      <c r="CH32" s="16">
        <f t="shared" si="163"/>
        <v>11420.63</v>
      </c>
      <c r="CI32" s="16">
        <f t="shared" si="163"/>
        <v>11545.057500000001</v>
      </c>
      <c r="CJ32" s="16">
        <f t="shared" si="163"/>
        <v>11612.863333333333</v>
      </c>
      <c r="CK32" s="16">
        <f t="shared" si="163"/>
        <v>11652.035833333333</v>
      </c>
      <c r="CL32" s="16">
        <f t="shared" si="163"/>
        <v>11699.725</v>
      </c>
      <c r="CM32" s="16">
        <f t="shared" si="163"/>
        <v>11619.7775</v>
      </c>
      <c r="CN32" s="16">
        <f t="shared" si="163"/>
        <v>11579.0525</v>
      </c>
      <c r="CO32" s="16">
        <f t="shared" si="163"/>
        <v>11651.255833333335</v>
      </c>
      <c r="CP32" s="16">
        <f t="shared" si="163"/>
        <v>11574.946666666667</v>
      </c>
      <c r="CQ32" s="16">
        <f t="shared" si="163"/>
        <v>11651.013333333334</v>
      </c>
      <c r="CR32" s="16">
        <f t="shared" si="163"/>
        <v>11564.445</v>
      </c>
      <c r="CS32" s="16">
        <f t="shared" si="163"/>
        <v>11586.405833333334</v>
      </c>
      <c r="CT32" s="16">
        <f t="shared" si="163"/>
        <v>11629.049166666668</v>
      </c>
      <c r="CU32" s="16">
        <f>CU4-CU51/6</f>
        <v>11680.019166666667</v>
      </c>
      <c r="CV32" s="16">
        <f>CV4-CV51/6</f>
        <v>11772.593333333332</v>
      </c>
      <c r="CW32" s="16">
        <f>CW4-CW51/6</f>
        <v>11731.230833333333</v>
      </c>
      <c r="CX32" s="16">
        <f t="shared" ref="CX32:DB32" si="164">CX4-CX51/6</f>
        <v>11568.215</v>
      </c>
      <c r="CY32" s="16">
        <f t="shared" si="164"/>
        <v>11561.0725</v>
      </c>
      <c r="CZ32" s="16">
        <f t="shared" si="164"/>
        <v>11696.449999999999</v>
      </c>
      <c r="DA32" s="16">
        <f t="shared" si="164"/>
        <v>11610.184166666666</v>
      </c>
      <c r="DB32" s="16">
        <f t="shared" si="164"/>
        <v>11736.105833333333</v>
      </c>
      <c r="DC32" s="16">
        <f t="shared" ref="DC32:DH32" si="165">DC4-DC51/6</f>
        <v>11729.752499999999</v>
      </c>
      <c r="DD32" s="16">
        <f t="shared" si="165"/>
        <v>11708.295833333334</v>
      </c>
      <c r="DE32" s="16">
        <f t="shared" si="165"/>
        <v>11699.1325</v>
      </c>
      <c r="DF32" s="16">
        <f t="shared" si="165"/>
        <v>11587.03</v>
      </c>
      <c r="DG32" s="16">
        <f t="shared" si="165"/>
        <v>11466.256666666666</v>
      </c>
      <c r="DH32" s="16">
        <f t="shared" si="165"/>
        <v>11335.222500000002</v>
      </c>
      <c r="DI32" s="16">
        <f t="shared" ref="DI32:EC32" si="166">DI4-DI51/6</f>
        <v>11282.999166666666</v>
      </c>
      <c r="DJ32" s="16">
        <f t="shared" si="166"/>
        <v>11261.529166666667</v>
      </c>
      <c r="DK32" s="16">
        <f t="shared" si="166"/>
        <v>11116.19</v>
      </c>
      <c r="DL32" s="16">
        <f t="shared" si="166"/>
        <v>11187.867499999998</v>
      </c>
      <c r="DM32" s="16">
        <f t="shared" si="166"/>
        <v>11129.5275</v>
      </c>
      <c r="DN32" s="16">
        <f t="shared" si="166"/>
        <v>11231.763333333334</v>
      </c>
      <c r="DO32" s="16">
        <f t="shared" si="166"/>
        <v>11376.661666666667</v>
      </c>
      <c r="DP32" s="16">
        <f t="shared" si="166"/>
        <v>11781.775</v>
      </c>
      <c r="DQ32" s="16">
        <f t="shared" si="166"/>
        <v>11672.295833333334</v>
      </c>
      <c r="DR32" s="16">
        <f t="shared" si="166"/>
        <v>11719.126666666667</v>
      </c>
      <c r="DS32" s="16">
        <f t="shared" si="166"/>
        <v>11578.830833333333</v>
      </c>
      <c r="DT32" s="16">
        <f t="shared" si="166"/>
        <v>11807.268333333333</v>
      </c>
      <c r="DU32" s="16">
        <f t="shared" si="166"/>
        <v>11898.2125</v>
      </c>
      <c r="DV32" s="16">
        <f t="shared" si="166"/>
        <v>11911.580833333333</v>
      </c>
      <c r="DW32" s="16">
        <f t="shared" si="166"/>
        <v>11843.665000000001</v>
      </c>
      <c r="DX32" s="16">
        <f t="shared" si="166"/>
        <v>11925.889166666666</v>
      </c>
      <c r="DY32" s="16">
        <f t="shared" si="166"/>
        <v>11884.336666666666</v>
      </c>
      <c r="DZ32" s="16">
        <f t="shared" si="166"/>
        <v>12055.009166666667</v>
      </c>
      <c r="EA32" s="16">
        <f t="shared" si="166"/>
        <v>12005.269166666667</v>
      </c>
      <c r="EB32" s="16">
        <f t="shared" si="166"/>
        <v>11805.3325</v>
      </c>
      <c r="EC32" s="16">
        <f t="shared" si="166"/>
        <v>11847.183333333332</v>
      </c>
      <c r="ED32" s="16">
        <f t="shared" ref="ED32:EM32" si="167">ED4-ED51/6</f>
        <v>11903.761666666667</v>
      </c>
      <c r="EE32" s="16">
        <f t="shared" si="167"/>
        <v>11948</v>
      </c>
      <c r="EF32" s="16">
        <f t="shared" si="167"/>
        <v>11888.581666666667</v>
      </c>
      <c r="EG32" s="16">
        <f t="shared" si="167"/>
        <v>11893.094999999999</v>
      </c>
      <c r="EH32" s="16">
        <f t="shared" si="167"/>
        <v>11802.372499999999</v>
      </c>
      <c r="EI32" s="16">
        <f t="shared" si="167"/>
        <v>11637.994999999999</v>
      </c>
      <c r="EJ32" s="16">
        <f t="shared" si="167"/>
        <v>11675.724166666667</v>
      </c>
      <c r="EK32" s="16">
        <f t="shared" si="167"/>
        <v>11658.926666666668</v>
      </c>
      <c r="EL32" s="16">
        <f t="shared" si="167"/>
        <v>11793.534166666666</v>
      </c>
      <c r="EM32" s="16">
        <f t="shared" si="167"/>
        <v>11701.577499999999</v>
      </c>
    </row>
    <row r="33" spans="1:143" ht="14.7" customHeight="1" x14ac:dyDescent="0.3">
      <c r="A33" s="12"/>
      <c r="B33" s="13"/>
      <c r="C33" s="13"/>
      <c r="D33" s="14" t="s">
        <v>30</v>
      </c>
      <c r="E33" s="38">
        <f t="shared" ref="E33:BB33" si="168">E4-E51/4</f>
        <v>10857.391250000001</v>
      </c>
      <c r="F33" s="38">
        <f t="shared" si="168"/>
        <v>10853.66</v>
      </c>
      <c r="G33" s="38">
        <f t="shared" si="168"/>
        <v>10762.797500000001</v>
      </c>
      <c r="H33" s="39">
        <f t="shared" si="168"/>
        <v>10564.19</v>
      </c>
      <c r="I33" s="39">
        <f t="shared" si="168"/>
        <v>10664.77</v>
      </c>
      <c r="J33" s="39">
        <f t="shared" si="168"/>
        <v>10465.377500000001</v>
      </c>
      <c r="K33" s="39">
        <f t="shared" si="168"/>
        <v>10484.9925</v>
      </c>
      <c r="L33" s="39">
        <f t="shared" si="168"/>
        <v>10684.965</v>
      </c>
      <c r="M33" s="39">
        <f t="shared" si="168"/>
        <v>10767.047499999999</v>
      </c>
      <c r="N33" s="39">
        <f t="shared" si="168"/>
        <v>10787.946250000001</v>
      </c>
      <c r="O33" s="39">
        <f t="shared" si="168"/>
        <v>10873.0875</v>
      </c>
      <c r="P33" s="39">
        <f t="shared" si="168"/>
        <v>10882.217500000001</v>
      </c>
      <c r="Q33" s="39">
        <f t="shared" si="168"/>
        <v>10951.58375</v>
      </c>
      <c r="R33" s="39">
        <f t="shared" si="168"/>
        <v>10929.012500000001</v>
      </c>
      <c r="S33" s="39">
        <f t="shared" si="168"/>
        <v>10692.125</v>
      </c>
      <c r="T33" s="39">
        <f t="shared" si="168"/>
        <v>10626.911250000001</v>
      </c>
      <c r="U33" s="39">
        <f t="shared" si="168"/>
        <v>10671.28875</v>
      </c>
      <c r="V33" s="39">
        <f t="shared" si="168"/>
        <v>10760.61875</v>
      </c>
      <c r="W33" s="39">
        <f t="shared" si="168"/>
        <v>10838.876249999999</v>
      </c>
      <c r="X33" s="39">
        <f t="shared" si="168"/>
        <v>10843.203750000001</v>
      </c>
      <c r="Y33" s="39">
        <f t="shared" si="168"/>
        <v>10878.0625</v>
      </c>
      <c r="Z33" s="39">
        <f t="shared" si="168"/>
        <v>10748.4175</v>
      </c>
      <c r="AA33" s="39">
        <f t="shared" si="168"/>
        <v>10630.23</v>
      </c>
      <c r="AB33" s="39">
        <f t="shared" si="168"/>
        <v>10696.44</v>
      </c>
      <c r="AC33" s="10">
        <f t="shared" si="168"/>
        <v>10748.204999999998</v>
      </c>
      <c r="AD33" s="10">
        <f t="shared" si="168"/>
        <v>10778.72</v>
      </c>
      <c r="AE33" s="10">
        <f t="shared" si="168"/>
        <v>10821.875</v>
      </c>
      <c r="AF33" s="10">
        <f t="shared" si="168"/>
        <v>10805.77375</v>
      </c>
      <c r="AG33" s="10">
        <f t="shared" si="168"/>
        <v>10764.493750000001</v>
      </c>
      <c r="AH33" s="10">
        <f t="shared" si="168"/>
        <v>10705.796250000001</v>
      </c>
      <c r="AI33" s="10">
        <f t="shared" si="168"/>
        <v>10853.964999999998</v>
      </c>
      <c r="AJ33" s="10">
        <f t="shared" si="168"/>
        <v>10876.206249999999</v>
      </c>
      <c r="AK33" s="10">
        <f t="shared" si="168"/>
        <v>10881.550000000001</v>
      </c>
      <c r="AL33" s="10">
        <f t="shared" si="168"/>
        <v>10886.050000000001</v>
      </c>
      <c r="AM33" s="10">
        <f t="shared" si="168"/>
        <v>10933.8825</v>
      </c>
      <c r="AN33" s="10">
        <f t="shared" si="168"/>
        <v>10899.196250000001</v>
      </c>
      <c r="AO33" s="10">
        <f t="shared" si="168"/>
        <v>10794.966250000001</v>
      </c>
      <c r="AP33" s="10">
        <f t="shared" si="168"/>
        <v>10831.113749999999</v>
      </c>
      <c r="AQ33" s="10">
        <f t="shared" si="168"/>
        <v>10732.356249999999</v>
      </c>
      <c r="AR33" s="10">
        <f t="shared" si="168"/>
        <v>10683.442499999999</v>
      </c>
      <c r="AS33" s="10">
        <f t="shared" si="168"/>
        <v>10613.8375</v>
      </c>
      <c r="AT33" s="10">
        <f t="shared" si="168"/>
        <v>10622.8575</v>
      </c>
      <c r="AU33" s="10">
        <f t="shared" si="168"/>
        <v>10625.028749999999</v>
      </c>
      <c r="AV33" s="10">
        <f t="shared" si="168"/>
        <v>10787.087500000001</v>
      </c>
      <c r="AW33" s="40">
        <f t="shared" si="168"/>
        <v>10846.9</v>
      </c>
      <c r="AX33" s="10">
        <f t="shared" si="168"/>
        <v>10880.96875</v>
      </c>
      <c r="AY33" s="10">
        <f t="shared" si="168"/>
        <v>10915.1</v>
      </c>
      <c r="AZ33" s="10">
        <f t="shared" si="168"/>
        <v>11032.227500000001</v>
      </c>
      <c r="BA33" s="10">
        <f t="shared" si="168"/>
        <v>11048.9125</v>
      </c>
      <c r="BB33" s="10">
        <f t="shared" si="168"/>
        <v>10911.768750000001</v>
      </c>
      <c r="BC33" s="10">
        <f t="shared" ref="BC33:BL33" si="169">BC4-BC51/4</f>
        <v>10868.504999999999</v>
      </c>
      <c r="BD33" s="10">
        <f t="shared" si="169"/>
        <v>10807.4475</v>
      </c>
      <c r="BE33" s="10">
        <f t="shared" si="169"/>
        <v>10760.77375</v>
      </c>
      <c r="BF33" s="10">
        <f t="shared" si="169"/>
        <v>10725.713749999999</v>
      </c>
      <c r="BG33" s="10">
        <f t="shared" si="169"/>
        <v>10678.928749999999</v>
      </c>
      <c r="BH33" s="10">
        <f t="shared" si="169"/>
        <v>10604.7875</v>
      </c>
      <c r="BI33" s="10">
        <f t="shared" si="169"/>
        <v>10566.62</v>
      </c>
      <c r="BJ33" s="10">
        <f t="shared" si="169"/>
        <v>10706.217500000001</v>
      </c>
      <c r="BK33" s="10">
        <f t="shared" si="169"/>
        <v>10765.828750000001</v>
      </c>
      <c r="BL33" s="10">
        <f t="shared" si="169"/>
        <v>10779.783750000001</v>
      </c>
      <c r="BM33" s="10">
        <f t="shared" ref="BM33:CT33" si="170">BM4-BM51/4</f>
        <v>10852.86125</v>
      </c>
      <c r="BN33" s="10">
        <f t="shared" si="170"/>
        <v>10791.451249999998</v>
      </c>
      <c r="BO33" s="10">
        <f t="shared" si="170"/>
        <v>10754.8125</v>
      </c>
      <c r="BP33" s="10">
        <f t="shared" si="170"/>
        <v>10770.266250000001</v>
      </c>
      <c r="BQ33" s="10">
        <f t="shared" si="170"/>
        <v>10848.43</v>
      </c>
      <c r="BR33" s="10">
        <f t="shared" si="170"/>
        <v>10719.905000000001</v>
      </c>
      <c r="BS33" s="10">
        <f t="shared" si="170"/>
        <v>10938.5275</v>
      </c>
      <c r="BT33" s="10">
        <f t="shared" si="170"/>
        <v>11035.55125</v>
      </c>
      <c r="BU33" s="10">
        <f t="shared" si="170"/>
        <v>11041.163750000002</v>
      </c>
      <c r="BV33" s="10">
        <f t="shared" si="170"/>
        <v>11024.38625</v>
      </c>
      <c r="BW33" s="10">
        <f t="shared" si="170"/>
        <v>11134.76125</v>
      </c>
      <c r="BX33" s="10">
        <f t="shared" si="170"/>
        <v>11275.515000000001</v>
      </c>
      <c r="BY33" s="10">
        <f t="shared" si="170"/>
        <v>11320.882500000002</v>
      </c>
      <c r="BZ33" s="10">
        <f t="shared" si="170"/>
        <v>11324.0825</v>
      </c>
      <c r="CA33" s="10">
        <f t="shared" si="170"/>
        <v>11394.895</v>
      </c>
      <c r="CB33" s="10">
        <f t="shared" si="170"/>
        <v>11429.846250000001</v>
      </c>
      <c r="CC33" s="10">
        <f t="shared" si="170"/>
        <v>11506.934999999999</v>
      </c>
      <c r="CD33" s="10">
        <f t="shared" si="170"/>
        <v>11506.474999999999</v>
      </c>
      <c r="CE33" s="10">
        <f t="shared" si="170"/>
        <v>11418.88125</v>
      </c>
      <c r="CF33" s="10">
        <f t="shared" si="170"/>
        <v>11331.13625</v>
      </c>
      <c r="CG33" s="10">
        <f t="shared" si="170"/>
        <v>11443.567500000001</v>
      </c>
      <c r="CH33" s="10">
        <f t="shared" si="170"/>
        <v>11408.419999999998</v>
      </c>
      <c r="CI33" s="10">
        <f t="shared" si="170"/>
        <v>11532.58625</v>
      </c>
      <c r="CJ33" s="10">
        <f t="shared" si="170"/>
        <v>11607.344999999999</v>
      </c>
      <c r="CK33" s="10">
        <f t="shared" si="170"/>
        <v>11643.47875</v>
      </c>
      <c r="CL33" s="10">
        <f t="shared" si="170"/>
        <v>11692.987500000001</v>
      </c>
      <c r="CM33" s="10">
        <f t="shared" si="170"/>
        <v>11607.69125</v>
      </c>
      <c r="CN33" s="10">
        <f t="shared" si="170"/>
        <v>11569.578750000001</v>
      </c>
      <c r="CO33" s="10">
        <f t="shared" si="170"/>
        <v>11643.908750000001</v>
      </c>
      <c r="CP33" s="10">
        <f t="shared" si="170"/>
        <v>11560.17</v>
      </c>
      <c r="CQ33" s="10">
        <f t="shared" si="170"/>
        <v>11640.545000000002</v>
      </c>
      <c r="CR33" s="10">
        <f t="shared" si="170"/>
        <v>11554.5175</v>
      </c>
      <c r="CS33" s="10">
        <f t="shared" si="170"/>
        <v>11581.258750000001</v>
      </c>
      <c r="CT33" s="10">
        <f t="shared" si="170"/>
        <v>11621.848750000001</v>
      </c>
      <c r="CU33" s="10">
        <f>CU4-CU51/4</f>
        <v>11674.85375</v>
      </c>
      <c r="CV33" s="10">
        <f>CV4-CV51/4</f>
        <v>11765.314999999999</v>
      </c>
      <c r="CW33" s="10">
        <f>CW4-CW51/4</f>
        <v>11720.446249999999</v>
      </c>
      <c r="CX33" s="10">
        <f t="shared" ref="CX33:DB33" si="171">CX4-CX51/4</f>
        <v>11555.097500000002</v>
      </c>
      <c r="CY33" s="10">
        <f t="shared" si="171"/>
        <v>11553.633750000001</v>
      </c>
      <c r="CZ33" s="10">
        <f t="shared" si="171"/>
        <v>11681.6</v>
      </c>
      <c r="DA33" s="10">
        <f t="shared" si="171"/>
        <v>11594.376249999999</v>
      </c>
      <c r="DB33" s="10">
        <f t="shared" si="171"/>
        <v>11726.83375</v>
      </c>
      <c r="DC33" s="10">
        <f t="shared" ref="DC33:DH33" si="172">DC4-DC51/4</f>
        <v>11720.553749999999</v>
      </c>
      <c r="DD33" s="10">
        <f t="shared" si="172"/>
        <v>11700.06875</v>
      </c>
      <c r="DE33" s="10">
        <f t="shared" si="172"/>
        <v>11692.57375</v>
      </c>
      <c r="DF33" s="10">
        <f t="shared" si="172"/>
        <v>11581.42</v>
      </c>
      <c r="DG33" s="10">
        <f t="shared" si="172"/>
        <v>11450.434999999999</v>
      </c>
      <c r="DH33" s="10">
        <f t="shared" si="172"/>
        <v>11323.108750000001</v>
      </c>
      <c r="DI33" s="10">
        <f t="shared" ref="DI33:EC33" si="173">DI4-DI51/4</f>
        <v>11273.598749999999</v>
      </c>
      <c r="DJ33" s="10">
        <f t="shared" si="173"/>
        <v>11252.84375</v>
      </c>
      <c r="DK33" s="10">
        <f t="shared" si="173"/>
        <v>11100.185000000001</v>
      </c>
      <c r="DL33" s="10">
        <f t="shared" si="173"/>
        <v>11170.776249999999</v>
      </c>
      <c r="DM33" s="10">
        <f t="shared" si="173"/>
        <v>11115.79125</v>
      </c>
      <c r="DN33" s="10">
        <f t="shared" si="173"/>
        <v>11219.095000000001</v>
      </c>
      <c r="DO33" s="10">
        <f t="shared" si="173"/>
        <v>11361.4175</v>
      </c>
      <c r="DP33" s="10">
        <f t="shared" si="173"/>
        <v>11758.5375</v>
      </c>
      <c r="DQ33" s="10">
        <f t="shared" si="173"/>
        <v>11653.893750000001</v>
      </c>
      <c r="DR33" s="10">
        <f t="shared" si="173"/>
        <v>11709.74</v>
      </c>
      <c r="DS33" s="10">
        <f t="shared" si="173"/>
        <v>11539.721249999999</v>
      </c>
      <c r="DT33" s="10">
        <f t="shared" si="173"/>
        <v>11788.852500000001</v>
      </c>
      <c r="DU33" s="10">
        <f t="shared" si="173"/>
        <v>11884.94375</v>
      </c>
      <c r="DV33" s="10">
        <f t="shared" si="173"/>
        <v>11902.99625</v>
      </c>
      <c r="DW33" s="10">
        <f t="shared" si="173"/>
        <v>11834.9475</v>
      </c>
      <c r="DX33" s="10">
        <f t="shared" si="173"/>
        <v>11915.883749999999</v>
      </c>
      <c r="DY33" s="10">
        <f t="shared" si="173"/>
        <v>11865.105</v>
      </c>
      <c r="DZ33" s="10">
        <f t="shared" si="173"/>
        <v>12038.23875</v>
      </c>
      <c r="EA33" s="10">
        <f t="shared" si="173"/>
        <v>11997.078749999999</v>
      </c>
      <c r="EB33" s="10">
        <f t="shared" si="173"/>
        <v>11786.123750000001</v>
      </c>
      <c r="EC33" s="10">
        <f t="shared" si="173"/>
        <v>11835.449999999999</v>
      </c>
      <c r="ED33" s="10">
        <f t="shared" ref="ED33:EM33" si="174">ED4-ED51/4</f>
        <v>11894.292500000001</v>
      </c>
      <c r="EE33" s="10">
        <f t="shared" si="174"/>
        <v>11939.2</v>
      </c>
      <c r="EF33" s="10">
        <f t="shared" si="174"/>
        <v>11879.772500000001</v>
      </c>
      <c r="EG33" s="10">
        <f t="shared" si="174"/>
        <v>11882.617499999998</v>
      </c>
      <c r="EH33" s="10">
        <f t="shared" si="174"/>
        <v>11791.908749999999</v>
      </c>
      <c r="EI33" s="10">
        <f t="shared" si="174"/>
        <v>11620.9175</v>
      </c>
      <c r="EJ33" s="10">
        <f t="shared" si="174"/>
        <v>11667.83625</v>
      </c>
      <c r="EK33" s="10">
        <f t="shared" si="174"/>
        <v>11642.665000000001</v>
      </c>
      <c r="EL33" s="10">
        <f t="shared" si="174"/>
        <v>11774.42625</v>
      </c>
      <c r="EM33" s="10">
        <f t="shared" si="174"/>
        <v>11690.31625</v>
      </c>
    </row>
    <row r="34" spans="1:143" ht="14.7" customHeight="1" x14ac:dyDescent="0.3">
      <c r="A34" s="12"/>
      <c r="B34" s="13"/>
      <c r="C34" s="13"/>
      <c r="D34" s="14" t="s">
        <v>31</v>
      </c>
      <c r="E34" s="63">
        <f t="shared" ref="E34:BB34" si="175">E4-E51/2</f>
        <v>10831.032499999999</v>
      </c>
      <c r="F34" s="63">
        <f t="shared" si="175"/>
        <v>10837.82</v>
      </c>
      <c r="G34" s="63">
        <f t="shared" si="175"/>
        <v>10742.695</v>
      </c>
      <c r="H34" s="64">
        <f t="shared" si="175"/>
        <v>10527.23</v>
      </c>
      <c r="I34" s="64">
        <f t="shared" si="175"/>
        <v>10635.840000000002</v>
      </c>
      <c r="J34" s="64">
        <f t="shared" si="175"/>
        <v>10442.305</v>
      </c>
      <c r="K34" s="64">
        <f t="shared" si="175"/>
        <v>10420.834999999999</v>
      </c>
      <c r="L34" s="64">
        <f t="shared" si="175"/>
        <v>10632.33</v>
      </c>
      <c r="M34" s="64">
        <f t="shared" si="175"/>
        <v>10742.544999999998</v>
      </c>
      <c r="N34" s="64">
        <f t="shared" si="175"/>
        <v>10770.442500000001</v>
      </c>
      <c r="O34" s="64">
        <f t="shared" si="175"/>
        <v>10857.825000000001</v>
      </c>
      <c r="P34" s="64">
        <f t="shared" si="175"/>
        <v>10855.735000000001</v>
      </c>
      <c r="Q34" s="64">
        <f t="shared" si="175"/>
        <v>10935.8675</v>
      </c>
      <c r="R34" s="64">
        <f t="shared" si="175"/>
        <v>10906.325000000001</v>
      </c>
      <c r="S34" s="64">
        <f t="shared" si="175"/>
        <v>10630.25</v>
      </c>
      <c r="T34" s="64">
        <f t="shared" si="175"/>
        <v>10590.3225</v>
      </c>
      <c r="U34" s="64">
        <f t="shared" si="175"/>
        <v>10612.727499999999</v>
      </c>
      <c r="V34" s="64">
        <f t="shared" si="175"/>
        <v>10741.4375</v>
      </c>
      <c r="W34" s="64">
        <f t="shared" si="175"/>
        <v>10817.852499999999</v>
      </c>
      <c r="X34" s="64">
        <f t="shared" si="175"/>
        <v>10823.8575</v>
      </c>
      <c r="Y34" s="64">
        <f t="shared" si="175"/>
        <v>10846.025</v>
      </c>
      <c r="Z34" s="64">
        <f t="shared" si="175"/>
        <v>10704.334999999999</v>
      </c>
      <c r="AA34" s="64">
        <f t="shared" si="175"/>
        <v>10588.210000000001</v>
      </c>
      <c r="AB34" s="64">
        <f t="shared" si="175"/>
        <v>10665.53</v>
      </c>
      <c r="AC34" s="22">
        <f t="shared" si="175"/>
        <v>10724.609999999999</v>
      </c>
      <c r="AD34" s="22">
        <f t="shared" si="175"/>
        <v>10755.289999999999</v>
      </c>
      <c r="AE34" s="22">
        <f t="shared" si="175"/>
        <v>10788.6</v>
      </c>
      <c r="AF34" s="22">
        <f t="shared" si="175"/>
        <v>10789.9475</v>
      </c>
      <c r="AG34" s="22">
        <f t="shared" si="175"/>
        <v>10734.0375</v>
      </c>
      <c r="AH34" s="22">
        <f t="shared" si="175"/>
        <v>10673.9925</v>
      </c>
      <c r="AI34" s="22">
        <f t="shared" si="175"/>
        <v>10821.13</v>
      </c>
      <c r="AJ34" s="22">
        <f t="shared" si="175"/>
        <v>10862.112499999999</v>
      </c>
      <c r="AK34" s="22">
        <f t="shared" si="175"/>
        <v>10857.900000000001</v>
      </c>
      <c r="AL34" s="22">
        <f t="shared" si="175"/>
        <v>10865.150000000001</v>
      </c>
      <c r="AM34" s="22">
        <f t="shared" si="175"/>
        <v>10905.914999999999</v>
      </c>
      <c r="AN34" s="22">
        <f t="shared" si="175"/>
        <v>10875.6425</v>
      </c>
      <c r="AO34" s="22">
        <f t="shared" si="175"/>
        <v>10758.432500000001</v>
      </c>
      <c r="AP34" s="22">
        <f t="shared" si="175"/>
        <v>10812.427499999998</v>
      </c>
      <c r="AQ34" s="22">
        <f t="shared" si="175"/>
        <v>10684.162499999999</v>
      </c>
      <c r="AR34" s="22">
        <f t="shared" si="175"/>
        <v>10504.334999999999</v>
      </c>
      <c r="AS34" s="22">
        <f t="shared" si="175"/>
        <v>10566.125</v>
      </c>
      <c r="AT34" s="22">
        <f t="shared" si="175"/>
        <v>10593.514999999999</v>
      </c>
      <c r="AU34" s="22">
        <f t="shared" si="175"/>
        <v>10598.2575</v>
      </c>
      <c r="AV34" s="22">
        <f t="shared" si="175"/>
        <v>10743.225</v>
      </c>
      <c r="AW34" s="65">
        <f t="shared" si="175"/>
        <v>10800.15</v>
      </c>
      <c r="AX34" s="22">
        <f t="shared" si="175"/>
        <v>10849.6875</v>
      </c>
      <c r="AY34" s="22">
        <f t="shared" si="175"/>
        <v>10895.85</v>
      </c>
      <c r="AZ34" s="22">
        <f t="shared" si="175"/>
        <v>11002.005000000001</v>
      </c>
      <c r="BA34" s="22">
        <f t="shared" si="175"/>
        <v>11028.424999999999</v>
      </c>
      <c r="BB34" s="22">
        <f t="shared" si="175"/>
        <v>10879.9375</v>
      </c>
      <c r="BC34" s="22">
        <f t="shared" ref="BC34:BL34" si="176">BC4-BC51/2</f>
        <v>10848.21</v>
      </c>
      <c r="BD34" s="22">
        <f t="shared" si="176"/>
        <v>10783.494999999999</v>
      </c>
      <c r="BE34" s="22">
        <f t="shared" si="176"/>
        <v>10727.897499999999</v>
      </c>
      <c r="BF34" s="22">
        <f t="shared" si="176"/>
        <v>10705.377499999999</v>
      </c>
      <c r="BG34" s="22">
        <f t="shared" si="176"/>
        <v>10633.457499999999</v>
      </c>
      <c r="BH34" s="22">
        <f t="shared" si="176"/>
        <v>10568.625</v>
      </c>
      <c r="BI34" s="22">
        <f t="shared" si="176"/>
        <v>10528.89</v>
      </c>
      <c r="BJ34" s="22">
        <f t="shared" si="176"/>
        <v>10676.985000000001</v>
      </c>
      <c r="BK34" s="22">
        <f t="shared" si="176"/>
        <v>10741.807500000001</v>
      </c>
      <c r="BL34" s="22">
        <f t="shared" si="176"/>
        <v>10767.9175</v>
      </c>
      <c r="BM34" s="22">
        <f t="shared" ref="BM34:CT34" si="177">BM4-BM51/2</f>
        <v>10825.622499999999</v>
      </c>
      <c r="BN34" s="22">
        <f t="shared" si="177"/>
        <v>10747.602499999999</v>
      </c>
      <c r="BO34" s="22">
        <f t="shared" si="177"/>
        <v>10702.975</v>
      </c>
      <c r="BP34" s="22">
        <f t="shared" si="177"/>
        <v>10748.032499999999</v>
      </c>
      <c r="BQ34" s="22">
        <f t="shared" si="177"/>
        <v>10833.36</v>
      </c>
      <c r="BR34" s="22">
        <f t="shared" si="177"/>
        <v>10608.86</v>
      </c>
      <c r="BS34" s="22">
        <f t="shared" si="177"/>
        <v>10889.605000000001</v>
      </c>
      <c r="BT34" s="22">
        <f t="shared" si="177"/>
        <v>11018.102500000001</v>
      </c>
      <c r="BU34" s="22">
        <f t="shared" si="177"/>
        <v>11024.127500000001</v>
      </c>
      <c r="BV34" s="22">
        <f t="shared" si="177"/>
        <v>11013.372499999999</v>
      </c>
      <c r="BW34" s="22">
        <f t="shared" si="177"/>
        <v>11101.4725</v>
      </c>
      <c r="BX34" s="22">
        <f t="shared" si="177"/>
        <v>11249.830000000002</v>
      </c>
      <c r="BY34" s="22">
        <f t="shared" si="177"/>
        <v>11300.065000000001</v>
      </c>
      <c r="BZ34" s="22">
        <f t="shared" si="177"/>
        <v>11304.914999999999</v>
      </c>
      <c r="CA34" s="22">
        <f t="shared" si="177"/>
        <v>11362.94</v>
      </c>
      <c r="CB34" s="22">
        <f t="shared" si="177"/>
        <v>11397.4925</v>
      </c>
      <c r="CC34" s="22">
        <f t="shared" si="177"/>
        <v>11481.47</v>
      </c>
      <c r="CD34" s="22">
        <f t="shared" si="177"/>
        <v>11491.9</v>
      </c>
      <c r="CE34" s="22">
        <f t="shared" si="177"/>
        <v>11380.862499999999</v>
      </c>
      <c r="CF34" s="22">
        <f t="shared" si="177"/>
        <v>11308.022500000001</v>
      </c>
      <c r="CG34" s="22">
        <f t="shared" si="177"/>
        <v>11403.885</v>
      </c>
      <c r="CH34" s="22">
        <f t="shared" si="177"/>
        <v>11371.789999999999</v>
      </c>
      <c r="CI34" s="22">
        <f t="shared" si="177"/>
        <v>11495.172500000001</v>
      </c>
      <c r="CJ34" s="22">
        <f t="shared" si="177"/>
        <v>11590.789999999999</v>
      </c>
      <c r="CK34" s="22">
        <f t="shared" si="177"/>
        <v>11617.807499999999</v>
      </c>
      <c r="CL34" s="22">
        <f t="shared" si="177"/>
        <v>11672.775000000001</v>
      </c>
      <c r="CM34" s="22">
        <f t="shared" si="177"/>
        <v>11571.432500000001</v>
      </c>
      <c r="CN34" s="22">
        <f t="shared" si="177"/>
        <v>11541.157500000001</v>
      </c>
      <c r="CO34" s="22">
        <f t="shared" si="177"/>
        <v>11621.8675</v>
      </c>
      <c r="CP34" s="22">
        <f t="shared" si="177"/>
        <v>11515.84</v>
      </c>
      <c r="CQ34" s="22">
        <f t="shared" si="177"/>
        <v>11609.140000000001</v>
      </c>
      <c r="CR34" s="22">
        <f t="shared" si="177"/>
        <v>11524.734999999999</v>
      </c>
      <c r="CS34" s="22">
        <f t="shared" si="177"/>
        <v>11565.817499999999</v>
      </c>
      <c r="CT34" s="22">
        <f t="shared" si="177"/>
        <v>11600.247499999999</v>
      </c>
      <c r="CU34" s="22">
        <f>CU4-CU51/2</f>
        <v>11659.3575</v>
      </c>
      <c r="CV34" s="22">
        <f>CV4-CV51/2</f>
        <v>11743.48</v>
      </c>
      <c r="CW34" s="22">
        <f>CW4-CW51/2</f>
        <v>11688.092499999999</v>
      </c>
      <c r="CX34" s="22">
        <f t="shared" ref="CX34:DB34" si="178">CX4-CX51/2</f>
        <v>11515.745000000001</v>
      </c>
      <c r="CY34" s="22">
        <f t="shared" si="178"/>
        <v>11531.317499999999</v>
      </c>
      <c r="CZ34" s="22">
        <f t="shared" si="178"/>
        <v>11637.05</v>
      </c>
      <c r="DA34" s="22">
        <f t="shared" si="178"/>
        <v>11546.952499999999</v>
      </c>
      <c r="DB34" s="22">
        <f t="shared" si="178"/>
        <v>11699.0175</v>
      </c>
      <c r="DC34" s="22">
        <f t="shared" ref="DC34:DH34" si="179">DC4-DC51/2</f>
        <v>11692.957499999999</v>
      </c>
      <c r="DD34" s="22">
        <f t="shared" si="179"/>
        <v>11675.387500000001</v>
      </c>
      <c r="DE34" s="22">
        <f t="shared" si="179"/>
        <v>11672.897500000001</v>
      </c>
      <c r="DF34" s="22">
        <f t="shared" si="179"/>
        <v>11564.59</v>
      </c>
      <c r="DG34" s="22">
        <f t="shared" si="179"/>
        <v>11402.970000000001</v>
      </c>
      <c r="DH34" s="22">
        <f t="shared" si="179"/>
        <v>11286.767500000002</v>
      </c>
      <c r="DI34" s="22">
        <f t="shared" ref="DI34:EC34" si="180">DI4-DI51/2</f>
        <v>11245.397499999999</v>
      </c>
      <c r="DJ34" s="22">
        <f t="shared" si="180"/>
        <v>11226.7875</v>
      </c>
      <c r="DK34" s="22">
        <f t="shared" si="180"/>
        <v>11052.17</v>
      </c>
      <c r="DL34" s="22">
        <f t="shared" si="180"/>
        <v>11119.502499999999</v>
      </c>
      <c r="DM34" s="22">
        <f t="shared" si="180"/>
        <v>11074.5825</v>
      </c>
      <c r="DN34" s="22">
        <f t="shared" si="180"/>
        <v>11181.09</v>
      </c>
      <c r="DO34" s="22">
        <f t="shared" si="180"/>
        <v>11315.684999999999</v>
      </c>
      <c r="DP34" s="22">
        <f t="shared" si="180"/>
        <v>11688.825000000001</v>
      </c>
      <c r="DQ34" s="22">
        <f t="shared" si="180"/>
        <v>11598.6875</v>
      </c>
      <c r="DR34" s="22">
        <f t="shared" si="180"/>
        <v>11681.58</v>
      </c>
      <c r="DS34" s="22">
        <f t="shared" si="180"/>
        <v>11422.3925</v>
      </c>
      <c r="DT34" s="22">
        <f t="shared" si="180"/>
        <v>11733.605000000001</v>
      </c>
      <c r="DU34" s="22">
        <f t="shared" si="180"/>
        <v>11845.137500000001</v>
      </c>
      <c r="DV34" s="22">
        <f t="shared" si="180"/>
        <v>11877.2425</v>
      </c>
      <c r="DW34" s="22">
        <f t="shared" si="180"/>
        <v>11808.795</v>
      </c>
      <c r="DX34" s="22">
        <f t="shared" si="180"/>
        <v>11885.8675</v>
      </c>
      <c r="DY34" s="22">
        <f t="shared" si="180"/>
        <v>11807.41</v>
      </c>
      <c r="DZ34" s="22">
        <f t="shared" si="180"/>
        <v>11987.9275</v>
      </c>
      <c r="EA34" s="22">
        <f t="shared" si="180"/>
        <v>11972.5075</v>
      </c>
      <c r="EB34" s="22">
        <f t="shared" si="180"/>
        <v>11728.497499999999</v>
      </c>
      <c r="EC34" s="22">
        <f t="shared" si="180"/>
        <v>11800.25</v>
      </c>
      <c r="ED34" s="22">
        <f t="shared" ref="ED34:EM34" si="181">ED4-ED51/2</f>
        <v>11865.885</v>
      </c>
      <c r="EE34" s="22">
        <f t="shared" si="181"/>
        <v>11912.800000000001</v>
      </c>
      <c r="EF34" s="22">
        <f t="shared" si="181"/>
        <v>11853.345000000001</v>
      </c>
      <c r="EG34" s="22">
        <f t="shared" si="181"/>
        <v>11851.184999999999</v>
      </c>
      <c r="EH34" s="22">
        <f t="shared" si="181"/>
        <v>11760.5175</v>
      </c>
      <c r="EI34" s="22">
        <f t="shared" si="181"/>
        <v>11569.684999999999</v>
      </c>
      <c r="EJ34" s="22">
        <f t="shared" si="181"/>
        <v>11644.172499999999</v>
      </c>
      <c r="EK34" s="22">
        <f t="shared" si="181"/>
        <v>11593.880000000001</v>
      </c>
      <c r="EL34" s="22">
        <f t="shared" si="181"/>
        <v>11717.102499999999</v>
      </c>
      <c r="EM34" s="22">
        <f t="shared" si="181"/>
        <v>11656.532499999999</v>
      </c>
    </row>
    <row r="35" spans="1:143" ht="14.7" customHeight="1" x14ac:dyDescent="0.3">
      <c r="A35" s="12"/>
      <c r="B35" s="13"/>
      <c r="C35" s="13"/>
      <c r="D35" s="14" t="s">
        <v>32</v>
      </c>
      <c r="E35" s="49">
        <f t="shared" ref="E35:BB35" si="182">E34-1.168*(E33-E34)</f>
        <v>10800.245479999998</v>
      </c>
      <c r="F35" s="49">
        <f t="shared" si="182"/>
        <v>10819.318879999999</v>
      </c>
      <c r="G35" s="49">
        <f t="shared" si="182"/>
        <v>10719.215279999999</v>
      </c>
      <c r="H35" s="49">
        <f t="shared" si="182"/>
        <v>10484.060719999998</v>
      </c>
      <c r="I35" s="49">
        <f t="shared" si="182"/>
        <v>10602.049760000004</v>
      </c>
      <c r="J35" s="49">
        <f t="shared" si="182"/>
        <v>10415.356320000001</v>
      </c>
      <c r="K35" s="49">
        <f t="shared" si="182"/>
        <v>10345.899039999998</v>
      </c>
      <c r="L35" s="49">
        <f t="shared" si="182"/>
        <v>10570.85232</v>
      </c>
      <c r="M35" s="49">
        <f t="shared" si="182"/>
        <v>10713.926079999997</v>
      </c>
      <c r="N35" s="49">
        <f t="shared" si="182"/>
        <v>10749.998120000002</v>
      </c>
      <c r="O35" s="49">
        <f t="shared" si="182"/>
        <v>10839.998400000002</v>
      </c>
      <c r="P35" s="49">
        <f t="shared" si="182"/>
        <v>10824.80344</v>
      </c>
      <c r="Q35" s="49">
        <f t="shared" si="182"/>
        <v>10917.510920000001</v>
      </c>
      <c r="R35" s="49">
        <f t="shared" si="182"/>
        <v>10879.826000000001</v>
      </c>
      <c r="S35" s="49">
        <f t="shared" si="182"/>
        <v>10557.98</v>
      </c>
      <c r="T35" s="49">
        <f t="shared" si="182"/>
        <v>10547.58684</v>
      </c>
      <c r="U35" s="49">
        <f t="shared" si="182"/>
        <v>10544.327959999999</v>
      </c>
      <c r="V35" s="49">
        <f t="shared" si="182"/>
        <v>10719.033800000001</v>
      </c>
      <c r="W35" s="49">
        <f t="shared" si="182"/>
        <v>10793.296759999999</v>
      </c>
      <c r="X35" s="49">
        <f t="shared" si="182"/>
        <v>10801.26108</v>
      </c>
      <c r="Y35" s="49">
        <f t="shared" si="182"/>
        <v>10808.6052</v>
      </c>
      <c r="Z35" s="49">
        <f t="shared" si="182"/>
        <v>10652.846639999998</v>
      </c>
      <c r="AA35" s="49">
        <f t="shared" si="182"/>
        <v>10539.130640000003</v>
      </c>
      <c r="AB35" s="49">
        <f t="shared" si="182"/>
        <v>10629.42712</v>
      </c>
      <c r="AC35" s="16">
        <f t="shared" si="182"/>
        <v>10697.05104</v>
      </c>
      <c r="AD35" s="16">
        <f t="shared" si="182"/>
        <v>10727.923759999998</v>
      </c>
      <c r="AE35" s="16">
        <f t="shared" si="182"/>
        <v>10749.7348</v>
      </c>
      <c r="AF35" s="16">
        <f t="shared" si="182"/>
        <v>10771.462439999999</v>
      </c>
      <c r="AG35" s="16">
        <f t="shared" si="182"/>
        <v>10698.464599999999</v>
      </c>
      <c r="AH35" s="16">
        <f t="shared" si="182"/>
        <v>10636.845719999999</v>
      </c>
      <c r="AI35" s="16">
        <f t="shared" si="182"/>
        <v>10782.77872</v>
      </c>
      <c r="AJ35" s="16">
        <f t="shared" si="182"/>
        <v>10845.651</v>
      </c>
      <c r="AK35" s="16">
        <f t="shared" si="182"/>
        <v>10830.276800000001</v>
      </c>
      <c r="AL35" s="16">
        <f t="shared" si="182"/>
        <v>10840.738800000001</v>
      </c>
      <c r="AM35" s="16">
        <f t="shared" si="182"/>
        <v>10873.248959999999</v>
      </c>
      <c r="AN35" s="16">
        <f t="shared" si="182"/>
        <v>10848.131719999999</v>
      </c>
      <c r="AO35" s="16">
        <f t="shared" si="182"/>
        <v>10715.76108</v>
      </c>
      <c r="AP35" s="16">
        <f t="shared" si="182"/>
        <v>10790.601959999996</v>
      </c>
      <c r="AQ35" s="16">
        <f t="shared" si="182"/>
        <v>10627.872199999998</v>
      </c>
      <c r="AR35" s="16">
        <f t="shared" si="182"/>
        <v>10295.137439999999</v>
      </c>
      <c r="AS35" s="16">
        <f t="shared" si="182"/>
        <v>10510.3968</v>
      </c>
      <c r="AT35" s="16">
        <f t="shared" si="182"/>
        <v>10559.242959999998</v>
      </c>
      <c r="AU35" s="16">
        <f t="shared" si="182"/>
        <v>10566.98868</v>
      </c>
      <c r="AV35" s="16">
        <f t="shared" si="182"/>
        <v>10691.9936</v>
      </c>
      <c r="AW35" s="50">
        <f t="shared" si="182"/>
        <v>10745.546</v>
      </c>
      <c r="AX35" s="16">
        <f t="shared" si="182"/>
        <v>10813.151</v>
      </c>
      <c r="AY35" s="16">
        <f t="shared" si="182"/>
        <v>10873.366</v>
      </c>
      <c r="AZ35" s="16">
        <f t="shared" si="182"/>
        <v>10966.705120000001</v>
      </c>
      <c r="BA35" s="16">
        <f t="shared" si="182"/>
        <v>11004.495599999998</v>
      </c>
      <c r="BB35" s="16">
        <f t="shared" si="182"/>
        <v>10842.758599999999</v>
      </c>
      <c r="BC35" s="16">
        <f t="shared" ref="BC35:BL35" si="183">BC34-1.168*(BC33-BC34)</f>
        <v>10824.505439999999</v>
      </c>
      <c r="BD35" s="16">
        <f t="shared" si="183"/>
        <v>10755.518479999997</v>
      </c>
      <c r="BE35" s="16">
        <f t="shared" si="183"/>
        <v>10689.498039999999</v>
      </c>
      <c r="BF35" s="16">
        <f t="shared" si="183"/>
        <v>10681.624759999999</v>
      </c>
      <c r="BG35" s="16">
        <f t="shared" si="183"/>
        <v>10580.347079999998</v>
      </c>
      <c r="BH35" s="16">
        <f t="shared" si="183"/>
        <v>10526.387199999999</v>
      </c>
      <c r="BI35" s="16">
        <f t="shared" si="183"/>
        <v>10484.821359999998</v>
      </c>
      <c r="BJ35" s="16">
        <f t="shared" si="183"/>
        <v>10642.84144</v>
      </c>
      <c r="BK35" s="16">
        <f t="shared" si="183"/>
        <v>10713.750680000001</v>
      </c>
      <c r="BL35" s="16">
        <f t="shared" si="183"/>
        <v>10754.057719999999</v>
      </c>
      <c r="BM35" s="16">
        <f t="shared" ref="BM35:CT35" si="184">BM34-1.168*(BM33-BM34)</f>
        <v>10793.807639999999</v>
      </c>
      <c r="BN35" s="16">
        <f t="shared" si="184"/>
        <v>10696.38716</v>
      </c>
      <c r="BO35" s="16">
        <f t="shared" si="184"/>
        <v>10642.428800000002</v>
      </c>
      <c r="BP35" s="16">
        <f t="shared" si="184"/>
        <v>10722.063479999997</v>
      </c>
      <c r="BQ35" s="16">
        <f t="shared" si="184"/>
        <v>10815.758240000001</v>
      </c>
      <c r="BR35" s="16">
        <f t="shared" si="184"/>
        <v>10479.159440000001</v>
      </c>
      <c r="BS35" s="16">
        <f t="shared" si="184"/>
        <v>10832.463520000003</v>
      </c>
      <c r="BT35" s="16">
        <f t="shared" si="184"/>
        <v>10997.722360000002</v>
      </c>
      <c r="BU35" s="16">
        <f t="shared" si="184"/>
        <v>11004.229159999999</v>
      </c>
      <c r="BV35" s="16">
        <f t="shared" si="184"/>
        <v>11000.50844</v>
      </c>
      <c r="BW35" s="16">
        <f t="shared" si="184"/>
        <v>11062.59124</v>
      </c>
      <c r="BX35" s="16">
        <f t="shared" si="184"/>
        <v>11219.829920000002</v>
      </c>
      <c r="BY35" s="16">
        <f t="shared" si="184"/>
        <v>11275.75016</v>
      </c>
      <c r="BZ35" s="16">
        <f t="shared" si="184"/>
        <v>11282.527359999998</v>
      </c>
      <c r="CA35" s="16">
        <f t="shared" si="184"/>
        <v>11325.61656</v>
      </c>
      <c r="CB35" s="16">
        <f t="shared" si="184"/>
        <v>11359.703320000001</v>
      </c>
      <c r="CC35" s="16">
        <f t="shared" si="184"/>
        <v>11451.726879999998</v>
      </c>
      <c r="CD35" s="16">
        <f t="shared" si="184"/>
        <v>11474.876400000001</v>
      </c>
      <c r="CE35" s="16">
        <f t="shared" si="184"/>
        <v>11336.456599999998</v>
      </c>
      <c r="CF35" s="16">
        <f t="shared" si="184"/>
        <v>11281.025640000002</v>
      </c>
      <c r="CG35" s="16">
        <f t="shared" si="184"/>
        <v>11357.535839999999</v>
      </c>
      <c r="CH35" s="16">
        <f t="shared" si="184"/>
        <v>11329.006160000001</v>
      </c>
      <c r="CI35" s="16">
        <f t="shared" si="184"/>
        <v>11451.473240000001</v>
      </c>
      <c r="CJ35" s="16">
        <f t="shared" si="184"/>
        <v>11571.453759999999</v>
      </c>
      <c r="CK35" s="16">
        <f t="shared" si="184"/>
        <v>11587.823479999997</v>
      </c>
      <c r="CL35" s="16">
        <f t="shared" si="184"/>
        <v>11649.166800000003</v>
      </c>
      <c r="CM35" s="16">
        <f t="shared" si="184"/>
        <v>11529.082280000002</v>
      </c>
      <c r="CN35" s="16">
        <f t="shared" si="184"/>
        <v>11507.961480000002</v>
      </c>
      <c r="CO35" s="16">
        <f t="shared" si="184"/>
        <v>11596.123320000001</v>
      </c>
      <c r="CP35" s="16">
        <f t="shared" si="184"/>
        <v>11464.06256</v>
      </c>
      <c r="CQ35" s="16">
        <f t="shared" si="184"/>
        <v>11572.45896</v>
      </c>
      <c r="CR35" s="16">
        <f t="shared" si="184"/>
        <v>11489.949039999998</v>
      </c>
      <c r="CS35" s="16">
        <f t="shared" si="184"/>
        <v>11547.782119999998</v>
      </c>
      <c r="CT35" s="16">
        <f t="shared" si="184"/>
        <v>11575.017239999997</v>
      </c>
      <c r="CU35" s="16">
        <f>CU34-1.168*(CU33-CU34)</f>
        <v>11641.257879999999</v>
      </c>
      <c r="CV35" s="16">
        <f>CV34-1.168*(CV33-CV34)</f>
        <v>11717.976720000001</v>
      </c>
      <c r="CW35" s="16">
        <f>CW34-1.168*(CW33-CW34)</f>
        <v>11650.303319999999</v>
      </c>
      <c r="CX35" s="16">
        <f t="shared" ref="CX35:DB35" si="185">CX34-1.168*(CX33-CX34)</f>
        <v>11469.781279999999</v>
      </c>
      <c r="CY35" s="16">
        <f t="shared" si="185"/>
        <v>11505.252119999997</v>
      </c>
      <c r="CZ35" s="16">
        <f t="shared" si="185"/>
        <v>11585.015599999999</v>
      </c>
      <c r="DA35" s="16">
        <f t="shared" si="185"/>
        <v>11491.56156</v>
      </c>
      <c r="DB35" s="16">
        <f t="shared" si="185"/>
        <v>11666.528120000001</v>
      </c>
      <c r="DC35" s="16">
        <f t="shared" ref="DC35:DH35" si="186">DC34-1.168*(DC33-DC34)</f>
        <v>11660.725079999998</v>
      </c>
      <c r="DD35" s="16">
        <f t="shared" si="186"/>
        <v>11646.559800000001</v>
      </c>
      <c r="DE35" s="16">
        <f t="shared" si="186"/>
        <v>11649.915640000003</v>
      </c>
      <c r="DF35" s="16">
        <f t="shared" si="186"/>
        <v>11544.932560000001</v>
      </c>
      <c r="DG35" s="16">
        <f t="shared" si="186"/>
        <v>11347.530880000004</v>
      </c>
      <c r="DH35" s="16">
        <f t="shared" si="186"/>
        <v>11244.320920000002</v>
      </c>
      <c r="DI35" s="16">
        <f t="shared" ref="DI35:EC35" si="187">DI34-1.168*(DI33-DI34)</f>
        <v>11212.458439999999</v>
      </c>
      <c r="DJ35" s="16">
        <f t="shared" si="187"/>
        <v>11196.353800000001</v>
      </c>
      <c r="DK35" s="16">
        <f t="shared" si="187"/>
        <v>10996.088479999999</v>
      </c>
      <c r="DL35" s="16">
        <f t="shared" si="187"/>
        <v>11059.614759999999</v>
      </c>
      <c r="DM35" s="16">
        <f t="shared" si="187"/>
        <v>11026.45068</v>
      </c>
      <c r="DN35" s="16">
        <f t="shared" si="187"/>
        <v>11136.700159999999</v>
      </c>
      <c r="DO35" s="16">
        <f t="shared" si="187"/>
        <v>11262.26944</v>
      </c>
      <c r="DP35" s="16">
        <f t="shared" si="187"/>
        <v>11607.400800000001</v>
      </c>
      <c r="DQ35" s="16">
        <f t="shared" si="187"/>
        <v>11534.2066</v>
      </c>
      <c r="DR35" s="16">
        <f t="shared" si="187"/>
        <v>11648.689120000001</v>
      </c>
      <c r="DS35" s="16">
        <f t="shared" si="187"/>
        <v>11285.352520000002</v>
      </c>
      <c r="DT35" s="16">
        <f t="shared" si="187"/>
        <v>11669.075920000001</v>
      </c>
      <c r="DU35" s="16">
        <f t="shared" si="187"/>
        <v>11798.643800000002</v>
      </c>
      <c r="DV35" s="16">
        <f t="shared" si="187"/>
        <v>11847.162120000001</v>
      </c>
      <c r="DW35" s="16">
        <f t="shared" si="187"/>
        <v>11778.248879999999</v>
      </c>
      <c r="DX35" s="16">
        <f t="shared" si="187"/>
        <v>11850.808520000002</v>
      </c>
      <c r="DY35" s="16">
        <f t="shared" si="187"/>
        <v>11740.02224</v>
      </c>
      <c r="DZ35" s="16">
        <f t="shared" si="187"/>
        <v>11929.16396</v>
      </c>
      <c r="EA35" s="16">
        <f t="shared" si="187"/>
        <v>11943.808280000001</v>
      </c>
      <c r="EB35" s="16">
        <f t="shared" si="187"/>
        <v>11661.190039999998</v>
      </c>
      <c r="EC35" s="16">
        <f t="shared" si="187"/>
        <v>11759.136400000001</v>
      </c>
      <c r="ED35" s="16">
        <f t="shared" ref="ED35:EM35" si="188">ED34-1.168*(ED33-ED34)</f>
        <v>11832.705039999999</v>
      </c>
      <c r="EE35" s="16">
        <f t="shared" si="188"/>
        <v>11881.964800000002</v>
      </c>
      <c r="EF35" s="16">
        <f t="shared" si="188"/>
        <v>11822.477680000002</v>
      </c>
      <c r="EG35" s="16">
        <f t="shared" si="188"/>
        <v>11814.47184</v>
      </c>
      <c r="EH35" s="16">
        <f t="shared" si="188"/>
        <v>11723.852520000002</v>
      </c>
      <c r="EI35" s="16">
        <f t="shared" si="188"/>
        <v>11509.845439999999</v>
      </c>
      <c r="EJ35" s="16">
        <f t="shared" si="188"/>
        <v>11616.533239999997</v>
      </c>
      <c r="EK35" s="16">
        <f t="shared" si="188"/>
        <v>11536.899120000002</v>
      </c>
      <c r="EL35" s="16">
        <f t="shared" si="188"/>
        <v>11650.148359999997</v>
      </c>
      <c r="EM35" s="16">
        <f t="shared" si="188"/>
        <v>11617.073079999998</v>
      </c>
    </row>
    <row r="36" spans="1:143" ht="14.7" customHeight="1" x14ac:dyDescent="0.3">
      <c r="A36" s="12"/>
      <c r="B36" s="13"/>
      <c r="C36" s="13"/>
      <c r="D36" s="14" t="s">
        <v>33</v>
      </c>
      <c r="E36" s="66">
        <f t="shared" ref="E36:BB36" si="189">E4-(E24-E4)</f>
        <v>10787.560625060509</v>
      </c>
      <c r="F36" s="66">
        <f t="shared" si="189"/>
        <v>10811.707793526472</v>
      </c>
      <c r="G36" s="66">
        <f t="shared" si="189"/>
        <v>10709.562294670148</v>
      </c>
      <c r="H36" s="67">
        <f t="shared" si="189"/>
        <v>10466.586256227421</v>
      </c>
      <c r="I36" s="67">
        <f t="shared" si="189"/>
        <v>10587.563563331716</v>
      </c>
      <c r="J36" s="67">
        <f t="shared" si="189"/>
        <v>10404.441870605589</v>
      </c>
      <c r="K36" s="67">
        <f t="shared" si="189"/>
        <v>10310.989324646673</v>
      </c>
      <c r="L36" s="67">
        <f t="shared" si="189"/>
        <v>10542.995742746762</v>
      </c>
      <c r="M36" s="67">
        <f t="shared" si="189"/>
        <v>10702.101457742221</v>
      </c>
      <c r="N36" s="67">
        <f t="shared" si="189"/>
        <v>10741.484180067151</v>
      </c>
      <c r="O36" s="67">
        <f t="shared" si="189"/>
        <v>10832.627382813042</v>
      </c>
      <c r="P36" s="67">
        <f t="shared" si="189"/>
        <v>10811.602477100683</v>
      </c>
      <c r="Q36" s="67">
        <f t="shared" si="189"/>
        <v>10909.944473371157</v>
      </c>
      <c r="R36" s="67">
        <f t="shared" si="189"/>
        <v>10868.656700566635</v>
      </c>
      <c r="S36" s="67">
        <f t="shared" si="189"/>
        <v>10528.678381360785</v>
      </c>
      <c r="T36" s="67">
        <f t="shared" si="189"/>
        <v>10530.271962814282</v>
      </c>
      <c r="U36" s="67">
        <f t="shared" si="189"/>
        <v>10512.952120403816</v>
      </c>
      <c r="V36" s="67">
        <f t="shared" si="189"/>
        <v>10709.950537184899</v>
      </c>
      <c r="W36" s="67">
        <f t="shared" si="189"/>
        <v>10783.147865195544</v>
      </c>
      <c r="X36" s="67">
        <f t="shared" si="189"/>
        <v>10792.139393681127</v>
      </c>
      <c r="Y36" s="67">
        <f t="shared" si="189"/>
        <v>10792.489665127556</v>
      </c>
      <c r="Z36" s="67">
        <f t="shared" si="189"/>
        <v>10631.342133944414</v>
      </c>
      <c r="AA36" s="67">
        <f t="shared" si="189"/>
        <v>10519.29234494079</v>
      </c>
      <c r="AB36" s="67">
        <f t="shared" si="189"/>
        <v>10613.906228683794</v>
      </c>
      <c r="AC36" s="23">
        <f t="shared" si="189"/>
        <v>10685.827205201786</v>
      </c>
      <c r="AD36" s="23">
        <f t="shared" si="189"/>
        <v>10716.403075256794</v>
      </c>
      <c r="AE36" s="23">
        <f t="shared" si="189"/>
        <v>10732.95963123523</v>
      </c>
      <c r="AF36" s="23">
        <f t="shared" si="189"/>
        <v>10763.944509248458</v>
      </c>
      <c r="AG36" s="23">
        <f t="shared" si="189"/>
        <v>10683.627140948283</v>
      </c>
      <c r="AH36" s="23">
        <f t="shared" si="189"/>
        <v>10621.460569472567</v>
      </c>
      <c r="AI36" s="23">
        <f t="shared" si="189"/>
        <v>10766.189664626932</v>
      </c>
      <c r="AJ36" s="23">
        <f t="shared" si="189"/>
        <v>10838.986861605787</v>
      </c>
      <c r="AK36" s="23">
        <f t="shared" si="189"/>
        <v>10818.719827749168</v>
      </c>
      <c r="AL36" s="23">
        <f t="shared" si="189"/>
        <v>10830.566575440926</v>
      </c>
      <c r="AM36" s="23">
        <f t="shared" si="189"/>
        <v>10859.439036584525</v>
      </c>
      <c r="AN36" s="23">
        <f t="shared" si="189"/>
        <v>10836.638013558355</v>
      </c>
      <c r="AO36" s="23">
        <f t="shared" si="189"/>
        <v>10698.409782694151</v>
      </c>
      <c r="AP36" s="23">
        <f t="shared" si="189"/>
        <v>10781.528141017625</v>
      </c>
      <c r="AQ36" s="23">
        <f t="shared" si="189"/>
        <v>10604.907349543762</v>
      </c>
      <c r="AR36" s="23">
        <f t="shared" si="189"/>
        <v>10177.928216734324</v>
      </c>
      <c r="AS36" s="23">
        <f t="shared" si="189"/>
        <v>10487.550599664186</v>
      </c>
      <c r="AT36" s="23">
        <f t="shared" si="189"/>
        <v>10544.808907135062</v>
      </c>
      <c r="AU36" s="23">
        <f t="shared" si="189"/>
        <v>10554.092717790225</v>
      </c>
      <c r="AV36" s="23">
        <f t="shared" si="189"/>
        <v>10669.173679713069</v>
      </c>
      <c r="AW36" s="68">
        <f t="shared" si="189"/>
        <v>10722.389162801881</v>
      </c>
      <c r="AX36" s="23">
        <f t="shared" si="189"/>
        <v>10797.468122783575</v>
      </c>
      <c r="AY36" s="23">
        <f t="shared" si="189"/>
        <v>10864.04361698219</v>
      </c>
      <c r="AZ36" s="23">
        <f t="shared" si="189"/>
        <v>10951.550015963221</v>
      </c>
      <c r="BA36" s="23">
        <f t="shared" si="189"/>
        <v>10994.725953493426</v>
      </c>
      <c r="BB36" s="23">
        <f t="shared" si="189"/>
        <v>10827.657709293439</v>
      </c>
      <c r="BC36" s="23">
        <f t="shared" ref="BC36:BL36" si="190">BC4-(BC24-BC4)</f>
        <v>10814.784522570484</v>
      </c>
      <c r="BD36" s="23">
        <f t="shared" si="190"/>
        <v>10744.238842181117</v>
      </c>
      <c r="BE36" s="23">
        <f t="shared" si="190"/>
        <v>10673.860835630936</v>
      </c>
      <c r="BF36" s="23">
        <f t="shared" si="190"/>
        <v>10671.911653877551</v>
      </c>
      <c r="BG36" s="23">
        <f t="shared" si="190"/>
        <v>10557.430814281946</v>
      </c>
      <c r="BH36" s="23">
        <f t="shared" si="190"/>
        <v>10509.294724982123</v>
      </c>
      <c r="BI36" s="23">
        <f t="shared" si="190"/>
        <v>10466.907630376973</v>
      </c>
      <c r="BJ36" s="23">
        <f t="shared" si="190"/>
        <v>10628.260871750075</v>
      </c>
      <c r="BK36" s="23">
        <f t="shared" si="190"/>
        <v>10701.943140185609</v>
      </c>
      <c r="BL36" s="23">
        <f t="shared" si="190"/>
        <v>10748.366640253198</v>
      </c>
      <c r="BM36" s="23">
        <f t="shared" ref="BM36:CT36" si="191">BM4-(BM24-BM4)</f>
        <v>10780.204847029814</v>
      </c>
      <c r="BN36" s="23">
        <f t="shared" si="191"/>
        <v>10674.274715498679</v>
      </c>
      <c r="BO36" s="23">
        <f t="shared" si="191"/>
        <v>10617.177799222412</v>
      </c>
      <c r="BP36" s="23">
        <f t="shared" si="191"/>
        <v>10711.59265080182</v>
      </c>
      <c r="BQ36" s="23">
        <f t="shared" si="191"/>
        <v>10808.495444927979</v>
      </c>
      <c r="BR36" s="23">
        <f t="shared" si="191"/>
        <v>10417.714716331324</v>
      </c>
      <c r="BS36" s="23">
        <f t="shared" si="191"/>
        <v>10806.74672228899</v>
      </c>
      <c r="BT36" s="23">
        <f t="shared" si="191"/>
        <v>10989.23762029667</v>
      </c>
      <c r="BU36" s="23">
        <f t="shared" si="191"/>
        <v>10996.075280898878</v>
      </c>
      <c r="BV36" s="23">
        <f t="shared" si="191"/>
        <v>10995.253776245692</v>
      </c>
      <c r="BW36" s="23">
        <f t="shared" si="191"/>
        <v>11045.815751569866</v>
      </c>
      <c r="BX36" s="23">
        <f t="shared" si="191"/>
        <v>11207.182713102344</v>
      </c>
      <c r="BY36" s="23">
        <f t="shared" si="191"/>
        <v>11265.562982636613</v>
      </c>
      <c r="BZ36" s="23">
        <f t="shared" si="191"/>
        <v>11273.368260965637</v>
      </c>
      <c r="CA36" s="23">
        <f t="shared" si="191"/>
        <v>11310.077216202906</v>
      </c>
      <c r="CB36" s="23">
        <f t="shared" si="191"/>
        <v>11344.037649069005</v>
      </c>
      <c r="CC36" s="23">
        <f t="shared" si="191"/>
        <v>11439.143784303023</v>
      </c>
      <c r="CD36" s="23">
        <f t="shared" si="191"/>
        <v>11467.967296207109</v>
      </c>
      <c r="CE36" s="23">
        <f t="shared" si="191"/>
        <v>11318.379776204572</v>
      </c>
      <c r="CF36" s="23">
        <f t="shared" si="191"/>
        <v>11269.883092356518</v>
      </c>
      <c r="CG36" s="23">
        <f t="shared" si="191"/>
        <v>11337.287412628992</v>
      </c>
      <c r="CH36" s="23">
        <f t="shared" si="191"/>
        <v>11311.475947603609</v>
      </c>
      <c r="CI36" s="23">
        <f t="shared" si="191"/>
        <v>11432.553558408899</v>
      </c>
      <c r="CJ36" s="23">
        <f t="shared" si="191"/>
        <v>11563.420336382846</v>
      </c>
      <c r="CK36" s="23">
        <f t="shared" si="191"/>
        <v>11575.604397689945</v>
      </c>
      <c r="CL36" s="23">
        <f t="shared" si="191"/>
        <v>11639.338359707786</v>
      </c>
      <c r="CM36" s="23">
        <f t="shared" si="191"/>
        <v>11511.932199257901</v>
      </c>
      <c r="CN36" s="23">
        <f t="shared" si="191"/>
        <v>11494.303091909476</v>
      </c>
      <c r="CO36" s="23">
        <f t="shared" si="191"/>
        <v>11585.410278866448</v>
      </c>
      <c r="CP36" s="23">
        <f t="shared" si="191"/>
        <v>11442.52673801422</v>
      </c>
      <c r="CQ36" s="23">
        <f t="shared" si="191"/>
        <v>11556.740730096721</v>
      </c>
      <c r="CR36" s="23">
        <f t="shared" si="191"/>
        <v>11475.882544558946</v>
      </c>
      <c r="CS36" s="23">
        <f t="shared" si="191"/>
        <v>11540.325653756747</v>
      </c>
      <c r="CT36" s="23">
        <f t="shared" si="191"/>
        <v>11564.461417633951</v>
      </c>
      <c r="CU36" s="23">
        <f>CU4-(CU24-CU4)</f>
        <v>11633.796335501042</v>
      </c>
      <c r="CV36" s="23">
        <f>CV4-(CV24-CV4)</f>
        <v>11707.373695078655</v>
      </c>
      <c r="CW36" s="23">
        <f>CW4-(CW24-CW4)</f>
        <v>11635.006677173404</v>
      </c>
      <c r="CX36" s="23">
        <f t="shared" ref="CX36:DB36" si="192">CX4-(CX24-CX4)</f>
        <v>11451.220290358646</v>
      </c>
      <c r="CY36" s="23">
        <f t="shared" si="192"/>
        <v>11494.721760644366</v>
      </c>
      <c r="CZ36" s="23">
        <f t="shared" si="192"/>
        <v>11562.089121760797</v>
      </c>
      <c r="DA36" s="23">
        <f t="shared" si="192"/>
        <v>11469.09038221656</v>
      </c>
      <c r="DB36" s="23">
        <f t="shared" si="192"/>
        <v>11652.694217420199</v>
      </c>
      <c r="DC36" s="23">
        <f t="shared" ref="DC36:DH36" si="193">DC4-(DC24-DC4)</f>
        <v>11647.005785267545</v>
      </c>
      <c r="DD36" s="23">
        <f t="shared" si="193"/>
        <v>11634.806684872496</v>
      </c>
      <c r="DE36" s="23">
        <f t="shared" si="193"/>
        <v>11640.621107155526</v>
      </c>
      <c r="DF36" s="23">
        <f t="shared" si="193"/>
        <v>11536.907727922844</v>
      </c>
      <c r="DG36" s="23">
        <f t="shared" si="193"/>
        <v>11325.097859714659</v>
      </c>
      <c r="DH36" s="23">
        <f t="shared" si="193"/>
        <v>11227.154421232139</v>
      </c>
      <c r="DI36" s="23">
        <f t="shared" ref="DI36:EC36" si="194">DI4-(DI24-DI4)</f>
        <v>11198.824038986942</v>
      </c>
      <c r="DJ36" s="23">
        <f t="shared" si="194"/>
        <v>11183.915463001231</v>
      </c>
      <c r="DK36" s="23">
        <f t="shared" si="194"/>
        <v>10973.245326094773</v>
      </c>
      <c r="DL36" s="23">
        <f t="shared" si="194"/>
        <v>11033.690735080974</v>
      </c>
      <c r="DM36" s="23">
        <f t="shared" si="194"/>
        <v>11006.880223041318</v>
      </c>
      <c r="DN36" s="23">
        <f t="shared" si="194"/>
        <v>11117.489270730977</v>
      </c>
      <c r="DO36" s="23">
        <f t="shared" si="194"/>
        <v>11238.674483452267</v>
      </c>
      <c r="DP36" s="23">
        <f t="shared" si="194"/>
        <v>11569.576865343308</v>
      </c>
      <c r="DQ36" s="23">
        <f t="shared" si="194"/>
        <v>11507.898077087686</v>
      </c>
      <c r="DR36" s="23">
        <f t="shared" si="194"/>
        <v>11635.013524618227</v>
      </c>
      <c r="DS36" s="23">
        <f t="shared" si="194"/>
        <v>11228.836957466958</v>
      </c>
      <c r="DT36" s="23">
        <f t="shared" si="194"/>
        <v>11639.994726413395</v>
      </c>
      <c r="DU36" s="23">
        <f t="shared" si="194"/>
        <v>11778.623255011684</v>
      </c>
      <c r="DV36" s="23">
        <f t="shared" si="194"/>
        <v>11834.596030097178</v>
      </c>
      <c r="DW36" s="23">
        <f t="shared" si="194"/>
        <v>11765.804767335765</v>
      </c>
      <c r="DX36" s="23">
        <f t="shared" si="194"/>
        <v>11835.95388257416</v>
      </c>
      <c r="DY36" s="23">
        <f t="shared" si="194"/>
        <v>11711.344400627249</v>
      </c>
      <c r="DZ36" s="23">
        <f t="shared" si="194"/>
        <v>11903.014625087038</v>
      </c>
      <c r="EA36" s="23">
        <f t="shared" si="194"/>
        <v>11932.182413156919</v>
      </c>
      <c r="EB36" s="23">
        <f t="shared" si="194"/>
        <v>11633.960873607912</v>
      </c>
      <c r="EC36" s="23">
        <f t="shared" si="194"/>
        <v>11741.549936275967</v>
      </c>
      <c r="ED36" s="23">
        <f t="shared" ref="ED36:EM36" si="195">ED4-(ED24-ED4)</f>
        <v>11818.95666729842</v>
      </c>
      <c r="EE36" s="23">
        <f t="shared" si="195"/>
        <v>11869.106062909777</v>
      </c>
      <c r="EF36" s="23">
        <f t="shared" si="195"/>
        <v>11809.777273550839</v>
      </c>
      <c r="EG36" s="23">
        <f t="shared" si="195"/>
        <v>11798.811770915752</v>
      </c>
      <c r="EH36" s="23">
        <f t="shared" si="195"/>
        <v>11708.902304262694</v>
      </c>
      <c r="EI36" s="23">
        <f t="shared" si="195"/>
        <v>11485.619876691473</v>
      </c>
      <c r="EJ36" s="23">
        <f t="shared" si="195"/>
        <v>11605.077818772199</v>
      </c>
      <c r="EK36" s="23">
        <f t="shared" si="195"/>
        <v>11513.037493440919</v>
      </c>
      <c r="EL36" s="23">
        <f t="shared" si="195"/>
        <v>11619.775982913696</v>
      </c>
      <c r="EM36" s="23">
        <f t="shared" si="195"/>
        <v>11601.050586923648</v>
      </c>
    </row>
    <row r="37" spans="1:143" ht="14.7" customHeight="1" x14ac:dyDescent="0.3">
      <c r="A37" s="211" t="s">
        <v>34</v>
      </c>
      <c r="B37" s="212"/>
      <c r="C37" s="212"/>
      <c r="D37" s="212"/>
      <c r="E37" s="75"/>
      <c r="F37" s="72"/>
      <c r="G37" s="72"/>
      <c r="H37" s="73"/>
      <c r="I37" s="73"/>
      <c r="J37" s="73"/>
      <c r="K37" s="73"/>
      <c r="L37" s="73"/>
      <c r="M37" s="73"/>
      <c r="N37" s="73"/>
      <c r="O37" s="73"/>
      <c r="P37" s="73"/>
      <c r="Q37" s="73"/>
      <c r="R37" s="73"/>
      <c r="S37" s="73"/>
      <c r="T37" s="73"/>
      <c r="U37" s="73"/>
      <c r="V37" s="73"/>
      <c r="W37" s="73"/>
      <c r="X37" s="73"/>
      <c r="Y37" s="73"/>
      <c r="Z37" s="73"/>
      <c r="AA37" s="73"/>
      <c r="AB37" s="73"/>
      <c r="AC37" s="9"/>
      <c r="AD37" s="25"/>
      <c r="AE37" s="25"/>
      <c r="AF37" s="25"/>
      <c r="AG37" s="25"/>
      <c r="AH37" s="25"/>
      <c r="AI37" s="25"/>
      <c r="AJ37" s="25"/>
      <c r="AK37" s="25"/>
      <c r="AL37" s="25"/>
      <c r="AM37" s="25"/>
      <c r="AN37" s="25"/>
      <c r="AO37" s="25"/>
      <c r="AP37" s="27"/>
      <c r="AQ37" s="27"/>
      <c r="AR37" s="26" t="s">
        <v>35</v>
      </c>
      <c r="AS37" s="27"/>
      <c r="AT37" s="27"/>
      <c r="AU37" s="27"/>
      <c r="AV37" s="27"/>
      <c r="AW37" s="76"/>
      <c r="AX37" s="27"/>
      <c r="AY37" s="27"/>
      <c r="AZ37" s="27"/>
      <c r="BA37" s="27"/>
      <c r="BB37" s="27"/>
      <c r="BC37" s="27"/>
      <c r="BD37" s="27"/>
      <c r="BE37" s="27"/>
      <c r="BF37" s="27"/>
      <c r="BG37" s="27"/>
      <c r="BH37" s="27"/>
      <c r="BI37" s="27"/>
      <c r="BJ37" s="27"/>
      <c r="BK37" s="27"/>
      <c r="BL37" s="27"/>
      <c r="BM37" s="27"/>
      <c r="BN37" s="27"/>
      <c r="BO37" s="27"/>
      <c r="BP37" s="27"/>
      <c r="BQ37" s="27"/>
      <c r="BR37" s="26" t="s">
        <v>35</v>
      </c>
      <c r="BS37" s="27"/>
      <c r="BT37" s="27"/>
      <c r="BU37" s="27"/>
      <c r="BV37" s="27"/>
      <c r="BW37" s="27"/>
      <c r="BX37" s="27"/>
      <c r="BY37" s="27"/>
      <c r="BZ37" s="27"/>
      <c r="CA37" s="27"/>
      <c r="CB37" s="27"/>
      <c r="CC37" s="27"/>
      <c r="CD37" s="27"/>
      <c r="CE37" s="27"/>
      <c r="CF37" s="9"/>
      <c r="CG37" s="9"/>
      <c r="CH37" s="9"/>
      <c r="CI37" s="9"/>
      <c r="CJ37" s="9"/>
      <c r="CK37" s="9"/>
      <c r="CL37" s="9"/>
      <c r="CM37" s="9"/>
      <c r="CN37" s="9"/>
      <c r="CO37" s="9"/>
      <c r="CP37" s="9"/>
      <c r="CQ37" s="9"/>
      <c r="CR37" s="9"/>
      <c r="CS37" s="9"/>
      <c r="CT37" s="9"/>
      <c r="CU37" s="9"/>
      <c r="CV37" s="9"/>
      <c r="CW37" s="9"/>
      <c r="CX37" s="9"/>
      <c r="CY37" s="9"/>
      <c r="CZ37" s="9"/>
      <c r="DA37" s="9"/>
      <c r="DB37" s="9"/>
      <c r="DC37" s="9"/>
      <c r="DD37" s="9"/>
      <c r="DE37" s="9"/>
      <c r="DF37" s="9"/>
      <c r="DG37" s="9"/>
      <c r="DH37" s="9"/>
      <c r="DI37" s="9"/>
      <c r="DJ37" s="9"/>
      <c r="DK37" s="9"/>
      <c r="DL37" s="9"/>
      <c r="DM37" s="9"/>
      <c r="DN37" s="9"/>
      <c r="DO37" s="9"/>
      <c r="DP37" s="9"/>
      <c r="DQ37" s="9"/>
      <c r="DR37" s="9"/>
      <c r="DS37" s="9"/>
      <c r="DT37" s="9"/>
      <c r="DU37" s="9"/>
      <c r="DV37" s="9"/>
      <c r="DW37" s="9"/>
      <c r="DX37" s="9"/>
      <c r="DY37" s="9"/>
      <c r="DZ37" s="9"/>
      <c r="EA37" s="9"/>
      <c r="EB37" s="9"/>
      <c r="EC37" s="9"/>
      <c r="ED37" s="9"/>
      <c r="EE37" s="9"/>
      <c r="EF37" s="9"/>
      <c r="EG37" s="9"/>
      <c r="EH37" s="9"/>
      <c r="EI37" s="9"/>
      <c r="EJ37" s="9"/>
      <c r="EK37" s="9"/>
      <c r="EL37" s="9"/>
      <c r="EM37" s="9"/>
    </row>
    <row r="38" spans="1:143" ht="14.7" customHeight="1" x14ac:dyDescent="0.3">
      <c r="A38" s="30"/>
      <c r="B38" s="19"/>
      <c r="C38" s="19"/>
      <c r="D38" s="14" t="s">
        <v>36</v>
      </c>
      <c r="E38" s="46"/>
      <c r="F38" s="46"/>
      <c r="G38" s="46"/>
      <c r="H38" s="47"/>
      <c r="I38" s="47"/>
      <c r="J38" s="47"/>
      <c r="K38" s="47"/>
      <c r="L38" s="47"/>
      <c r="M38" s="47"/>
      <c r="N38" s="47"/>
      <c r="O38" s="47"/>
      <c r="P38" s="47"/>
      <c r="Q38" s="47"/>
      <c r="R38" s="47"/>
      <c r="S38" s="47"/>
      <c r="T38" s="47"/>
      <c r="U38" s="47"/>
      <c r="V38" s="47"/>
      <c r="W38" s="47"/>
      <c r="X38" s="47"/>
      <c r="Y38" s="47"/>
      <c r="Z38" s="47"/>
      <c r="AA38" s="47"/>
      <c r="AB38" s="47"/>
      <c r="AC38" s="15"/>
      <c r="AD38" s="15"/>
      <c r="AE38" s="15"/>
      <c r="AF38" s="15"/>
      <c r="AG38" s="15"/>
      <c r="AH38" s="15"/>
      <c r="AI38" s="15"/>
      <c r="AJ38" s="15"/>
      <c r="AK38" s="15"/>
      <c r="AL38" s="15"/>
      <c r="AM38" s="15"/>
      <c r="AN38" s="15"/>
      <c r="AO38" s="15"/>
      <c r="AP38" s="15"/>
      <c r="AQ38" s="15"/>
      <c r="AR38" s="15"/>
      <c r="AS38" s="15"/>
      <c r="AT38" s="15"/>
      <c r="AU38" s="15"/>
      <c r="AV38" s="15"/>
      <c r="AW38" s="48"/>
      <c r="AX38" s="15"/>
      <c r="AY38" s="15"/>
      <c r="AZ38" s="15"/>
      <c r="BA38" s="15"/>
      <c r="BB38" s="15"/>
      <c r="BC38" s="15">
        <v>11062.246000000001</v>
      </c>
      <c r="BD38" s="15"/>
      <c r="BE38" s="15"/>
      <c r="BF38" s="15"/>
      <c r="BG38" s="15"/>
      <c r="BH38" s="15"/>
      <c r="BI38" s="15"/>
      <c r="BJ38" s="15"/>
      <c r="BK38" s="15"/>
      <c r="BL38" s="15"/>
      <c r="BM38" s="15"/>
      <c r="BN38" s="15"/>
      <c r="BO38" s="15"/>
      <c r="BP38" s="15"/>
      <c r="BQ38" s="15"/>
      <c r="BR38" s="15"/>
      <c r="BS38" s="15"/>
      <c r="BT38" s="15">
        <v>12170.559100000002</v>
      </c>
      <c r="BU38" s="15"/>
      <c r="BV38" s="15">
        <v>12170.559100000002</v>
      </c>
      <c r="BW38" s="155">
        <v>12170.559100000002</v>
      </c>
      <c r="BX38" s="155"/>
      <c r="BY38" s="155"/>
      <c r="BZ38" s="155"/>
      <c r="CA38" s="155"/>
      <c r="CB38" s="155"/>
      <c r="CC38" s="155"/>
      <c r="CD38" s="155"/>
      <c r="CE38" s="155"/>
      <c r="CF38" s="15"/>
      <c r="CG38" s="15"/>
      <c r="CH38" s="15"/>
      <c r="CI38" s="15"/>
      <c r="CJ38" s="15"/>
      <c r="CK38" s="15"/>
      <c r="CL38" s="15"/>
      <c r="CM38" s="15"/>
      <c r="CN38" s="15"/>
      <c r="CO38" s="15"/>
      <c r="CP38" s="15"/>
      <c r="CQ38" s="15"/>
      <c r="CR38" s="15"/>
      <c r="CS38" s="15"/>
      <c r="CT38" s="15"/>
      <c r="CU38" s="15"/>
      <c r="CV38" s="15">
        <v>11998.5</v>
      </c>
      <c r="CW38" s="15">
        <v>11998.5</v>
      </c>
      <c r="CX38" s="15"/>
      <c r="CY38" s="15"/>
      <c r="CZ38" s="15"/>
      <c r="DA38" s="15"/>
      <c r="DB38" s="15"/>
      <c r="DC38" s="15"/>
      <c r="DD38" s="15"/>
      <c r="DE38" s="15"/>
      <c r="DF38" s="15"/>
      <c r="DG38" s="15"/>
      <c r="DH38" s="15"/>
      <c r="DI38" s="15"/>
      <c r="DJ38" s="15"/>
      <c r="DK38" s="15"/>
      <c r="DL38" s="15"/>
      <c r="DM38" s="15"/>
      <c r="DN38" s="15"/>
      <c r="DO38" s="15"/>
      <c r="DP38" s="15"/>
      <c r="DQ38" s="15"/>
      <c r="DR38" s="15"/>
      <c r="DS38" s="15"/>
      <c r="DT38" s="15">
        <v>12031.850200000001</v>
      </c>
      <c r="DU38" s="15"/>
      <c r="DV38" s="15">
        <v>12076.6577</v>
      </c>
      <c r="DW38" s="15"/>
      <c r="DX38" s="15"/>
      <c r="DY38" s="15"/>
      <c r="DZ38" s="15"/>
      <c r="EA38" s="15"/>
      <c r="EB38" s="15"/>
      <c r="EC38" s="15"/>
      <c r="ED38" s="15"/>
      <c r="EE38" s="15"/>
      <c r="EF38" s="15"/>
      <c r="EG38" s="15"/>
      <c r="EH38" s="15"/>
      <c r="EI38" s="15"/>
      <c r="EJ38" s="15"/>
      <c r="EK38" s="15"/>
      <c r="EL38" s="15"/>
      <c r="EM38" s="15"/>
    </row>
    <row r="39" spans="1:143" ht="14.7" customHeight="1" x14ac:dyDescent="0.3">
      <c r="A39" s="30"/>
      <c r="B39" s="19"/>
      <c r="C39" s="19"/>
      <c r="D39" s="14" t="s">
        <v>37</v>
      </c>
      <c r="E39" s="51"/>
      <c r="F39" s="51"/>
      <c r="G39" s="51"/>
      <c r="H39" s="52"/>
      <c r="I39" s="52"/>
      <c r="J39" s="52"/>
      <c r="K39" s="52"/>
      <c r="L39" s="52"/>
      <c r="M39" s="52"/>
      <c r="N39" s="52"/>
      <c r="O39" s="52"/>
      <c r="P39" s="52"/>
      <c r="Q39" s="52"/>
      <c r="R39" s="52"/>
      <c r="S39" s="52"/>
      <c r="T39" s="52"/>
      <c r="U39" s="52"/>
      <c r="V39" s="52"/>
      <c r="W39" s="52"/>
      <c r="X39" s="52"/>
      <c r="Y39" s="52"/>
      <c r="Z39" s="52"/>
      <c r="AA39" s="52"/>
      <c r="AB39" s="52"/>
      <c r="AC39" s="17"/>
      <c r="AD39" s="17"/>
      <c r="AE39" s="17"/>
      <c r="AF39" s="17"/>
      <c r="AG39" s="17"/>
      <c r="AH39" s="17"/>
      <c r="AI39" s="17"/>
      <c r="AJ39" s="77"/>
      <c r="AK39" s="17"/>
      <c r="AL39" s="77">
        <v>11081</v>
      </c>
      <c r="AM39" s="17"/>
      <c r="AN39" s="17"/>
      <c r="AO39" s="77"/>
      <c r="AP39" s="77"/>
      <c r="AQ39" s="77"/>
      <c r="AR39" s="17"/>
      <c r="AS39" s="17"/>
      <c r="AT39" s="17"/>
      <c r="AU39" s="17"/>
      <c r="AV39" s="17"/>
      <c r="AW39" s="53"/>
      <c r="AX39" s="17">
        <v>11064.098400000001</v>
      </c>
      <c r="AY39" s="17">
        <v>11064.098400000001</v>
      </c>
      <c r="AZ39" s="17"/>
      <c r="BA39" s="17"/>
      <c r="BB39" s="17"/>
      <c r="BC39" s="17">
        <v>11018.398000000001</v>
      </c>
      <c r="BD39" s="17"/>
      <c r="BE39" s="17"/>
      <c r="BF39" s="17">
        <v>10918.424999999999</v>
      </c>
      <c r="BG39" s="17">
        <v>10918.424999999999</v>
      </c>
      <c r="BH39" s="94"/>
      <c r="BI39" s="94">
        <v>10810.5214</v>
      </c>
      <c r="BJ39" s="94"/>
      <c r="BK39" s="94"/>
      <c r="BL39" s="94"/>
      <c r="BM39" s="102"/>
      <c r="BN39" s="102">
        <v>10953.15</v>
      </c>
      <c r="BO39" s="102"/>
      <c r="BP39" s="102"/>
      <c r="BQ39" s="102"/>
      <c r="BR39" s="17"/>
      <c r="BS39" s="102"/>
      <c r="BT39" s="102"/>
      <c r="BU39" s="102"/>
      <c r="BV39" s="102"/>
      <c r="BW39" s="102">
        <v>11796.218200000001</v>
      </c>
      <c r="BX39" s="102"/>
      <c r="BY39" s="102"/>
      <c r="BZ39" s="102"/>
      <c r="CA39" s="102"/>
      <c r="CB39" s="102"/>
      <c r="CC39" s="102"/>
      <c r="CD39" s="102"/>
      <c r="CE39" s="102"/>
      <c r="CF39" s="17"/>
      <c r="CG39" s="17"/>
      <c r="CH39" s="17"/>
      <c r="CI39" s="17"/>
      <c r="CJ39" s="17"/>
      <c r="CK39" s="17"/>
      <c r="CL39" s="17"/>
      <c r="CM39" s="17"/>
      <c r="CN39" s="17"/>
      <c r="CO39" s="17"/>
      <c r="CP39" s="17"/>
      <c r="CQ39" s="17"/>
      <c r="CR39" s="17"/>
      <c r="CS39" s="17"/>
      <c r="CT39" s="17"/>
      <c r="CU39" s="17"/>
      <c r="CV39" s="17">
        <v>11954.949999999997</v>
      </c>
      <c r="CW39" s="17">
        <v>11954.949999999997</v>
      </c>
      <c r="CX39" s="17"/>
      <c r="CY39" s="17"/>
      <c r="CZ39" s="17"/>
      <c r="DA39" s="17"/>
      <c r="DB39" s="17"/>
      <c r="DC39" s="17"/>
      <c r="DD39" s="17"/>
      <c r="DE39" s="17"/>
      <c r="DF39" s="17"/>
      <c r="DG39" s="17"/>
      <c r="DH39" s="17"/>
      <c r="DI39" s="17">
        <v>11461.9794</v>
      </c>
      <c r="DJ39" s="17">
        <v>11461.9794</v>
      </c>
      <c r="DK39" s="17"/>
      <c r="DL39" s="17"/>
      <c r="DM39" s="17"/>
      <c r="DN39" s="17"/>
      <c r="DO39" s="17"/>
      <c r="DP39" s="17"/>
      <c r="DQ39" s="17"/>
      <c r="DR39" s="17"/>
      <c r="DS39" s="17"/>
      <c r="DT39" s="77">
        <v>11980.650000000001</v>
      </c>
      <c r="DU39" s="77"/>
      <c r="DV39" s="77">
        <v>12041.15</v>
      </c>
      <c r="DW39" s="77">
        <v>12048.557699999999</v>
      </c>
      <c r="DX39" s="77">
        <v>12048.557699999999</v>
      </c>
      <c r="DY39" s="77">
        <v>12048.557699999999</v>
      </c>
      <c r="DZ39" s="77"/>
      <c r="EA39" s="77"/>
      <c r="EB39" s="77"/>
      <c r="EC39" s="77"/>
      <c r="ED39" s="77"/>
      <c r="EE39" s="77"/>
      <c r="EF39" s="77"/>
      <c r="EG39" s="77"/>
      <c r="EH39" s="77"/>
      <c r="EI39" s="77"/>
      <c r="EJ39" s="77"/>
      <c r="EK39" s="77"/>
      <c r="EL39" s="77"/>
      <c r="EM39" s="77"/>
    </row>
    <row r="40" spans="1:143" ht="14.7" customHeight="1" x14ac:dyDescent="0.3">
      <c r="A40" s="12"/>
      <c r="B40" s="19"/>
      <c r="C40" s="13"/>
      <c r="D40" s="14" t="s">
        <v>38</v>
      </c>
      <c r="E40" s="54"/>
      <c r="F40" s="54"/>
      <c r="G40" s="54"/>
      <c r="H40" s="55"/>
      <c r="I40" s="55"/>
      <c r="J40" s="55"/>
      <c r="K40" s="55"/>
      <c r="L40" s="55"/>
      <c r="M40" s="55"/>
      <c r="N40" s="55"/>
      <c r="O40" s="55"/>
      <c r="P40" s="55"/>
      <c r="Q40" s="55"/>
      <c r="R40" s="55"/>
      <c r="S40" s="55"/>
      <c r="T40" s="55"/>
      <c r="U40" s="55"/>
      <c r="V40" s="55"/>
      <c r="W40" s="55"/>
      <c r="X40" s="55"/>
      <c r="Y40" s="55"/>
      <c r="Z40" s="55"/>
      <c r="AA40" s="55"/>
      <c r="AB40" s="55"/>
      <c r="AC40" s="18"/>
      <c r="AD40" s="18"/>
      <c r="AE40" s="18"/>
      <c r="AF40" s="18"/>
      <c r="AG40" s="18"/>
      <c r="AH40" s="18"/>
      <c r="AI40" s="18"/>
      <c r="AJ40" s="78"/>
      <c r="AK40" s="18"/>
      <c r="AL40" s="79" t="s">
        <v>62</v>
      </c>
      <c r="AM40" s="18"/>
      <c r="AN40" s="18"/>
      <c r="AO40" s="18"/>
      <c r="AP40" s="78"/>
      <c r="AQ40" s="78"/>
      <c r="AR40" s="18"/>
      <c r="AS40" s="18">
        <v>10767.1639</v>
      </c>
      <c r="AT40" s="18">
        <v>10736</v>
      </c>
      <c r="AU40" s="18">
        <v>10817.9079</v>
      </c>
      <c r="AV40" s="18"/>
      <c r="AW40" s="56"/>
      <c r="AX40" s="18">
        <v>11016.45</v>
      </c>
      <c r="AY40" s="18">
        <v>11016.45</v>
      </c>
      <c r="AZ40" s="18">
        <v>11218.35</v>
      </c>
      <c r="BA40" s="18"/>
      <c r="BB40" s="18"/>
      <c r="BC40" s="92">
        <v>10956.802</v>
      </c>
      <c r="BD40" s="92"/>
      <c r="BE40" s="92"/>
      <c r="BF40" s="92">
        <v>10871.3017</v>
      </c>
      <c r="BG40" s="92">
        <v>10871.3017</v>
      </c>
      <c r="BH40" s="92">
        <v>10854.110999999999</v>
      </c>
      <c r="BI40" s="92">
        <v>10759</v>
      </c>
      <c r="BJ40" s="92"/>
      <c r="BK40" s="92">
        <v>10826.598</v>
      </c>
      <c r="BL40" s="92">
        <v>10896.739299999999</v>
      </c>
      <c r="BM40" s="103">
        <v>11035.078600000001</v>
      </c>
      <c r="BN40" s="103">
        <v>10911.2446</v>
      </c>
      <c r="BO40" s="103">
        <v>10867.693000000001</v>
      </c>
      <c r="BP40" s="103">
        <v>10867.693000000001</v>
      </c>
      <c r="BQ40" s="103">
        <v>10867.693000000001</v>
      </c>
      <c r="BR40" s="18"/>
      <c r="BS40" s="103"/>
      <c r="BT40" s="103"/>
      <c r="BU40" s="103"/>
      <c r="BV40" s="103"/>
      <c r="BW40" s="103">
        <v>11564.95</v>
      </c>
      <c r="BX40" s="103"/>
      <c r="BY40" s="103"/>
      <c r="BZ40" s="103"/>
      <c r="CA40" s="103"/>
      <c r="CB40" s="103"/>
      <c r="CC40" s="103"/>
      <c r="CD40" s="103"/>
      <c r="CE40" s="103"/>
      <c r="CF40" s="18"/>
      <c r="CG40" s="18">
        <v>11921.6587</v>
      </c>
      <c r="CH40" s="18">
        <v>11921.6587</v>
      </c>
      <c r="CI40" s="18"/>
      <c r="CJ40" s="18"/>
      <c r="CK40" s="18">
        <v>11921.6587</v>
      </c>
      <c r="CL40" s="18">
        <v>11921.6587</v>
      </c>
      <c r="CM40" s="18">
        <v>11921.6587</v>
      </c>
      <c r="CN40" s="18">
        <v>11921.6587</v>
      </c>
      <c r="CO40" s="18">
        <v>11921.6587</v>
      </c>
      <c r="CP40" s="18"/>
      <c r="CQ40" s="18"/>
      <c r="CR40" s="18"/>
      <c r="CS40" s="18"/>
      <c r="CT40" s="18"/>
      <c r="CU40" s="18">
        <v>11706.6</v>
      </c>
      <c r="CV40" s="18">
        <v>11903.456399999997</v>
      </c>
      <c r="CW40" s="18">
        <v>11903.456399999997</v>
      </c>
      <c r="CX40" s="18"/>
      <c r="CY40" s="18">
        <v>11662.4869</v>
      </c>
      <c r="CZ40" s="18">
        <v>11792</v>
      </c>
      <c r="DA40" s="18"/>
      <c r="DB40" s="18"/>
      <c r="DC40" s="18"/>
      <c r="DD40" s="18"/>
      <c r="DE40" s="18"/>
      <c r="DF40" s="18"/>
      <c r="DG40" s="18"/>
      <c r="DH40" s="18"/>
      <c r="DI40" s="18">
        <v>11408.614</v>
      </c>
      <c r="DJ40" s="18">
        <v>11408.614</v>
      </c>
      <c r="DK40" s="18"/>
      <c r="DL40" s="18"/>
      <c r="DM40" s="18"/>
      <c r="DN40" s="18"/>
      <c r="DO40" s="18"/>
      <c r="DP40" s="18"/>
      <c r="DQ40" s="18"/>
      <c r="DR40" s="18"/>
      <c r="DS40" s="18"/>
      <c r="DT40" s="18">
        <v>11915.716865</v>
      </c>
      <c r="DU40" s="18"/>
      <c r="DV40" s="78">
        <v>12036.224999999999</v>
      </c>
      <c r="DW40" s="78">
        <v>12008.125</v>
      </c>
      <c r="DX40" s="78">
        <v>12008.125</v>
      </c>
      <c r="DY40" s="78">
        <v>12008.125</v>
      </c>
      <c r="DZ40" s="18"/>
      <c r="EA40" s="18"/>
      <c r="EB40" s="18"/>
      <c r="EC40" s="18"/>
      <c r="ED40" s="18"/>
      <c r="EE40" s="18"/>
      <c r="EF40" s="18"/>
      <c r="EG40" s="18"/>
      <c r="EH40" s="18"/>
      <c r="EI40" s="18"/>
      <c r="EJ40" s="18"/>
      <c r="EK40" s="18"/>
      <c r="EL40" s="18"/>
      <c r="EM40" s="18"/>
    </row>
    <row r="41" spans="1:143" ht="14.7" customHeight="1" x14ac:dyDescent="0.3">
      <c r="A41" s="12"/>
      <c r="B41" s="13"/>
      <c r="C41" s="13"/>
      <c r="D41" s="14" t="s">
        <v>39</v>
      </c>
      <c r="E41" s="35"/>
      <c r="F41" s="35"/>
      <c r="G41" s="35"/>
      <c r="H41" s="36"/>
      <c r="I41" s="36"/>
      <c r="J41" s="36"/>
      <c r="K41" s="36"/>
      <c r="L41" s="36"/>
      <c r="M41" s="36"/>
      <c r="N41" s="36"/>
      <c r="O41" s="36"/>
      <c r="P41" s="36"/>
      <c r="Q41" s="36"/>
      <c r="R41" s="36"/>
      <c r="S41" s="36"/>
      <c r="T41" s="36"/>
      <c r="U41" s="36"/>
      <c r="V41" s="36"/>
      <c r="W41" s="36"/>
      <c r="X41" s="36"/>
      <c r="Y41" s="36"/>
      <c r="Z41" s="36"/>
      <c r="AA41" s="36"/>
      <c r="AB41" s="36"/>
      <c r="AC41" s="7"/>
      <c r="AD41" s="7"/>
      <c r="AE41" s="7"/>
      <c r="AF41" s="7"/>
      <c r="AG41" s="7"/>
      <c r="AH41" s="7"/>
      <c r="AI41" s="7"/>
      <c r="AJ41" s="7"/>
      <c r="AK41" s="7"/>
      <c r="AL41" s="80">
        <v>10991</v>
      </c>
      <c r="AM41" s="7"/>
      <c r="AN41" s="7"/>
      <c r="AO41" s="80"/>
      <c r="AP41" s="80"/>
      <c r="AQ41" s="80"/>
      <c r="AR41" s="7"/>
      <c r="AS41" s="7">
        <v>10745.6</v>
      </c>
      <c r="AT41" s="7">
        <v>10716.3377</v>
      </c>
      <c r="AU41" s="7">
        <v>10716.472546000001</v>
      </c>
      <c r="AV41" s="7"/>
      <c r="AW41" s="37">
        <v>11060.526400000001</v>
      </c>
      <c r="AX41" s="7">
        <v>10993.75</v>
      </c>
      <c r="AY41" s="7">
        <v>10993.75</v>
      </c>
      <c r="AZ41" s="7">
        <v>11097.49266</v>
      </c>
      <c r="BA41" s="7"/>
      <c r="BB41" s="7"/>
      <c r="BC41" s="7">
        <v>10939.924999999999</v>
      </c>
      <c r="BD41" s="7">
        <v>10899.7989</v>
      </c>
      <c r="BE41" s="7"/>
      <c r="BF41" s="7">
        <v>10812.9966</v>
      </c>
      <c r="BG41" s="7">
        <v>10812.9966</v>
      </c>
      <c r="BH41" s="7">
        <v>10810.5214</v>
      </c>
      <c r="BI41" s="95">
        <v>10638.0604</v>
      </c>
      <c r="BJ41" s="95">
        <v>10810.5214</v>
      </c>
      <c r="BK41" s="95">
        <v>10810.5214</v>
      </c>
      <c r="BL41" s="95">
        <v>10843.9107</v>
      </c>
      <c r="BM41" s="104">
        <v>10982.25</v>
      </c>
      <c r="BN41" s="95">
        <v>10879.455400000001</v>
      </c>
      <c r="BO41" s="95">
        <v>10845.45</v>
      </c>
      <c r="BP41" s="95">
        <v>10845.45</v>
      </c>
      <c r="BQ41" s="95">
        <v>10845.45</v>
      </c>
      <c r="BR41" s="7"/>
      <c r="BS41" s="7">
        <v>11189.609200000001</v>
      </c>
      <c r="BT41" s="7">
        <v>11189.609200000001</v>
      </c>
      <c r="BU41" s="7"/>
      <c r="BV41" s="7">
        <v>11189.609200000001</v>
      </c>
      <c r="BW41" s="104">
        <v>11266.25</v>
      </c>
      <c r="BX41" s="104"/>
      <c r="BY41" s="104">
        <v>11370.9478</v>
      </c>
      <c r="BZ41" s="104">
        <v>11383.45</v>
      </c>
      <c r="CA41" s="104"/>
      <c r="CB41" s="104">
        <v>11383.45</v>
      </c>
      <c r="CC41" s="104"/>
      <c r="CD41" s="104"/>
      <c r="CE41" s="104"/>
      <c r="CF41" s="7"/>
      <c r="CG41" s="7">
        <v>11805.174999999999</v>
      </c>
      <c r="CH41" s="7">
        <v>11805.174999999999</v>
      </c>
      <c r="CI41" s="7"/>
      <c r="CJ41" s="7"/>
      <c r="CK41" s="7">
        <v>11792.5828</v>
      </c>
      <c r="CL41" s="7">
        <v>11792.5828</v>
      </c>
      <c r="CM41" s="7">
        <v>11792.5828</v>
      </c>
      <c r="CN41" s="7">
        <v>11792.5828</v>
      </c>
      <c r="CO41" s="7">
        <v>11792.5828</v>
      </c>
      <c r="CP41" s="7">
        <v>11710</v>
      </c>
      <c r="CQ41" s="7"/>
      <c r="CR41" s="7"/>
      <c r="CS41" s="7"/>
      <c r="CT41" s="7"/>
      <c r="CU41" s="7">
        <v>11674.365800000001</v>
      </c>
      <c r="CV41" s="80">
        <v>11871.643599999998</v>
      </c>
      <c r="CW41" s="80">
        <v>11871.643599999998</v>
      </c>
      <c r="CX41" s="7">
        <v>11663.3487</v>
      </c>
      <c r="CY41" s="7">
        <v>11645</v>
      </c>
      <c r="CZ41" s="7">
        <v>11760</v>
      </c>
      <c r="DA41" s="7">
        <v>11682.1157</v>
      </c>
      <c r="DB41" s="7">
        <v>11682.1157</v>
      </c>
      <c r="DC41" s="7"/>
      <c r="DD41" s="7"/>
      <c r="DE41" s="7"/>
      <c r="DF41" s="7"/>
      <c r="DG41" s="7"/>
      <c r="DH41" s="7"/>
      <c r="DI41" s="7">
        <v>11382.8912</v>
      </c>
      <c r="DJ41" s="7">
        <v>11382.8912</v>
      </c>
      <c r="DK41" s="7"/>
      <c r="DL41" s="7"/>
      <c r="DM41" s="7"/>
      <c r="DN41" s="7"/>
      <c r="DO41" s="7"/>
      <c r="DP41" s="7"/>
      <c r="DQ41" s="7" t="s">
        <v>66</v>
      </c>
      <c r="DR41" s="7" t="s">
        <v>66</v>
      </c>
      <c r="DS41" s="7">
        <v>11708.281000000001</v>
      </c>
      <c r="DT41" s="80">
        <v>11897.775100000001</v>
      </c>
      <c r="DU41" s="80"/>
      <c r="DV41" s="80">
        <v>11995.792299999999</v>
      </c>
      <c r="DW41" s="80">
        <v>11967.692299999999</v>
      </c>
      <c r="DX41" s="80">
        <v>11967.692299999999</v>
      </c>
      <c r="DY41" s="80">
        <v>11967.692299999999</v>
      </c>
      <c r="DZ41" s="7"/>
      <c r="EA41" s="7"/>
      <c r="EB41" s="7">
        <v>11922.1592</v>
      </c>
      <c r="EC41" s="7"/>
      <c r="ED41" s="7"/>
      <c r="EE41" s="7"/>
      <c r="EF41" s="7"/>
      <c r="EG41" s="7"/>
      <c r="EH41" s="7"/>
      <c r="EI41" s="7"/>
      <c r="EJ41" s="80"/>
      <c r="EK41" s="80"/>
      <c r="EL41" s="80"/>
      <c r="EM41" s="80"/>
    </row>
    <row r="42" spans="1:143" ht="14.7" customHeight="1" x14ac:dyDescent="0.3">
      <c r="A42" s="12"/>
      <c r="B42" s="13"/>
      <c r="C42" s="13"/>
      <c r="D42" s="14" t="s">
        <v>39</v>
      </c>
      <c r="E42" s="81"/>
      <c r="F42" s="81"/>
      <c r="G42" s="81"/>
      <c r="H42" s="82"/>
      <c r="I42" s="82"/>
      <c r="J42" s="82"/>
      <c r="K42" s="82"/>
      <c r="L42" s="82"/>
      <c r="M42" s="82"/>
      <c r="N42" s="82"/>
      <c r="O42" s="82"/>
      <c r="P42" s="82"/>
      <c r="Q42" s="82"/>
      <c r="R42" s="82"/>
      <c r="S42" s="82"/>
      <c r="T42" s="82"/>
      <c r="U42" s="82"/>
      <c r="V42" s="82"/>
      <c r="W42" s="82"/>
      <c r="X42" s="82"/>
      <c r="Y42" s="82"/>
      <c r="Z42" s="82"/>
      <c r="AA42" s="82"/>
      <c r="AB42" s="82"/>
      <c r="AC42" s="20"/>
      <c r="AD42" s="20"/>
      <c r="AE42" s="20"/>
      <c r="AF42" s="20"/>
      <c r="AG42" s="20"/>
      <c r="AH42" s="20"/>
      <c r="AI42" s="20"/>
      <c r="AJ42" s="20"/>
      <c r="AK42" s="20"/>
      <c r="AL42" s="20">
        <v>10935</v>
      </c>
      <c r="AM42" s="20"/>
      <c r="AN42" s="20"/>
      <c r="AO42" s="20"/>
      <c r="AP42" s="20"/>
      <c r="AQ42" s="20"/>
      <c r="AR42" s="20"/>
      <c r="AS42" s="20">
        <v>10701.8</v>
      </c>
      <c r="AT42" s="20">
        <v>10691</v>
      </c>
      <c r="AU42" s="20">
        <v>10665.707908</v>
      </c>
      <c r="AV42" s="20"/>
      <c r="AW42" s="59">
        <v>11013.35</v>
      </c>
      <c r="AX42" s="20">
        <v>10959.522800000001</v>
      </c>
      <c r="AY42" s="20">
        <v>10959.522800000001</v>
      </c>
      <c r="AZ42" s="20">
        <v>11064.098400000001</v>
      </c>
      <c r="BA42" s="20">
        <v>11213</v>
      </c>
      <c r="BB42" s="20">
        <v>11213</v>
      </c>
      <c r="BC42" s="20">
        <v>10920.3783</v>
      </c>
      <c r="BD42" s="20">
        <v>10860</v>
      </c>
      <c r="BE42" s="20"/>
      <c r="BF42" s="20">
        <v>10795.627500000001</v>
      </c>
      <c r="BG42" s="20">
        <v>10795.627500000001</v>
      </c>
      <c r="BH42" s="20">
        <v>10737.8572</v>
      </c>
      <c r="BI42" s="20">
        <v>10618.029199999999</v>
      </c>
      <c r="BJ42" s="20">
        <v>10759</v>
      </c>
      <c r="BK42" s="20">
        <v>10784.196</v>
      </c>
      <c r="BL42" s="95">
        <v>10810.5214</v>
      </c>
      <c r="BM42" s="104">
        <v>10896.739299999999</v>
      </c>
      <c r="BN42" s="95">
        <v>10867.639299999999</v>
      </c>
      <c r="BO42" s="95">
        <v>10823.207</v>
      </c>
      <c r="BP42" s="95">
        <v>10823.207</v>
      </c>
      <c r="BQ42" s="95">
        <v>10823.207</v>
      </c>
      <c r="BR42" s="20"/>
      <c r="BS42" s="20">
        <v>11105.900000000001</v>
      </c>
      <c r="BT42" s="20">
        <v>11105.900000000001</v>
      </c>
      <c r="BU42" s="20"/>
      <c r="BV42" s="20">
        <v>11105.900000000001</v>
      </c>
      <c r="BW42" s="156">
        <v>11164.1032</v>
      </c>
      <c r="BX42" s="156"/>
      <c r="BY42" s="156">
        <v>11353.332835000003</v>
      </c>
      <c r="BZ42" s="156">
        <v>11364.2</v>
      </c>
      <c r="CA42" s="158">
        <v>11485.948899999999</v>
      </c>
      <c r="CB42" s="156">
        <v>11364.2</v>
      </c>
      <c r="CC42" s="158">
        <v>11485.948899999999</v>
      </c>
      <c r="CD42" s="156"/>
      <c r="CE42" s="156"/>
      <c r="CF42" s="20"/>
      <c r="CG42" s="20">
        <v>11688.6913</v>
      </c>
      <c r="CH42" s="20">
        <v>11688.6913</v>
      </c>
      <c r="CI42" s="20"/>
      <c r="CJ42" s="20"/>
      <c r="CK42" s="20">
        <v>11688.6913</v>
      </c>
      <c r="CL42" s="20">
        <v>11688.6913</v>
      </c>
      <c r="CM42" s="20">
        <v>11688.6913</v>
      </c>
      <c r="CN42" s="20">
        <v>11688.6913</v>
      </c>
      <c r="CO42" s="20">
        <v>11688.6913</v>
      </c>
      <c r="CP42" s="20">
        <v>11610.5638</v>
      </c>
      <c r="CQ42" s="20"/>
      <c r="CR42" s="20"/>
      <c r="CS42" s="20"/>
      <c r="CT42" s="20"/>
      <c r="CU42" s="20">
        <v>11656.300000000001</v>
      </c>
      <c r="CV42" s="168">
        <v>11826.8292</v>
      </c>
      <c r="CW42" s="168">
        <v>11826.8292</v>
      </c>
      <c r="CX42" s="20">
        <v>11633.0026</v>
      </c>
      <c r="CY42" s="20">
        <v>11601.1811</v>
      </c>
      <c r="CZ42" s="20">
        <v>11740.251100000001</v>
      </c>
      <c r="DA42" s="20">
        <v>11660.018599999999</v>
      </c>
      <c r="DB42" s="20">
        <v>11660.018599999999</v>
      </c>
      <c r="DC42" s="20"/>
      <c r="DD42" s="20"/>
      <c r="DE42" s="20"/>
      <c r="DF42" s="20"/>
      <c r="DG42" s="20"/>
      <c r="DH42" s="20"/>
      <c r="DI42" s="20">
        <v>11349.921999999999</v>
      </c>
      <c r="DJ42" s="20">
        <v>11349.921999999999</v>
      </c>
      <c r="DK42" s="20"/>
      <c r="DL42" s="20"/>
      <c r="DM42" s="20"/>
      <c r="DN42" s="20"/>
      <c r="DO42" s="20"/>
      <c r="DP42" s="20"/>
      <c r="DQ42" s="20" t="s">
        <v>65</v>
      </c>
      <c r="DR42" s="20" t="s">
        <v>65</v>
      </c>
      <c r="DS42" s="20">
        <v>11672.438</v>
      </c>
      <c r="DT42" s="20">
        <v>11860</v>
      </c>
      <c r="DU42" s="20"/>
      <c r="DV42" s="20">
        <v>11949.8469</v>
      </c>
      <c r="DW42" s="20">
        <v>11880.0424</v>
      </c>
      <c r="DX42" s="20">
        <v>11880.0424</v>
      </c>
      <c r="DY42" s="20">
        <v>11880.0424</v>
      </c>
      <c r="DZ42" s="20"/>
      <c r="EA42" s="20"/>
      <c r="EB42" s="20">
        <v>11887.0316</v>
      </c>
      <c r="EC42" s="20"/>
      <c r="ED42" s="20"/>
      <c r="EE42" s="20"/>
      <c r="EF42" s="20"/>
      <c r="EG42" s="20"/>
      <c r="EH42" s="20"/>
      <c r="EI42" s="20"/>
      <c r="EJ42" s="20"/>
      <c r="EK42" s="20"/>
      <c r="EL42" s="20"/>
      <c r="EM42" s="20"/>
    </row>
    <row r="43" spans="1:143" ht="14.7" customHeight="1" x14ac:dyDescent="0.3">
      <c r="A43" s="12"/>
      <c r="B43" s="13"/>
      <c r="C43" s="13"/>
      <c r="D43" s="14" t="s">
        <v>4</v>
      </c>
      <c r="E43" s="41">
        <f t="shared" ref="E43:BB43" si="196">E4</f>
        <v>10883.75</v>
      </c>
      <c r="F43" s="41">
        <f t="shared" si="196"/>
        <v>10869.5</v>
      </c>
      <c r="G43" s="41">
        <f t="shared" si="196"/>
        <v>10782.9</v>
      </c>
      <c r="H43" s="42">
        <f t="shared" si="196"/>
        <v>10601.15</v>
      </c>
      <c r="I43" s="42">
        <f t="shared" si="196"/>
        <v>10693.7</v>
      </c>
      <c r="J43" s="42">
        <f t="shared" si="196"/>
        <v>10488.45</v>
      </c>
      <c r="K43" s="42">
        <f t="shared" si="196"/>
        <v>10549.15</v>
      </c>
      <c r="L43" s="42">
        <f t="shared" si="196"/>
        <v>10737.6</v>
      </c>
      <c r="M43" s="42">
        <f t="shared" si="196"/>
        <v>10791.55</v>
      </c>
      <c r="N43" s="42">
        <f t="shared" si="196"/>
        <v>10805.45</v>
      </c>
      <c r="O43" s="42">
        <f t="shared" si="196"/>
        <v>10888.35</v>
      </c>
      <c r="P43" s="42">
        <f t="shared" si="196"/>
        <v>10908.7</v>
      </c>
      <c r="Q43" s="42">
        <f t="shared" si="196"/>
        <v>10967.3</v>
      </c>
      <c r="R43" s="42">
        <f t="shared" si="196"/>
        <v>10951.7</v>
      </c>
      <c r="S43" s="42">
        <f t="shared" si="196"/>
        <v>10754</v>
      </c>
      <c r="T43" s="42">
        <f t="shared" si="196"/>
        <v>10663.5</v>
      </c>
      <c r="U43" s="42">
        <f t="shared" si="196"/>
        <v>10729.85</v>
      </c>
      <c r="V43" s="42">
        <f t="shared" si="196"/>
        <v>10779.8</v>
      </c>
      <c r="W43" s="42">
        <f t="shared" si="196"/>
        <v>10859.9</v>
      </c>
      <c r="X43" s="42">
        <f t="shared" si="196"/>
        <v>10862.55</v>
      </c>
      <c r="Y43" s="42">
        <f t="shared" si="196"/>
        <v>10910.1</v>
      </c>
      <c r="Z43" s="42">
        <f t="shared" si="196"/>
        <v>10792.5</v>
      </c>
      <c r="AA43" s="42">
        <f t="shared" si="196"/>
        <v>10672.25</v>
      </c>
      <c r="AB43" s="42">
        <f t="shared" si="196"/>
        <v>10727.35</v>
      </c>
      <c r="AC43" s="11">
        <f t="shared" si="196"/>
        <v>10771.8</v>
      </c>
      <c r="AD43" s="11">
        <f t="shared" si="196"/>
        <v>10802.15</v>
      </c>
      <c r="AE43" s="11">
        <f t="shared" si="196"/>
        <v>10855.15</v>
      </c>
      <c r="AF43" s="11">
        <f t="shared" si="196"/>
        <v>10821.6</v>
      </c>
      <c r="AG43" s="11">
        <f t="shared" si="196"/>
        <v>10794.95</v>
      </c>
      <c r="AH43" s="11">
        <f t="shared" si="196"/>
        <v>10737.6</v>
      </c>
      <c r="AI43" s="11">
        <f t="shared" si="196"/>
        <v>10886.8</v>
      </c>
      <c r="AJ43" s="11">
        <f t="shared" si="196"/>
        <v>10890.3</v>
      </c>
      <c r="AK43" s="11">
        <f t="shared" si="196"/>
        <v>10905.2</v>
      </c>
      <c r="AL43" s="11">
        <f t="shared" si="196"/>
        <v>10906.95</v>
      </c>
      <c r="AM43" s="11">
        <f t="shared" si="196"/>
        <v>10961.85</v>
      </c>
      <c r="AN43" s="11">
        <f t="shared" si="196"/>
        <v>10922.75</v>
      </c>
      <c r="AO43" s="11">
        <f t="shared" si="196"/>
        <v>10831.5</v>
      </c>
      <c r="AP43" s="11">
        <f t="shared" si="196"/>
        <v>10849.8</v>
      </c>
      <c r="AQ43" s="11">
        <f t="shared" si="196"/>
        <v>10780.55</v>
      </c>
      <c r="AR43" s="11">
        <f t="shared" si="196"/>
        <v>10862.55</v>
      </c>
      <c r="AS43" s="11">
        <f t="shared" si="196"/>
        <v>10661.55</v>
      </c>
      <c r="AT43" s="11">
        <f t="shared" si="196"/>
        <v>10652.2</v>
      </c>
      <c r="AU43" s="11">
        <f t="shared" si="196"/>
        <v>10651.8</v>
      </c>
      <c r="AV43" s="11">
        <f t="shared" si="196"/>
        <v>10830.95</v>
      </c>
      <c r="AW43" s="43">
        <f t="shared" si="196"/>
        <v>10893.65</v>
      </c>
      <c r="AX43" s="11">
        <f t="shared" si="196"/>
        <v>10912.25</v>
      </c>
      <c r="AY43" s="11">
        <f t="shared" si="196"/>
        <v>10934.35</v>
      </c>
      <c r="AZ43" s="11">
        <f t="shared" si="196"/>
        <v>11062.45</v>
      </c>
      <c r="BA43" s="11">
        <f t="shared" si="196"/>
        <v>11069.4</v>
      </c>
      <c r="BB43" s="11">
        <f t="shared" si="196"/>
        <v>10943.6</v>
      </c>
      <c r="BC43" s="11">
        <f t="shared" ref="BC43:BL43" si="197">BC4</f>
        <v>10888.8</v>
      </c>
      <c r="BD43" s="11">
        <f t="shared" si="197"/>
        <v>10831.4</v>
      </c>
      <c r="BE43" s="11">
        <f t="shared" si="197"/>
        <v>10793.65</v>
      </c>
      <c r="BF43" s="11">
        <f t="shared" si="197"/>
        <v>10746.05</v>
      </c>
      <c r="BG43" s="11">
        <f t="shared" si="197"/>
        <v>10724.4</v>
      </c>
      <c r="BH43" s="11">
        <f t="shared" si="197"/>
        <v>10640.95</v>
      </c>
      <c r="BI43" s="11">
        <f t="shared" si="197"/>
        <v>10604.35</v>
      </c>
      <c r="BJ43" s="11">
        <f t="shared" si="197"/>
        <v>10735.45</v>
      </c>
      <c r="BK43" s="11">
        <f t="shared" si="197"/>
        <v>10789.85</v>
      </c>
      <c r="BL43" s="11">
        <f t="shared" si="197"/>
        <v>10791.65</v>
      </c>
      <c r="BM43" s="11">
        <f t="shared" ref="BM43:BT43" si="198">BM4</f>
        <v>10880.1</v>
      </c>
      <c r="BN43" s="11">
        <f t="shared" si="198"/>
        <v>10835.3</v>
      </c>
      <c r="BO43" s="11">
        <f t="shared" si="198"/>
        <v>10806.65</v>
      </c>
      <c r="BP43" s="11">
        <f t="shared" si="198"/>
        <v>10792.5</v>
      </c>
      <c r="BQ43" s="11">
        <f t="shared" si="198"/>
        <v>10863.5</v>
      </c>
      <c r="BR43" s="11">
        <f t="shared" si="198"/>
        <v>10830.95</v>
      </c>
      <c r="BS43" s="11">
        <f t="shared" si="198"/>
        <v>10987.45</v>
      </c>
      <c r="BT43" s="11">
        <f t="shared" si="198"/>
        <v>11053</v>
      </c>
      <c r="BU43" s="11"/>
      <c r="BV43" s="11">
        <f>BV4</f>
        <v>11035.4</v>
      </c>
      <c r="BW43" s="157">
        <f t="shared" ref="BW43:CT43" si="199">BW4</f>
        <v>11168.05</v>
      </c>
      <c r="BX43" s="157">
        <f t="shared" si="199"/>
        <v>11301.2</v>
      </c>
      <c r="BY43" s="157">
        <f t="shared" si="199"/>
        <v>11341.7</v>
      </c>
      <c r="BZ43" s="157">
        <f t="shared" si="199"/>
        <v>11343.25</v>
      </c>
      <c r="CA43" s="157">
        <f t="shared" si="199"/>
        <v>11426.85</v>
      </c>
      <c r="CB43" s="157">
        <f t="shared" si="199"/>
        <v>11462.2</v>
      </c>
      <c r="CC43" s="157">
        <f t="shared" si="199"/>
        <v>11532.4</v>
      </c>
      <c r="CD43" s="157">
        <f t="shared" si="199"/>
        <v>11521.05</v>
      </c>
      <c r="CE43" s="157">
        <f t="shared" si="199"/>
        <v>11456.9</v>
      </c>
      <c r="CF43" s="11">
        <f t="shared" si="199"/>
        <v>11354.25</v>
      </c>
      <c r="CG43" s="11">
        <f t="shared" si="199"/>
        <v>11483.25</v>
      </c>
      <c r="CH43" s="11">
        <f t="shared" si="199"/>
        <v>11445.05</v>
      </c>
      <c r="CI43" s="11">
        <f t="shared" si="199"/>
        <v>11570</v>
      </c>
      <c r="CJ43" s="11">
        <f t="shared" si="199"/>
        <v>11623.9</v>
      </c>
      <c r="CK43" s="11">
        <f t="shared" si="199"/>
        <v>11669.15</v>
      </c>
      <c r="CL43" s="11">
        <f t="shared" si="199"/>
        <v>11713.2</v>
      </c>
      <c r="CM43" s="11">
        <f t="shared" si="199"/>
        <v>11643.95</v>
      </c>
      <c r="CN43" s="11">
        <f t="shared" si="199"/>
        <v>11598</v>
      </c>
      <c r="CO43" s="11">
        <f t="shared" si="199"/>
        <v>11665.95</v>
      </c>
      <c r="CP43" s="11">
        <f t="shared" si="199"/>
        <v>11604.5</v>
      </c>
      <c r="CQ43" s="11">
        <f t="shared" si="199"/>
        <v>11671.95</v>
      </c>
      <c r="CR43" s="11">
        <f t="shared" si="199"/>
        <v>11584.3</v>
      </c>
      <c r="CS43" s="11">
        <f t="shared" si="199"/>
        <v>11596.7</v>
      </c>
      <c r="CT43" s="11">
        <f t="shared" si="199"/>
        <v>11643.45</v>
      </c>
      <c r="CU43" s="11">
        <f>CU4</f>
        <v>11690.35</v>
      </c>
      <c r="CV43" s="11">
        <f>CV4</f>
        <v>11787.15</v>
      </c>
      <c r="CW43" s="11">
        <f>CW4</f>
        <v>11752.8</v>
      </c>
      <c r="CX43" s="11">
        <f t="shared" ref="CX43:DB43" si="200">CX4</f>
        <v>11594.45</v>
      </c>
      <c r="CY43" s="11">
        <f t="shared" si="200"/>
        <v>11575.95</v>
      </c>
      <c r="CZ43" s="11">
        <f t="shared" si="200"/>
        <v>11726.15</v>
      </c>
      <c r="DA43" s="11">
        <f t="shared" si="200"/>
        <v>11641.8</v>
      </c>
      <c r="DB43" s="11">
        <f t="shared" si="200"/>
        <v>11754.65</v>
      </c>
      <c r="DC43" s="11">
        <f t="shared" ref="DC43:DH43" si="201">DC4</f>
        <v>11748.15</v>
      </c>
      <c r="DD43" s="11">
        <f t="shared" si="201"/>
        <v>11724.75</v>
      </c>
      <c r="DE43" s="11">
        <f t="shared" si="201"/>
        <v>11712.25</v>
      </c>
      <c r="DF43" s="11">
        <f t="shared" si="201"/>
        <v>11598.25</v>
      </c>
      <c r="DG43" s="11">
        <f t="shared" si="201"/>
        <v>11497.9</v>
      </c>
      <c r="DH43" s="11">
        <f t="shared" si="201"/>
        <v>11359.45</v>
      </c>
      <c r="DI43" s="11">
        <f t="shared" ref="DI43:EC43" si="202">DI4</f>
        <v>11301.8</v>
      </c>
      <c r="DJ43" s="11">
        <f t="shared" si="202"/>
        <v>11278.9</v>
      </c>
      <c r="DK43" s="11">
        <f t="shared" si="202"/>
        <v>11148.2</v>
      </c>
      <c r="DL43" s="11">
        <f t="shared" si="202"/>
        <v>11222.05</v>
      </c>
      <c r="DM43" s="11">
        <f t="shared" si="202"/>
        <v>11157</v>
      </c>
      <c r="DN43" s="11">
        <f t="shared" si="202"/>
        <v>11257.1</v>
      </c>
      <c r="DO43" s="11">
        <f t="shared" si="202"/>
        <v>11407.15</v>
      </c>
      <c r="DP43" s="11">
        <f t="shared" si="202"/>
        <v>11828.25</v>
      </c>
      <c r="DQ43" s="11">
        <f t="shared" si="202"/>
        <v>11709.1</v>
      </c>
      <c r="DR43" s="11">
        <f t="shared" si="202"/>
        <v>11737.9</v>
      </c>
      <c r="DS43" s="11">
        <f t="shared" si="202"/>
        <v>11657.05</v>
      </c>
      <c r="DT43" s="11">
        <f t="shared" si="202"/>
        <v>11844.1</v>
      </c>
      <c r="DU43" s="11">
        <f t="shared" si="202"/>
        <v>11924.75</v>
      </c>
      <c r="DV43" s="11">
        <f t="shared" si="202"/>
        <v>11928.75</v>
      </c>
      <c r="DW43" s="11">
        <f t="shared" si="202"/>
        <v>11861.1</v>
      </c>
      <c r="DX43" s="11">
        <f t="shared" si="202"/>
        <v>11945.9</v>
      </c>
      <c r="DY43" s="11">
        <f t="shared" si="202"/>
        <v>11922.8</v>
      </c>
      <c r="DZ43" s="11">
        <f t="shared" si="202"/>
        <v>12088.55</v>
      </c>
      <c r="EA43" s="11">
        <f t="shared" si="202"/>
        <v>12021.65</v>
      </c>
      <c r="EB43" s="11">
        <f t="shared" si="202"/>
        <v>11843.75</v>
      </c>
      <c r="EC43" s="11">
        <f t="shared" si="202"/>
        <v>11870.65</v>
      </c>
      <c r="ED43" s="11">
        <f t="shared" ref="ED43:EM43" si="203">ED4</f>
        <v>11922.7</v>
      </c>
      <c r="EE43" s="11">
        <f t="shared" si="203"/>
        <v>11965.6</v>
      </c>
      <c r="EF43" s="11">
        <f t="shared" si="203"/>
        <v>11906.2</v>
      </c>
      <c r="EG43" s="11">
        <f t="shared" si="203"/>
        <v>11914.05</v>
      </c>
      <c r="EH43" s="11">
        <f t="shared" si="203"/>
        <v>11823.3</v>
      </c>
      <c r="EI43" s="11">
        <f t="shared" si="203"/>
        <v>11672.15</v>
      </c>
      <c r="EJ43" s="11">
        <f t="shared" si="203"/>
        <v>11691.5</v>
      </c>
      <c r="EK43" s="11">
        <f t="shared" si="203"/>
        <v>11691.45</v>
      </c>
      <c r="EL43" s="11">
        <f t="shared" si="203"/>
        <v>11831.75</v>
      </c>
      <c r="EM43" s="11">
        <f t="shared" si="203"/>
        <v>11724.1</v>
      </c>
    </row>
    <row r="44" spans="1:143" ht="14.7" customHeight="1" x14ac:dyDescent="0.3">
      <c r="A44" s="12"/>
      <c r="B44" s="13"/>
      <c r="C44" s="13"/>
      <c r="D44" s="14" t="s">
        <v>40</v>
      </c>
      <c r="E44" s="83"/>
      <c r="F44" s="83"/>
      <c r="G44" s="83"/>
      <c r="H44" s="84"/>
      <c r="I44" s="84"/>
      <c r="J44" s="84"/>
      <c r="K44" s="84"/>
      <c r="L44" s="84"/>
      <c r="M44" s="84"/>
      <c r="N44" s="84"/>
      <c r="O44" s="84"/>
      <c r="P44" s="84"/>
      <c r="Q44" s="84"/>
      <c r="R44" s="84"/>
      <c r="S44" s="84"/>
      <c r="T44" s="84"/>
      <c r="U44" s="84"/>
      <c r="V44" s="84"/>
      <c r="W44" s="84"/>
      <c r="X44" s="84"/>
      <c r="Y44" s="84"/>
      <c r="Z44" s="84"/>
      <c r="AA44" s="84"/>
      <c r="AB44" s="84"/>
      <c r="AC44" s="21"/>
      <c r="AD44" s="21"/>
      <c r="AE44" s="21"/>
      <c r="AF44" s="21"/>
      <c r="AG44" s="21"/>
      <c r="AH44" s="21"/>
      <c r="AI44" s="21"/>
      <c r="AJ44" s="21"/>
      <c r="AK44" s="21"/>
      <c r="AL44" s="21">
        <v>10873.174199999999</v>
      </c>
      <c r="AM44" s="21"/>
      <c r="AN44" s="21"/>
      <c r="AO44" s="21"/>
      <c r="AP44" s="85"/>
      <c r="AQ44" s="85"/>
      <c r="AR44" s="21"/>
      <c r="AS44" s="21">
        <v>10625.5216</v>
      </c>
      <c r="AT44" s="21"/>
      <c r="AU44" s="21">
        <v>10559.5</v>
      </c>
      <c r="AV44" s="21">
        <v>10784.973599999999</v>
      </c>
      <c r="AW44" s="62">
        <v>10830.7264</v>
      </c>
      <c r="AX44" s="21">
        <v>10901.1494</v>
      </c>
      <c r="AY44" s="21">
        <v>10901.1494</v>
      </c>
      <c r="AZ44" s="21">
        <v>11011.700199999999</v>
      </c>
      <c r="BA44" s="21">
        <v>11046.202600000001</v>
      </c>
      <c r="BB44" s="21">
        <v>11046.202600000001</v>
      </c>
      <c r="BC44" s="21">
        <v>10920.4401</v>
      </c>
      <c r="BD44" s="21">
        <v>10857.199999999999</v>
      </c>
      <c r="BE44" s="21"/>
      <c r="BF44" s="21">
        <v>10758.701999999999</v>
      </c>
      <c r="BG44" s="21">
        <v>10758.701999999999</v>
      </c>
      <c r="BH44" s="21">
        <v>10758.701999999999</v>
      </c>
      <c r="BI44" s="21">
        <v>10583.35</v>
      </c>
      <c r="BJ44" s="21">
        <v>10712.322600000001</v>
      </c>
      <c r="BK44" s="21">
        <v>10770.653400000001</v>
      </c>
      <c r="BL44" s="21">
        <v>10751.099999999999</v>
      </c>
      <c r="BM44" s="21">
        <v>10856.7268</v>
      </c>
      <c r="BN44" s="21">
        <v>10851.1198</v>
      </c>
      <c r="BO44" s="109">
        <v>10538.007</v>
      </c>
      <c r="BP44" s="109">
        <v>10538.007</v>
      </c>
      <c r="BQ44" s="109">
        <v>10538.007</v>
      </c>
      <c r="BR44" s="21"/>
      <c r="BS44" s="122">
        <v>10945.363600000001</v>
      </c>
      <c r="BT44" s="122">
        <v>10989.143599999999</v>
      </c>
      <c r="BU44" s="122"/>
      <c r="BV44" s="122">
        <v>10989.143599999999</v>
      </c>
      <c r="BW44" s="122">
        <v>11140.3788</v>
      </c>
      <c r="BX44" s="122"/>
      <c r="BY44" s="122">
        <v>11268.8858</v>
      </c>
      <c r="BZ44" s="122">
        <v>11292.6844</v>
      </c>
      <c r="CA44" s="109">
        <v>11313.351200000001</v>
      </c>
      <c r="CB44" s="122">
        <v>11292.6844</v>
      </c>
      <c r="CC44" s="109">
        <v>11313.351200000001</v>
      </c>
      <c r="CD44" s="122"/>
      <c r="CE44" s="122"/>
      <c r="CF44" s="21"/>
      <c r="CG44" s="21">
        <v>11462.742399999999</v>
      </c>
      <c r="CH44" s="21">
        <v>11411.6824</v>
      </c>
      <c r="CI44" s="21"/>
      <c r="CJ44" s="21"/>
      <c r="CK44" s="21">
        <v>11661.376400000001</v>
      </c>
      <c r="CL44" s="21"/>
      <c r="CM44" s="21"/>
      <c r="CN44" s="21"/>
      <c r="CO44" s="21"/>
      <c r="CP44" s="21">
        <v>11508.65</v>
      </c>
      <c r="CQ44" s="21">
        <v>11508.5</v>
      </c>
      <c r="CR44" s="21">
        <v>11508.5</v>
      </c>
      <c r="CS44" s="21">
        <v>11508.5</v>
      </c>
      <c r="CT44" s="21">
        <v>11508.5</v>
      </c>
      <c r="CU44" s="21">
        <v>11675.135400000001</v>
      </c>
      <c r="CV44" s="21">
        <v>11749.4956</v>
      </c>
      <c r="CW44" s="21">
        <v>11749.4956</v>
      </c>
      <c r="CX44" s="21"/>
      <c r="CY44" s="21">
        <v>11541.175799999999</v>
      </c>
      <c r="CZ44" s="21">
        <v>11699.3022</v>
      </c>
      <c r="DA44" s="21">
        <v>11556.312</v>
      </c>
      <c r="DB44" s="21">
        <v>11556.312</v>
      </c>
      <c r="DC44" s="21"/>
      <c r="DD44" s="21"/>
      <c r="DE44" s="21"/>
      <c r="DF44" s="21"/>
      <c r="DG44" s="21"/>
      <c r="DH44" s="21"/>
      <c r="DI44" s="21"/>
      <c r="DJ44" s="21"/>
      <c r="DK44" s="21"/>
      <c r="DL44" s="21"/>
      <c r="DM44" s="21"/>
      <c r="DN44" s="21"/>
      <c r="DO44" s="21"/>
      <c r="DP44" s="21"/>
      <c r="DQ44" s="21">
        <v>11357.898799999999</v>
      </c>
      <c r="DR44" s="21">
        <v>11357.898799999999</v>
      </c>
      <c r="DS44" s="21">
        <v>11697.498599999999</v>
      </c>
      <c r="DT44" s="21">
        <v>11811.587600000001</v>
      </c>
      <c r="DU44" s="21"/>
      <c r="DV44" s="85">
        <v>11917.4918</v>
      </c>
      <c r="DW44" s="21">
        <v>11842.912899999999</v>
      </c>
      <c r="DX44" s="21">
        <v>11842.912899999999</v>
      </c>
      <c r="DY44" s="21">
        <v>11842.912899999999</v>
      </c>
      <c r="DZ44" s="21"/>
      <c r="EA44" s="21"/>
      <c r="EB44" s="21"/>
      <c r="EC44" s="21"/>
      <c r="ED44" s="21"/>
      <c r="EE44" s="21"/>
      <c r="EF44" s="21"/>
      <c r="EG44" s="21"/>
      <c r="EH44" s="21"/>
      <c r="EI44" s="21"/>
      <c r="EJ44" s="21"/>
      <c r="EK44" s="21"/>
      <c r="EL44" s="21"/>
      <c r="EM44" s="21"/>
    </row>
    <row r="45" spans="1:143" ht="14.7" customHeight="1" x14ac:dyDescent="0.3">
      <c r="A45" s="12"/>
      <c r="B45" s="13"/>
      <c r="C45" s="13"/>
      <c r="D45" s="14" t="s">
        <v>41</v>
      </c>
      <c r="E45" s="38"/>
      <c r="F45" s="38"/>
      <c r="G45" s="38"/>
      <c r="H45" s="39"/>
      <c r="I45" s="39"/>
      <c r="J45" s="39"/>
      <c r="K45" s="39"/>
      <c r="L45" s="39"/>
      <c r="M45" s="39"/>
      <c r="N45" s="39"/>
      <c r="O45" s="39"/>
      <c r="P45" s="39"/>
      <c r="Q45" s="39"/>
      <c r="R45" s="39"/>
      <c r="S45" s="39"/>
      <c r="T45" s="39"/>
      <c r="U45" s="39"/>
      <c r="V45" s="39"/>
      <c r="W45" s="39"/>
      <c r="X45" s="39"/>
      <c r="Y45" s="39"/>
      <c r="Z45" s="39"/>
      <c r="AA45" s="39"/>
      <c r="AB45" s="39"/>
      <c r="AC45" s="10"/>
      <c r="AD45" s="10"/>
      <c r="AE45" s="10"/>
      <c r="AF45" s="10"/>
      <c r="AG45" s="10"/>
      <c r="AH45" s="10"/>
      <c r="AI45" s="10"/>
      <c r="AJ45" s="86"/>
      <c r="AK45" s="10"/>
      <c r="AL45" s="10">
        <v>10838.6379</v>
      </c>
      <c r="AM45" s="10"/>
      <c r="AN45" s="10"/>
      <c r="AO45" s="10"/>
      <c r="AP45" s="10"/>
      <c r="AQ45" s="10"/>
      <c r="AR45" s="10"/>
      <c r="AS45" s="10">
        <v>10609.90784</v>
      </c>
      <c r="AT45" s="10"/>
      <c r="AU45" s="10">
        <v>10549.174999999999</v>
      </c>
      <c r="AV45" s="10">
        <v>10752.138199999999</v>
      </c>
      <c r="AW45" s="40">
        <v>10783.55</v>
      </c>
      <c r="AX45" s="10">
        <v>10884.6003</v>
      </c>
      <c r="AY45" s="10">
        <v>10884.6003</v>
      </c>
      <c r="AZ45" s="10">
        <v>10974.0249</v>
      </c>
      <c r="BA45" s="10">
        <v>11001.7237</v>
      </c>
      <c r="BB45" s="10">
        <v>11001.7237</v>
      </c>
      <c r="BC45" s="10">
        <v>10906.749114999999</v>
      </c>
      <c r="BD45" s="10">
        <v>10818.130199999998</v>
      </c>
      <c r="BE45" s="10"/>
      <c r="BF45" s="10">
        <v>10737.1173</v>
      </c>
      <c r="BG45" s="10">
        <v>10737.1173</v>
      </c>
      <c r="BH45" s="10">
        <v>10737.1173</v>
      </c>
      <c r="BI45" s="10">
        <v>10569.7786</v>
      </c>
      <c r="BJ45" s="10">
        <v>10585</v>
      </c>
      <c r="BK45" s="10">
        <v>10747.023300000001</v>
      </c>
      <c r="BL45" s="10">
        <v>10739.193799999999</v>
      </c>
      <c r="BM45" s="10">
        <v>10837.936600000001</v>
      </c>
      <c r="BN45" s="105">
        <v>10827.840099999999</v>
      </c>
      <c r="BO45" s="107">
        <v>10442</v>
      </c>
      <c r="BP45" s="107">
        <v>10442</v>
      </c>
      <c r="BQ45" s="107">
        <v>10442</v>
      </c>
      <c r="BR45" s="10"/>
      <c r="BS45" s="105">
        <v>10914.718199999999</v>
      </c>
      <c r="BT45" s="105">
        <v>10950.1032</v>
      </c>
      <c r="BU45" s="105"/>
      <c r="BV45" s="105">
        <v>10950.1032</v>
      </c>
      <c r="BW45" s="107">
        <v>11115.310600000001</v>
      </c>
      <c r="BX45" s="107"/>
      <c r="BY45" s="107">
        <v>11217.2821</v>
      </c>
      <c r="BZ45" s="107">
        <v>11236.532800000001</v>
      </c>
      <c r="CA45" s="105">
        <v>11205.9244</v>
      </c>
      <c r="CB45" s="107">
        <v>11236.532800000001</v>
      </c>
      <c r="CC45" s="105">
        <v>11205.9244</v>
      </c>
      <c r="CD45" s="107">
        <v>11366.143600000001</v>
      </c>
      <c r="CE45" s="107">
        <v>11366.143600000001</v>
      </c>
      <c r="CF45" s="10"/>
      <c r="CG45" s="10">
        <v>11441.703799999999</v>
      </c>
      <c r="CH45" s="10">
        <v>11311.6</v>
      </c>
      <c r="CI45" s="10"/>
      <c r="CJ45" s="10"/>
      <c r="CK45" s="10">
        <v>11613.9118</v>
      </c>
      <c r="CL45" s="10">
        <v>11613.9118</v>
      </c>
      <c r="CM45" s="10">
        <v>11613.9118</v>
      </c>
      <c r="CN45" s="10">
        <v>11613.9118</v>
      </c>
      <c r="CO45" s="10">
        <v>11613.9118</v>
      </c>
      <c r="CP45" s="10">
        <v>11461.1314</v>
      </c>
      <c r="CQ45" s="10">
        <v>11460.8752</v>
      </c>
      <c r="CR45" s="10">
        <v>11460.8752</v>
      </c>
      <c r="CS45" s="10">
        <v>11460.8752</v>
      </c>
      <c r="CT45" s="10">
        <v>11460.8752</v>
      </c>
      <c r="CU45" s="10">
        <v>11656.907300000001</v>
      </c>
      <c r="CV45" s="10">
        <v>11711.477199999999</v>
      </c>
      <c r="CW45" s="10">
        <v>11711.477199999999</v>
      </c>
      <c r="CX45" s="10"/>
      <c r="CY45" s="10">
        <v>11476.724200000001</v>
      </c>
      <c r="CZ45" s="10">
        <v>11673.598899999999</v>
      </c>
      <c r="DA45" s="10">
        <v>11523.65</v>
      </c>
      <c r="DB45" s="10">
        <v>11523.65</v>
      </c>
      <c r="DC45" s="10"/>
      <c r="DD45" s="10"/>
      <c r="DE45" s="10"/>
      <c r="DF45" s="10"/>
      <c r="DG45" s="10"/>
      <c r="DH45" s="10"/>
      <c r="DI45" s="10"/>
      <c r="DJ45" s="10"/>
      <c r="DK45" s="10"/>
      <c r="DL45" s="10"/>
      <c r="DM45" s="10"/>
      <c r="DN45" s="10"/>
      <c r="DO45" s="10"/>
      <c r="DP45" s="10"/>
      <c r="DQ45" s="10">
        <v>11315.6756</v>
      </c>
      <c r="DR45" s="10">
        <v>11315.6756</v>
      </c>
      <c r="DS45" s="10">
        <v>11597.65</v>
      </c>
      <c r="DT45" s="86">
        <v>11782.2562</v>
      </c>
      <c r="DU45" s="86"/>
      <c r="DV45" s="10">
        <v>11886.574199999999</v>
      </c>
      <c r="DW45" s="10">
        <v>11826.2577</v>
      </c>
      <c r="DX45" s="10">
        <v>11826.2577</v>
      </c>
      <c r="DY45" s="10">
        <v>11826.2577</v>
      </c>
      <c r="DZ45" s="10"/>
      <c r="EA45" s="10"/>
      <c r="EB45" s="10"/>
      <c r="EC45" s="10"/>
      <c r="ED45" s="10"/>
      <c r="EE45" s="10"/>
      <c r="EF45" s="10"/>
      <c r="EG45" s="10"/>
      <c r="EH45" s="10"/>
      <c r="EI45" s="10"/>
      <c r="EJ45" s="10"/>
      <c r="EK45" s="10"/>
      <c r="EL45" s="10"/>
      <c r="EM45" s="10"/>
    </row>
    <row r="46" spans="1:143" ht="14.7" customHeight="1" x14ac:dyDescent="0.3">
      <c r="A46" s="12"/>
      <c r="B46" s="13"/>
      <c r="C46" s="13"/>
      <c r="D46" s="14" t="s">
        <v>42</v>
      </c>
      <c r="E46" s="63"/>
      <c r="F46" s="63"/>
      <c r="G46" s="63"/>
      <c r="H46" s="64"/>
      <c r="I46" s="64"/>
      <c r="J46" s="64"/>
      <c r="K46" s="64"/>
      <c r="L46" s="64"/>
      <c r="M46" s="64"/>
      <c r="N46" s="64"/>
      <c r="O46" s="64"/>
      <c r="P46" s="64"/>
      <c r="Q46" s="64"/>
      <c r="R46" s="64"/>
      <c r="S46" s="64"/>
      <c r="T46" s="64"/>
      <c r="U46" s="64"/>
      <c r="V46" s="64"/>
      <c r="W46" s="64"/>
      <c r="X46" s="64"/>
      <c r="Y46" s="64"/>
      <c r="Z46" s="64"/>
      <c r="AA46" s="64"/>
      <c r="AB46" s="64"/>
      <c r="AC46" s="22"/>
      <c r="AD46" s="22"/>
      <c r="AE46" s="22"/>
      <c r="AF46" s="22"/>
      <c r="AG46" s="22"/>
      <c r="AH46" s="22"/>
      <c r="AI46" s="22"/>
      <c r="AJ46" s="22"/>
      <c r="AK46" s="22"/>
      <c r="AL46" s="22"/>
      <c r="AM46" s="22"/>
      <c r="AN46" s="22"/>
      <c r="AO46" s="22"/>
      <c r="AP46" s="87"/>
      <c r="AQ46" s="87"/>
      <c r="AR46" s="22"/>
      <c r="AS46" s="22">
        <v>10553.4</v>
      </c>
      <c r="AT46" s="22"/>
      <c r="AU46" s="22">
        <v>10539.4432</v>
      </c>
      <c r="AV46" s="22"/>
      <c r="AW46" s="88">
        <v>10736.373600000001</v>
      </c>
      <c r="AX46" s="22">
        <v>10652.84</v>
      </c>
      <c r="AY46" s="22">
        <v>10652.84</v>
      </c>
      <c r="AZ46" s="22"/>
      <c r="BA46" s="22">
        <v>10991.969800000001</v>
      </c>
      <c r="BB46" s="22">
        <v>10991.969800000001</v>
      </c>
      <c r="BC46" s="22">
        <v>10857.199999999999</v>
      </c>
      <c r="BD46" s="22">
        <v>10755</v>
      </c>
      <c r="BE46" s="22"/>
      <c r="BF46" s="22">
        <v>10659</v>
      </c>
      <c r="BG46" s="22">
        <v>10659</v>
      </c>
      <c r="BH46" s="22">
        <v>10659</v>
      </c>
      <c r="BI46" s="22">
        <v>10550.428</v>
      </c>
      <c r="BJ46" s="22">
        <v>10562.578600000001</v>
      </c>
      <c r="BK46" s="22">
        <v>10646</v>
      </c>
      <c r="BL46" s="22">
        <v>10646</v>
      </c>
      <c r="BM46" s="22">
        <v>10830.2948</v>
      </c>
      <c r="BN46" s="106">
        <v>10083.471399999999</v>
      </c>
      <c r="BO46" s="108">
        <v>10324.542799999999</v>
      </c>
      <c r="BP46" s="108">
        <v>10324.542799999999</v>
      </c>
      <c r="BQ46" s="108">
        <v>10324.542799999999</v>
      </c>
      <c r="BR46" s="22"/>
      <c r="BS46" s="108"/>
      <c r="BT46" s="108"/>
      <c r="BU46" s="108"/>
      <c r="BV46" s="108"/>
      <c r="BW46" s="108"/>
      <c r="BX46" s="108"/>
      <c r="BY46" s="108">
        <v>11210.440399999999</v>
      </c>
      <c r="BZ46" s="108">
        <v>11234.239000000001</v>
      </c>
      <c r="CA46" s="108"/>
      <c r="CB46" s="108">
        <v>11234.239000000001</v>
      </c>
      <c r="CC46" s="108"/>
      <c r="CD46" s="108">
        <v>11248.628200000001</v>
      </c>
      <c r="CE46" s="108">
        <v>11248.628200000001</v>
      </c>
      <c r="CF46" s="22"/>
      <c r="CG46" s="22"/>
      <c r="CH46" s="22"/>
      <c r="CI46" s="22"/>
      <c r="CJ46" s="22"/>
      <c r="CK46" s="22">
        <v>11505.1916</v>
      </c>
      <c r="CL46" s="22">
        <v>11505.1916</v>
      </c>
      <c r="CM46" s="22">
        <v>11505.1916</v>
      </c>
      <c r="CN46" s="22">
        <v>11505.1916</v>
      </c>
      <c r="CO46" s="22">
        <v>11505.1916</v>
      </c>
      <c r="CP46" s="22"/>
      <c r="CQ46" s="22">
        <v>11483.617399999999</v>
      </c>
      <c r="CR46" s="22">
        <v>11483.617399999999</v>
      </c>
      <c r="CS46" s="22">
        <v>11483.617399999999</v>
      </c>
      <c r="CT46" s="22">
        <v>11483.617399999999</v>
      </c>
      <c r="CU46" s="22">
        <v>11571.25</v>
      </c>
      <c r="CV46" s="22">
        <v>11521.779200000001</v>
      </c>
      <c r="CW46" s="22">
        <v>11521.779200000001</v>
      </c>
      <c r="CX46" s="22"/>
      <c r="CY46" s="22"/>
      <c r="CZ46" s="22"/>
      <c r="DA46" s="22">
        <v>11459.198399999999</v>
      </c>
      <c r="DB46" s="22">
        <v>11459.198399999999</v>
      </c>
      <c r="DC46" s="22"/>
      <c r="DD46" s="22"/>
      <c r="DE46" s="22"/>
      <c r="DF46" s="22"/>
      <c r="DG46" s="22"/>
      <c r="DH46" s="22"/>
      <c r="DI46" s="22"/>
      <c r="DJ46" s="22"/>
      <c r="DK46" s="22"/>
      <c r="DL46" s="22"/>
      <c r="DM46" s="22"/>
      <c r="DN46" s="22"/>
      <c r="DO46" s="22"/>
      <c r="DP46" s="22"/>
      <c r="DQ46" s="22"/>
      <c r="DR46" s="22"/>
      <c r="DS46" s="22">
        <v>11535.7826</v>
      </c>
      <c r="DT46" s="22"/>
      <c r="DU46" s="22"/>
      <c r="DV46" s="87">
        <v>11842.912899999999</v>
      </c>
      <c r="DW46" s="87"/>
      <c r="DX46" s="87"/>
      <c r="DY46" s="87"/>
      <c r="DZ46" s="87"/>
      <c r="EA46" s="87"/>
      <c r="EB46" s="87"/>
      <c r="EC46" s="87"/>
      <c r="ED46" s="87"/>
      <c r="EE46" s="22"/>
      <c r="EF46" s="22"/>
      <c r="EG46" s="22"/>
      <c r="EH46" s="22"/>
      <c r="EI46" s="22"/>
      <c r="EJ46" s="87"/>
      <c r="EK46" s="87"/>
      <c r="EL46" s="87"/>
      <c r="EM46" s="87"/>
    </row>
    <row r="47" spans="1:143" ht="14.7" customHeight="1" x14ac:dyDescent="0.3">
      <c r="A47" s="12"/>
      <c r="B47" s="13"/>
      <c r="C47" s="13"/>
      <c r="D47" s="14" t="s">
        <v>43</v>
      </c>
      <c r="E47" s="66"/>
      <c r="F47" s="66"/>
      <c r="G47" s="66"/>
      <c r="H47" s="67"/>
      <c r="I47" s="67"/>
      <c r="J47" s="67"/>
      <c r="K47" s="67"/>
      <c r="L47" s="67"/>
      <c r="M47" s="67"/>
      <c r="N47" s="67"/>
      <c r="O47" s="67"/>
      <c r="P47" s="67"/>
      <c r="Q47" s="67"/>
      <c r="R47" s="67"/>
      <c r="S47" s="67"/>
      <c r="T47" s="67"/>
      <c r="U47" s="67"/>
      <c r="V47" s="67"/>
      <c r="W47" s="67"/>
      <c r="X47" s="67"/>
      <c r="Y47" s="67"/>
      <c r="Z47" s="67"/>
      <c r="AA47" s="67"/>
      <c r="AB47" s="67"/>
      <c r="AC47" s="23"/>
      <c r="AD47" s="23"/>
      <c r="AE47" s="23"/>
      <c r="AF47" s="23"/>
      <c r="AG47" s="23"/>
      <c r="AH47" s="23"/>
      <c r="AI47" s="23"/>
      <c r="AJ47" s="23"/>
      <c r="AK47" s="23"/>
      <c r="AL47" s="23"/>
      <c r="AM47" s="23"/>
      <c r="AN47" s="23"/>
      <c r="AO47" s="23"/>
      <c r="AP47" s="23"/>
      <c r="AQ47" s="23"/>
      <c r="AR47" s="23"/>
      <c r="AS47" s="23"/>
      <c r="AT47" s="23"/>
      <c r="AU47" s="23">
        <v>10515.75</v>
      </c>
      <c r="AV47" s="23"/>
      <c r="AW47" s="68">
        <v>10628.84</v>
      </c>
      <c r="AX47" s="23"/>
      <c r="AY47" s="23"/>
      <c r="AZ47" s="23"/>
      <c r="BA47" s="23">
        <v>10913.9401</v>
      </c>
      <c r="BB47" s="23">
        <v>10913.9401</v>
      </c>
      <c r="BC47" s="23">
        <v>10818.130199999998</v>
      </c>
      <c r="BD47" s="23"/>
      <c r="BE47" s="23"/>
      <c r="BF47" s="23"/>
      <c r="BG47" s="23"/>
      <c r="BH47" s="23"/>
      <c r="BI47" s="23">
        <v>10511.05</v>
      </c>
      <c r="BJ47" s="23">
        <v>10534</v>
      </c>
      <c r="BK47" s="23">
        <v>10585</v>
      </c>
      <c r="BL47" s="23">
        <v>10585</v>
      </c>
      <c r="BM47" s="23">
        <v>10795.152599999999</v>
      </c>
      <c r="BN47" s="23"/>
      <c r="BO47" s="23"/>
      <c r="BP47" s="23"/>
      <c r="BQ47" s="23"/>
      <c r="BR47" s="23"/>
      <c r="BS47" s="23"/>
      <c r="BT47" s="23"/>
      <c r="BU47" s="23"/>
      <c r="BV47" s="23"/>
      <c r="BW47" s="23"/>
      <c r="BX47" s="23"/>
      <c r="BY47" s="23">
        <v>11122.6798</v>
      </c>
      <c r="BZ47" s="23">
        <v>11141.9305</v>
      </c>
      <c r="CA47" s="23"/>
      <c r="CB47" s="23">
        <v>11141.9305</v>
      </c>
      <c r="CC47" s="23"/>
      <c r="CD47" s="23"/>
      <c r="CE47" s="23"/>
      <c r="CF47" s="23"/>
      <c r="CG47" s="23"/>
      <c r="CH47" s="23"/>
      <c r="CI47" s="23"/>
      <c r="CJ47" s="23"/>
      <c r="CK47" s="23">
        <v>11361.1042</v>
      </c>
      <c r="CL47" s="23">
        <v>11361.1042</v>
      </c>
      <c r="CM47" s="23">
        <v>11361.1042</v>
      </c>
      <c r="CN47" s="23">
        <v>11361.1042</v>
      </c>
      <c r="CO47" s="23">
        <v>11361.1042</v>
      </c>
      <c r="CP47" s="23"/>
      <c r="CQ47" s="23">
        <v>11312.016299999999</v>
      </c>
      <c r="CR47" s="23">
        <v>11312.016299999999</v>
      </c>
      <c r="CS47" s="23">
        <v>11312.016299999999</v>
      </c>
      <c r="CT47" s="23">
        <v>11312.016299999999</v>
      </c>
      <c r="CU47" s="23">
        <v>11539.779399999999</v>
      </c>
      <c r="CV47" s="23">
        <v>11342.885400000001</v>
      </c>
      <c r="CW47" s="23">
        <v>11342.885400000001</v>
      </c>
      <c r="CX47" s="23"/>
      <c r="CY47" s="23"/>
      <c r="CZ47" s="23"/>
      <c r="DA47" s="23">
        <v>11370.819</v>
      </c>
      <c r="DB47" s="23">
        <v>11370.819</v>
      </c>
      <c r="DC47" s="23"/>
      <c r="DD47" s="23"/>
      <c r="DE47" s="23"/>
      <c r="DF47" s="23"/>
      <c r="DG47" s="23"/>
      <c r="DH47" s="23"/>
      <c r="DI47" s="23"/>
      <c r="DJ47" s="23"/>
      <c r="DK47" s="23"/>
      <c r="DL47" s="23"/>
      <c r="DM47" s="23"/>
      <c r="DN47" s="23"/>
      <c r="DO47" s="23"/>
      <c r="DP47" s="23"/>
      <c r="DQ47" s="23"/>
      <c r="DR47" s="23"/>
      <c r="DS47" s="206">
        <v>11484.9007</v>
      </c>
      <c r="DT47" s="206"/>
      <c r="DU47" s="206"/>
      <c r="DV47" s="206"/>
      <c r="DW47" s="206"/>
      <c r="DX47" s="206"/>
      <c r="DY47" s="206"/>
      <c r="DZ47" s="206"/>
      <c r="EA47" s="206"/>
      <c r="EB47" s="206"/>
      <c r="EC47" s="206"/>
      <c r="ED47" s="206"/>
      <c r="EE47" s="206"/>
      <c r="EF47" s="206"/>
      <c r="EG47" s="206"/>
      <c r="EH47" s="206"/>
      <c r="EI47" s="206"/>
      <c r="EJ47" s="23"/>
      <c r="EK47" s="23"/>
      <c r="EL47" s="23"/>
      <c r="EM47" s="23"/>
    </row>
    <row r="48" spans="1:143" ht="14.7" customHeight="1" x14ac:dyDescent="0.3">
      <c r="A48" s="12"/>
      <c r="B48" s="13"/>
      <c r="C48" s="13"/>
      <c r="D48" s="14" t="s">
        <v>44</v>
      </c>
      <c r="E48" s="69"/>
      <c r="F48" s="69"/>
      <c r="G48" s="69"/>
      <c r="H48" s="70"/>
      <c r="I48" s="70"/>
      <c r="J48" s="70"/>
      <c r="K48" s="70"/>
      <c r="L48" s="70"/>
      <c r="M48" s="70"/>
      <c r="N48" s="70"/>
      <c r="O48" s="70"/>
      <c r="P48" s="70"/>
      <c r="Q48" s="70"/>
      <c r="R48" s="70"/>
      <c r="S48" s="70"/>
      <c r="T48" s="70"/>
      <c r="U48" s="70"/>
      <c r="V48" s="70"/>
      <c r="W48" s="70"/>
      <c r="X48" s="70"/>
      <c r="Y48" s="70"/>
      <c r="Z48" s="70"/>
      <c r="AA48" s="70"/>
      <c r="AB48" s="70"/>
      <c r="AC48" s="24"/>
      <c r="AD48" s="24"/>
      <c r="AE48" s="24"/>
      <c r="AF48" s="24"/>
      <c r="AG48" s="24"/>
      <c r="AH48" s="24"/>
      <c r="AI48" s="24"/>
      <c r="AJ48" s="24"/>
      <c r="AK48" s="24"/>
      <c r="AL48" s="24"/>
      <c r="AM48" s="24"/>
      <c r="AN48" s="24"/>
      <c r="AO48" s="24"/>
      <c r="AP48" s="24"/>
      <c r="AQ48" s="24"/>
      <c r="AR48" s="24"/>
      <c r="AS48" s="24"/>
      <c r="AT48" s="24"/>
      <c r="AU48" s="24"/>
      <c r="AV48" s="24"/>
      <c r="AW48" s="71"/>
      <c r="AX48" s="24"/>
      <c r="AY48" s="24"/>
      <c r="AZ48" s="24"/>
      <c r="BA48" s="24"/>
      <c r="BB48" s="24"/>
      <c r="BC48" s="24"/>
      <c r="BD48" s="24"/>
      <c r="BE48" s="24"/>
      <c r="BF48" s="24"/>
      <c r="BG48" s="24"/>
      <c r="BH48" s="24"/>
      <c r="BI48" s="24">
        <v>10452.321399999999</v>
      </c>
      <c r="BJ48" s="24">
        <v>10445.1214</v>
      </c>
      <c r="BK48" s="24"/>
      <c r="BL48" s="24"/>
      <c r="BM48" s="24"/>
      <c r="BN48" s="24"/>
      <c r="BO48" s="24"/>
      <c r="BP48" s="24"/>
      <c r="BQ48" s="24"/>
      <c r="BR48" s="24"/>
      <c r="BS48" s="24"/>
      <c r="BT48" s="24">
        <v>10199.744199999999</v>
      </c>
      <c r="BU48" s="24"/>
      <c r="BV48" s="24">
        <v>10199.744199999999</v>
      </c>
      <c r="BW48" s="24">
        <v>10199.744199999999</v>
      </c>
      <c r="BX48" s="24">
        <v>10199.744199999999</v>
      </c>
      <c r="BY48" s="24">
        <v>10199.744199999999</v>
      </c>
      <c r="BZ48" s="24">
        <v>10199.744199999999</v>
      </c>
      <c r="CA48" s="24"/>
      <c r="CB48" s="24">
        <v>10199.744199999999</v>
      </c>
      <c r="CC48" s="24"/>
      <c r="CD48" s="24"/>
      <c r="CE48" s="24"/>
      <c r="CF48" s="24"/>
      <c r="CG48" s="24"/>
      <c r="CH48" s="24"/>
      <c r="CI48" s="24"/>
      <c r="CJ48" s="24"/>
      <c r="CK48" s="24"/>
      <c r="CL48" s="24"/>
      <c r="CM48" s="24"/>
      <c r="CN48" s="24"/>
      <c r="CO48" s="24"/>
      <c r="CP48" s="24"/>
      <c r="CQ48" s="24"/>
      <c r="CR48" s="24"/>
      <c r="CS48" s="24"/>
      <c r="CT48" s="24"/>
      <c r="CU48" s="24">
        <v>11483.617399999999</v>
      </c>
      <c r="CV48" s="24"/>
      <c r="CW48" s="24"/>
      <c r="CX48" s="24"/>
      <c r="CY48" s="24"/>
      <c r="CZ48" s="24"/>
      <c r="DA48" s="24"/>
      <c r="DB48" s="24"/>
      <c r="DC48" s="24"/>
      <c r="DD48" s="24"/>
      <c r="DE48" s="24"/>
      <c r="DF48" s="24"/>
      <c r="DG48" s="24"/>
      <c r="DH48" s="24"/>
      <c r="DI48" s="24"/>
      <c r="DJ48" s="24"/>
      <c r="DK48" s="24"/>
      <c r="DL48" s="24"/>
      <c r="DM48" s="24"/>
      <c r="DN48" s="24"/>
      <c r="DO48" s="24"/>
      <c r="DP48" s="24"/>
      <c r="DQ48" s="24"/>
      <c r="DR48" s="24"/>
      <c r="DS48" s="24"/>
      <c r="DT48" s="24"/>
      <c r="DU48" s="24"/>
      <c r="DV48" s="24"/>
      <c r="DW48" s="24"/>
      <c r="DX48" s="24"/>
      <c r="DY48" s="24"/>
      <c r="DZ48" s="24"/>
      <c r="EA48" s="24"/>
      <c r="EB48" s="24"/>
      <c r="EC48" s="24"/>
      <c r="ED48" s="24"/>
      <c r="EE48" s="24"/>
      <c r="EF48" s="24"/>
      <c r="EG48" s="24"/>
      <c r="EH48" s="24"/>
      <c r="EI48" s="24"/>
      <c r="EJ48" s="24"/>
      <c r="EK48" s="24"/>
      <c r="EL48" s="24"/>
      <c r="EM48" s="24"/>
    </row>
    <row r="49" spans="1:143" ht="14.7" customHeight="1" x14ac:dyDescent="0.3">
      <c r="A49" s="211" t="s">
        <v>45</v>
      </c>
      <c r="B49" s="212"/>
      <c r="C49" s="212"/>
      <c r="D49" s="212"/>
      <c r="E49" s="72"/>
      <c r="F49" s="72"/>
      <c r="G49" s="72"/>
      <c r="H49" s="73"/>
      <c r="I49" s="73"/>
      <c r="J49" s="73"/>
      <c r="K49" s="73"/>
      <c r="L49" s="73"/>
      <c r="M49" s="73"/>
      <c r="N49" s="73"/>
      <c r="O49" s="73"/>
      <c r="P49" s="73"/>
      <c r="Q49" s="73"/>
      <c r="R49" s="73"/>
      <c r="S49" s="73"/>
      <c r="T49" s="73"/>
      <c r="U49" s="73"/>
      <c r="V49" s="73"/>
      <c r="W49" s="73"/>
      <c r="X49" s="73"/>
      <c r="Y49" s="73"/>
      <c r="Z49" s="73"/>
      <c r="AA49" s="73"/>
      <c r="AB49" s="73"/>
      <c r="AC49" s="25"/>
      <c r="AD49" s="25"/>
      <c r="AE49" s="25"/>
      <c r="AF49" s="25"/>
      <c r="AG49" s="25"/>
      <c r="AH49" s="25"/>
      <c r="AI49" s="25"/>
      <c r="AJ49" s="25"/>
      <c r="AK49" s="25"/>
      <c r="AL49" s="25"/>
      <c r="AM49" s="25"/>
      <c r="AN49" s="25"/>
      <c r="AO49" s="25"/>
      <c r="AP49" s="25"/>
      <c r="AQ49" s="25"/>
      <c r="AR49" s="25"/>
      <c r="AS49" s="25"/>
      <c r="AT49" s="25"/>
      <c r="AU49" s="25"/>
      <c r="AV49" s="25"/>
      <c r="AW49" s="74"/>
      <c r="AX49" s="25"/>
      <c r="AY49" s="25"/>
      <c r="AZ49" s="25"/>
      <c r="BA49" s="25"/>
      <c r="BB49" s="25"/>
      <c r="BC49" s="25"/>
      <c r="BD49" s="25"/>
      <c r="BE49" s="25"/>
      <c r="BF49" s="25"/>
      <c r="BG49" s="25"/>
      <c r="BH49" s="25"/>
      <c r="BI49" s="25"/>
      <c r="BJ49" s="25"/>
      <c r="BK49" s="25"/>
      <c r="BL49" s="25"/>
      <c r="BM49" s="25"/>
      <c r="BN49" s="25"/>
      <c r="BO49" s="25"/>
      <c r="BP49" s="25"/>
      <c r="BQ49" s="25"/>
      <c r="BR49" s="25"/>
      <c r="BS49" s="25"/>
      <c r="BT49" s="25"/>
      <c r="BU49" s="25"/>
      <c r="BV49" s="25"/>
      <c r="BW49" s="25"/>
      <c r="BX49" s="25"/>
      <c r="BY49" s="25"/>
      <c r="BZ49" s="25"/>
      <c r="CA49" s="25"/>
      <c r="CB49" s="25"/>
      <c r="CC49" s="25"/>
      <c r="CD49" s="25"/>
      <c r="CE49" s="25"/>
      <c r="CF49" s="25"/>
      <c r="CG49" s="25"/>
      <c r="CH49" s="25"/>
      <c r="CI49" s="25"/>
      <c r="CJ49" s="25"/>
      <c r="CK49" s="25"/>
      <c r="CL49" s="25"/>
      <c r="CM49" s="25"/>
      <c r="CN49" s="25"/>
      <c r="CO49" s="25"/>
      <c r="CP49" s="25"/>
      <c r="CQ49" s="25"/>
      <c r="CR49" s="25"/>
      <c r="CS49" s="25"/>
      <c r="CT49" s="25"/>
      <c r="CU49" s="25">
        <v>11312.016299999999</v>
      </c>
      <c r="CV49" s="25"/>
      <c r="CW49" s="25"/>
      <c r="CX49" s="25"/>
      <c r="CY49" s="25"/>
      <c r="CZ49" s="25"/>
      <c r="DA49" s="25"/>
      <c r="DB49" s="25"/>
      <c r="DC49" s="25"/>
      <c r="DD49" s="25"/>
      <c r="DE49" s="25"/>
      <c r="DF49" s="25"/>
      <c r="DG49" s="25"/>
      <c r="DH49" s="25"/>
      <c r="DI49" s="25"/>
      <c r="DJ49" s="25"/>
      <c r="DK49" s="25"/>
      <c r="DL49" s="25"/>
      <c r="DM49" s="25"/>
      <c r="DN49" s="25"/>
      <c r="DO49" s="25"/>
      <c r="DP49" s="25"/>
      <c r="DQ49" s="25"/>
      <c r="DR49" s="25"/>
      <c r="DS49" s="25"/>
      <c r="DT49" s="25"/>
      <c r="DU49" s="25"/>
      <c r="DV49" s="25"/>
      <c r="DW49" s="25"/>
      <c r="DX49" s="25"/>
      <c r="DY49" s="25"/>
      <c r="DZ49" s="25"/>
      <c r="EA49" s="25"/>
      <c r="EB49" s="25"/>
      <c r="EC49" s="25"/>
      <c r="ED49" s="25"/>
      <c r="EE49" s="25"/>
      <c r="EF49" s="25"/>
      <c r="EG49" s="25"/>
      <c r="EH49" s="25"/>
      <c r="EI49" s="25"/>
      <c r="EJ49" s="25"/>
      <c r="EK49" s="25"/>
      <c r="EL49" s="25"/>
      <c r="EM49" s="25"/>
    </row>
    <row r="50" spans="1:143" ht="14.7" customHeight="1" x14ac:dyDescent="0.3">
      <c r="A50" s="12"/>
      <c r="B50" s="13"/>
      <c r="C50" s="13"/>
      <c r="D50" s="14" t="s">
        <v>46</v>
      </c>
      <c r="E50" s="49">
        <f t="shared" ref="E50:BB50" si="204">ABS(E2-E3)</f>
        <v>95.850000000000364</v>
      </c>
      <c r="F50" s="49">
        <f t="shared" si="204"/>
        <v>57.600000000000364</v>
      </c>
      <c r="G50" s="49">
        <f t="shared" si="204"/>
        <v>73.099999999998545</v>
      </c>
      <c r="H50" s="49">
        <f t="shared" si="204"/>
        <v>134.39999999999964</v>
      </c>
      <c r="I50" s="49">
        <f t="shared" si="204"/>
        <v>105.19999999999891</v>
      </c>
      <c r="J50" s="49">
        <f t="shared" si="204"/>
        <v>83.899999999999636</v>
      </c>
      <c r="K50" s="49">
        <f t="shared" si="204"/>
        <v>233.29999999999927</v>
      </c>
      <c r="L50" s="49">
        <f t="shared" si="204"/>
        <v>191.40000000000146</v>
      </c>
      <c r="M50" s="49">
        <f t="shared" si="204"/>
        <v>89.100000000000364</v>
      </c>
      <c r="N50" s="49">
        <f t="shared" si="204"/>
        <v>63.649999999999636</v>
      </c>
      <c r="O50" s="49">
        <f t="shared" si="204"/>
        <v>55.5</v>
      </c>
      <c r="P50" s="49">
        <f t="shared" si="204"/>
        <v>96.299999999999272</v>
      </c>
      <c r="Q50" s="49">
        <f t="shared" si="204"/>
        <v>57.149999999999636</v>
      </c>
      <c r="R50" s="49">
        <f t="shared" si="204"/>
        <v>82.5</v>
      </c>
      <c r="S50" s="49">
        <f t="shared" si="204"/>
        <v>225</v>
      </c>
      <c r="T50" s="49">
        <f t="shared" si="204"/>
        <v>133.04999999999927</v>
      </c>
      <c r="U50" s="49">
        <f t="shared" si="204"/>
        <v>212.95000000000073</v>
      </c>
      <c r="V50" s="49">
        <f t="shared" si="204"/>
        <v>69.75</v>
      </c>
      <c r="W50" s="49">
        <f t="shared" si="204"/>
        <v>76.450000000000728</v>
      </c>
      <c r="X50" s="49">
        <f t="shared" si="204"/>
        <v>70.349999999998545</v>
      </c>
      <c r="Y50" s="49">
        <f t="shared" si="204"/>
        <v>116.5</v>
      </c>
      <c r="Z50" s="49">
        <f t="shared" si="204"/>
        <v>160.30000000000109</v>
      </c>
      <c r="AA50" s="49">
        <f t="shared" si="204"/>
        <v>152.79999999999927</v>
      </c>
      <c r="AB50" s="49">
        <f t="shared" si="204"/>
        <v>112.39999999999964</v>
      </c>
      <c r="AC50" s="16">
        <f t="shared" si="204"/>
        <v>85.800000000001091</v>
      </c>
      <c r="AD50" s="16">
        <f t="shared" si="204"/>
        <v>85.200000000000728</v>
      </c>
      <c r="AE50" s="16">
        <f t="shared" si="204"/>
        <v>121</v>
      </c>
      <c r="AF50" s="16">
        <f t="shared" si="204"/>
        <v>57.550000000001091</v>
      </c>
      <c r="AG50" s="16">
        <f t="shared" si="204"/>
        <v>110.75</v>
      </c>
      <c r="AH50" s="16">
        <f t="shared" si="204"/>
        <v>115.64999999999964</v>
      </c>
      <c r="AI50" s="16">
        <f t="shared" si="204"/>
        <v>119.40000000000146</v>
      </c>
      <c r="AJ50" s="16">
        <f t="shared" si="204"/>
        <v>51.25</v>
      </c>
      <c r="AK50" s="16">
        <f t="shared" si="204"/>
        <v>86</v>
      </c>
      <c r="AL50" s="16">
        <f t="shared" si="204"/>
        <v>76</v>
      </c>
      <c r="AM50" s="16">
        <f t="shared" si="204"/>
        <v>101.70000000000073</v>
      </c>
      <c r="AN50" s="16">
        <f t="shared" si="204"/>
        <v>85.649999999999636</v>
      </c>
      <c r="AO50" s="16">
        <f t="shared" si="204"/>
        <v>132.84999999999854</v>
      </c>
      <c r="AP50" s="16">
        <f t="shared" si="204"/>
        <v>67.950000000000728</v>
      </c>
      <c r="AQ50" s="16">
        <f t="shared" si="204"/>
        <v>175.25</v>
      </c>
      <c r="AR50" s="16">
        <f t="shared" si="204"/>
        <v>651.29999999999927</v>
      </c>
      <c r="AS50" s="16">
        <f t="shared" si="204"/>
        <v>173.5</v>
      </c>
      <c r="AT50" s="16">
        <f t="shared" si="204"/>
        <v>106.70000000000073</v>
      </c>
      <c r="AU50" s="16">
        <f t="shared" si="204"/>
        <v>97.350000000000364</v>
      </c>
      <c r="AV50" s="16">
        <f t="shared" si="204"/>
        <v>159.5</v>
      </c>
      <c r="AW50" s="50">
        <f t="shared" si="204"/>
        <v>170</v>
      </c>
      <c r="AX50" s="16">
        <f t="shared" si="204"/>
        <v>113.75</v>
      </c>
      <c r="AY50" s="16">
        <f t="shared" si="204"/>
        <v>70</v>
      </c>
      <c r="AZ50" s="16">
        <f t="shared" si="204"/>
        <v>109.89999999999964</v>
      </c>
      <c r="BA50" s="16">
        <f t="shared" si="204"/>
        <v>74.5</v>
      </c>
      <c r="BB50" s="16">
        <f t="shared" si="204"/>
        <v>115.75</v>
      </c>
      <c r="BC50" s="16">
        <f t="shared" ref="BC50:BL50" si="205">ABS(BC2-BC3)</f>
        <v>73.799999999999272</v>
      </c>
      <c r="BD50" s="16">
        <f t="shared" si="205"/>
        <v>87.100000000000364</v>
      </c>
      <c r="BE50" s="16">
        <f t="shared" si="205"/>
        <v>119.54999999999927</v>
      </c>
      <c r="BF50" s="16">
        <f t="shared" si="205"/>
        <v>73.950000000000728</v>
      </c>
      <c r="BG50" s="16">
        <f t="shared" si="205"/>
        <v>165.35000000000036</v>
      </c>
      <c r="BH50" s="16">
        <f t="shared" si="205"/>
        <v>131.5</v>
      </c>
      <c r="BI50" s="16">
        <f t="shared" si="205"/>
        <v>137.20000000000073</v>
      </c>
      <c r="BJ50" s="16">
        <f t="shared" si="205"/>
        <v>106.30000000000109</v>
      </c>
      <c r="BK50" s="16">
        <f t="shared" si="205"/>
        <v>87.350000000000364</v>
      </c>
      <c r="BL50" s="16">
        <f t="shared" si="205"/>
        <v>43.149999999999636</v>
      </c>
      <c r="BM50" s="16">
        <f t="shared" ref="BM50:CT50" si="206">ABS(BM2-BM3)</f>
        <v>99.050000000001091</v>
      </c>
      <c r="BN50" s="16">
        <f t="shared" si="206"/>
        <v>159.45000000000073</v>
      </c>
      <c r="BO50" s="16">
        <f t="shared" si="206"/>
        <v>188.5</v>
      </c>
      <c r="BP50" s="16">
        <f t="shared" si="206"/>
        <v>80.850000000000364</v>
      </c>
      <c r="BQ50" s="16">
        <f t="shared" si="206"/>
        <v>54.799999999999272</v>
      </c>
      <c r="BR50" s="16">
        <f t="shared" si="206"/>
        <v>403.80000000000109</v>
      </c>
      <c r="BS50" s="16">
        <f t="shared" si="206"/>
        <v>177.89999999999964</v>
      </c>
      <c r="BT50" s="16">
        <f t="shared" si="206"/>
        <v>63.449999999998909</v>
      </c>
      <c r="BU50" s="16">
        <f t="shared" si="206"/>
        <v>61.949999999998909</v>
      </c>
      <c r="BV50" s="16">
        <f t="shared" si="206"/>
        <v>40.049999999999272</v>
      </c>
      <c r="BW50" s="16">
        <f t="shared" si="206"/>
        <v>121.04999999999927</v>
      </c>
      <c r="BX50" s="16">
        <f t="shared" si="206"/>
        <v>93.399999999999636</v>
      </c>
      <c r="BY50" s="16">
        <f t="shared" si="206"/>
        <v>75.699999999998909</v>
      </c>
      <c r="BZ50" s="16">
        <f t="shared" si="206"/>
        <v>69.700000000000728</v>
      </c>
      <c r="CA50" s="16">
        <f t="shared" si="206"/>
        <v>116.20000000000073</v>
      </c>
      <c r="CB50" s="16">
        <f t="shared" si="206"/>
        <v>117.64999999999964</v>
      </c>
      <c r="CC50" s="16">
        <f t="shared" si="206"/>
        <v>92.600000000000364</v>
      </c>
      <c r="CD50" s="16">
        <f t="shared" si="206"/>
        <v>53</v>
      </c>
      <c r="CE50" s="16">
        <f t="shared" si="206"/>
        <v>138.25</v>
      </c>
      <c r="CF50" s="16">
        <f t="shared" si="206"/>
        <v>84.049999999999272</v>
      </c>
      <c r="CG50" s="16">
        <f t="shared" si="206"/>
        <v>144.29999999999927</v>
      </c>
      <c r="CH50" s="16">
        <f t="shared" si="206"/>
        <v>133.20000000000073</v>
      </c>
      <c r="CI50" s="16">
        <f t="shared" si="206"/>
        <v>136.04999999999927</v>
      </c>
      <c r="CJ50" s="16">
        <f t="shared" si="206"/>
        <v>60.200000000000728</v>
      </c>
      <c r="CK50" s="16">
        <f t="shared" si="206"/>
        <v>93.350000000000364</v>
      </c>
      <c r="CL50" s="16">
        <f t="shared" si="206"/>
        <v>73.5</v>
      </c>
      <c r="CM50" s="16">
        <f t="shared" si="206"/>
        <v>131.85000000000036</v>
      </c>
      <c r="CN50" s="16">
        <f t="shared" si="206"/>
        <v>103.34999999999854</v>
      </c>
      <c r="CO50" s="16">
        <f t="shared" si="206"/>
        <v>80.149999999999636</v>
      </c>
      <c r="CP50" s="16">
        <f t="shared" si="206"/>
        <v>161.19999999999891</v>
      </c>
      <c r="CQ50" s="16">
        <f t="shared" si="206"/>
        <v>114.19999999999891</v>
      </c>
      <c r="CR50" s="16">
        <f t="shared" si="206"/>
        <v>108.29999999999927</v>
      </c>
      <c r="CS50" s="16">
        <f t="shared" si="206"/>
        <v>56.150000000001455</v>
      </c>
      <c r="CT50" s="16">
        <f t="shared" si="206"/>
        <v>78.550000000001091</v>
      </c>
      <c r="CU50" s="16">
        <f>ABS(CU2-CU3)</f>
        <v>56.350000000000364</v>
      </c>
      <c r="CV50" s="16">
        <f>ABS(CV2-CV3)</f>
        <v>79.400000000001455</v>
      </c>
      <c r="CW50" s="16">
        <f>ABS(CW2-CW3)</f>
        <v>117.64999999999964</v>
      </c>
      <c r="CX50" s="16">
        <f t="shared" ref="CX50:DB50" si="207">ABS(CX2-CX3)</f>
        <v>143.09999999999854</v>
      </c>
      <c r="CY50" s="16">
        <f t="shared" si="207"/>
        <v>81.150000000001455</v>
      </c>
      <c r="CZ50" s="16">
        <f t="shared" si="207"/>
        <v>162</v>
      </c>
      <c r="DA50" s="16">
        <f t="shared" si="207"/>
        <v>172.45000000000073</v>
      </c>
      <c r="DB50" s="16">
        <f t="shared" si="207"/>
        <v>101.14999999999964</v>
      </c>
      <c r="DC50" s="16">
        <f t="shared" ref="DC50:DH50" si="208">ABS(DC2-DC3)</f>
        <v>100.35000000000036</v>
      </c>
      <c r="DD50" s="16">
        <f t="shared" si="208"/>
        <v>89.75</v>
      </c>
      <c r="DE50" s="16">
        <f t="shared" si="208"/>
        <v>71.549999999999272</v>
      </c>
      <c r="DF50" s="16">
        <f t="shared" si="208"/>
        <v>61.199999999998909</v>
      </c>
      <c r="DG50" s="16">
        <f t="shared" si="208"/>
        <v>172.59999999999854</v>
      </c>
      <c r="DH50" s="16">
        <f t="shared" si="208"/>
        <v>132.14999999999964</v>
      </c>
      <c r="DI50" s="16">
        <f t="shared" ref="DI50:EC50" si="209">ABS(DI2-DI3)</f>
        <v>102.55000000000109</v>
      </c>
      <c r="DJ50" s="16">
        <f t="shared" si="209"/>
        <v>94.75</v>
      </c>
      <c r="DK50" s="16">
        <f t="shared" si="209"/>
        <v>174.60000000000036</v>
      </c>
      <c r="DL50" s="16">
        <f t="shared" si="209"/>
        <v>186.45000000000073</v>
      </c>
      <c r="DM50" s="16">
        <f t="shared" si="209"/>
        <v>149.84999999999854</v>
      </c>
      <c r="DN50" s="16">
        <f t="shared" si="209"/>
        <v>138.19999999999891</v>
      </c>
      <c r="DO50" s="16">
        <f t="shared" si="209"/>
        <v>166.29999999999927</v>
      </c>
      <c r="DP50" s="16">
        <f t="shared" si="209"/>
        <v>253.5</v>
      </c>
      <c r="DQ50" s="16">
        <f t="shared" si="209"/>
        <v>200.75</v>
      </c>
      <c r="DR50" s="16">
        <f t="shared" si="209"/>
        <v>102.39999999999964</v>
      </c>
      <c r="DS50" s="16">
        <f t="shared" si="209"/>
        <v>426.64999999999964</v>
      </c>
      <c r="DT50" s="16">
        <f t="shared" si="209"/>
        <v>200.89999999999964</v>
      </c>
      <c r="DU50" s="16">
        <f t="shared" si="209"/>
        <v>144.75</v>
      </c>
      <c r="DV50" s="16">
        <f t="shared" si="209"/>
        <v>93.649999999999636</v>
      </c>
      <c r="DW50" s="16">
        <f t="shared" si="209"/>
        <v>95.100000000000364</v>
      </c>
      <c r="DX50" s="16">
        <f t="shared" si="209"/>
        <v>109.14999999999964</v>
      </c>
      <c r="DY50" s="16">
        <f t="shared" si="209"/>
        <v>209.79999999999927</v>
      </c>
      <c r="DZ50" s="16">
        <f t="shared" si="209"/>
        <v>182.94999999999891</v>
      </c>
      <c r="EA50" s="16">
        <f t="shared" si="209"/>
        <v>89.350000000000364</v>
      </c>
      <c r="EB50" s="16">
        <f t="shared" si="209"/>
        <v>209.54999999999927</v>
      </c>
      <c r="EC50" s="16">
        <f t="shared" si="209"/>
        <v>128</v>
      </c>
      <c r="ED50" s="16">
        <f t="shared" ref="ED50:EM50" si="210">ABS(ED2-ED3)</f>
        <v>103.29999999999927</v>
      </c>
      <c r="EE50" s="16">
        <f t="shared" si="210"/>
        <v>96</v>
      </c>
      <c r="EF50" s="16">
        <f t="shared" si="210"/>
        <v>96.100000000000364</v>
      </c>
      <c r="EG50" s="16">
        <f t="shared" si="210"/>
        <v>114.30000000000109</v>
      </c>
      <c r="EH50" s="16">
        <f t="shared" si="210"/>
        <v>114.14999999999964</v>
      </c>
      <c r="EI50" s="16">
        <f t="shared" si="210"/>
        <v>186.29999999999927</v>
      </c>
      <c r="EJ50" s="16">
        <f t="shared" si="210"/>
        <v>86.050000000001091</v>
      </c>
      <c r="EK50" s="16">
        <f t="shared" si="210"/>
        <v>177.39999999999964</v>
      </c>
      <c r="EL50" s="16">
        <f t="shared" si="210"/>
        <v>208.45000000000073</v>
      </c>
      <c r="EM50" s="16">
        <f t="shared" si="210"/>
        <v>122.85000000000036</v>
      </c>
    </row>
    <row r="51" spans="1:143" ht="14.7" customHeight="1" x14ac:dyDescent="0.3">
      <c r="A51" s="12"/>
      <c r="B51" s="13"/>
      <c r="C51" s="13"/>
      <c r="D51" s="14" t="s">
        <v>47</v>
      </c>
      <c r="E51" s="49">
        <f t="shared" ref="E51:BB51" si="211">E50*1.1</f>
        <v>105.43500000000041</v>
      </c>
      <c r="F51" s="49">
        <f t="shared" si="211"/>
        <v>63.360000000000404</v>
      </c>
      <c r="G51" s="49">
        <f t="shared" si="211"/>
        <v>80.409999999998405</v>
      </c>
      <c r="H51" s="49">
        <f t="shared" si="211"/>
        <v>147.83999999999961</v>
      </c>
      <c r="I51" s="49">
        <f t="shared" si="211"/>
        <v>115.71999999999881</v>
      </c>
      <c r="J51" s="49">
        <f t="shared" si="211"/>
        <v>92.289999999999608</v>
      </c>
      <c r="K51" s="49">
        <f t="shared" si="211"/>
        <v>256.6299999999992</v>
      </c>
      <c r="L51" s="49">
        <f t="shared" si="211"/>
        <v>210.54000000000161</v>
      </c>
      <c r="M51" s="49">
        <f t="shared" si="211"/>
        <v>98.010000000000403</v>
      </c>
      <c r="N51" s="49">
        <f t="shared" si="211"/>
        <v>70.014999999999603</v>
      </c>
      <c r="O51" s="49">
        <f t="shared" si="211"/>
        <v>61.050000000000004</v>
      </c>
      <c r="P51" s="49">
        <f t="shared" si="211"/>
        <v>105.92999999999921</v>
      </c>
      <c r="Q51" s="49">
        <f t="shared" si="211"/>
        <v>62.864999999999604</v>
      </c>
      <c r="R51" s="49">
        <f t="shared" si="211"/>
        <v>90.750000000000014</v>
      </c>
      <c r="S51" s="49">
        <f t="shared" si="211"/>
        <v>247.50000000000003</v>
      </c>
      <c r="T51" s="49">
        <f t="shared" si="211"/>
        <v>146.35499999999922</v>
      </c>
      <c r="U51" s="49">
        <f t="shared" si="211"/>
        <v>234.24500000000083</v>
      </c>
      <c r="V51" s="49">
        <f t="shared" si="211"/>
        <v>76.725000000000009</v>
      </c>
      <c r="W51" s="49">
        <f t="shared" si="211"/>
        <v>84.095000000000809</v>
      </c>
      <c r="X51" s="49">
        <f t="shared" si="211"/>
        <v>77.384999999998399</v>
      </c>
      <c r="Y51" s="49">
        <f t="shared" si="211"/>
        <v>128.15</v>
      </c>
      <c r="Z51" s="49">
        <f t="shared" si="211"/>
        <v>176.33000000000121</v>
      </c>
      <c r="AA51" s="49">
        <f t="shared" si="211"/>
        <v>168.07999999999922</v>
      </c>
      <c r="AB51" s="49">
        <f t="shared" si="211"/>
        <v>123.63999999999962</v>
      </c>
      <c r="AC51" s="16">
        <f t="shared" si="211"/>
        <v>94.380000000001203</v>
      </c>
      <c r="AD51" s="16">
        <f t="shared" si="211"/>
        <v>93.720000000000809</v>
      </c>
      <c r="AE51" s="16">
        <f t="shared" si="211"/>
        <v>133.10000000000002</v>
      </c>
      <c r="AF51" s="16">
        <f t="shared" si="211"/>
        <v>63.305000000001208</v>
      </c>
      <c r="AG51" s="16">
        <f t="shared" si="211"/>
        <v>121.825</v>
      </c>
      <c r="AH51" s="16">
        <f t="shared" si="211"/>
        <v>127.21499999999961</v>
      </c>
      <c r="AI51" s="16">
        <f t="shared" si="211"/>
        <v>131.34000000000162</v>
      </c>
      <c r="AJ51" s="16">
        <f t="shared" si="211"/>
        <v>56.375000000000007</v>
      </c>
      <c r="AK51" s="16">
        <f t="shared" si="211"/>
        <v>94.600000000000009</v>
      </c>
      <c r="AL51" s="16">
        <f t="shared" si="211"/>
        <v>83.600000000000009</v>
      </c>
      <c r="AM51" s="16">
        <f t="shared" si="211"/>
        <v>111.87000000000081</v>
      </c>
      <c r="AN51" s="16">
        <f t="shared" si="211"/>
        <v>94.214999999999606</v>
      </c>
      <c r="AO51" s="16">
        <f t="shared" si="211"/>
        <v>146.1349999999984</v>
      </c>
      <c r="AP51" s="16">
        <f t="shared" si="211"/>
        <v>74.7450000000008</v>
      </c>
      <c r="AQ51" s="16">
        <f t="shared" si="211"/>
        <v>192.77500000000001</v>
      </c>
      <c r="AR51" s="16">
        <f t="shared" si="211"/>
        <v>716.42999999999927</v>
      </c>
      <c r="AS51" s="16">
        <f t="shared" si="211"/>
        <v>190.85000000000002</v>
      </c>
      <c r="AT51" s="16">
        <f t="shared" si="211"/>
        <v>117.37000000000081</v>
      </c>
      <c r="AU51" s="16">
        <f t="shared" si="211"/>
        <v>107.08500000000041</v>
      </c>
      <c r="AV51" s="16">
        <f t="shared" si="211"/>
        <v>175.45000000000002</v>
      </c>
      <c r="AW51" s="50">
        <f t="shared" si="211"/>
        <v>187.00000000000003</v>
      </c>
      <c r="AX51" s="16">
        <f t="shared" si="211"/>
        <v>125.12500000000001</v>
      </c>
      <c r="AY51" s="16">
        <f t="shared" si="211"/>
        <v>77</v>
      </c>
      <c r="AZ51" s="16">
        <f t="shared" si="211"/>
        <v>120.8899999999996</v>
      </c>
      <c r="BA51" s="16">
        <f t="shared" si="211"/>
        <v>81.95</v>
      </c>
      <c r="BB51" s="16">
        <f t="shared" si="211"/>
        <v>127.32500000000002</v>
      </c>
      <c r="BC51" s="16">
        <f t="shared" ref="BC51:BL51" si="212">BC50*1.1</f>
        <v>81.179999999999211</v>
      </c>
      <c r="BD51" s="16">
        <f t="shared" si="212"/>
        <v>95.810000000000414</v>
      </c>
      <c r="BE51" s="16">
        <f t="shared" si="212"/>
        <v>131.5049999999992</v>
      </c>
      <c r="BF51" s="16">
        <f t="shared" si="212"/>
        <v>81.345000000000809</v>
      </c>
      <c r="BG51" s="16">
        <f t="shared" si="212"/>
        <v>181.88500000000042</v>
      </c>
      <c r="BH51" s="16">
        <f t="shared" si="212"/>
        <v>144.65</v>
      </c>
      <c r="BI51" s="16">
        <f t="shared" si="212"/>
        <v>150.92000000000081</v>
      </c>
      <c r="BJ51" s="16">
        <f t="shared" si="212"/>
        <v>116.93000000000121</v>
      </c>
      <c r="BK51" s="16">
        <f t="shared" si="212"/>
        <v>96.085000000000406</v>
      </c>
      <c r="BL51" s="16">
        <f t="shared" si="212"/>
        <v>47.464999999999606</v>
      </c>
      <c r="BM51" s="16">
        <f t="shared" ref="BM51:CT51" si="213">BM50*1.1</f>
        <v>108.95500000000121</v>
      </c>
      <c r="BN51" s="16">
        <f t="shared" si="213"/>
        <v>175.39500000000081</v>
      </c>
      <c r="BO51" s="16">
        <f t="shared" si="213"/>
        <v>207.35000000000002</v>
      </c>
      <c r="BP51" s="16">
        <f t="shared" si="213"/>
        <v>88.935000000000414</v>
      </c>
      <c r="BQ51" s="16">
        <f t="shared" si="213"/>
        <v>60.279999999999205</v>
      </c>
      <c r="BR51" s="16">
        <f t="shared" si="213"/>
        <v>444.18000000000126</v>
      </c>
      <c r="BS51" s="16">
        <f t="shared" si="213"/>
        <v>195.68999999999963</v>
      </c>
      <c r="BT51" s="16">
        <f t="shared" si="213"/>
        <v>69.794999999998808</v>
      </c>
      <c r="BU51" s="16">
        <f t="shared" si="213"/>
        <v>68.144999999998802</v>
      </c>
      <c r="BV51" s="16">
        <f t="shared" si="213"/>
        <v>44.054999999999204</v>
      </c>
      <c r="BW51" s="16">
        <f t="shared" si="213"/>
        <v>133.15499999999921</v>
      </c>
      <c r="BX51" s="16">
        <f t="shared" si="213"/>
        <v>102.73999999999961</v>
      </c>
      <c r="BY51" s="16">
        <f t="shared" si="213"/>
        <v>83.269999999998802</v>
      </c>
      <c r="BZ51" s="16">
        <f t="shared" si="213"/>
        <v>76.670000000000812</v>
      </c>
      <c r="CA51" s="16">
        <f t="shared" si="213"/>
        <v>127.82000000000082</v>
      </c>
      <c r="CB51" s="16">
        <f t="shared" si="213"/>
        <v>129.41499999999962</v>
      </c>
      <c r="CC51" s="16">
        <f t="shared" si="213"/>
        <v>101.86000000000041</v>
      </c>
      <c r="CD51" s="16">
        <f t="shared" si="213"/>
        <v>58.300000000000004</v>
      </c>
      <c r="CE51" s="16">
        <f t="shared" si="213"/>
        <v>152.07500000000002</v>
      </c>
      <c r="CF51" s="16">
        <f t="shared" si="213"/>
        <v>92.454999999999202</v>
      </c>
      <c r="CG51" s="16">
        <f t="shared" si="213"/>
        <v>158.72999999999922</v>
      </c>
      <c r="CH51" s="16">
        <f t="shared" si="213"/>
        <v>146.52000000000081</v>
      </c>
      <c r="CI51" s="16">
        <f t="shared" si="213"/>
        <v>149.65499999999921</v>
      </c>
      <c r="CJ51" s="16">
        <f t="shared" si="213"/>
        <v>66.220000000000809</v>
      </c>
      <c r="CK51" s="16">
        <f t="shared" si="213"/>
        <v>102.68500000000041</v>
      </c>
      <c r="CL51" s="16">
        <f t="shared" si="213"/>
        <v>80.850000000000009</v>
      </c>
      <c r="CM51" s="16">
        <f t="shared" si="213"/>
        <v>145.03500000000042</v>
      </c>
      <c r="CN51" s="16">
        <f t="shared" si="213"/>
        <v>113.68499999999841</v>
      </c>
      <c r="CO51" s="16">
        <f t="shared" si="213"/>
        <v>88.164999999999608</v>
      </c>
      <c r="CP51" s="16">
        <f t="shared" si="213"/>
        <v>177.31999999999883</v>
      </c>
      <c r="CQ51" s="16">
        <f t="shared" si="213"/>
        <v>125.61999999999881</v>
      </c>
      <c r="CR51" s="16">
        <f t="shared" si="213"/>
        <v>119.12999999999921</v>
      </c>
      <c r="CS51" s="16">
        <f t="shared" si="213"/>
        <v>61.765000000001606</v>
      </c>
      <c r="CT51" s="16">
        <f t="shared" si="213"/>
        <v>86.405000000001209</v>
      </c>
      <c r="CU51" s="16">
        <f>CU50*1.1</f>
        <v>61.985000000000404</v>
      </c>
      <c r="CV51" s="16">
        <f>CV50*1.1</f>
        <v>87.340000000001609</v>
      </c>
      <c r="CW51" s="16">
        <f>CW50*1.1</f>
        <v>129.41499999999962</v>
      </c>
      <c r="CX51" s="16">
        <f t="shared" ref="CX51:DB51" si="214">CX50*1.1</f>
        <v>157.4099999999984</v>
      </c>
      <c r="CY51" s="16">
        <f t="shared" si="214"/>
        <v>89.265000000001606</v>
      </c>
      <c r="CZ51" s="16">
        <f t="shared" si="214"/>
        <v>178.20000000000002</v>
      </c>
      <c r="DA51" s="16">
        <f t="shared" si="214"/>
        <v>189.69500000000082</v>
      </c>
      <c r="DB51" s="16">
        <f t="shared" si="214"/>
        <v>111.2649999999996</v>
      </c>
      <c r="DC51" s="16">
        <f t="shared" ref="DC51:DH51" si="215">DC50*1.1</f>
        <v>110.3850000000004</v>
      </c>
      <c r="DD51" s="16">
        <f t="shared" si="215"/>
        <v>98.725000000000009</v>
      </c>
      <c r="DE51" s="16">
        <f t="shared" si="215"/>
        <v>78.704999999999202</v>
      </c>
      <c r="DF51" s="16">
        <f t="shared" si="215"/>
        <v>67.319999999998799</v>
      </c>
      <c r="DG51" s="16">
        <f t="shared" si="215"/>
        <v>189.85999999999842</v>
      </c>
      <c r="DH51" s="16">
        <f t="shared" si="215"/>
        <v>145.36499999999961</v>
      </c>
      <c r="DI51" s="16">
        <f t="shared" ref="DI51:EC51" si="216">DI50*1.1</f>
        <v>112.80500000000121</v>
      </c>
      <c r="DJ51" s="16">
        <f t="shared" si="216"/>
        <v>104.22500000000001</v>
      </c>
      <c r="DK51" s="16">
        <f t="shared" si="216"/>
        <v>192.06000000000043</v>
      </c>
      <c r="DL51" s="16">
        <f t="shared" si="216"/>
        <v>205.09500000000082</v>
      </c>
      <c r="DM51" s="16">
        <f t="shared" si="216"/>
        <v>164.83499999999842</v>
      </c>
      <c r="DN51" s="16">
        <f t="shared" si="216"/>
        <v>152.01999999999882</v>
      </c>
      <c r="DO51" s="16">
        <f t="shared" si="216"/>
        <v>182.92999999999921</v>
      </c>
      <c r="DP51" s="16">
        <f t="shared" si="216"/>
        <v>278.85000000000002</v>
      </c>
      <c r="DQ51" s="16">
        <f t="shared" si="216"/>
        <v>220.82500000000002</v>
      </c>
      <c r="DR51" s="16">
        <f t="shared" si="216"/>
        <v>112.6399999999996</v>
      </c>
      <c r="DS51" s="16">
        <f t="shared" si="216"/>
        <v>469.31499999999966</v>
      </c>
      <c r="DT51" s="16">
        <f t="shared" si="216"/>
        <v>220.98999999999961</v>
      </c>
      <c r="DU51" s="16">
        <f t="shared" si="216"/>
        <v>159.22500000000002</v>
      </c>
      <c r="DV51" s="16">
        <f t="shared" si="216"/>
        <v>103.0149999999996</v>
      </c>
      <c r="DW51" s="16">
        <f t="shared" si="216"/>
        <v>104.61000000000041</v>
      </c>
      <c r="DX51" s="16">
        <f t="shared" si="216"/>
        <v>120.06499999999961</v>
      </c>
      <c r="DY51" s="16">
        <f t="shared" si="216"/>
        <v>230.77999999999921</v>
      </c>
      <c r="DZ51" s="16">
        <f t="shared" si="216"/>
        <v>201.24499999999881</v>
      </c>
      <c r="EA51" s="16">
        <f t="shared" si="216"/>
        <v>98.285000000000409</v>
      </c>
      <c r="EB51" s="16">
        <f t="shared" si="216"/>
        <v>230.50499999999923</v>
      </c>
      <c r="EC51" s="16">
        <f t="shared" si="216"/>
        <v>140.80000000000001</v>
      </c>
      <c r="ED51" s="16">
        <f t="shared" ref="ED51:EM51" si="217">ED50*1.1</f>
        <v>113.62999999999921</v>
      </c>
      <c r="EE51" s="16">
        <f t="shared" si="217"/>
        <v>105.60000000000001</v>
      </c>
      <c r="EF51" s="16">
        <f t="shared" si="217"/>
        <v>105.71000000000041</v>
      </c>
      <c r="EG51" s="16">
        <f t="shared" si="217"/>
        <v>125.73000000000121</v>
      </c>
      <c r="EH51" s="16">
        <f t="shared" si="217"/>
        <v>125.56499999999961</v>
      </c>
      <c r="EI51" s="16">
        <f t="shared" si="217"/>
        <v>204.92999999999921</v>
      </c>
      <c r="EJ51" s="16">
        <f t="shared" si="217"/>
        <v>94.655000000001209</v>
      </c>
      <c r="EK51" s="16">
        <f t="shared" si="217"/>
        <v>195.13999999999962</v>
      </c>
      <c r="EL51" s="16">
        <f t="shared" si="217"/>
        <v>229.29500000000081</v>
      </c>
      <c r="EM51" s="16">
        <f t="shared" si="217"/>
        <v>135.13500000000042</v>
      </c>
    </row>
    <row r="52" spans="1:143" ht="14.7" customHeight="1" x14ac:dyDescent="0.3">
      <c r="A52" s="12"/>
      <c r="B52" s="13"/>
      <c r="C52" s="13"/>
      <c r="D52" s="14" t="s">
        <v>48</v>
      </c>
      <c r="E52" s="49">
        <f t="shared" ref="E52:BB52" si="218">(E2+E3)</f>
        <v>21786.550000000003</v>
      </c>
      <c r="F52" s="49">
        <f t="shared" si="218"/>
        <v>21724.300000000003</v>
      </c>
      <c r="G52" s="49">
        <f t="shared" si="218"/>
        <v>21569</v>
      </c>
      <c r="H52" s="49">
        <f t="shared" si="218"/>
        <v>21310.9</v>
      </c>
      <c r="I52" s="49">
        <f t="shared" si="218"/>
        <v>21303.9</v>
      </c>
      <c r="J52" s="49">
        <f t="shared" si="218"/>
        <v>21033.800000000003</v>
      </c>
      <c r="K52" s="49">
        <f t="shared" si="218"/>
        <v>20901</v>
      </c>
      <c r="L52" s="49">
        <f t="shared" si="218"/>
        <v>21313</v>
      </c>
      <c r="M52" s="49">
        <f t="shared" si="218"/>
        <v>21588.1</v>
      </c>
      <c r="N52" s="49">
        <f t="shared" si="218"/>
        <v>21567.85</v>
      </c>
      <c r="O52" s="49">
        <f t="shared" si="218"/>
        <v>21745.200000000001</v>
      </c>
      <c r="P52" s="49">
        <f t="shared" si="218"/>
        <v>21734.5</v>
      </c>
      <c r="Q52" s="49">
        <f t="shared" si="218"/>
        <v>21913.15</v>
      </c>
      <c r="R52" s="49">
        <f t="shared" si="218"/>
        <v>21842.6</v>
      </c>
      <c r="S52" s="49">
        <f t="shared" si="218"/>
        <v>21702.3</v>
      </c>
      <c r="T52" s="49">
        <f t="shared" si="218"/>
        <v>21431.55</v>
      </c>
      <c r="U52" s="49">
        <f t="shared" si="218"/>
        <v>21282.05</v>
      </c>
      <c r="V52" s="49">
        <f t="shared" si="218"/>
        <v>21598.65</v>
      </c>
      <c r="W52" s="49">
        <f t="shared" si="218"/>
        <v>21710.75</v>
      </c>
      <c r="X52" s="49">
        <f t="shared" si="218"/>
        <v>21776.75</v>
      </c>
      <c r="Y52" s="49">
        <f t="shared" si="218"/>
        <v>21730.7</v>
      </c>
      <c r="Z52" s="49">
        <f t="shared" si="218"/>
        <v>21630.400000000001</v>
      </c>
      <c r="AA52" s="49">
        <f t="shared" si="218"/>
        <v>21475.3</v>
      </c>
      <c r="AB52" s="49">
        <f t="shared" si="218"/>
        <v>21369.699999999997</v>
      </c>
      <c r="AC52" s="16">
        <f t="shared" si="218"/>
        <v>21586.1</v>
      </c>
      <c r="AD52" s="16">
        <f t="shared" si="218"/>
        <v>21551.7</v>
      </c>
      <c r="AE52" s="16">
        <f t="shared" si="218"/>
        <v>21619.8</v>
      </c>
      <c r="AF52" s="16">
        <f t="shared" si="218"/>
        <v>21661.15</v>
      </c>
      <c r="AG52" s="16">
        <f t="shared" si="218"/>
        <v>21589.55</v>
      </c>
      <c r="AH52" s="16">
        <f t="shared" si="218"/>
        <v>21500.35</v>
      </c>
      <c r="AI52" s="16">
        <f t="shared" si="218"/>
        <v>21674.5</v>
      </c>
      <c r="AJ52" s="16">
        <f t="shared" si="218"/>
        <v>21805.05</v>
      </c>
      <c r="AK52" s="16">
        <f t="shared" si="218"/>
        <v>21775.3</v>
      </c>
      <c r="AL52" s="16">
        <f t="shared" si="218"/>
        <v>21780.400000000001</v>
      </c>
      <c r="AM52" s="16">
        <f t="shared" si="218"/>
        <v>21873.200000000001</v>
      </c>
      <c r="AN52" s="16">
        <f t="shared" si="218"/>
        <v>21813.949999999997</v>
      </c>
      <c r="AO52" s="16">
        <f t="shared" si="218"/>
        <v>21756.75</v>
      </c>
      <c r="AP52" s="16">
        <f t="shared" si="218"/>
        <v>21665.25</v>
      </c>
      <c r="AQ52" s="16">
        <f t="shared" si="218"/>
        <v>21688.15</v>
      </c>
      <c r="AR52" s="16">
        <f t="shared" si="218"/>
        <v>21319</v>
      </c>
      <c r="AS52" s="16">
        <f t="shared" si="218"/>
        <v>21435.4</v>
      </c>
      <c r="AT52" s="16">
        <f t="shared" si="218"/>
        <v>21274</v>
      </c>
      <c r="AU52" s="16">
        <f t="shared" si="218"/>
        <v>21323.050000000003</v>
      </c>
      <c r="AV52" s="16">
        <f t="shared" si="218"/>
        <v>21516.6</v>
      </c>
      <c r="AW52" s="50">
        <f t="shared" si="218"/>
        <v>21796.9</v>
      </c>
      <c r="AX52" s="16">
        <f t="shared" si="218"/>
        <v>21742.05</v>
      </c>
      <c r="AY52" s="16">
        <f t="shared" si="218"/>
        <v>21843.4</v>
      </c>
      <c r="AZ52" s="16">
        <f t="shared" si="218"/>
        <v>22035.300000000003</v>
      </c>
      <c r="BA52" s="16">
        <f t="shared" si="218"/>
        <v>22161.7</v>
      </c>
      <c r="BB52" s="16">
        <f t="shared" si="218"/>
        <v>21966.65</v>
      </c>
      <c r="BC52" s="16">
        <f t="shared" ref="BC52:BL52" si="219">(BC2+BC3)</f>
        <v>21788</v>
      </c>
      <c r="BD52" s="16">
        <f t="shared" si="219"/>
        <v>21734.699999999997</v>
      </c>
      <c r="BE52" s="16">
        <f t="shared" si="219"/>
        <v>21663.75</v>
      </c>
      <c r="BF52" s="16">
        <f t="shared" si="219"/>
        <v>21511.45</v>
      </c>
      <c r="BG52" s="16">
        <f t="shared" si="219"/>
        <v>21406.15</v>
      </c>
      <c r="BH52" s="16">
        <f t="shared" si="219"/>
        <v>21388.3</v>
      </c>
      <c r="BI52" s="16">
        <f t="shared" si="219"/>
        <v>21308.5</v>
      </c>
      <c r="BJ52" s="16">
        <f t="shared" si="219"/>
        <v>21399.1</v>
      </c>
      <c r="BK52" s="16">
        <f t="shared" si="219"/>
        <v>21530.35</v>
      </c>
      <c r="BL52" s="16">
        <f t="shared" si="219"/>
        <v>21559.949999999997</v>
      </c>
      <c r="BM52" s="16">
        <f t="shared" ref="BM52:CT52" si="220">(BM2+BM3)</f>
        <v>21675.15</v>
      </c>
      <c r="BN52" s="16">
        <f t="shared" si="220"/>
        <v>21618.05</v>
      </c>
      <c r="BO52" s="16">
        <f t="shared" si="220"/>
        <v>21690.9</v>
      </c>
      <c r="BP52" s="16">
        <f t="shared" si="220"/>
        <v>21650.550000000003</v>
      </c>
      <c r="BQ52" s="16">
        <f t="shared" si="220"/>
        <v>21701</v>
      </c>
      <c r="BR52" s="16">
        <f t="shared" si="220"/>
        <v>21571.1</v>
      </c>
      <c r="BS52" s="16">
        <f t="shared" si="220"/>
        <v>21811.9</v>
      </c>
      <c r="BT52" s="16">
        <f t="shared" si="220"/>
        <v>22061.15</v>
      </c>
      <c r="BU52" s="16">
        <f t="shared" si="220"/>
        <v>22116.15</v>
      </c>
      <c r="BV52" s="16">
        <f t="shared" si="220"/>
        <v>22057.95</v>
      </c>
      <c r="BW52" s="16">
        <f t="shared" si="220"/>
        <v>22240.75</v>
      </c>
      <c r="BX52" s="16">
        <f t="shared" si="220"/>
        <v>22547.4</v>
      </c>
      <c r="BY52" s="16">
        <f t="shared" si="220"/>
        <v>22628.9</v>
      </c>
      <c r="BZ52" s="16">
        <f t="shared" si="220"/>
        <v>22697.200000000001</v>
      </c>
      <c r="CA52" s="16">
        <f t="shared" si="220"/>
        <v>22857.8</v>
      </c>
      <c r="CB52" s="16">
        <f t="shared" si="220"/>
        <v>22942.65</v>
      </c>
      <c r="CC52" s="16">
        <f t="shared" si="220"/>
        <v>22995.1</v>
      </c>
      <c r="CD52" s="16">
        <f t="shared" si="220"/>
        <v>23059.200000000001</v>
      </c>
      <c r="CE52" s="16">
        <f t="shared" si="220"/>
        <v>23007.35</v>
      </c>
      <c r="CF52" s="16">
        <f t="shared" si="220"/>
        <v>22707.25</v>
      </c>
      <c r="CG52" s="16">
        <f t="shared" si="220"/>
        <v>22849.200000000001</v>
      </c>
      <c r="CH52" s="16">
        <f t="shared" si="220"/>
        <v>22959.200000000001</v>
      </c>
      <c r="CI52" s="16">
        <f t="shared" si="220"/>
        <v>23040.95</v>
      </c>
      <c r="CJ52" s="16">
        <f t="shared" si="220"/>
        <v>23200.5</v>
      </c>
      <c r="CK52" s="16">
        <f t="shared" si="220"/>
        <v>23382.85</v>
      </c>
      <c r="CL52" s="16">
        <f t="shared" si="220"/>
        <v>23385.200000000001</v>
      </c>
      <c r="CM52" s="16">
        <f t="shared" si="220"/>
        <v>23390.15</v>
      </c>
      <c r="CN52" s="16">
        <f t="shared" si="220"/>
        <v>23221.75</v>
      </c>
      <c r="CO52" s="16">
        <f t="shared" si="220"/>
        <v>23299.15</v>
      </c>
      <c r="CP52" s="16">
        <f t="shared" si="220"/>
        <v>23259.4</v>
      </c>
      <c r="CQ52" s="16">
        <f t="shared" si="220"/>
        <v>23253.599999999999</v>
      </c>
      <c r="CR52" s="16">
        <f t="shared" si="220"/>
        <v>23251.8</v>
      </c>
      <c r="CS52" s="16">
        <f t="shared" si="220"/>
        <v>23157.25</v>
      </c>
      <c r="CT52" s="16">
        <f t="shared" si="220"/>
        <v>23236.15</v>
      </c>
      <c r="CU52" s="16">
        <f>(CU2+CU3)</f>
        <v>23352.85</v>
      </c>
      <c r="CV52" s="16">
        <f>(CV2+CV3)</f>
        <v>23542.5</v>
      </c>
      <c r="CW52" s="16">
        <f>(CW2+CW3)</f>
        <v>23594.65</v>
      </c>
      <c r="CX52" s="16">
        <f t="shared" ref="CX52:DB52" si="221">(CX2+CX3)</f>
        <v>23311</v>
      </c>
      <c r="CY52" s="16">
        <f t="shared" si="221"/>
        <v>23210.75</v>
      </c>
      <c r="CZ52" s="16">
        <f t="shared" si="221"/>
        <v>23319.7</v>
      </c>
      <c r="DA52" s="16">
        <f t="shared" si="221"/>
        <v>23421.05</v>
      </c>
      <c r="DB52" s="16">
        <f t="shared" si="221"/>
        <v>23424.65</v>
      </c>
      <c r="DC52" s="16">
        <f t="shared" ref="DC52:DH52" si="222">(DC2+DC3)</f>
        <v>23412.15</v>
      </c>
      <c r="DD52" s="16">
        <f t="shared" si="222"/>
        <v>23488.85</v>
      </c>
      <c r="DE52" s="16">
        <f t="shared" si="222"/>
        <v>23470.25</v>
      </c>
      <c r="DF52" s="16">
        <f t="shared" si="222"/>
        <v>23203.9</v>
      </c>
      <c r="DG52" s="16">
        <f t="shared" si="222"/>
        <v>23141.5</v>
      </c>
      <c r="DH52" s="16">
        <f t="shared" si="222"/>
        <v>22826.050000000003</v>
      </c>
      <c r="DI52" s="16">
        <f t="shared" ref="DI52:EC52" si="223">(DI2+DI3)</f>
        <v>22612.65</v>
      </c>
      <c r="DJ52" s="16">
        <f t="shared" si="223"/>
        <v>22596.85</v>
      </c>
      <c r="DK52" s="16">
        <f t="shared" si="223"/>
        <v>22425.800000000003</v>
      </c>
      <c r="DL52" s="16">
        <f t="shared" si="223"/>
        <v>22403.05</v>
      </c>
      <c r="DM52" s="16">
        <f t="shared" si="223"/>
        <v>22423.75</v>
      </c>
      <c r="DN52" s="16">
        <f t="shared" si="223"/>
        <v>22424.9</v>
      </c>
      <c r="DO52" s="16">
        <f t="shared" si="223"/>
        <v>22686</v>
      </c>
      <c r="DP52" s="16">
        <f t="shared" si="223"/>
        <v>23436.9</v>
      </c>
      <c r="DQ52" s="16">
        <f t="shared" si="223"/>
        <v>23566.35</v>
      </c>
      <c r="DR52" s="16">
        <f t="shared" si="223"/>
        <v>23467.199999999997</v>
      </c>
      <c r="DS52" s="16">
        <f t="shared" si="223"/>
        <v>23655.65</v>
      </c>
      <c r="DT52" s="16">
        <f t="shared" si="223"/>
        <v>23517.1</v>
      </c>
      <c r="DU52" s="16">
        <f t="shared" si="223"/>
        <v>23769.55</v>
      </c>
      <c r="DV52" s="16">
        <f t="shared" si="223"/>
        <v>23823.449999999997</v>
      </c>
      <c r="DW52" s="16">
        <f t="shared" si="223"/>
        <v>23768.699999999997</v>
      </c>
      <c r="DX52" s="16">
        <f t="shared" si="223"/>
        <v>23827.949999999997</v>
      </c>
      <c r="DY52" s="16">
        <f t="shared" si="223"/>
        <v>23868.7</v>
      </c>
      <c r="DZ52" s="16">
        <f t="shared" si="223"/>
        <v>24023.15</v>
      </c>
      <c r="EA52" s="16">
        <f t="shared" si="223"/>
        <v>24101.050000000003</v>
      </c>
      <c r="EB52" s="16">
        <f t="shared" si="223"/>
        <v>23870.05</v>
      </c>
      <c r="EC52" s="16">
        <f t="shared" si="223"/>
        <v>23667</v>
      </c>
      <c r="ED52" s="16">
        <f t="shared" ref="ED52:EM52" si="224">(ED2+ED3)</f>
        <v>23846.799999999999</v>
      </c>
      <c r="EE52" s="16">
        <f t="shared" si="224"/>
        <v>23904.7</v>
      </c>
      <c r="EF52" s="16">
        <f t="shared" si="224"/>
        <v>23828.800000000003</v>
      </c>
      <c r="EG52" s="16">
        <f t="shared" si="224"/>
        <v>23748.400000000001</v>
      </c>
      <c r="EH52" s="16">
        <f t="shared" si="224"/>
        <v>23709.550000000003</v>
      </c>
      <c r="EI52" s="16">
        <f t="shared" si="224"/>
        <v>23501.8</v>
      </c>
      <c r="EJ52" s="16">
        <f t="shared" si="224"/>
        <v>23368.35</v>
      </c>
      <c r="EK52" s="16">
        <f t="shared" si="224"/>
        <v>23427.599999999999</v>
      </c>
      <c r="EL52" s="16">
        <f t="shared" si="224"/>
        <v>23478.55</v>
      </c>
      <c r="EM52" s="16">
        <f t="shared" si="224"/>
        <v>23533.050000000003</v>
      </c>
    </row>
    <row r="53" spans="1:143" ht="14.7" customHeight="1" x14ac:dyDescent="0.3">
      <c r="A53" s="12"/>
      <c r="B53" s="13"/>
      <c r="C53" s="13"/>
      <c r="D53" s="14" t="s">
        <v>49</v>
      </c>
      <c r="E53" s="49">
        <f t="shared" ref="E53:BB53" si="225">(E2+E3)/2</f>
        <v>10893.275000000001</v>
      </c>
      <c r="F53" s="49">
        <f t="shared" si="225"/>
        <v>10862.150000000001</v>
      </c>
      <c r="G53" s="49">
        <f t="shared" si="225"/>
        <v>10784.5</v>
      </c>
      <c r="H53" s="49">
        <f t="shared" si="225"/>
        <v>10655.45</v>
      </c>
      <c r="I53" s="49">
        <f t="shared" si="225"/>
        <v>10651.95</v>
      </c>
      <c r="J53" s="49">
        <f t="shared" si="225"/>
        <v>10516.900000000001</v>
      </c>
      <c r="K53" s="49">
        <f t="shared" si="225"/>
        <v>10450.5</v>
      </c>
      <c r="L53" s="49">
        <f t="shared" si="225"/>
        <v>10656.5</v>
      </c>
      <c r="M53" s="49">
        <f t="shared" si="225"/>
        <v>10794.05</v>
      </c>
      <c r="N53" s="49">
        <f t="shared" si="225"/>
        <v>10783.924999999999</v>
      </c>
      <c r="O53" s="49">
        <f t="shared" si="225"/>
        <v>10872.6</v>
      </c>
      <c r="P53" s="49">
        <f t="shared" si="225"/>
        <v>10867.25</v>
      </c>
      <c r="Q53" s="49">
        <f t="shared" si="225"/>
        <v>10956.575000000001</v>
      </c>
      <c r="R53" s="49">
        <f t="shared" si="225"/>
        <v>10921.3</v>
      </c>
      <c r="S53" s="49">
        <f t="shared" si="225"/>
        <v>10851.15</v>
      </c>
      <c r="T53" s="49">
        <f t="shared" si="225"/>
        <v>10715.775</v>
      </c>
      <c r="U53" s="49">
        <f t="shared" si="225"/>
        <v>10641.025</v>
      </c>
      <c r="V53" s="49">
        <f t="shared" si="225"/>
        <v>10799.325000000001</v>
      </c>
      <c r="W53" s="49">
        <f t="shared" si="225"/>
        <v>10855.375</v>
      </c>
      <c r="X53" s="49">
        <f t="shared" si="225"/>
        <v>10888.375</v>
      </c>
      <c r="Y53" s="49">
        <f t="shared" si="225"/>
        <v>10865.35</v>
      </c>
      <c r="Z53" s="49">
        <f t="shared" si="225"/>
        <v>10815.2</v>
      </c>
      <c r="AA53" s="49">
        <f t="shared" si="225"/>
        <v>10737.65</v>
      </c>
      <c r="AB53" s="49">
        <f t="shared" si="225"/>
        <v>10684.849999999999</v>
      </c>
      <c r="AC53" s="16">
        <f t="shared" si="225"/>
        <v>10793.05</v>
      </c>
      <c r="AD53" s="16">
        <f t="shared" si="225"/>
        <v>10775.85</v>
      </c>
      <c r="AE53" s="16">
        <f t="shared" si="225"/>
        <v>10809.9</v>
      </c>
      <c r="AF53" s="16">
        <f t="shared" si="225"/>
        <v>10830.575000000001</v>
      </c>
      <c r="AG53" s="16">
        <f t="shared" si="225"/>
        <v>10794.775</v>
      </c>
      <c r="AH53" s="16">
        <f t="shared" si="225"/>
        <v>10750.174999999999</v>
      </c>
      <c r="AI53" s="16">
        <f t="shared" si="225"/>
        <v>10837.25</v>
      </c>
      <c r="AJ53" s="16">
        <f t="shared" si="225"/>
        <v>10902.525</v>
      </c>
      <c r="AK53" s="16">
        <f t="shared" si="225"/>
        <v>10887.65</v>
      </c>
      <c r="AL53" s="16">
        <f t="shared" si="225"/>
        <v>10890.2</v>
      </c>
      <c r="AM53" s="16">
        <f t="shared" si="225"/>
        <v>10936.6</v>
      </c>
      <c r="AN53" s="16">
        <f t="shared" si="225"/>
        <v>10906.974999999999</v>
      </c>
      <c r="AO53" s="16">
        <f t="shared" si="225"/>
        <v>10878.375</v>
      </c>
      <c r="AP53" s="16">
        <f t="shared" si="225"/>
        <v>10832.625</v>
      </c>
      <c r="AQ53" s="16">
        <f t="shared" si="225"/>
        <v>10844.075000000001</v>
      </c>
      <c r="AR53" s="16">
        <f t="shared" si="225"/>
        <v>10659.5</v>
      </c>
      <c r="AS53" s="16">
        <f t="shared" si="225"/>
        <v>10717.7</v>
      </c>
      <c r="AT53" s="16">
        <f t="shared" si="225"/>
        <v>10637</v>
      </c>
      <c r="AU53" s="16">
        <f t="shared" si="225"/>
        <v>10661.525000000001</v>
      </c>
      <c r="AV53" s="16">
        <f t="shared" si="225"/>
        <v>10758.3</v>
      </c>
      <c r="AW53" s="50">
        <f t="shared" si="225"/>
        <v>10898.45</v>
      </c>
      <c r="AX53" s="16">
        <f t="shared" si="225"/>
        <v>10871.025</v>
      </c>
      <c r="AY53" s="16">
        <f t="shared" si="225"/>
        <v>10921.7</v>
      </c>
      <c r="AZ53" s="16">
        <f t="shared" si="225"/>
        <v>11017.650000000001</v>
      </c>
      <c r="BA53" s="16">
        <f t="shared" si="225"/>
        <v>11080.85</v>
      </c>
      <c r="BB53" s="16">
        <f t="shared" si="225"/>
        <v>10983.325000000001</v>
      </c>
      <c r="BC53" s="16">
        <f t="shared" ref="BC53:BL53" si="226">(BC2+BC3)/2</f>
        <v>10894</v>
      </c>
      <c r="BD53" s="16">
        <f t="shared" si="226"/>
        <v>10867.349999999999</v>
      </c>
      <c r="BE53" s="16">
        <f t="shared" si="226"/>
        <v>10831.875</v>
      </c>
      <c r="BF53" s="16">
        <f t="shared" si="226"/>
        <v>10755.725</v>
      </c>
      <c r="BG53" s="16">
        <f t="shared" si="226"/>
        <v>10703.075000000001</v>
      </c>
      <c r="BH53" s="16">
        <f t="shared" si="226"/>
        <v>10694.15</v>
      </c>
      <c r="BI53" s="16">
        <f t="shared" si="226"/>
        <v>10654.25</v>
      </c>
      <c r="BJ53" s="16">
        <f t="shared" si="226"/>
        <v>10699.55</v>
      </c>
      <c r="BK53" s="16">
        <f t="shared" si="226"/>
        <v>10765.174999999999</v>
      </c>
      <c r="BL53" s="16">
        <f t="shared" si="226"/>
        <v>10779.974999999999</v>
      </c>
      <c r="BM53" s="16">
        <f t="shared" ref="BM53:CT53" si="227">(BM2+BM3)/2</f>
        <v>10837.575000000001</v>
      </c>
      <c r="BN53" s="16">
        <f t="shared" si="227"/>
        <v>10809.025</v>
      </c>
      <c r="BO53" s="16">
        <f t="shared" si="227"/>
        <v>10845.45</v>
      </c>
      <c r="BP53" s="16">
        <f t="shared" si="227"/>
        <v>10825.275000000001</v>
      </c>
      <c r="BQ53" s="16">
        <f t="shared" si="227"/>
        <v>10850.5</v>
      </c>
      <c r="BR53" s="16">
        <f t="shared" si="227"/>
        <v>10785.55</v>
      </c>
      <c r="BS53" s="16">
        <f t="shared" si="227"/>
        <v>10905.95</v>
      </c>
      <c r="BT53" s="16">
        <f t="shared" si="227"/>
        <v>11030.575000000001</v>
      </c>
      <c r="BU53" s="16">
        <f t="shared" si="227"/>
        <v>11058.075000000001</v>
      </c>
      <c r="BV53" s="16">
        <f t="shared" si="227"/>
        <v>11028.975</v>
      </c>
      <c r="BW53" s="16">
        <f t="shared" si="227"/>
        <v>11120.375</v>
      </c>
      <c r="BX53" s="16">
        <f t="shared" si="227"/>
        <v>11273.7</v>
      </c>
      <c r="BY53" s="16">
        <f t="shared" si="227"/>
        <v>11314.45</v>
      </c>
      <c r="BZ53" s="16">
        <f t="shared" si="227"/>
        <v>11348.6</v>
      </c>
      <c r="CA53" s="16">
        <f t="shared" si="227"/>
        <v>11428.9</v>
      </c>
      <c r="CB53" s="16">
        <f t="shared" si="227"/>
        <v>11471.325000000001</v>
      </c>
      <c r="CC53" s="16">
        <f t="shared" si="227"/>
        <v>11497.55</v>
      </c>
      <c r="CD53" s="16">
        <f t="shared" si="227"/>
        <v>11529.6</v>
      </c>
      <c r="CE53" s="16">
        <f t="shared" si="227"/>
        <v>11503.674999999999</v>
      </c>
      <c r="CF53" s="16">
        <f t="shared" si="227"/>
        <v>11353.625</v>
      </c>
      <c r="CG53" s="16">
        <f t="shared" si="227"/>
        <v>11424.6</v>
      </c>
      <c r="CH53" s="16">
        <f t="shared" si="227"/>
        <v>11479.6</v>
      </c>
      <c r="CI53" s="16">
        <f t="shared" si="227"/>
        <v>11520.475</v>
      </c>
      <c r="CJ53" s="16">
        <f t="shared" si="227"/>
        <v>11600.25</v>
      </c>
      <c r="CK53" s="16">
        <f t="shared" si="227"/>
        <v>11691.424999999999</v>
      </c>
      <c r="CL53" s="16">
        <f t="shared" si="227"/>
        <v>11692.6</v>
      </c>
      <c r="CM53" s="16">
        <f t="shared" si="227"/>
        <v>11695.075000000001</v>
      </c>
      <c r="CN53" s="16">
        <f t="shared" si="227"/>
        <v>11610.875</v>
      </c>
      <c r="CO53" s="16">
        <f t="shared" si="227"/>
        <v>11649.575000000001</v>
      </c>
      <c r="CP53" s="16">
        <f t="shared" si="227"/>
        <v>11629.7</v>
      </c>
      <c r="CQ53" s="16">
        <f t="shared" si="227"/>
        <v>11626.8</v>
      </c>
      <c r="CR53" s="16">
        <f t="shared" si="227"/>
        <v>11625.9</v>
      </c>
      <c r="CS53" s="16">
        <f t="shared" si="227"/>
        <v>11578.625</v>
      </c>
      <c r="CT53" s="16">
        <f t="shared" si="227"/>
        <v>11618.075000000001</v>
      </c>
      <c r="CU53" s="16">
        <f>(CU2+CU3)/2</f>
        <v>11676.424999999999</v>
      </c>
      <c r="CV53" s="16">
        <f>(CV2+CV3)/2</f>
        <v>11771.25</v>
      </c>
      <c r="CW53" s="16">
        <f>(CW2+CW3)/2</f>
        <v>11797.325000000001</v>
      </c>
      <c r="CX53" s="16">
        <f t="shared" ref="CX53:DB53" si="228">(CX2+CX3)/2</f>
        <v>11655.5</v>
      </c>
      <c r="CY53" s="16">
        <f t="shared" si="228"/>
        <v>11605.375</v>
      </c>
      <c r="CZ53" s="16">
        <f t="shared" si="228"/>
        <v>11659.85</v>
      </c>
      <c r="DA53" s="16">
        <f t="shared" si="228"/>
        <v>11710.525</v>
      </c>
      <c r="DB53" s="16">
        <f t="shared" si="228"/>
        <v>11712.325000000001</v>
      </c>
      <c r="DC53" s="16">
        <f t="shared" ref="DC53:DH53" si="229">(DC2+DC3)/2</f>
        <v>11706.075000000001</v>
      </c>
      <c r="DD53" s="16">
        <f t="shared" si="229"/>
        <v>11744.424999999999</v>
      </c>
      <c r="DE53" s="16">
        <f t="shared" si="229"/>
        <v>11735.125</v>
      </c>
      <c r="DF53" s="16">
        <f t="shared" si="229"/>
        <v>11601.95</v>
      </c>
      <c r="DG53" s="16">
        <f t="shared" si="229"/>
        <v>11570.75</v>
      </c>
      <c r="DH53" s="16">
        <f t="shared" si="229"/>
        <v>11413.025000000001</v>
      </c>
      <c r="DI53" s="16">
        <f t="shared" ref="DI53:EC53" si="230">(DI2+DI3)/2</f>
        <v>11306.325000000001</v>
      </c>
      <c r="DJ53" s="16">
        <f t="shared" si="230"/>
        <v>11298.424999999999</v>
      </c>
      <c r="DK53" s="16">
        <f t="shared" si="230"/>
        <v>11212.900000000001</v>
      </c>
      <c r="DL53" s="16">
        <f t="shared" si="230"/>
        <v>11201.525</v>
      </c>
      <c r="DM53" s="16">
        <f t="shared" si="230"/>
        <v>11211.875</v>
      </c>
      <c r="DN53" s="16">
        <f t="shared" si="230"/>
        <v>11212.45</v>
      </c>
      <c r="DO53" s="16">
        <f t="shared" si="230"/>
        <v>11343</v>
      </c>
      <c r="DP53" s="16">
        <f t="shared" si="230"/>
        <v>11718.45</v>
      </c>
      <c r="DQ53" s="16">
        <f t="shared" si="230"/>
        <v>11783.174999999999</v>
      </c>
      <c r="DR53" s="16">
        <f t="shared" si="230"/>
        <v>11733.599999999999</v>
      </c>
      <c r="DS53" s="16">
        <f t="shared" si="230"/>
        <v>11827.825000000001</v>
      </c>
      <c r="DT53" s="16">
        <f t="shared" si="230"/>
        <v>11758.55</v>
      </c>
      <c r="DU53" s="16">
        <f t="shared" si="230"/>
        <v>11884.775</v>
      </c>
      <c r="DV53" s="16">
        <f t="shared" si="230"/>
        <v>11911.724999999999</v>
      </c>
      <c r="DW53" s="16">
        <f t="shared" si="230"/>
        <v>11884.349999999999</v>
      </c>
      <c r="DX53" s="16">
        <f t="shared" si="230"/>
        <v>11913.974999999999</v>
      </c>
      <c r="DY53" s="16">
        <f t="shared" si="230"/>
        <v>11934.35</v>
      </c>
      <c r="DZ53" s="16">
        <f t="shared" si="230"/>
        <v>12011.575000000001</v>
      </c>
      <c r="EA53" s="16">
        <f t="shared" si="230"/>
        <v>12050.525000000001</v>
      </c>
      <c r="EB53" s="16">
        <f t="shared" si="230"/>
        <v>11935.025</v>
      </c>
      <c r="EC53" s="16">
        <f t="shared" si="230"/>
        <v>11833.5</v>
      </c>
      <c r="ED53" s="16">
        <f t="shared" ref="ED53:EM53" si="231">(ED2+ED3)/2</f>
        <v>11923.4</v>
      </c>
      <c r="EE53" s="16">
        <f t="shared" si="231"/>
        <v>11952.35</v>
      </c>
      <c r="EF53" s="16">
        <f t="shared" si="231"/>
        <v>11914.400000000001</v>
      </c>
      <c r="EG53" s="16">
        <f t="shared" si="231"/>
        <v>11874.2</v>
      </c>
      <c r="EH53" s="16">
        <f t="shared" si="231"/>
        <v>11854.775000000001</v>
      </c>
      <c r="EI53" s="16">
        <f t="shared" si="231"/>
        <v>11750.9</v>
      </c>
      <c r="EJ53" s="16">
        <f t="shared" si="231"/>
        <v>11684.174999999999</v>
      </c>
      <c r="EK53" s="16">
        <f t="shared" si="231"/>
        <v>11713.8</v>
      </c>
      <c r="EL53" s="16">
        <f t="shared" si="231"/>
        <v>11739.275</v>
      </c>
      <c r="EM53" s="16">
        <f t="shared" si="231"/>
        <v>11766.525000000001</v>
      </c>
    </row>
    <row r="54" spans="1:143" ht="14.7" customHeight="1" x14ac:dyDescent="0.3">
      <c r="A54" s="12"/>
      <c r="B54" s="13"/>
      <c r="C54" s="13"/>
      <c r="D54" s="14" t="s">
        <v>12</v>
      </c>
      <c r="E54" s="49">
        <f t="shared" ref="E54:BB54" si="232">E55-E56+E55</f>
        <v>10886.924999999999</v>
      </c>
      <c r="F54" s="49">
        <f t="shared" si="232"/>
        <v>10867.05</v>
      </c>
      <c r="G54" s="49">
        <f t="shared" si="232"/>
        <v>10783.433333333334</v>
      </c>
      <c r="H54" s="49">
        <f t="shared" si="232"/>
        <v>10619.25</v>
      </c>
      <c r="I54" s="49">
        <f t="shared" si="232"/>
        <v>10679.783333333333</v>
      </c>
      <c r="J54" s="49">
        <f t="shared" si="232"/>
        <v>10497.933333333334</v>
      </c>
      <c r="K54" s="49">
        <f t="shared" si="232"/>
        <v>10516.266666666666</v>
      </c>
      <c r="L54" s="49">
        <f t="shared" si="232"/>
        <v>10710.566666666666</v>
      </c>
      <c r="M54" s="49">
        <f t="shared" si="232"/>
        <v>10792.383333333331</v>
      </c>
      <c r="N54" s="49">
        <f t="shared" si="232"/>
        <v>10798.275000000001</v>
      </c>
      <c r="O54" s="49">
        <f t="shared" si="232"/>
        <v>10883.1</v>
      </c>
      <c r="P54" s="49">
        <f t="shared" si="232"/>
        <v>10894.883333333335</v>
      </c>
      <c r="Q54" s="49">
        <f t="shared" si="232"/>
        <v>10963.724999999999</v>
      </c>
      <c r="R54" s="49">
        <f t="shared" si="232"/>
        <v>10941.566666666669</v>
      </c>
      <c r="S54" s="49">
        <f t="shared" si="232"/>
        <v>10786.383333333333</v>
      </c>
      <c r="T54" s="49">
        <f t="shared" si="232"/>
        <v>10680.925000000001</v>
      </c>
      <c r="U54" s="49">
        <f t="shared" si="232"/>
        <v>10700.241666666667</v>
      </c>
      <c r="V54" s="49">
        <f t="shared" si="232"/>
        <v>10786.308333333334</v>
      </c>
      <c r="W54" s="49">
        <f t="shared" si="232"/>
        <v>10858.391666666666</v>
      </c>
      <c r="X54" s="49">
        <f t="shared" si="232"/>
        <v>10871.158333333333</v>
      </c>
      <c r="Y54" s="49">
        <f t="shared" si="232"/>
        <v>10895.183333333336</v>
      </c>
      <c r="Z54" s="49">
        <f t="shared" si="232"/>
        <v>10800.066666666666</v>
      </c>
      <c r="AA54" s="49">
        <f t="shared" si="232"/>
        <v>10694.050000000001</v>
      </c>
      <c r="AB54" s="49">
        <f t="shared" si="232"/>
        <v>10713.183333333331</v>
      </c>
      <c r="AC54" s="16">
        <f t="shared" si="232"/>
        <v>10778.883333333331</v>
      </c>
      <c r="AD54" s="16">
        <f t="shared" si="232"/>
        <v>10793.383333333333</v>
      </c>
      <c r="AE54" s="16">
        <f t="shared" si="232"/>
        <v>10840.066666666664</v>
      </c>
      <c r="AF54" s="16">
        <f t="shared" si="232"/>
        <v>10824.591666666667</v>
      </c>
      <c r="AG54" s="16">
        <f t="shared" si="232"/>
        <v>10794.891666666668</v>
      </c>
      <c r="AH54" s="16">
        <f t="shared" si="232"/>
        <v>10741.791666666664</v>
      </c>
      <c r="AI54" s="16">
        <f t="shared" si="232"/>
        <v>10870.283333333333</v>
      </c>
      <c r="AJ54" s="16">
        <f t="shared" si="232"/>
        <v>10894.374999999998</v>
      </c>
      <c r="AK54" s="16">
        <f t="shared" si="232"/>
        <v>10899.35</v>
      </c>
      <c r="AL54" s="16">
        <f t="shared" si="232"/>
        <v>10901.366666666669</v>
      </c>
      <c r="AM54" s="16">
        <f t="shared" si="232"/>
        <v>10953.433333333336</v>
      </c>
      <c r="AN54" s="16">
        <f t="shared" si="232"/>
        <v>10917.491666666665</v>
      </c>
      <c r="AO54" s="16">
        <f t="shared" si="232"/>
        <v>10847.125</v>
      </c>
      <c r="AP54" s="16">
        <f t="shared" si="232"/>
        <v>10844.075000000001</v>
      </c>
      <c r="AQ54" s="16">
        <f t="shared" si="232"/>
        <v>10801.724999999999</v>
      </c>
      <c r="AR54" s="16">
        <f t="shared" si="232"/>
        <v>10794.866666666665</v>
      </c>
      <c r="AS54" s="16">
        <f t="shared" si="232"/>
        <v>10680.266666666666</v>
      </c>
      <c r="AT54" s="16">
        <f t="shared" si="232"/>
        <v>10647.133333333335</v>
      </c>
      <c r="AU54" s="16">
        <f t="shared" si="232"/>
        <v>10655.041666666668</v>
      </c>
      <c r="AV54" s="16">
        <f t="shared" si="232"/>
        <v>10806.733333333334</v>
      </c>
      <c r="AW54" s="50">
        <f t="shared" si="232"/>
        <v>10895.25</v>
      </c>
      <c r="AX54" s="16">
        <f t="shared" si="232"/>
        <v>10898.508333333333</v>
      </c>
      <c r="AY54" s="16">
        <f t="shared" si="232"/>
        <v>10930.133333333331</v>
      </c>
      <c r="AZ54" s="16">
        <f t="shared" si="232"/>
        <v>11047.516666666666</v>
      </c>
      <c r="BA54" s="16">
        <f t="shared" si="232"/>
        <v>11073.216666666665</v>
      </c>
      <c r="BB54" s="16">
        <f t="shared" si="232"/>
        <v>10956.841666666667</v>
      </c>
      <c r="BC54" s="16">
        <f t="shared" ref="BC54:BL54" si="233">BC55-BC56+BC55</f>
        <v>10890.533333333333</v>
      </c>
      <c r="BD54" s="16">
        <f t="shared" si="233"/>
        <v>10843.383333333335</v>
      </c>
      <c r="BE54" s="16">
        <f t="shared" si="233"/>
        <v>10806.391666666666</v>
      </c>
      <c r="BF54" s="16">
        <f t="shared" si="233"/>
        <v>10749.275</v>
      </c>
      <c r="BG54" s="16">
        <f t="shared" si="233"/>
        <v>10717.291666666668</v>
      </c>
      <c r="BH54" s="16">
        <f t="shared" si="233"/>
        <v>10658.683333333332</v>
      </c>
      <c r="BI54" s="16">
        <f t="shared" si="233"/>
        <v>10620.983333333334</v>
      </c>
      <c r="BJ54" s="16">
        <f t="shared" si="233"/>
        <v>10723.483333333334</v>
      </c>
      <c r="BK54" s="16">
        <f t="shared" si="233"/>
        <v>10781.625</v>
      </c>
      <c r="BL54" s="16">
        <f t="shared" si="233"/>
        <v>10787.758333333335</v>
      </c>
      <c r="BM54" s="16">
        <f t="shared" ref="BM54:CT54" si="234">BM55-BM56+BM55</f>
        <v>10865.924999999999</v>
      </c>
      <c r="BN54" s="16">
        <f t="shared" si="234"/>
        <v>10826.541666666666</v>
      </c>
      <c r="BO54" s="16">
        <f t="shared" si="234"/>
        <v>10819.583333333336</v>
      </c>
      <c r="BP54" s="16">
        <f t="shared" si="234"/>
        <v>10803.424999999999</v>
      </c>
      <c r="BQ54" s="16">
        <f t="shared" si="234"/>
        <v>10859.166666666668</v>
      </c>
      <c r="BR54" s="16">
        <f t="shared" si="234"/>
        <v>10815.816666666666</v>
      </c>
      <c r="BS54" s="16">
        <f t="shared" si="234"/>
        <v>10960.283333333336</v>
      </c>
      <c r="BT54" s="16">
        <f t="shared" si="234"/>
        <v>11045.525000000001</v>
      </c>
      <c r="BU54" s="16">
        <f t="shared" si="234"/>
        <v>11058.158333333336</v>
      </c>
      <c r="BV54" s="16">
        <f t="shared" si="234"/>
        <v>11033.258333333333</v>
      </c>
      <c r="BW54" s="16">
        <f t="shared" si="234"/>
        <v>11152.158333333336</v>
      </c>
      <c r="BX54" s="16">
        <f t="shared" si="234"/>
        <v>11292.033333333336</v>
      </c>
      <c r="BY54" s="16">
        <f t="shared" si="234"/>
        <v>11332.616666666669</v>
      </c>
      <c r="BZ54" s="16">
        <f t="shared" si="234"/>
        <v>11345.033333333331</v>
      </c>
      <c r="CA54" s="16">
        <f t="shared" si="234"/>
        <v>11427.533333333335</v>
      </c>
      <c r="CB54" s="16">
        <f t="shared" si="234"/>
        <v>11465.241666666669</v>
      </c>
      <c r="CC54" s="16">
        <f t="shared" si="234"/>
        <v>11520.783333333333</v>
      </c>
      <c r="CD54" s="16">
        <f t="shared" si="234"/>
        <v>11523.9</v>
      </c>
      <c r="CE54" s="16">
        <f t="shared" si="234"/>
        <v>11472.491666666669</v>
      </c>
      <c r="CF54" s="16">
        <f t="shared" si="234"/>
        <v>11354.041666666668</v>
      </c>
      <c r="CG54" s="16">
        <f t="shared" si="234"/>
        <v>11463.699999999999</v>
      </c>
      <c r="CH54" s="16">
        <f t="shared" si="234"/>
        <v>11456.566666666668</v>
      </c>
      <c r="CI54" s="16">
        <f t="shared" si="234"/>
        <v>11553.491666666663</v>
      </c>
      <c r="CJ54" s="16">
        <f t="shared" si="234"/>
        <v>11616.016666666666</v>
      </c>
      <c r="CK54" s="16">
        <f t="shared" si="234"/>
        <v>11676.575000000001</v>
      </c>
      <c r="CL54" s="16">
        <f t="shared" si="234"/>
        <v>11706.333333333334</v>
      </c>
      <c r="CM54" s="16">
        <f t="shared" si="234"/>
        <v>11660.991666666669</v>
      </c>
      <c r="CN54" s="16">
        <f t="shared" si="234"/>
        <v>11602.291666666668</v>
      </c>
      <c r="CO54" s="16">
        <f t="shared" si="234"/>
        <v>11660.491666666669</v>
      </c>
      <c r="CP54" s="16">
        <f t="shared" si="234"/>
        <v>11612.900000000001</v>
      </c>
      <c r="CQ54" s="16">
        <f t="shared" si="234"/>
        <v>11656.900000000001</v>
      </c>
      <c r="CR54" s="16">
        <f t="shared" si="234"/>
        <v>11598.166666666666</v>
      </c>
      <c r="CS54" s="16">
        <f t="shared" si="234"/>
        <v>11590.674999999999</v>
      </c>
      <c r="CT54" s="16">
        <f t="shared" si="234"/>
        <v>11634.991666666669</v>
      </c>
      <c r="CU54" s="16">
        <f>CU55-CU56+CU55</f>
        <v>11685.708333333332</v>
      </c>
      <c r="CV54" s="16">
        <f>CV55-CV56+CV55</f>
        <v>11781.850000000002</v>
      </c>
      <c r="CW54" s="16">
        <f>CW55-CW56+CW55</f>
        <v>11767.641666666663</v>
      </c>
      <c r="CX54" s="16">
        <f t="shared" ref="CX54:DB54" si="235">CX55-CX56+CX55</f>
        <v>11614.8</v>
      </c>
      <c r="CY54" s="16">
        <f t="shared" si="235"/>
        <v>11585.758333333331</v>
      </c>
      <c r="CZ54" s="16">
        <f t="shared" si="235"/>
        <v>11704.049999999997</v>
      </c>
      <c r="DA54" s="16">
        <f t="shared" si="235"/>
        <v>11664.708333333334</v>
      </c>
      <c r="DB54" s="16">
        <f t="shared" si="235"/>
        <v>11740.541666666668</v>
      </c>
      <c r="DC54" s="16">
        <f t="shared" ref="DC54:DH54" si="236">DC55-DC56+DC55</f>
        <v>11734.125</v>
      </c>
      <c r="DD54" s="16">
        <f t="shared" si="236"/>
        <v>11731.308333333334</v>
      </c>
      <c r="DE54" s="16">
        <f t="shared" si="236"/>
        <v>11719.875</v>
      </c>
      <c r="DF54" s="16">
        <f t="shared" si="236"/>
        <v>11599.483333333334</v>
      </c>
      <c r="DG54" s="16">
        <f t="shared" si="236"/>
        <v>11522.183333333334</v>
      </c>
      <c r="DH54" s="16">
        <f t="shared" si="236"/>
        <v>11377.308333333331</v>
      </c>
      <c r="DI54" s="16">
        <f t="shared" ref="DI54:EC54" si="237">DI55-DI56+DI55</f>
        <v>11303.308333333331</v>
      </c>
      <c r="DJ54" s="16">
        <f t="shared" si="237"/>
        <v>11285.408333333333</v>
      </c>
      <c r="DK54" s="16">
        <f t="shared" si="237"/>
        <v>11169.766666666666</v>
      </c>
      <c r="DL54" s="16">
        <f t="shared" si="237"/>
        <v>11215.208333333334</v>
      </c>
      <c r="DM54" s="16">
        <f t="shared" si="237"/>
        <v>11175.291666666668</v>
      </c>
      <c r="DN54" s="16">
        <f t="shared" si="237"/>
        <v>11242.216666666667</v>
      </c>
      <c r="DO54" s="16">
        <f t="shared" si="237"/>
        <v>11385.766666666666</v>
      </c>
      <c r="DP54" s="16">
        <f t="shared" si="237"/>
        <v>11791.650000000001</v>
      </c>
      <c r="DQ54" s="16">
        <f t="shared" si="237"/>
        <v>11733.791666666664</v>
      </c>
      <c r="DR54" s="16">
        <f t="shared" si="237"/>
        <v>11736.466666666667</v>
      </c>
      <c r="DS54" s="16">
        <f t="shared" si="237"/>
        <v>11713.974999999999</v>
      </c>
      <c r="DT54" s="16">
        <f t="shared" si="237"/>
        <v>11815.583333333332</v>
      </c>
      <c r="DU54" s="16">
        <f t="shared" si="237"/>
        <v>11911.425000000001</v>
      </c>
      <c r="DV54" s="16">
        <f t="shared" si="237"/>
        <v>11923.075000000001</v>
      </c>
      <c r="DW54" s="16">
        <f t="shared" si="237"/>
        <v>11868.849999999999</v>
      </c>
      <c r="DX54" s="16">
        <f t="shared" si="237"/>
        <v>11935.258333333335</v>
      </c>
      <c r="DY54" s="16">
        <f t="shared" si="237"/>
        <v>11926.65</v>
      </c>
      <c r="DZ54" s="16">
        <f t="shared" si="237"/>
        <v>12062.891666666663</v>
      </c>
      <c r="EA54" s="16">
        <f t="shared" si="237"/>
        <v>12031.275000000001</v>
      </c>
      <c r="EB54" s="16">
        <f t="shared" si="237"/>
        <v>11874.175000000001</v>
      </c>
      <c r="EC54" s="16">
        <f t="shared" si="237"/>
        <v>11858.266666666666</v>
      </c>
      <c r="ED54" s="16">
        <f t="shared" ref="ED54:EM54" si="238">ED55-ED56+ED55</f>
        <v>11922.933333333332</v>
      </c>
      <c r="EE54" s="16">
        <f t="shared" si="238"/>
        <v>11961.183333333336</v>
      </c>
      <c r="EF54" s="16">
        <f t="shared" si="238"/>
        <v>11908.933333333331</v>
      </c>
      <c r="EG54" s="16">
        <f t="shared" si="238"/>
        <v>11900.766666666663</v>
      </c>
      <c r="EH54" s="16">
        <f t="shared" si="238"/>
        <v>11833.791666666668</v>
      </c>
      <c r="EI54" s="16">
        <f t="shared" si="238"/>
        <v>11698.4</v>
      </c>
      <c r="EJ54" s="16">
        <f t="shared" si="238"/>
        <v>11689.058333333334</v>
      </c>
      <c r="EK54" s="16">
        <f t="shared" si="238"/>
        <v>11698.900000000001</v>
      </c>
      <c r="EL54" s="16">
        <f t="shared" si="238"/>
        <v>11800.925000000001</v>
      </c>
      <c r="EM54" s="16">
        <f t="shared" si="238"/>
        <v>11738.241666666665</v>
      </c>
    </row>
    <row r="55" spans="1:143" ht="14.7" customHeight="1" x14ac:dyDescent="0.3">
      <c r="A55" s="12"/>
      <c r="B55" s="13"/>
      <c r="C55" s="13"/>
      <c r="D55" s="14" t="s">
        <v>50</v>
      </c>
      <c r="E55" s="49">
        <f t="shared" ref="E55:BB55" si="239">(E2+E3+E4)/3</f>
        <v>10890.1</v>
      </c>
      <c r="F55" s="49">
        <f t="shared" si="239"/>
        <v>10864.6</v>
      </c>
      <c r="G55" s="49">
        <f t="shared" si="239"/>
        <v>10783.966666666667</v>
      </c>
      <c r="H55" s="49">
        <f t="shared" si="239"/>
        <v>10637.35</v>
      </c>
      <c r="I55" s="49">
        <f t="shared" si="239"/>
        <v>10665.866666666667</v>
      </c>
      <c r="J55" s="49">
        <f t="shared" si="239"/>
        <v>10507.416666666668</v>
      </c>
      <c r="K55" s="49">
        <f t="shared" si="239"/>
        <v>10483.383333333333</v>
      </c>
      <c r="L55" s="49">
        <f t="shared" si="239"/>
        <v>10683.533333333333</v>
      </c>
      <c r="M55" s="49">
        <f t="shared" si="239"/>
        <v>10793.216666666665</v>
      </c>
      <c r="N55" s="49">
        <f t="shared" si="239"/>
        <v>10791.1</v>
      </c>
      <c r="O55" s="49">
        <f t="shared" si="239"/>
        <v>10877.85</v>
      </c>
      <c r="P55" s="49">
        <f t="shared" si="239"/>
        <v>10881.066666666668</v>
      </c>
      <c r="Q55" s="49">
        <f t="shared" si="239"/>
        <v>10960.15</v>
      </c>
      <c r="R55" s="49">
        <f t="shared" si="239"/>
        <v>10931.433333333334</v>
      </c>
      <c r="S55" s="49">
        <f t="shared" si="239"/>
        <v>10818.766666666666</v>
      </c>
      <c r="T55" s="49">
        <f t="shared" si="239"/>
        <v>10698.35</v>
      </c>
      <c r="U55" s="49">
        <f t="shared" si="239"/>
        <v>10670.633333333333</v>
      </c>
      <c r="V55" s="49">
        <f t="shared" si="239"/>
        <v>10792.816666666668</v>
      </c>
      <c r="W55" s="49">
        <f t="shared" si="239"/>
        <v>10856.883333333333</v>
      </c>
      <c r="X55" s="49">
        <f t="shared" si="239"/>
        <v>10879.766666666666</v>
      </c>
      <c r="Y55" s="49">
        <f t="shared" si="239"/>
        <v>10880.266666666668</v>
      </c>
      <c r="Z55" s="49">
        <f t="shared" si="239"/>
        <v>10807.633333333333</v>
      </c>
      <c r="AA55" s="49">
        <f t="shared" si="239"/>
        <v>10715.85</v>
      </c>
      <c r="AB55" s="49">
        <f t="shared" si="239"/>
        <v>10699.016666666665</v>
      </c>
      <c r="AC55" s="16">
        <f t="shared" si="239"/>
        <v>10785.966666666665</v>
      </c>
      <c r="AD55" s="16">
        <f t="shared" si="239"/>
        <v>10784.616666666667</v>
      </c>
      <c r="AE55" s="16">
        <f t="shared" si="239"/>
        <v>10824.983333333332</v>
      </c>
      <c r="AF55" s="16">
        <f t="shared" si="239"/>
        <v>10827.583333333334</v>
      </c>
      <c r="AG55" s="16">
        <f t="shared" si="239"/>
        <v>10794.833333333334</v>
      </c>
      <c r="AH55" s="16">
        <f t="shared" si="239"/>
        <v>10745.983333333332</v>
      </c>
      <c r="AI55" s="16">
        <f t="shared" si="239"/>
        <v>10853.766666666666</v>
      </c>
      <c r="AJ55" s="16">
        <f t="shared" si="239"/>
        <v>10898.449999999999</v>
      </c>
      <c r="AK55" s="16">
        <f t="shared" si="239"/>
        <v>10893.5</v>
      </c>
      <c r="AL55" s="16">
        <f t="shared" si="239"/>
        <v>10895.783333333335</v>
      </c>
      <c r="AM55" s="16">
        <f t="shared" si="239"/>
        <v>10945.016666666668</v>
      </c>
      <c r="AN55" s="16">
        <f t="shared" si="239"/>
        <v>10912.233333333332</v>
      </c>
      <c r="AO55" s="16">
        <f t="shared" si="239"/>
        <v>10862.75</v>
      </c>
      <c r="AP55" s="16">
        <f t="shared" si="239"/>
        <v>10838.35</v>
      </c>
      <c r="AQ55" s="16">
        <f t="shared" si="239"/>
        <v>10822.9</v>
      </c>
      <c r="AR55" s="16">
        <f t="shared" si="239"/>
        <v>10727.183333333332</v>
      </c>
      <c r="AS55" s="16">
        <f t="shared" si="239"/>
        <v>10698.983333333334</v>
      </c>
      <c r="AT55" s="16">
        <f t="shared" si="239"/>
        <v>10642.066666666668</v>
      </c>
      <c r="AU55" s="16">
        <f t="shared" si="239"/>
        <v>10658.283333333335</v>
      </c>
      <c r="AV55" s="16">
        <f t="shared" si="239"/>
        <v>10782.516666666666</v>
      </c>
      <c r="AW55" s="50">
        <f t="shared" si="239"/>
        <v>10896.85</v>
      </c>
      <c r="AX55" s="16">
        <f t="shared" si="239"/>
        <v>10884.766666666666</v>
      </c>
      <c r="AY55" s="16">
        <f t="shared" si="239"/>
        <v>10925.916666666666</v>
      </c>
      <c r="AZ55" s="16">
        <f t="shared" si="239"/>
        <v>11032.583333333334</v>
      </c>
      <c r="BA55" s="16">
        <f t="shared" si="239"/>
        <v>11077.033333333333</v>
      </c>
      <c r="BB55" s="16">
        <f t="shared" si="239"/>
        <v>10970.083333333334</v>
      </c>
      <c r="BC55" s="16">
        <f t="shared" ref="BC55:BL55" si="240">(BC2+BC3+BC4)/3</f>
        <v>10892.266666666666</v>
      </c>
      <c r="BD55" s="16">
        <f t="shared" si="240"/>
        <v>10855.366666666667</v>
      </c>
      <c r="BE55" s="16">
        <f t="shared" si="240"/>
        <v>10819.133333333333</v>
      </c>
      <c r="BF55" s="16">
        <f t="shared" si="240"/>
        <v>10752.5</v>
      </c>
      <c r="BG55" s="16">
        <f t="shared" si="240"/>
        <v>10710.183333333334</v>
      </c>
      <c r="BH55" s="16">
        <f t="shared" si="240"/>
        <v>10676.416666666666</v>
      </c>
      <c r="BI55" s="16">
        <f t="shared" si="240"/>
        <v>10637.616666666667</v>
      </c>
      <c r="BJ55" s="16">
        <f t="shared" si="240"/>
        <v>10711.516666666666</v>
      </c>
      <c r="BK55" s="16">
        <f t="shared" si="240"/>
        <v>10773.4</v>
      </c>
      <c r="BL55" s="16">
        <f t="shared" si="240"/>
        <v>10783.866666666667</v>
      </c>
      <c r="BM55" s="16">
        <f t="shared" ref="BM55:CT55" si="241">(BM2+BM3+BM4)/3</f>
        <v>10851.75</v>
      </c>
      <c r="BN55" s="16">
        <f t="shared" si="241"/>
        <v>10817.783333333333</v>
      </c>
      <c r="BO55" s="16">
        <f t="shared" si="241"/>
        <v>10832.516666666668</v>
      </c>
      <c r="BP55" s="16">
        <f t="shared" si="241"/>
        <v>10814.35</v>
      </c>
      <c r="BQ55" s="16">
        <f t="shared" si="241"/>
        <v>10854.833333333334</v>
      </c>
      <c r="BR55" s="16">
        <f t="shared" si="241"/>
        <v>10800.683333333332</v>
      </c>
      <c r="BS55" s="16">
        <f t="shared" si="241"/>
        <v>10933.116666666669</v>
      </c>
      <c r="BT55" s="16">
        <f t="shared" si="241"/>
        <v>11038.050000000001</v>
      </c>
      <c r="BU55" s="16">
        <f t="shared" si="241"/>
        <v>11058.116666666669</v>
      </c>
      <c r="BV55" s="16">
        <f t="shared" si="241"/>
        <v>11031.116666666667</v>
      </c>
      <c r="BW55" s="16">
        <f t="shared" si="241"/>
        <v>11136.266666666668</v>
      </c>
      <c r="BX55" s="16">
        <f t="shared" si="241"/>
        <v>11282.866666666669</v>
      </c>
      <c r="BY55" s="16">
        <f t="shared" si="241"/>
        <v>11323.533333333335</v>
      </c>
      <c r="BZ55" s="16">
        <f t="shared" si="241"/>
        <v>11346.816666666666</v>
      </c>
      <c r="CA55" s="16">
        <f t="shared" si="241"/>
        <v>11428.216666666667</v>
      </c>
      <c r="CB55" s="16">
        <f t="shared" si="241"/>
        <v>11468.283333333335</v>
      </c>
      <c r="CC55" s="16">
        <f t="shared" si="241"/>
        <v>11509.166666666666</v>
      </c>
      <c r="CD55" s="16">
        <f t="shared" si="241"/>
        <v>11526.75</v>
      </c>
      <c r="CE55" s="16">
        <f t="shared" si="241"/>
        <v>11488.083333333334</v>
      </c>
      <c r="CF55" s="16">
        <f t="shared" si="241"/>
        <v>11353.833333333334</v>
      </c>
      <c r="CG55" s="16">
        <f t="shared" si="241"/>
        <v>11444.15</v>
      </c>
      <c r="CH55" s="16">
        <f t="shared" si="241"/>
        <v>11468.083333333334</v>
      </c>
      <c r="CI55" s="16">
        <f t="shared" si="241"/>
        <v>11536.983333333332</v>
      </c>
      <c r="CJ55" s="16">
        <f t="shared" si="241"/>
        <v>11608.133333333333</v>
      </c>
      <c r="CK55" s="16">
        <f t="shared" si="241"/>
        <v>11684</v>
      </c>
      <c r="CL55" s="16">
        <f t="shared" si="241"/>
        <v>11699.466666666667</v>
      </c>
      <c r="CM55" s="16">
        <f t="shared" si="241"/>
        <v>11678.033333333335</v>
      </c>
      <c r="CN55" s="16">
        <f t="shared" si="241"/>
        <v>11606.583333333334</v>
      </c>
      <c r="CO55" s="16">
        <f t="shared" si="241"/>
        <v>11655.033333333335</v>
      </c>
      <c r="CP55" s="16">
        <f t="shared" si="241"/>
        <v>11621.300000000001</v>
      </c>
      <c r="CQ55" s="16">
        <f t="shared" si="241"/>
        <v>11641.85</v>
      </c>
      <c r="CR55" s="16">
        <f t="shared" si="241"/>
        <v>11612.033333333333</v>
      </c>
      <c r="CS55" s="16">
        <f t="shared" si="241"/>
        <v>11584.65</v>
      </c>
      <c r="CT55" s="16">
        <f t="shared" si="241"/>
        <v>11626.533333333335</v>
      </c>
      <c r="CU55" s="16">
        <f>(CU2+CU3+CU4)/3</f>
        <v>11681.066666666666</v>
      </c>
      <c r="CV55" s="16">
        <f>(CV2+CV3+CV4)/3</f>
        <v>11776.550000000001</v>
      </c>
      <c r="CW55" s="16">
        <f>(CW2+CW3+CW4)/3</f>
        <v>11782.483333333332</v>
      </c>
      <c r="CX55" s="16">
        <f t="shared" ref="CX55:DB55" si="242">(CX2+CX3+CX4)/3</f>
        <v>11635.15</v>
      </c>
      <c r="CY55" s="16">
        <f t="shared" si="242"/>
        <v>11595.566666666666</v>
      </c>
      <c r="CZ55" s="16">
        <f t="shared" si="242"/>
        <v>11681.949999999999</v>
      </c>
      <c r="DA55" s="16">
        <f t="shared" si="242"/>
        <v>11687.616666666667</v>
      </c>
      <c r="DB55" s="16">
        <f t="shared" si="242"/>
        <v>11726.433333333334</v>
      </c>
      <c r="DC55" s="16">
        <f t="shared" ref="DC55:DH55" si="243">(DC2+DC3+DC4)/3</f>
        <v>11720.1</v>
      </c>
      <c r="DD55" s="16">
        <f t="shared" si="243"/>
        <v>11737.866666666667</v>
      </c>
      <c r="DE55" s="16">
        <f t="shared" si="243"/>
        <v>11727.5</v>
      </c>
      <c r="DF55" s="16">
        <f t="shared" si="243"/>
        <v>11600.716666666667</v>
      </c>
      <c r="DG55" s="16">
        <f t="shared" si="243"/>
        <v>11546.466666666667</v>
      </c>
      <c r="DH55" s="16">
        <f t="shared" si="243"/>
        <v>11395.166666666666</v>
      </c>
      <c r="DI55" s="16">
        <f t="shared" ref="DI55:EC55" si="244">(DI2+DI3+DI4)/3</f>
        <v>11304.816666666666</v>
      </c>
      <c r="DJ55" s="16">
        <f t="shared" si="244"/>
        <v>11291.916666666666</v>
      </c>
      <c r="DK55" s="16">
        <f t="shared" si="244"/>
        <v>11191.333333333334</v>
      </c>
      <c r="DL55" s="16">
        <f t="shared" si="244"/>
        <v>11208.366666666667</v>
      </c>
      <c r="DM55" s="16">
        <f t="shared" si="244"/>
        <v>11193.583333333334</v>
      </c>
      <c r="DN55" s="16">
        <f t="shared" si="244"/>
        <v>11227.333333333334</v>
      </c>
      <c r="DO55" s="16">
        <f t="shared" si="244"/>
        <v>11364.383333333333</v>
      </c>
      <c r="DP55" s="16">
        <f t="shared" si="244"/>
        <v>11755.050000000001</v>
      </c>
      <c r="DQ55" s="16">
        <f t="shared" si="244"/>
        <v>11758.483333333332</v>
      </c>
      <c r="DR55" s="16">
        <f t="shared" si="244"/>
        <v>11735.033333333333</v>
      </c>
      <c r="DS55" s="16">
        <f t="shared" si="244"/>
        <v>11770.9</v>
      </c>
      <c r="DT55" s="16">
        <f t="shared" si="244"/>
        <v>11787.066666666666</v>
      </c>
      <c r="DU55" s="16">
        <f t="shared" si="244"/>
        <v>11898.1</v>
      </c>
      <c r="DV55" s="16">
        <f t="shared" si="244"/>
        <v>11917.4</v>
      </c>
      <c r="DW55" s="16">
        <f t="shared" si="244"/>
        <v>11876.599999999999</v>
      </c>
      <c r="DX55" s="16">
        <f t="shared" si="244"/>
        <v>11924.616666666667</v>
      </c>
      <c r="DY55" s="16">
        <f t="shared" si="244"/>
        <v>11930.5</v>
      </c>
      <c r="DZ55" s="16">
        <f t="shared" si="244"/>
        <v>12037.233333333332</v>
      </c>
      <c r="EA55" s="16">
        <f t="shared" si="244"/>
        <v>12040.900000000001</v>
      </c>
      <c r="EB55" s="16">
        <f t="shared" si="244"/>
        <v>11904.6</v>
      </c>
      <c r="EC55" s="16">
        <f t="shared" si="244"/>
        <v>11845.883333333333</v>
      </c>
      <c r="ED55" s="16">
        <f t="shared" ref="ED55:EM55" si="245">(ED2+ED3+ED4)/3</f>
        <v>11923.166666666666</v>
      </c>
      <c r="EE55" s="16">
        <f t="shared" si="245"/>
        <v>11956.766666666668</v>
      </c>
      <c r="EF55" s="16">
        <f t="shared" si="245"/>
        <v>11911.666666666666</v>
      </c>
      <c r="EG55" s="16">
        <f t="shared" si="245"/>
        <v>11887.483333333332</v>
      </c>
      <c r="EH55" s="16">
        <f t="shared" si="245"/>
        <v>11844.283333333335</v>
      </c>
      <c r="EI55" s="16">
        <f t="shared" si="245"/>
        <v>11724.65</v>
      </c>
      <c r="EJ55" s="16">
        <f t="shared" si="245"/>
        <v>11686.616666666667</v>
      </c>
      <c r="EK55" s="16">
        <f t="shared" si="245"/>
        <v>11706.35</v>
      </c>
      <c r="EL55" s="16">
        <f t="shared" si="245"/>
        <v>11770.1</v>
      </c>
      <c r="EM55" s="16">
        <f t="shared" si="245"/>
        <v>11752.383333333333</v>
      </c>
    </row>
    <row r="56" spans="1:143" ht="14.7" customHeight="1" x14ac:dyDescent="0.3">
      <c r="A56" s="12"/>
      <c r="B56" s="13"/>
      <c r="C56" s="13"/>
      <c r="D56" s="14" t="s">
        <v>14</v>
      </c>
      <c r="E56" s="49">
        <f t="shared" ref="E56:BB56" si="246">E53</f>
        <v>10893.275000000001</v>
      </c>
      <c r="F56" s="49">
        <f t="shared" si="246"/>
        <v>10862.150000000001</v>
      </c>
      <c r="G56" s="49">
        <f t="shared" si="246"/>
        <v>10784.5</v>
      </c>
      <c r="H56" s="49">
        <f t="shared" si="246"/>
        <v>10655.45</v>
      </c>
      <c r="I56" s="49">
        <f t="shared" si="246"/>
        <v>10651.95</v>
      </c>
      <c r="J56" s="49">
        <f t="shared" si="246"/>
        <v>10516.900000000001</v>
      </c>
      <c r="K56" s="49">
        <f t="shared" si="246"/>
        <v>10450.5</v>
      </c>
      <c r="L56" s="49">
        <f t="shared" si="246"/>
        <v>10656.5</v>
      </c>
      <c r="M56" s="49">
        <f t="shared" si="246"/>
        <v>10794.05</v>
      </c>
      <c r="N56" s="49">
        <f t="shared" si="246"/>
        <v>10783.924999999999</v>
      </c>
      <c r="O56" s="49">
        <f t="shared" si="246"/>
        <v>10872.6</v>
      </c>
      <c r="P56" s="49">
        <f t="shared" si="246"/>
        <v>10867.25</v>
      </c>
      <c r="Q56" s="49">
        <f t="shared" si="246"/>
        <v>10956.575000000001</v>
      </c>
      <c r="R56" s="49">
        <f t="shared" si="246"/>
        <v>10921.3</v>
      </c>
      <c r="S56" s="49">
        <f t="shared" si="246"/>
        <v>10851.15</v>
      </c>
      <c r="T56" s="49">
        <f t="shared" si="246"/>
        <v>10715.775</v>
      </c>
      <c r="U56" s="49">
        <f t="shared" si="246"/>
        <v>10641.025</v>
      </c>
      <c r="V56" s="49">
        <f t="shared" si="246"/>
        <v>10799.325000000001</v>
      </c>
      <c r="W56" s="49">
        <f t="shared" si="246"/>
        <v>10855.375</v>
      </c>
      <c r="X56" s="49">
        <f t="shared" si="246"/>
        <v>10888.375</v>
      </c>
      <c r="Y56" s="49">
        <f t="shared" si="246"/>
        <v>10865.35</v>
      </c>
      <c r="Z56" s="49">
        <f t="shared" si="246"/>
        <v>10815.2</v>
      </c>
      <c r="AA56" s="49">
        <f t="shared" si="246"/>
        <v>10737.65</v>
      </c>
      <c r="AB56" s="49">
        <f t="shared" si="246"/>
        <v>10684.849999999999</v>
      </c>
      <c r="AC56" s="16">
        <f t="shared" si="246"/>
        <v>10793.05</v>
      </c>
      <c r="AD56" s="16">
        <f t="shared" si="246"/>
        <v>10775.85</v>
      </c>
      <c r="AE56" s="16">
        <f t="shared" si="246"/>
        <v>10809.9</v>
      </c>
      <c r="AF56" s="16">
        <f t="shared" si="246"/>
        <v>10830.575000000001</v>
      </c>
      <c r="AG56" s="16">
        <f t="shared" si="246"/>
        <v>10794.775</v>
      </c>
      <c r="AH56" s="16">
        <f t="shared" si="246"/>
        <v>10750.174999999999</v>
      </c>
      <c r="AI56" s="16">
        <f t="shared" si="246"/>
        <v>10837.25</v>
      </c>
      <c r="AJ56" s="16">
        <f t="shared" si="246"/>
        <v>10902.525</v>
      </c>
      <c r="AK56" s="16">
        <f t="shared" si="246"/>
        <v>10887.65</v>
      </c>
      <c r="AL56" s="16">
        <f t="shared" si="246"/>
        <v>10890.2</v>
      </c>
      <c r="AM56" s="16">
        <f t="shared" si="246"/>
        <v>10936.6</v>
      </c>
      <c r="AN56" s="16">
        <f t="shared" si="246"/>
        <v>10906.974999999999</v>
      </c>
      <c r="AO56" s="16">
        <f t="shared" si="246"/>
        <v>10878.375</v>
      </c>
      <c r="AP56" s="16">
        <f t="shared" si="246"/>
        <v>10832.625</v>
      </c>
      <c r="AQ56" s="16">
        <f t="shared" si="246"/>
        <v>10844.075000000001</v>
      </c>
      <c r="AR56" s="16">
        <f t="shared" si="246"/>
        <v>10659.5</v>
      </c>
      <c r="AS56" s="16">
        <f t="shared" si="246"/>
        <v>10717.7</v>
      </c>
      <c r="AT56" s="16">
        <f t="shared" si="246"/>
        <v>10637</v>
      </c>
      <c r="AU56" s="16">
        <f t="shared" si="246"/>
        <v>10661.525000000001</v>
      </c>
      <c r="AV56" s="16">
        <f t="shared" si="246"/>
        <v>10758.3</v>
      </c>
      <c r="AW56" s="50">
        <f t="shared" si="246"/>
        <v>10898.45</v>
      </c>
      <c r="AX56" s="16">
        <f t="shared" si="246"/>
        <v>10871.025</v>
      </c>
      <c r="AY56" s="16">
        <f t="shared" si="246"/>
        <v>10921.7</v>
      </c>
      <c r="AZ56" s="16">
        <f t="shared" si="246"/>
        <v>11017.650000000001</v>
      </c>
      <c r="BA56" s="16">
        <f t="shared" si="246"/>
        <v>11080.85</v>
      </c>
      <c r="BB56" s="16">
        <f t="shared" si="246"/>
        <v>10983.325000000001</v>
      </c>
      <c r="BC56" s="16">
        <f t="shared" ref="BC56:BL56" si="247">BC53</f>
        <v>10894</v>
      </c>
      <c r="BD56" s="16">
        <f t="shared" si="247"/>
        <v>10867.349999999999</v>
      </c>
      <c r="BE56" s="16">
        <f t="shared" si="247"/>
        <v>10831.875</v>
      </c>
      <c r="BF56" s="16">
        <f t="shared" si="247"/>
        <v>10755.725</v>
      </c>
      <c r="BG56" s="16">
        <f t="shared" si="247"/>
        <v>10703.075000000001</v>
      </c>
      <c r="BH56" s="16">
        <f t="shared" si="247"/>
        <v>10694.15</v>
      </c>
      <c r="BI56" s="16">
        <f t="shared" si="247"/>
        <v>10654.25</v>
      </c>
      <c r="BJ56" s="16">
        <f t="shared" si="247"/>
        <v>10699.55</v>
      </c>
      <c r="BK56" s="16">
        <f t="shared" si="247"/>
        <v>10765.174999999999</v>
      </c>
      <c r="BL56" s="16">
        <f t="shared" si="247"/>
        <v>10779.974999999999</v>
      </c>
      <c r="BM56" s="16">
        <f t="shared" ref="BM56:CT56" si="248">BM53</f>
        <v>10837.575000000001</v>
      </c>
      <c r="BN56" s="16">
        <f t="shared" si="248"/>
        <v>10809.025</v>
      </c>
      <c r="BO56" s="16">
        <f t="shared" si="248"/>
        <v>10845.45</v>
      </c>
      <c r="BP56" s="16">
        <f t="shared" si="248"/>
        <v>10825.275000000001</v>
      </c>
      <c r="BQ56" s="16">
        <f t="shared" si="248"/>
        <v>10850.5</v>
      </c>
      <c r="BR56" s="16">
        <f t="shared" si="248"/>
        <v>10785.55</v>
      </c>
      <c r="BS56" s="16">
        <f t="shared" si="248"/>
        <v>10905.95</v>
      </c>
      <c r="BT56" s="16">
        <f t="shared" si="248"/>
        <v>11030.575000000001</v>
      </c>
      <c r="BU56" s="16">
        <f t="shared" si="248"/>
        <v>11058.075000000001</v>
      </c>
      <c r="BV56" s="16">
        <f t="shared" si="248"/>
        <v>11028.975</v>
      </c>
      <c r="BW56" s="16">
        <f t="shared" si="248"/>
        <v>11120.375</v>
      </c>
      <c r="BX56" s="16">
        <f t="shared" si="248"/>
        <v>11273.7</v>
      </c>
      <c r="BY56" s="16">
        <f t="shared" si="248"/>
        <v>11314.45</v>
      </c>
      <c r="BZ56" s="16">
        <f t="shared" si="248"/>
        <v>11348.6</v>
      </c>
      <c r="CA56" s="16">
        <f t="shared" si="248"/>
        <v>11428.9</v>
      </c>
      <c r="CB56" s="16">
        <f t="shared" si="248"/>
        <v>11471.325000000001</v>
      </c>
      <c r="CC56" s="16">
        <f t="shared" si="248"/>
        <v>11497.55</v>
      </c>
      <c r="CD56" s="16">
        <f t="shared" si="248"/>
        <v>11529.6</v>
      </c>
      <c r="CE56" s="16">
        <f t="shared" si="248"/>
        <v>11503.674999999999</v>
      </c>
      <c r="CF56" s="16">
        <f t="shared" si="248"/>
        <v>11353.625</v>
      </c>
      <c r="CG56" s="16">
        <f t="shared" si="248"/>
        <v>11424.6</v>
      </c>
      <c r="CH56" s="16">
        <f t="shared" si="248"/>
        <v>11479.6</v>
      </c>
      <c r="CI56" s="16">
        <f t="shared" si="248"/>
        <v>11520.475</v>
      </c>
      <c r="CJ56" s="16">
        <f t="shared" si="248"/>
        <v>11600.25</v>
      </c>
      <c r="CK56" s="16">
        <f t="shared" si="248"/>
        <v>11691.424999999999</v>
      </c>
      <c r="CL56" s="16">
        <f t="shared" si="248"/>
        <v>11692.6</v>
      </c>
      <c r="CM56" s="16">
        <f t="shared" si="248"/>
        <v>11695.075000000001</v>
      </c>
      <c r="CN56" s="16">
        <f t="shared" si="248"/>
        <v>11610.875</v>
      </c>
      <c r="CO56" s="16">
        <f t="shared" si="248"/>
        <v>11649.575000000001</v>
      </c>
      <c r="CP56" s="16">
        <f t="shared" si="248"/>
        <v>11629.7</v>
      </c>
      <c r="CQ56" s="16">
        <f t="shared" si="248"/>
        <v>11626.8</v>
      </c>
      <c r="CR56" s="16">
        <f t="shared" si="248"/>
        <v>11625.9</v>
      </c>
      <c r="CS56" s="16">
        <f t="shared" si="248"/>
        <v>11578.625</v>
      </c>
      <c r="CT56" s="16">
        <f t="shared" si="248"/>
        <v>11618.075000000001</v>
      </c>
      <c r="CU56" s="16">
        <f>CU53</f>
        <v>11676.424999999999</v>
      </c>
      <c r="CV56" s="16">
        <f>CV53</f>
        <v>11771.25</v>
      </c>
      <c r="CW56" s="16">
        <f>CW53</f>
        <v>11797.325000000001</v>
      </c>
      <c r="CX56" s="16">
        <f t="shared" ref="CX56:DB56" si="249">CX53</f>
        <v>11655.5</v>
      </c>
      <c r="CY56" s="16">
        <f t="shared" si="249"/>
        <v>11605.375</v>
      </c>
      <c r="CZ56" s="16">
        <f t="shared" si="249"/>
        <v>11659.85</v>
      </c>
      <c r="DA56" s="16">
        <f t="shared" si="249"/>
        <v>11710.525</v>
      </c>
      <c r="DB56" s="16">
        <f t="shared" si="249"/>
        <v>11712.325000000001</v>
      </c>
      <c r="DC56" s="16">
        <f t="shared" ref="DC56:DH56" si="250">DC53</f>
        <v>11706.075000000001</v>
      </c>
      <c r="DD56" s="16">
        <f t="shared" si="250"/>
        <v>11744.424999999999</v>
      </c>
      <c r="DE56" s="16">
        <f t="shared" si="250"/>
        <v>11735.125</v>
      </c>
      <c r="DF56" s="16">
        <f t="shared" si="250"/>
        <v>11601.95</v>
      </c>
      <c r="DG56" s="16">
        <f t="shared" si="250"/>
        <v>11570.75</v>
      </c>
      <c r="DH56" s="16">
        <f t="shared" si="250"/>
        <v>11413.025000000001</v>
      </c>
      <c r="DI56" s="16">
        <f t="shared" ref="DI56:EC56" si="251">DI53</f>
        <v>11306.325000000001</v>
      </c>
      <c r="DJ56" s="16">
        <f t="shared" si="251"/>
        <v>11298.424999999999</v>
      </c>
      <c r="DK56" s="16">
        <f t="shared" si="251"/>
        <v>11212.900000000001</v>
      </c>
      <c r="DL56" s="16">
        <f t="shared" si="251"/>
        <v>11201.525</v>
      </c>
      <c r="DM56" s="16">
        <f t="shared" si="251"/>
        <v>11211.875</v>
      </c>
      <c r="DN56" s="16">
        <f t="shared" si="251"/>
        <v>11212.45</v>
      </c>
      <c r="DO56" s="16">
        <f t="shared" si="251"/>
        <v>11343</v>
      </c>
      <c r="DP56" s="16">
        <f t="shared" si="251"/>
        <v>11718.45</v>
      </c>
      <c r="DQ56" s="16">
        <f t="shared" si="251"/>
        <v>11783.174999999999</v>
      </c>
      <c r="DR56" s="16">
        <f t="shared" si="251"/>
        <v>11733.599999999999</v>
      </c>
      <c r="DS56" s="16">
        <f t="shared" si="251"/>
        <v>11827.825000000001</v>
      </c>
      <c r="DT56" s="16">
        <f t="shared" si="251"/>
        <v>11758.55</v>
      </c>
      <c r="DU56" s="16">
        <f t="shared" si="251"/>
        <v>11884.775</v>
      </c>
      <c r="DV56" s="16">
        <f t="shared" si="251"/>
        <v>11911.724999999999</v>
      </c>
      <c r="DW56" s="16">
        <f t="shared" si="251"/>
        <v>11884.349999999999</v>
      </c>
      <c r="DX56" s="16">
        <f t="shared" si="251"/>
        <v>11913.974999999999</v>
      </c>
      <c r="DY56" s="16">
        <f t="shared" si="251"/>
        <v>11934.35</v>
      </c>
      <c r="DZ56" s="16">
        <f t="shared" si="251"/>
        <v>12011.575000000001</v>
      </c>
      <c r="EA56" s="16">
        <f t="shared" si="251"/>
        <v>12050.525000000001</v>
      </c>
      <c r="EB56" s="16">
        <f t="shared" si="251"/>
        <v>11935.025</v>
      </c>
      <c r="EC56" s="16">
        <f t="shared" si="251"/>
        <v>11833.5</v>
      </c>
      <c r="ED56" s="16">
        <f t="shared" ref="ED56:EM56" si="252">ED53</f>
        <v>11923.4</v>
      </c>
      <c r="EE56" s="16">
        <f t="shared" si="252"/>
        <v>11952.35</v>
      </c>
      <c r="EF56" s="16">
        <f t="shared" si="252"/>
        <v>11914.400000000001</v>
      </c>
      <c r="EG56" s="16">
        <f t="shared" si="252"/>
        <v>11874.2</v>
      </c>
      <c r="EH56" s="16">
        <f t="shared" si="252"/>
        <v>11854.775000000001</v>
      </c>
      <c r="EI56" s="16">
        <f t="shared" si="252"/>
        <v>11750.9</v>
      </c>
      <c r="EJ56" s="16">
        <f t="shared" si="252"/>
        <v>11684.174999999999</v>
      </c>
      <c r="EK56" s="16">
        <f t="shared" si="252"/>
        <v>11713.8</v>
      </c>
      <c r="EL56" s="16">
        <f t="shared" si="252"/>
        <v>11739.275</v>
      </c>
      <c r="EM56" s="16">
        <f t="shared" si="252"/>
        <v>11766.525000000001</v>
      </c>
    </row>
    <row r="57" spans="1:143" ht="14.7" customHeight="1" x14ac:dyDescent="0.3">
      <c r="A57" s="12"/>
      <c r="B57" s="13"/>
      <c r="C57" s="13"/>
      <c r="D57" s="14" t="s">
        <v>51</v>
      </c>
      <c r="E57" s="89">
        <f t="shared" ref="E57:AQ57" si="253">ABS(E54-E56)</f>
        <v>6.3500000000021828</v>
      </c>
      <c r="F57" s="89">
        <f t="shared" si="253"/>
        <v>4.8999999999978172</v>
      </c>
      <c r="G57" s="89">
        <f t="shared" si="253"/>
        <v>1.0666666666656965</v>
      </c>
      <c r="H57" s="89">
        <f t="shared" si="253"/>
        <v>36.200000000000728</v>
      </c>
      <c r="I57" s="89">
        <f t="shared" si="253"/>
        <v>27.833333333332121</v>
      </c>
      <c r="J57" s="89">
        <f t="shared" si="253"/>
        <v>18.966666666667152</v>
      </c>
      <c r="K57" s="89">
        <f t="shared" si="253"/>
        <v>65.766666666666424</v>
      </c>
      <c r="L57" s="89">
        <f t="shared" si="253"/>
        <v>54.066666666665697</v>
      </c>
      <c r="M57" s="89">
        <f t="shared" si="253"/>
        <v>1.6666666666678793</v>
      </c>
      <c r="N57" s="89">
        <f t="shared" si="253"/>
        <v>14.350000000002183</v>
      </c>
      <c r="O57" s="89">
        <f t="shared" si="253"/>
        <v>10.5</v>
      </c>
      <c r="P57" s="89">
        <f t="shared" si="253"/>
        <v>27.633333333335031</v>
      </c>
      <c r="Q57" s="89">
        <f t="shared" si="253"/>
        <v>7.1499999999978172</v>
      </c>
      <c r="R57" s="89">
        <f t="shared" si="253"/>
        <v>20.266666666670062</v>
      </c>
      <c r="S57" s="89">
        <f t="shared" si="253"/>
        <v>64.766666666666424</v>
      </c>
      <c r="T57" s="89">
        <f t="shared" si="253"/>
        <v>34.849999999998545</v>
      </c>
      <c r="U57" s="89">
        <f t="shared" si="253"/>
        <v>59.216666666667152</v>
      </c>
      <c r="V57" s="89">
        <f t="shared" si="253"/>
        <v>13.016666666666424</v>
      </c>
      <c r="W57" s="89">
        <f t="shared" si="253"/>
        <v>3.0166666666664241</v>
      </c>
      <c r="X57" s="89">
        <f t="shared" si="253"/>
        <v>17.216666666667152</v>
      </c>
      <c r="Y57" s="89">
        <f t="shared" si="253"/>
        <v>29.833333333335759</v>
      </c>
      <c r="Z57" s="89">
        <f t="shared" si="253"/>
        <v>15.133333333335031</v>
      </c>
      <c r="AA57" s="89">
        <f t="shared" si="253"/>
        <v>43.599999999998545</v>
      </c>
      <c r="AB57" s="89">
        <f t="shared" si="253"/>
        <v>28.333333333332121</v>
      </c>
      <c r="AC57" s="31">
        <f t="shared" si="253"/>
        <v>14.166666666667879</v>
      </c>
      <c r="AD57" s="31">
        <f t="shared" si="253"/>
        <v>17.533333333332848</v>
      </c>
      <c r="AE57" s="31">
        <f t="shared" si="253"/>
        <v>30.166666666664241</v>
      </c>
      <c r="AF57" s="31">
        <f t="shared" si="253"/>
        <v>5.9833333333335759</v>
      </c>
      <c r="AG57" s="31">
        <f t="shared" si="253"/>
        <v>0.11666666666860692</v>
      </c>
      <c r="AH57" s="31">
        <f t="shared" si="253"/>
        <v>8.3833333333350311</v>
      </c>
      <c r="AI57" s="31">
        <f t="shared" si="253"/>
        <v>33.033333333332848</v>
      </c>
      <c r="AJ57" s="31">
        <f t="shared" si="253"/>
        <v>8.1500000000014552</v>
      </c>
      <c r="AK57" s="31">
        <f t="shared" si="253"/>
        <v>11.700000000000728</v>
      </c>
      <c r="AL57" s="31">
        <f t="shared" si="253"/>
        <v>11.166666666667879</v>
      </c>
      <c r="AM57" s="31">
        <f t="shared" si="253"/>
        <v>16.833333333335759</v>
      </c>
      <c r="AN57" s="31">
        <f t="shared" si="253"/>
        <v>10.516666666666424</v>
      </c>
      <c r="AO57" s="31">
        <f t="shared" si="253"/>
        <v>31.25</v>
      </c>
      <c r="AP57" s="31">
        <f t="shared" si="253"/>
        <v>11.450000000000728</v>
      </c>
      <c r="AQ57" s="31">
        <f t="shared" si="253"/>
        <v>42.350000000002183</v>
      </c>
      <c r="AR57" s="31">
        <f>(AR54-AR56)</f>
        <v>135.36666666666497</v>
      </c>
      <c r="AS57" s="31">
        <f t="shared" ref="AS57:BB57" si="254">ABS(AS54-AS56)</f>
        <v>37.433333333334303</v>
      </c>
      <c r="AT57" s="31">
        <f t="shared" si="254"/>
        <v>10.133333333335031</v>
      </c>
      <c r="AU57" s="31">
        <f t="shared" si="254"/>
        <v>6.4833333333335759</v>
      </c>
      <c r="AV57" s="31">
        <f t="shared" si="254"/>
        <v>48.433333333334303</v>
      </c>
      <c r="AW57" s="90">
        <f t="shared" si="254"/>
        <v>3.2000000000007276</v>
      </c>
      <c r="AX57" s="31">
        <f t="shared" si="254"/>
        <v>27.483333333333576</v>
      </c>
      <c r="AY57" s="31">
        <f t="shared" si="254"/>
        <v>8.4333333333306655</v>
      </c>
      <c r="AZ57" s="31">
        <f t="shared" si="254"/>
        <v>29.866666666664969</v>
      </c>
      <c r="BA57" s="31">
        <f t="shared" si="254"/>
        <v>7.6333333333350311</v>
      </c>
      <c r="BB57" s="31">
        <f t="shared" si="254"/>
        <v>26.483333333333576</v>
      </c>
      <c r="BC57" s="31">
        <f t="shared" ref="BC57:BL57" si="255">ABS(BC54-BC56)</f>
        <v>3.4666666666671517</v>
      </c>
      <c r="BD57" s="31">
        <f t="shared" si="255"/>
        <v>23.966666666663514</v>
      </c>
      <c r="BE57" s="31">
        <f t="shared" si="255"/>
        <v>25.483333333333576</v>
      </c>
      <c r="BF57" s="31">
        <f t="shared" si="255"/>
        <v>6.4500000000007276</v>
      </c>
      <c r="BG57" s="31">
        <f t="shared" si="255"/>
        <v>14.216666666667152</v>
      </c>
      <c r="BH57" s="31">
        <f t="shared" si="255"/>
        <v>35.466666666667152</v>
      </c>
      <c r="BI57" s="31">
        <f t="shared" si="255"/>
        <v>33.266666666666424</v>
      </c>
      <c r="BJ57" s="31">
        <f t="shared" si="255"/>
        <v>23.933333333334303</v>
      </c>
      <c r="BK57" s="31">
        <f t="shared" si="255"/>
        <v>16.450000000000728</v>
      </c>
      <c r="BL57" s="31">
        <f t="shared" si="255"/>
        <v>7.7833333333364862</v>
      </c>
      <c r="BM57" s="31">
        <f>ABS(BM54-BM56)</f>
        <v>28.349999999998545</v>
      </c>
      <c r="BN57" s="31">
        <f>ABS(BN54-BN56)</f>
        <v>17.516666666666424</v>
      </c>
      <c r="BO57" s="31">
        <f>ABS(BO54-BO56)</f>
        <v>25.866666666664969</v>
      </c>
      <c r="BP57" s="31">
        <f>ABS(BP54-BP56)</f>
        <v>21.850000000002183</v>
      </c>
      <c r="BQ57" s="31">
        <f>ABS(BQ54-BQ56)</f>
        <v>8.6666666666678793</v>
      </c>
      <c r="BR57" s="31">
        <f>(BR54-BR56)</f>
        <v>30.266666666666424</v>
      </c>
      <c r="BS57" s="31">
        <f>ABS(BS54-BS56)</f>
        <v>54.333333333335759</v>
      </c>
      <c r="BT57" s="31">
        <f>ABS(BT54-BT56)</f>
        <v>14.950000000000728</v>
      </c>
      <c r="BU57" s="31">
        <f>ABS(BU54-BU56)</f>
        <v>8.3333333335758653E-2</v>
      </c>
      <c r="BV57" s="31">
        <f>ABS(BV54-BV56)</f>
        <v>4.2833333333328483</v>
      </c>
      <c r="BW57" s="31">
        <f t="shared" ref="BW57:CT57" si="256">ABS(BW54-BW56)</f>
        <v>31.783333333336486</v>
      </c>
      <c r="BX57" s="31">
        <f t="shared" si="256"/>
        <v>18.333333333335759</v>
      </c>
      <c r="BY57" s="31">
        <f t="shared" si="256"/>
        <v>18.166666666667879</v>
      </c>
      <c r="BZ57" s="31">
        <f t="shared" si="256"/>
        <v>3.5666666666693345</v>
      </c>
      <c r="CA57" s="31">
        <f t="shared" si="256"/>
        <v>1.3666666666649689</v>
      </c>
      <c r="CB57" s="31">
        <f t="shared" si="256"/>
        <v>6.0833333333321207</v>
      </c>
      <c r="CC57" s="31">
        <f t="shared" si="256"/>
        <v>23.233333333333576</v>
      </c>
      <c r="CD57" s="31">
        <f t="shared" si="256"/>
        <v>5.7000000000007276</v>
      </c>
      <c r="CE57" s="31">
        <f t="shared" si="256"/>
        <v>31.183333333330665</v>
      </c>
      <c r="CF57" s="31">
        <f t="shared" si="256"/>
        <v>0.41666666666787933</v>
      </c>
      <c r="CG57" s="31">
        <f t="shared" si="256"/>
        <v>39.099999999998545</v>
      </c>
      <c r="CH57" s="31">
        <f t="shared" si="256"/>
        <v>23.033333333332848</v>
      </c>
      <c r="CI57" s="31">
        <f t="shared" si="256"/>
        <v>33.016666666662786</v>
      </c>
      <c r="CJ57" s="31">
        <f t="shared" si="256"/>
        <v>15.766666666666424</v>
      </c>
      <c r="CK57" s="31">
        <f t="shared" si="256"/>
        <v>14.849999999998545</v>
      </c>
      <c r="CL57" s="31">
        <f t="shared" si="256"/>
        <v>13.733333333333576</v>
      </c>
      <c r="CM57" s="31">
        <f t="shared" si="256"/>
        <v>34.083333333332121</v>
      </c>
      <c r="CN57" s="31">
        <f t="shared" si="256"/>
        <v>8.5833333333321207</v>
      </c>
      <c r="CO57" s="31">
        <f t="shared" si="256"/>
        <v>10.916666666667879</v>
      </c>
      <c r="CP57" s="31">
        <f t="shared" si="256"/>
        <v>16.799999999999272</v>
      </c>
      <c r="CQ57" s="31">
        <f t="shared" si="256"/>
        <v>30.100000000002183</v>
      </c>
      <c r="CR57" s="31">
        <f t="shared" si="256"/>
        <v>27.733333333333576</v>
      </c>
      <c r="CS57" s="31">
        <f t="shared" si="256"/>
        <v>12.049999999999272</v>
      </c>
      <c r="CT57" s="31">
        <f t="shared" si="256"/>
        <v>16.916666666667879</v>
      </c>
      <c r="CU57" s="31">
        <f t="shared" ref="CU57:DB57" si="257">ABS(CU54-CU56)</f>
        <v>9.2833333333328483</v>
      </c>
      <c r="CV57" s="31">
        <f t="shared" si="257"/>
        <v>10.600000000002183</v>
      </c>
      <c r="CW57" s="31">
        <f t="shared" si="257"/>
        <v>29.683333333337941</v>
      </c>
      <c r="CX57" s="31">
        <f t="shared" si="257"/>
        <v>40.700000000000728</v>
      </c>
      <c r="CY57" s="31">
        <f t="shared" si="257"/>
        <v>19.616666666668607</v>
      </c>
      <c r="CZ57" s="31">
        <f t="shared" si="257"/>
        <v>44.19999999999709</v>
      </c>
      <c r="DA57" s="31">
        <f t="shared" si="257"/>
        <v>45.816666666665697</v>
      </c>
      <c r="DB57" s="31">
        <f t="shared" si="257"/>
        <v>28.216666666667152</v>
      </c>
      <c r="DC57" s="31">
        <f t="shared" ref="DC57:DH57" si="258">ABS(DC54-DC56)</f>
        <v>28.049999999999272</v>
      </c>
      <c r="DD57" s="31">
        <f t="shared" si="258"/>
        <v>13.116666666664969</v>
      </c>
      <c r="DE57" s="31">
        <f t="shared" si="258"/>
        <v>15.25</v>
      </c>
      <c r="DF57" s="31">
        <f t="shared" si="258"/>
        <v>2.4666666666671517</v>
      </c>
      <c r="DG57" s="31">
        <f t="shared" si="258"/>
        <v>48.566666666665697</v>
      </c>
      <c r="DH57" s="31">
        <f t="shared" si="258"/>
        <v>35.71666666667079</v>
      </c>
      <c r="DI57" s="31">
        <f t="shared" ref="DI57:EC57" si="259">ABS(DI54-DI56)</f>
        <v>3.0166666666700621</v>
      </c>
      <c r="DJ57" s="31">
        <f t="shared" si="259"/>
        <v>13.016666666666424</v>
      </c>
      <c r="DK57" s="31">
        <f t="shared" si="259"/>
        <v>43.133333333335031</v>
      </c>
      <c r="DL57" s="31">
        <f t="shared" si="259"/>
        <v>13.683333333334303</v>
      </c>
      <c r="DM57" s="31">
        <f t="shared" si="259"/>
        <v>36.583333333332121</v>
      </c>
      <c r="DN57" s="31">
        <f t="shared" si="259"/>
        <v>29.766666666666424</v>
      </c>
      <c r="DO57" s="31">
        <f t="shared" si="259"/>
        <v>42.766666666666424</v>
      </c>
      <c r="DP57" s="31">
        <f t="shared" si="259"/>
        <v>73.200000000000728</v>
      </c>
      <c r="DQ57" s="31">
        <f t="shared" si="259"/>
        <v>49.383333333335031</v>
      </c>
      <c r="DR57" s="31">
        <f t="shared" si="259"/>
        <v>2.8666666666686069</v>
      </c>
      <c r="DS57" s="31">
        <f t="shared" si="259"/>
        <v>113.85000000000218</v>
      </c>
      <c r="DT57" s="31">
        <f t="shared" si="259"/>
        <v>57.033333333332848</v>
      </c>
      <c r="DU57" s="31">
        <f t="shared" si="259"/>
        <v>26.650000000001455</v>
      </c>
      <c r="DV57" s="31">
        <f t="shared" si="259"/>
        <v>11.350000000002183</v>
      </c>
      <c r="DW57" s="31">
        <f t="shared" si="259"/>
        <v>15.5</v>
      </c>
      <c r="DX57" s="31">
        <f t="shared" si="259"/>
        <v>21.283333333336486</v>
      </c>
      <c r="DY57" s="31">
        <f t="shared" si="259"/>
        <v>7.7000000000007276</v>
      </c>
      <c r="DZ57" s="31">
        <f t="shared" si="259"/>
        <v>51.316666666662059</v>
      </c>
      <c r="EA57" s="31">
        <f t="shared" si="259"/>
        <v>19.25</v>
      </c>
      <c r="EB57" s="31">
        <f t="shared" si="259"/>
        <v>60.849999999998545</v>
      </c>
      <c r="EC57" s="31">
        <f t="shared" si="259"/>
        <v>24.766666666666424</v>
      </c>
      <c r="ED57" s="31">
        <f t="shared" ref="ED57:EM57" si="260">ABS(ED54-ED56)</f>
        <v>0.46666666666715173</v>
      </c>
      <c r="EE57" s="31">
        <f t="shared" si="260"/>
        <v>8.8333333333357587</v>
      </c>
      <c r="EF57" s="31">
        <f t="shared" si="260"/>
        <v>5.4666666666707897</v>
      </c>
      <c r="EG57" s="31">
        <f t="shared" si="260"/>
        <v>26.566666666662059</v>
      </c>
      <c r="EH57" s="31">
        <f t="shared" si="260"/>
        <v>20.983333333333576</v>
      </c>
      <c r="EI57" s="31">
        <f t="shared" si="260"/>
        <v>52.5</v>
      </c>
      <c r="EJ57" s="31">
        <f t="shared" si="260"/>
        <v>4.8833333333350311</v>
      </c>
      <c r="EK57" s="31">
        <f t="shared" si="260"/>
        <v>14.899999999997817</v>
      </c>
      <c r="EL57" s="31">
        <f t="shared" si="260"/>
        <v>61.650000000001455</v>
      </c>
      <c r="EM57" s="31">
        <f t="shared" si="260"/>
        <v>28.283333333336486</v>
      </c>
    </row>
    <row r="58" spans="1:143" ht="14.7" customHeight="1" x14ac:dyDescent="0.3">
      <c r="A58" s="32"/>
      <c r="B58" s="28"/>
      <c r="C58" s="28"/>
      <c r="D58" s="28"/>
      <c r="E58" s="28"/>
      <c r="F58" s="28"/>
      <c r="G58" s="28"/>
      <c r="H58" s="28"/>
      <c r="I58" s="28"/>
      <c r="J58" s="28"/>
      <c r="K58" s="28"/>
      <c r="L58" s="28"/>
      <c r="M58" s="28"/>
      <c r="N58" s="28"/>
      <c r="O58" s="28"/>
      <c r="P58" s="28"/>
      <c r="Q58" s="28"/>
      <c r="R58" s="28"/>
      <c r="S58" s="28"/>
      <c r="T58" s="28"/>
      <c r="U58" s="28"/>
      <c r="V58" s="28"/>
      <c r="W58" s="28"/>
      <c r="X58" s="28"/>
      <c r="Y58" s="28"/>
      <c r="Z58" s="28"/>
      <c r="AA58" s="28"/>
      <c r="AB58" s="28"/>
      <c r="AC58" s="28"/>
      <c r="AD58" s="28"/>
      <c r="AE58" s="28"/>
      <c r="AF58" s="28"/>
      <c r="AG58" s="28"/>
      <c r="AH58" s="28"/>
      <c r="AI58" s="28"/>
      <c r="AJ58" s="28"/>
      <c r="AK58" s="28"/>
      <c r="AL58" s="28"/>
      <c r="AM58" s="28"/>
      <c r="AN58" s="28"/>
      <c r="AO58" s="28"/>
      <c r="AP58" s="28"/>
      <c r="AQ58" s="28"/>
      <c r="AR58" s="28"/>
      <c r="AS58" s="28"/>
      <c r="AT58" s="28"/>
      <c r="AU58" s="28"/>
      <c r="AV58" s="28"/>
      <c r="AW58" s="29"/>
    </row>
    <row r="59" spans="1:143" ht="14.7" customHeight="1" x14ac:dyDescent="0.3">
      <c r="A59" s="32"/>
      <c r="B59" s="28"/>
      <c r="C59" s="28"/>
      <c r="D59" s="28"/>
      <c r="E59" s="28"/>
      <c r="F59" s="28"/>
      <c r="G59" s="28"/>
      <c r="H59" s="28"/>
      <c r="I59" s="28"/>
      <c r="J59" s="28"/>
      <c r="K59" s="28"/>
      <c r="L59" s="28"/>
      <c r="M59" s="28"/>
      <c r="N59" s="28"/>
      <c r="O59" s="28"/>
      <c r="P59" s="28"/>
      <c r="Q59" s="28"/>
      <c r="R59" s="28"/>
      <c r="S59" s="28"/>
      <c r="T59" s="28"/>
      <c r="U59" s="28"/>
      <c r="V59" s="28"/>
      <c r="W59" s="28"/>
      <c r="X59" s="28"/>
      <c r="Y59" s="28"/>
      <c r="Z59" s="28"/>
      <c r="AA59" s="28"/>
      <c r="AB59" s="28"/>
      <c r="AC59" s="28"/>
      <c r="AD59" s="28"/>
      <c r="AE59" s="28"/>
      <c r="AF59" s="28"/>
      <c r="AG59" s="28"/>
      <c r="AH59" s="28"/>
      <c r="AI59" s="28"/>
      <c r="AJ59" s="28"/>
      <c r="AK59" s="28"/>
      <c r="AL59" s="28"/>
      <c r="AM59" s="28"/>
      <c r="AN59" s="28"/>
      <c r="AO59" s="28"/>
      <c r="AP59" s="28"/>
      <c r="AQ59" s="28"/>
      <c r="AR59" s="28"/>
      <c r="AS59" s="28"/>
      <c r="AT59" s="28"/>
      <c r="AU59" s="28"/>
      <c r="AV59" s="28"/>
      <c r="AW59" s="29"/>
    </row>
    <row r="60" spans="1:143" ht="14.7" customHeight="1" x14ac:dyDescent="0.3">
      <c r="A60" s="32"/>
      <c r="B60" s="28"/>
      <c r="C60" s="28"/>
      <c r="D60" s="28"/>
      <c r="E60" s="28"/>
      <c r="F60" s="28"/>
      <c r="G60" s="28"/>
      <c r="H60" s="28"/>
      <c r="I60" s="28"/>
      <c r="J60" s="28"/>
      <c r="K60" s="28"/>
      <c r="L60" s="28"/>
      <c r="M60" s="28"/>
      <c r="N60" s="28"/>
      <c r="O60" s="28"/>
      <c r="P60" s="28"/>
      <c r="Q60" s="28"/>
      <c r="R60" s="28"/>
      <c r="S60" s="28"/>
      <c r="T60" s="28"/>
      <c r="U60" s="28"/>
      <c r="V60" s="28"/>
      <c r="W60" s="28"/>
      <c r="X60" s="28"/>
      <c r="Y60" s="28"/>
      <c r="Z60" s="28"/>
      <c r="AA60" s="28"/>
      <c r="AB60" s="28"/>
      <c r="AC60" s="28"/>
      <c r="AD60" s="28"/>
      <c r="AE60" s="28"/>
      <c r="AF60" s="28"/>
      <c r="AG60" s="28"/>
      <c r="AH60" s="28"/>
      <c r="AI60" s="28"/>
      <c r="AJ60" s="28"/>
      <c r="AK60" s="28"/>
      <c r="AL60" s="28"/>
      <c r="AM60" s="28"/>
      <c r="AN60" s="28"/>
      <c r="AO60" s="28"/>
      <c r="AP60" s="28"/>
      <c r="AQ60" s="28"/>
      <c r="AR60" s="28"/>
      <c r="AS60" s="28"/>
      <c r="AT60" s="28"/>
      <c r="AU60" s="28"/>
      <c r="AV60" s="28"/>
      <c r="AW60" s="29"/>
    </row>
    <row r="61" spans="1:143" ht="14.7" customHeight="1" x14ac:dyDescent="0.3">
      <c r="A61" s="32"/>
      <c r="B61" s="28"/>
      <c r="C61" s="28"/>
      <c r="D61" s="28"/>
      <c r="E61" s="28"/>
      <c r="F61" s="28"/>
      <c r="G61" s="28"/>
      <c r="H61" s="28"/>
      <c r="I61" s="28"/>
      <c r="J61" s="28"/>
      <c r="K61" s="28"/>
      <c r="L61" s="28"/>
      <c r="M61" s="28"/>
      <c r="N61" s="28"/>
      <c r="O61" s="28"/>
      <c r="P61" s="28"/>
      <c r="Q61" s="28"/>
      <c r="R61" s="28"/>
      <c r="S61" s="28"/>
      <c r="T61" s="28"/>
      <c r="U61" s="28"/>
      <c r="V61" s="28"/>
      <c r="W61" s="28"/>
      <c r="X61" s="28"/>
      <c r="Y61" s="28"/>
      <c r="Z61" s="28"/>
      <c r="AA61" s="28"/>
      <c r="AB61" s="28"/>
      <c r="AC61" s="28"/>
      <c r="AD61" s="28"/>
      <c r="AE61" s="28"/>
      <c r="AF61" s="28"/>
      <c r="AG61" s="28"/>
      <c r="AH61" s="28"/>
      <c r="AI61" s="28"/>
      <c r="AJ61" s="28"/>
      <c r="AK61" s="28"/>
      <c r="AL61" s="28"/>
      <c r="AM61" s="28"/>
      <c r="AN61" s="28"/>
      <c r="AO61" s="28"/>
      <c r="AP61" s="28"/>
      <c r="AQ61" s="28"/>
      <c r="AR61" s="28"/>
      <c r="AS61" s="28"/>
      <c r="AT61" s="28"/>
      <c r="AU61" s="28"/>
      <c r="AV61" s="28"/>
      <c r="AW61" s="29"/>
    </row>
    <row r="62" spans="1:143" ht="14.7" customHeight="1" x14ac:dyDescent="0.3">
      <c r="A62" s="32"/>
      <c r="B62" s="28"/>
      <c r="C62" s="28"/>
      <c r="D62" s="28"/>
      <c r="E62" s="28"/>
      <c r="F62" s="28"/>
      <c r="G62" s="28"/>
      <c r="H62" s="28"/>
      <c r="I62" s="28"/>
      <c r="J62" s="28"/>
      <c r="K62" s="28"/>
      <c r="L62" s="28"/>
      <c r="M62" s="28"/>
      <c r="N62" s="28"/>
      <c r="O62" s="28"/>
      <c r="P62" s="28"/>
      <c r="Q62" s="28"/>
      <c r="R62" s="28"/>
      <c r="S62" s="28"/>
      <c r="T62" s="28"/>
      <c r="U62" s="28"/>
      <c r="V62" s="28"/>
      <c r="W62" s="28"/>
      <c r="X62" s="28"/>
      <c r="Y62" s="28"/>
      <c r="Z62" s="28"/>
      <c r="AA62" s="28"/>
      <c r="AB62" s="28"/>
      <c r="AC62" s="28"/>
      <c r="AD62" s="28"/>
      <c r="AE62" s="28"/>
      <c r="AF62" s="28"/>
      <c r="AG62" s="28"/>
      <c r="AH62" s="28"/>
      <c r="AI62" s="28"/>
      <c r="AJ62" s="28"/>
      <c r="AK62" s="28"/>
      <c r="AL62" s="28"/>
      <c r="AM62" s="28"/>
      <c r="AN62" s="28"/>
      <c r="AO62" s="28"/>
      <c r="AP62" s="28"/>
      <c r="AQ62" s="28"/>
      <c r="AR62" s="28"/>
      <c r="AS62" s="28"/>
      <c r="AT62" s="28"/>
      <c r="AU62" s="28"/>
      <c r="AV62" s="28"/>
      <c r="AW62" s="29"/>
    </row>
    <row r="63" spans="1:143" ht="14.7" customHeight="1" x14ac:dyDescent="0.3">
      <c r="A63" s="32"/>
      <c r="B63" s="28"/>
      <c r="C63" s="28"/>
      <c r="D63" s="28"/>
      <c r="E63" s="28"/>
      <c r="F63" s="28"/>
      <c r="G63" s="28"/>
      <c r="H63" s="28"/>
      <c r="I63" s="28"/>
      <c r="J63" s="28"/>
      <c r="K63" s="28"/>
      <c r="L63" s="28"/>
      <c r="M63" s="28"/>
      <c r="N63" s="28"/>
      <c r="O63" s="28"/>
      <c r="P63" s="28"/>
      <c r="Q63" s="28"/>
      <c r="R63" s="28"/>
      <c r="S63" s="28"/>
      <c r="T63" s="28"/>
      <c r="U63" s="28"/>
      <c r="V63" s="28"/>
      <c r="W63" s="28"/>
      <c r="X63" s="28"/>
      <c r="Y63" s="28"/>
      <c r="Z63" s="28"/>
      <c r="AA63" s="28"/>
      <c r="AB63" s="28"/>
      <c r="AC63" s="28"/>
      <c r="AD63" s="28"/>
      <c r="AE63" s="28"/>
      <c r="AF63" s="28"/>
      <c r="AG63" s="28"/>
      <c r="AH63" s="28"/>
      <c r="AI63" s="28"/>
      <c r="AJ63" s="28"/>
      <c r="AK63" s="28"/>
      <c r="AL63" s="28"/>
      <c r="AM63" s="28"/>
      <c r="AN63" s="28"/>
      <c r="AO63" s="28"/>
      <c r="AP63" s="28"/>
      <c r="AQ63" s="28"/>
      <c r="AR63" s="28"/>
      <c r="AS63" s="28"/>
      <c r="AT63" s="28"/>
      <c r="AU63" s="28"/>
      <c r="AV63" s="28"/>
      <c r="AW63" s="29"/>
    </row>
    <row r="64" spans="1:143" ht="14.7" customHeight="1" x14ac:dyDescent="0.3">
      <c r="A64" s="32"/>
      <c r="B64" s="28"/>
      <c r="C64" s="28"/>
      <c r="D64" s="28"/>
      <c r="E64" s="28"/>
      <c r="F64" s="28"/>
      <c r="G64" s="28"/>
      <c r="H64" s="28"/>
      <c r="I64" s="28"/>
      <c r="J64" s="28"/>
      <c r="K64" s="28"/>
      <c r="L64" s="28"/>
      <c r="M64" s="28"/>
      <c r="N64" s="28"/>
      <c r="O64" s="28"/>
      <c r="P64" s="28"/>
      <c r="Q64" s="28"/>
      <c r="R64" s="28"/>
      <c r="S64" s="28"/>
      <c r="T64" s="28"/>
      <c r="U64" s="28"/>
      <c r="V64" s="28"/>
      <c r="W64" s="28"/>
      <c r="X64" s="28"/>
      <c r="Y64" s="28"/>
      <c r="Z64" s="28"/>
      <c r="AA64" s="28"/>
      <c r="AB64" s="28"/>
      <c r="AC64" s="28"/>
      <c r="AD64" s="28"/>
      <c r="AE64" s="28"/>
      <c r="AF64" s="28"/>
      <c r="AG64" s="28"/>
      <c r="AH64" s="28"/>
      <c r="AI64" s="28"/>
      <c r="AJ64" s="28"/>
      <c r="AK64" s="28"/>
      <c r="AL64" s="28"/>
      <c r="AM64" s="28"/>
      <c r="AN64" s="28"/>
      <c r="AO64" s="28"/>
      <c r="AP64" s="28"/>
      <c r="AQ64" s="28"/>
      <c r="AR64" s="28"/>
      <c r="AS64" s="28"/>
      <c r="AT64" s="28"/>
      <c r="AU64" s="28"/>
      <c r="AV64" s="28"/>
      <c r="AW64" s="29"/>
    </row>
    <row r="65" spans="1:49" ht="14.7" customHeight="1" x14ac:dyDescent="0.3">
      <c r="A65" s="32"/>
      <c r="B65" s="28"/>
      <c r="C65" s="28"/>
      <c r="D65" s="28"/>
      <c r="E65" s="28"/>
      <c r="F65" s="28"/>
      <c r="G65" s="28"/>
      <c r="H65" s="28"/>
      <c r="I65" s="28"/>
      <c r="J65" s="28"/>
      <c r="K65" s="28"/>
      <c r="L65" s="28"/>
      <c r="M65" s="28"/>
      <c r="N65" s="28"/>
      <c r="O65" s="28"/>
      <c r="P65" s="28"/>
      <c r="Q65" s="28"/>
      <c r="R65" s="28"/>
      <c r="S65" s="28"/>
      <c r="T65" s="28"/>
      <c r="U65" s="28"/>
      <c r="V65" s="28"/>
      <c r="W65" s="28"/>
      <c r="X65" s="28"/>
      <c r="Y65" s="28"/>
      <c r="Z65" s="28"/>
      <c r="AA65" s="28"/>
      <c r="AB65" s="28"/>
      <c r="AC65" s="28"/>
      <c r="AD65" s="28"/>
      <c r="AE65" s="28"/>
      <c r="AF65" s="28"/>
      <c r="AG65" s="28"/>
      <c r="AH65" s="28"/>
      <c r="AI65" s="28"/>
      <c r="AJ65" s="28"/>
      <c r="AK65" s="28"/>
      <c r="AL65" s="28"/>
      <c r="AM65" s="28"/>
      <c r="AN65" s="28"/>
      <c r="AO65" s="28"/>
      <c r="AP65" s="28"/>
      <c r="AQ65" s="28"/>
      <c r="AR65" s="28"/>
      <c r="AS65" s="28"/>
      <c r="AT65" s="28"/>
      <c r="AU65" s="28"/>
      <c r="AV65" s="28"/>
      <c r="AW65" s="29"/>
    </row>
    <row r="66" spans="1:49" ht="14.7" customHeight="1" x14ac:dyDescent="0.3">
      <c r="A66" s="32"/>
      <c r="B66" s="28"/>
      <c r="C66" s="28"/>
      <c r="D66" s="28"/>
      <c r="E66" s="28"/>
      <c r="F66" s="28"/>
      <c r="G66" s="28"/>
      <c r="H66" s="28"/>
      <c r="I66" s="28"/>
      <c r="J66" s="28"/>
      <c r="K66" s="28"/>
      <c r="L66" s="28"/>
      <c r="M66" s="28"/>
      <c r="N66" s="28"/>
      <c r="O66" s="28"/>
      <c r="P66" s="28"/>
      <c r="Q66" s="28"/>
      <c r="R66" s="28"/>
      <c r="S66" s="28"/>
      <c r="T66" s="28"/>
      <c r="U66" s="28"/>
      <c r="V66" s="28"/>
      <c r="W66" s="28"/>
      <c r="X66" s="28"/>
      <c r="Y66" s="28"/>
      <c r="Z66" s="28"/>
      <c r="AA66" s="28"/>
      <c r="AB66" s="28"/>
      <c r="AC66" s="28"/>
      <c r="AD66" s="28"/>
      <c r="AE66" s="28"/>
      <c r="AF66" s="28"/>
      <c r="AG66" s="28"/>
      <c r="AH66" s="28"/>
      <c r="AI66" s="28"/>
      <c r="AJ66" s="28"/>
      <c r="AK66" s="28"/>
      <c r="AL66" s="28"/>
      <c r="AM66" s="28"/>
      <c r="AN66" s="28"/>
      <c r="AO66" s="28"/>
      <c r="AP66" s="28"/>
      <c r="AQ66" s="28"/>
      <c r="AR66" s="28"/>
      <c r="AS66" s="28"/>
      <c r="AT66" s="28"/>
      <c r="AU66" s="28"/>
      <c r="AV66" s="28"/>
      <c r="AW66" s="29"/>
    </row>
    <row r="67" spans="1:49" ht="14.7" customHeight="1" x14ac:dyDescent="0.3">
      <c r="A67" s="32"/>
      <c r="B67" s="28"/>
      <c r="C67" s="28"/>
      <c r="D67" s="28"/>
      <c r="E67" s="28"/>
      <c r="F67" s="28"/>
      <c r="G67" s="28"/>
      <c r="H67" s="28"/>
      <c r="I67" s="28"/>
      <c r="J67" s="28"/>
      <c r="K67" s="28"/>
      <c r="L67" s="28"/>
      <c r="M67" s="28"/>
      <c r="N67" s="28"/>
      <c r="O67" s="28"/>
      <c r="P67" s="28"/>
      <c r="Q67" s="28"/>
      <c r="R67" s="28"/>
      <c r="S67" s="28"/>
      <c r="T67" s="28"/>
      <c r="U67" s="28"/>
      <c r="V67" s="28"/>
      <c r="W67" s="28"/>
      <c r="X67" s="28"/>
      <c r="Y67" s="28"/>
      <c r="Z67" s="28"/>
      <c r="AA67" s="28"/>
      <c r="AB67" s="28"/>
      <c r="AC67" s="28"/>
      <c r="AD67" s="28"/>
      <c r="AE67" s="28"/>
      <c r="AF67" s="28"/>
      <c r="AG67" s="28"/>
      <c r="AH67" s="28"/>
      <c r="AI67" s="28"/>
      <c r="AJ67" s="28"/>
      <c r="AK67" s="28"/>
      <c r="AL67" s="28"/>
      <c r="AM67" s="28"/>
      <c r="AN67" s="28"/>
      <c r="AO67" s="28"/>
      <c r="AP67" s="28"/>
      <c r="AQ67" s="28"/>
      <c r="AR67" s="28"/>
      <c r="AS67" s="28"/>
      <c r="AT67" s="28"/>
      <c r="AU67" s="28"/>
      <c r="AV67" s="28"/>
      <c r="AW67" s="29"/>
    </row>
    <row r="68" spans="1:49" ht="14.7" customHeight="1" x14ac:dyDescent="0.3">
      <c r="A68" s="32"/>
      <c r="B68" s="28"/>
      <c r="C68" s="28"/>
      <c r="D68" s="28"/>
      <c r="E68" s="28"/>
      <c r="F68" s="28"/>
      <c r="G68" s="28"/>
      <c r="H68" s="28"/>
      <c r="I68" s="28"/>
      <c r="J68" s="28"/>
      <c r="K68" s="28"/>
      <c r="L68" s="28"/>
      <c r="M68" s="28"/>
      <c r="N68" s="28"/>
      <c r="O68" s="28"/>
      <c r="P68" s="28"/>
      <c r="Q68" s="28"/>
      <c r="R68" s="28"/>
      <c r="S68" s="28"/>
      <c r="T68" s="28"/>
      <c r="U68" s="28"/>
      <c r="V68" s="28"/>
      <c r="W68" s="28"/>
      <c r="X68" s="28"/>
      <c r="Y68" s="28"/>
      <c r="Z68" s="28"/>
      <c r="AA68" s="28"/>
      <c r="AB68" s="28"/>
      <c r="AC68" s="28"/>
      <c r="AD68" s="28"/>
      <c r="AE68" s="28"/>
      <c r="AF68" s="28"/>
      <c r="AG68" s="28"/>
      <c r="AH68" s="28"/>
      <c r="AI68" s="28"/>
      <c r="AJ68" s="28"/>
      <c r="AK68" s="28"/>
      <c r="AL68" s="28"/>
      <c r="AM68" s="28"/>
      <c r="AN68" s="28"/>
      <c r="AO68" s="28"/>
      <c r="AP68" s="28"/>
      <c r="AQ68" s="28"/>
      <c r="AR68" s="28"/>
      <c r="AS68" s="28"/>
      <c r="AT68" s="28"/>
      <c r="AU68" s="28"/>
      <c r="AV68" s="28"/>
      <c r="AW68" s="29"/>
    </row>
    <row r="69" spans="1:49" ht="14.7" customHeight="1" x14ac:dyDescent="0.3">
      <c r="A69" s="32"/>
      <c r="B69" s="28"/>
      <c r="C69" s="28"/>
      <c r="D69" s="28"/>
      <c r="E69" s="28"/>
      <c r="F69" s="28"/>
      <c r="G69" s="28"/>
      <c r="H69" s="28"/>
      <c r="I69" s="28"/>
      <c r="J69" s="28"/>
      <c r="K69" s="28"/>
      <c r="L69" s="28"/>
      <c r="M69" s="28"/>
      <c r="N69" s="28"/>
      <c r="O69" s="28"/>
      <c r="P69" s="28"/>
      <c r="Q69" s="28"/>
      <c r="R69" s="28"/>
      <c r="S69" s="28"/>
      <c r="T69" s="28"/>
      <c r="U69" s="28"/>
      <c r="V69" s="28"/>
      <c r="W69" s="28"/>
      <c r="X69" s="28"/>
      <c r="Y69" s="28"/>
      <c r="Z69" s="28"/>
      <c r="AA69" s="28"/>
      <c r="AB69" s="28"/>
      <c r="AC69" s="28"/>
      <c r="AD69" s="28"/>
      <c r="AE69" s="28"/>
      <c r="AF69" s="28"/>
      <c r="AG69" s="28"/>
      <c r="AH69" s="28"/>
      <c r="AI69" s="28"/>
      <c r="AJ69" s="28"/>
      <c r="AK69" s="28"/>
      <c r="AL69" s="28"/>
      <c r="AM69" s="28"/>
      <c r="AN69" s="28"/>
      <c r="AO69" s="28"/>
      <c r="AP69" s="28"/>
      <c r="AQ69" s="28"/>
      <c r="AR69" s="28"/>
      <c r="AS69" s="28"/>
      <c r="AT69" s="28"/>
      <c r="AU69" s="28"/>
      <c r="AV69" s="28"/>
      <c r="AW69" s="29"/>
    </row>
    <row r="70" spans="1:49" ht="14.7" customHeight="1" x14ac:dyDescent="0.3">
      <c r="A70" s="32"/>
      <c r="B70" s="28"/>
      <c r="C70" s="28"/>
      <c r="D70" s="28"/>
      <c r="E70" s="28"/>
      <c r="F70" s="28"/>
      <c r="G70" s="28"/>
      <c r="H70" s="28"/>
      <c r="I70" s="28"/>
      <c r="J70" s="28"/>
      <c r="K70" s="28"/>
      <c r="L70" s="28"/>
      <c r="M70" s="28"/>
      <c r="N70" s="28"/>
      <c r="O70" s="28"/>
      <c r="P70" s="28"/>
      <c r="Q70" s="28"/>
      <c r="R70" s="28"/>
      <c r="S70" s="28"/>
      <c r="T70" s="28"/>
      <c r="U70" s="28"/>
      <c r="V70" s="28"/>
      <c r="W70" s="28"/>
      <c r="X70" s="28"/>
      <c r="Y70" s="28"/>
      <c r="Z70" s="28"/>
      <c r="AA70" s="28"/>
      <c r="AB70" s="28"/>
      <c r="AC70" s="28"/>
      <c r="AD70" s="28"/>
      <c r="AE70" s="28"/>
      <c r="AF70" s="28"/>
      <c r="AG70" s="28"/>
      <c r="AH70" s="28"/>
      <c r="AI70" s="28"/>
      <c r="AJ70" s="28"/>
      <c r="AK70" s="28"/>
      <c r="AL70" s="28"/>
      <c r="AM70" s="28"/>
      <c r="AN70" s="28"/>
      <c r="AO70" s="28"/>
      <c r="AP70" s="28"/>
      <c r="AQ70" s="28"/>
      <c r="AR70" s="28"/>
      <c r="AS70" s="28"/>
      <c r="AT70" s="28"/>
      <c r="AU70" s="28"/>
      <c r="AV70" s="28"/>
      <c r="AW70" s="29"/>
    </row>
    <row r="71" spans="1:49" ht="14.7" customHeight="1" x14ac:dyDescent="0.3">
      <c r="A71" s="32"/>
      <c r="B71" s="28"/>
      <c r="C71" s="28"/>
      <c r="D71" s="28"/>
      <c r="E71" s="28"/>
      <c r="F71" s="28"/>
      <c r="G71" s="28"/>
      <c r="H71" s="28"/>
      <c r="I71" s="28"/>
      <c r="J71" s="28"/>
      <c r="K71" s="28"/>
      <c r="L71" s="28"/>
      <c r="M71" s="28"/>
      <c r="N71" s="28"/>
      <c r="O71" s="28"/>
      <c r="P71" s="28"/>
      <c r="Q71" s="28"/>
      <c r="R71" s="28"/>
      <c r="S71" s="28"/>
      <c r="T71" s="28"/>
      <c r="U71" s="28"/>
      <c r="V71" s="28"/>
      <c r="W71" s="28"/>
      <c r="X71" s="28"/>
      <c r="Y71" s="28"/>
      <c r="Z71" s="28"/>
      <c r="AA71" s="28"/>
      <c r="AB71" s="28"/>
      <c r="AC71" s="28"/>
      <c r="AD71" s="28"/>
      <c r="AE71" s="28"/>
      <c r="AF71" s="28"/>
      <c r="AG71" s="28"/>
      <c r="AH71" s="28"/>
      <c r="AI71" s="28"/>
      <c r="AJ71" s="28"/>
      <c r="AK71" s="28"/>
      <c r="AL71" s="28"/>
      <c r="AM71" s="28"/>
      <c r="AN71" s="28"/>
      <c r="AO71" s="28"/>
      <c r="AP71" s="28"/>
      <c r="AQ71" s="28"/>
      <c r="AR71" s="28"/>
      <c r="AS71" s="28"/>
      <c r="AT71" s="28"/>
      <c r="AU71" s="28"/>
      <c r="AV71" s="28"/>
      <c r="AW71" s="29"/>
    </row>
    <row r="72" spans="1:49" ht="14.7" customHeight="1" x14ac:dyDescent="0.3">
      <c r="A72" s="32"/>
      <c r="B72" s="28"/>
      <c r="C72" s="28"/>
      <c r="D72" s="28"/>
      <c r="E72" s="28"/>
      <c r="F72" s="28"/>
      <c r="G72" s="28"/>
      <c r="H72" s="28"/>
      <c r="I72" s="28"/>
      <c r="J72" s="28"/>
      <c r="K72" s="28"/>
      <c r="L72" s="28"/>
      <c r="M72" s="28"/>
      <c r="N72" s="28"/>
      <c r="O72" s="28"/>
      <c r="P72" s="28"/>
      <c r="Q72" s="28"/>
      <c r="R72" s="28"/>
      <c r="S72" s="28"/>
      <c r="T72" s="28"/>
      <c r="U72" s="28"/>
      <c r="V72" s="28"/>
      <c r="W72" s="28"/>
      <c r="X72" s="28"/>
      <c r="Y72" s="28"/>
      <c r="Z72" s="28"/>
      <c r="AA72" s="28"/>
      <c r="AB72" s="28"/>
      <c r="AC72" s="28"/>
      <c r="AD72" s="28"/>
      <c r="AE72" s="28"/>
      <c r="AF72" s="28"/>
      <c r="AG72" s="28"/>
      <c r="AH72" s="28"/>
      <c r="AI72" s="28"/>
      <c r="AJ72" s="28"/>
      <c r="AK72" s="28"/>
      <c r="AL72" s="28"/>
      <c r="AM72" s="28"/>
      <c r="AN72" s="28"/>
      <c r="AO72" s="28"/>
      <c r="AP72" s="28"/>
      <c r="AQ72" s="28"/>
      <c r="AR72" s="28"/>
      <c r="AS72" s="28"/>
      <c r="AT72" s="28"/>
      <c r="AU72" s="28"/>
      <c r="AV72" s="28"/>
      <c r="AW72" s="29"/>
    </row>
    <row r="73" spans="1:49" ht="14.7" customHeight="1" x14ac:dyDescent="0.3">
      <c r="A73" s="32"/>
      <c r="B73" s="28"/>
      <c r="C73" s="28"/>
      <c r="D73" s="28"/>
      <c r="E73" s="28"/>
      <c r="F73" s="28"/>
      <c r="G73" s="28"/>
      <c r="H73" s="28"/>
      <c r="I73" s="28"/>
      <c r="J73" s="28"/>
      <c r="K73" s="28"/>
      <c r="L73" s="28"/>
      <c r="M73" s="28"/>
      <c r="N73" s="28"/>
      <c r="O73" s="28"/>
      <c r="P73" s="28"/>
      <c r="Q73" s="28"/>
      <c r="R73" s="28"/>
      <c r="S73" s="28"/>
      <c r="T73" s="28"/>
      <c r="U73" s="28"/>
      <c r="V73" s="28"/>
      <c r="W73" s="28"/>
      <c r="X73" s="28"/>
      <c r="Y73" s="28"/>
      <c r="Z73" s="28"/>
      <c r="AA73" s="28"/>
      <c r="AB73" s="28"/>
      <c r="AC73" s="28"/>
      <c r="AD73" s="28"/>
      <c r="AE73" s="28"/>
      <c r="AF73" s="28"/>
      <c r="AG73" s="28"/>
      <c r="AH73" s="28"/>
      <c r="AI73" s="28"/>
      <c r="AJ73" s="28"/>
      <c r="AK73" s="28"/>
      <c r="AL73" s="28"/>
      <c r="AM73" s="28"/>
      <c r="AN73" s="28"/>
      <c r="AO73" s="28"/>
      <c r="AP73" s="28"/>
      <c r="AQ73" s="28"/>
      <c r="AR73" s="28"/>
      <c r="AS73" s="28"/>
      <c r="AT73" s="28"/>
      <c r="AU73" s="28"/>
      <c r="AV73" s="28"/>
      <c r="AW73" s="29"/>
    </row>
    <row r="74" spans="1:49" ht="14.7" customHeight="1" x14ac:dyDescent="0.3">
      <c r="A74" s="32"/>
      <c r="B74" s="28"/>
      <c r="C74" s="28"/>
      <c r="D74" s="28"/>
      <c r="E74" s="28"/>
      <c r="F74" s="28"/>
      <c r="G74" s="28"/>
      <c r="H74" s="28"/>
      <c r="I74" s="28"/>
      <c r="J74" s="28"/>
      <c r="K74" s="28"/>
      <c r="L74" s="28"/>
      <c r="M74" s="28"/>
      <c r="N74" s="28"/>
      <c r="O74" s="28"/>
      <c r="P74" s="28"/>
      <c r="Q74" s="28"/>
      <c r="R74" s="28"/>
      <c r="S74" s="28"/>
      <c r="T74" s="28"/>
      <c r="U74" s="28"/>
      <c r="V74" s="28"/>
      <c r="W74" s="28"/>
      <c r="X74" s="28"/>
      <c r="Y74" s="28"/>
      <c r="Z74" s="28"/>
      <c r="AA74" s="28"/>
      <c r="AB74" s="28"/>
      <c r="AC74" s="28"/>
      <c r="AD74" s="28"/>
      <c r="AE74" s="28"/>
      <c r="AF74" s="28"/>
      <c r="AG74" s="28"/>
      <c r="AH74" s="28"/>
      <c r="AI74" s="28"/>
      <c r="AJ74" s="28"/>
      <c r="AK74" s="28"/>
      <c r="AL74" s="28"/>
      <c r="AM74" s="28"/>
      <c r="AN74" s="28"/>
      <c r="AO74" s="28"/>
      <c r="AP74" s="28"/>
      <c r="AQ74" s="28"/>
      <c r="AR74" s="28"/>
      <c r="AS74" s="28"/>
      <c r="AT74" s="28"/>
      <c r="AU74" s="28"/>
      <c r="AV74" s="28"/>
      <c r="AW74" s="29"/>
    </row>
    <row r="75" spans="1:49" ht="14.7" customHeight="1" x14ac:dyDescent="0.3">
      <c r="A75" s="32"/>
      <c r="B75" s="28"/>
      <c r="C75" s="28"/>
      <c r="D75" s="28"/>
      <c r="E75" s="28"/>
      <c r="F75" s="28"/>
      <c r="G75" s="28"/>
      <c r="H75" s="28"/>
      <c r="I75" s="28"/>
      <c r="J75" s="28"/>
      <c r="K75" s="28"/>
      <c r="L75" s="28"/>
      <c r="M75" s="28"/>
      <c r="N75" s="28"/>
      <c r="O75" s="28"/>
      <c r="P75" s="28"/>
      <c r="Q75" s="28"/>
      <c r="R75" s="28"/>
      <c r="S75" s="28"/>
      <c r="T75" s="28"/>
      <c r="U75" s="28"/>
      <c r="V75" s="28"/>
      <c r="W75" s="28"/>
      <c r="X75" s="28"/>
      <c r="Y75" s="28"/>
      <c r="Z75" s="28"/>
      <c r="AA75" s="28"/>
      <c r="AB75" s="28"/>
      <c r="AC75" s="28"/>
      <c r="AD75" s="28"/>
      <c r="AE75" s="28"/>
      <c r="AF75" s="28"/>
      <c r="AG75" s="28"/>
      <c r="AH75" s="28"/>
      <c r="AI75" s="28"/>
      <c r="AJ75" s="28"/>
      <c r="AK75" s="28"/>
      <c r="AL75" s="28"/>
      <c r="AM75" s="28"/>
      <c r="AN75" s="28"/>
      <c r="AO75" s="28"/>
      <c r="AP75" s="28"/>
      <c r="AQ75" s="28"/>
      <c r="AR75" s="28"/>
      <c r="AS75" s="28"/>
      <c r="AT75" s="28"/>
      <c r="AU75" s="28"/>
      <c r="AV75" s="28"/>
      <c r="AW75" s="29"/>
    </row>
  </sheetData>
  <mergeCells count="5">
    <mergeCell ref="A1:D1"/>
    <mergeCell ref="A5:D5"/>
    <mergeCell ref="A23:D23"/>
    <mergeCell ref="A37:D37"/>
    <mergeCell ref="A49:D49"/>
  </mergeCells>
  <pageMargins left="0.7" right="0.7" top="0.75" bottom="0.75" header="0.3" footer="0.3"/>
  <pageSetup orientation="portrait" r:id="rId1"/>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Nifty</vt:lpstr>
      <vt:lpstr>Elliot1</vt:lpstr>
      <vt:lpstr>Elliot2</vt:lpstr>
      <vt:lpstr>Emeter</vt:lpstr>
      <vt:lpstr>Archives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Rebecca</dc:creator>
  <cp:lastModifiedBy>Rebecca</cp:lastModifiedBy>
  <dcterms:created xsi:type="dcterms:W3CDTF">2019-03-17T19:12:04Z</dcterms:created>
  <dcterms:modified xsi:type="dcterms:W3CDTF">2019-06-24T19:49:16Z</dcterms:modified>
</cp:coreProperties>
</file>