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DF31" i="14" l="1"/>
  <c r="DF29" i="14" s="1"/>
  <c r="DF32" i="14" s="1"/>
  <c r="DD31" i="14"/>
  <c r="DB31" i="14"/>
  <c r="DB29" i="14" s="1"/>
  <c r="DB32" i="14" s="1"/>
  <c r="DF30" i="14"/>
  <c r="DE30" i="14"/>
  <c r="DD30" i="14"/>
  <c r="DC30" i="14"/>
  <c r="DC29" i="14" s="1"/>
  <c r="DC32" i="14" s="1"/>
  <c r="DB30" i="14"/>
  <c r="DD29" i="14"/>
  <c r="DD32" i="14" s="1"/>
  <c r="DD10" i="14" s="1"/>
  <c r="DF28" i="14"/>
  <c r="DE28" i="14"/>
  <c r="DE31" i="14" s="1"/>
  <c r="DE29" i="14" s="1"/>
  <c r="DE32" i="14" s="1"/>
  <c r="DE10" i="14" s="1"/>
  <c r="DD28" i="14"/>
  <c r="DC28" i="14"/>
  <c r="DC31" i="14" s="1"/>
  <c r="DB28" i="14"/>
  <c r="DF27" i="14"/>
  <c r="DE27" i="14"/>
  <c r="DD27" i="14"/>
  <c r="DC27" i="14"/>
  <c r="DB27" i="14"/>
  <c r="DC26" i="14"/>
  <c r="DC22" i="14" s="1"/>
  <c r="DF25" i="14"/>
  <c r="DF26" i="14" s="1"/>
  <c r="DE25" i="14"/>
  <c r="DE26" i="14" s="1"/>
  <c r="DD25" i="14"/>
  <c r="DD26" i="14" s="1"/>
  <c r="DC25" i="14"/>
  <c r="DB25" i="14"/>
  <c r="DB26" i="14" s="1"/>
  <c r="DE23" i="14"/>
  <c r="DC21" i="14"/>
  <c r="DF20" i="14"/>
  <c r="DE20" i="14"/>
  <c r="DD20" i="14"/>
  <c r="DC20" i="14"/>
  <c r="DB20" i="14"/>
  <c r="DF18" i="14"/>
  <c r="DF23" i="14" s="1"/>
  <c r="DE18" i="14"/>
  <c r="DD18" i="14"/>
  <c r="DD23" i="14" s="1"/>
  <c r="DC18" i="14"/>
  <c r="DC23" i="14" s="1"/>
  <c r="DB18" i="14"/>
  <c r="DB23" i="14" s="1"/>
  <c r="DF15" i="14"/>
  <c r="DE15" i="14"/>
  <c r="DD15" i="14"/>
  <c r="DB15" i="14"/>
  <c r="DF14" i="14"/>
  <c r="DF16" i="14" s="1"/>
  <c r="DE14" i="14"/>
  <c r="DE16" i="14" s="1"/>
  <c r="DB14" i="14"/>
  <c r="DB16" i="14" s="1"/>
  <c r="DF11" i="14"/>
  <c r="DE11" i="14"/>
  <c r="DD11" i="14"/>
  <c r="DD14" i="14" s="1"/>
  <c r="DD16" i="14" s="1"/>
  <c r="DC11" i="14"/>
  <c r="DC15" i="14" s="1"/>
  <c r="DB11" i="14"/>
  <c r="DF8" i="14"/>
  <c r="DF6" i="14" s="1"/>
  <c r="DE8" i="14"/>
  <c r="DE6" i="14" s="1"/>
  <c r="DB8" i="14"/>
  <c r="DB6" i="14" s="1"/>
  <c r="DF7" i="14"/>
  <c r="DB7" i="14"/>
  <c r="DB10" i="14" l="1"/>
  <c r="DB12" i="14"/>
  <c r="DE12" i="14"/>
  <c r="DE22" i="14"/>
  <c r="DE21" i="14"/>
  <c r="DE19" i="14"/>
  <c r="DD21" i="14"/>
  <c r="DD19" i="14"/>
  <c r="DD22" i="14"/>
  <c r="DB19" i="14"/>
  <c r="DB21" i="14"/>
  <c r="DB22" i="14"/>
  <c r="DF19" i="14"/>
  <c r="DF22" i="14"/>
  <c r="DF21" i="14"/>
  <c r="DF12" i="14"/>
  <c r="DF10" i="14"/>
  <c r="DC7" i="14"/>
  <c r="DC12" i="14"/>
  <c r="DD7" i="14"/>
  <c r="DC8" i="14"/>
  <c r="DC6" i="14" s="1"/>
  <c r="DD12" i="14"/>
  <c r="DC14" i="14"/>
  <c r="DC16" i="14" s="1"/>
  <c r="DC19" i="14"/>
  <c r="DE7" i="14"/>
  <c r="DD8" i="14"/>
  <c r="DD6" i="14" s="1"/>
  <c r="DC10" i="14"/>
  <c r="CZ31" i="14"/>
  <c r="CY31" i="14"/>
  <c r="CV31" i="14"/>
  <c r="DA30" i="14"/>
  <c r="DA29" i="14" s="1"/>
  <c r="DA32" i="14" s="1"/>
  <c r="CZ30" i="14"/>
  <c r="CY30" i="14"/>
  <c r="CX30" i="14"/>
  <c r="CW30" i="14"/>
  <c r="CW29" i="14" s="1"/>
  <c r="CW32" i="14" s="1"/>
  <c r="CV30" i="14"/>
  <c r="CZ29" i="14"/>
  <c r="CZ32" i="14" s="1"/>
  <c r="CY29" i="14"/>
  <c r="CY32" i="14" s="1"/>
  <c r="CV29" i="14"/>
  <c r="CV32" i="14" s="1"/>
  <c r="DA28" i="14"/>
  <c r="DA31" i="14" s="1"/>
  <c r="CZ28" i="14"/>
  <c r="CY28" i="14"/>
  <c r="CX28" i="14"/>
  <c r="CX31" i="14" s="1"/>
  <c r="CW28" i="14"/>
  <c r="CW31" i="14" s="1"/>
  <c r="CV28" i="14"/>
  <c r="DA27" i="14"/>
  <c r="CZ27" i="14"/>
  <c r="CY27" i="14"/>
  <c r="CX27" i="14"/>
  <c r="CW27" i="14"/>
  <c r="CV27" i="14"/>
  <c r="DA25" i="14"/>
  <c r="DA26" i="14" s="1"/>
  <c r="CZ25" i="14"/>
  <c r="CZ26" i="14" s="1"/>
  <c r="CY25" i="14"/>
  <c r="CY26" i="14" s="1"/>
  <c r="CX25" i="14"/>
  <c r="CX7" i="14" s="1"/>
  <c r="CW25" i="14"/>
  <c r="CW26" i="14" s="1"/>
  <c r="CV25" i="14"/>
  <c r="CV26" i="14" s="1"/>
  <c r="CZ23" i="14"/>
  <c r="CY23" i="14"/>
  <c r="CV23" i="14"/>
  <c r="DA20" i="14"/>
  <c r="CZ20" i="14"/>
  <c r="CY20" i="14"/>
  <c r="CX20" i="14"/>
  <c r="CW20" i="14"/>
  <c r="CV20" i="14"/>
  <c r="DA18" i="14"/>
  <c r="DA23" i="14" s="1"/>
  <c r="CZ18" i="14"/>
  <c r="CY18" i="14"/>
  <c r="CX18" i="14"/>
  <c r="CX23" i="14" s="1"/>
  <c r="CW18" i="14"/>
  <c r="CW23" i="14" s="1"/>
  <c r="CV18" i="14"/>
  <c r="CW15" i="14"/>
  <c r="DA11" i="14"/>
  <c r="DA14" i="14" s="1"/>
  <c r="DA16" i="14" s="1"/>
  <c r="CZ11" i="14"/>
  <c r="CZ14" i="14" s="1"/>
  <c r="CZ16" i="14" s="1"/>
  <c r="CY11" i="14"/>
  <c r="CY15" i="14" s="1"/>
  <c r="CX11" i="14"/>
  <c r="CX14" i="14" s="1"/>
  <c r="CX16" i="14" s="1"/>
  <c r="CW11" i="14"/>
  <c r="CW14" i="14" s="1"/>
  <c r="CW16" i="14" s="1"/>
  <c r="CV11" i="14"/>
  <c r="CV15" i="14" s="1"/>
  <c r="DA8" i="14"/>
  <c r="CZ8" i="14"/>
  <c r="CY8" i="14"/>
  <c r="CX8" i="14"/>
  <c r="CW8" i="14"/>
  <c r="CV8" i="14"/>
  <c r="CW7" i="14"/>
  <c r="CZ6" i="14"/>
  <c r="CY6" i="14"/>
  <c r="CV6" i="14"/>
  <c r="DA10" i="14" l="1"/>
  <c r="DA12" i="14"/>
  <c r="CX29" i="14"/>
  <c r="CX32" i="14" s="1"/>
  <c r="CV21" i="14"/>
  <c r="CV22" i="14"/>
  <c r="CV19" i="14"/>
  <c r="CZ21" i="14"/>
  <c r="CZ22" i="14"/>
  <c r="CZ19" i="14"/>
  <c r="CW12" i="14"/>
  <c r="CW10" i="14"/>
  <c r="CY22" i="14"/>
  <c r="CY21" i="14"/>
  <c r="CY19" i="14"/>
  <c r="CW21" i="14"/>
  <c r="CW19" i="14"/>
  <c r="CW22" i="14"/>
  <c r="DA21" i="14"/>
  <c r="DA19" i="14"/>
  <c r="DA22" i="14"/>
  <c r="DA7" i="14"/>
  <c r="CY14" i="14"/>
  <c r="CY16" i="14" s="1"/>
  <c r="CV14" i="14"/>
  <c r="CV16" i="14" s="1"/>
  <c r="CX15" i="14"/>
  <c r="CX6" i="14"/>
  <c r="CV7" i="14"/>
  <c r="CZ7" i="14"/>
  <c r="CV10" i="14"/>
  <c r="CZ10" i="14"/>
  <c r="CV12" i="14"/>
  <c r="CZ12" i="14"/>
  <c r="CZ15" i="14"/>
  <c r="CX26" i="14"/>
  <c r="DA15" i="14"/>
  <c r="CW6" i="14"/>
  <c r="DA6" i="14"/>
  <c r="CY7" i="14"/>
  <c r="CY10" i="14"/>
  <c r="CY12" i="14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2" i="2" s="1"/>
  <c r="CX12" i="14"/>
  <c r="CX10" i="14"/>
  <c r="CX22" i="14"/>
  <c r="CX21" i="14"/>
  <c r="CX19" i="14"/>
  <c r="H22" i="2"/>
  <c r="H21" i="2"/>
  <c r="H19" i="2"/>
  <c r="H15" i="2"/>
  <c r="H8" i="2"/>
  <c r="H6" i="2" s="1"/>
  <c r="H7" i="2"/>
  <c r="H16" i="2"/>
  <c r="CS31" i="14"/>
  <c r="CU30" i="14"/>
  <c r="CT30" i="14"/>
  <c r="CS30" i="14"/>
  <c r="CS29" i="14" s="1"/>
  <c r="CS32" i="14" s="1"/>
  <c r="CS12" i="14" s="1"/>
  <c r="CR30" i="14"/>
  <c r="CQ30" i="14"/>
  <c r="CU28" i="14"/>
  <c r="CU31" i="14" s="1"/>
  <c r="CU29" i="14" s="1"/>
  <c r="CU32" i="14" s="1"/>
  <c r="CU10" i="14" s="1"/>
  <c r="CT28" i="14"/>
  <c r="CT31" i="14" s="1"/>
  <c r="CS28" i="14"/>
  <c r="CR28" i="14"/>
  <c r="CR31" i="14" s="1"/>
  <c r="CR29" i="14" s="1"/>
  <c r="CR32" i="14" s="1"/>
  <c r="CR10" i="14" s="1"/>
  <c r="CQ28" i="14"/>
  <c r="CQ31" i="14" s="1"/>
  <c r="CQ29" i="14" s="1"/>
  <c r="CQ32" i="14" s="1"/>
  <c r="CQ10" i="14" s="1"/>
  <c r="CU27" i="14"/>
  <c r="CT27" i="14"/>
  <c r="CS27" i="14"/>
  <c r="CR27" i="14"/>
  <c r="CQ27" i="14"/>
  <c r="CT26" i="14"/>
  <c r="CT19" i="14" s="1"/>
  <c r="CU25" i="14"/>
  <c r="CU7" i="14" s="1"/>
  <c r="CT25" i="14"/>
  <c r="CS25" i="14"/>
  <c r="CS26" i="14" s="1"/>
  <c r="CR25" i="14"/>
  <c r="CR26" i="14" s="1"/>
  <c r="CQ25" i="14"/>
  <c r="CQ7" i="14" s="1"/>
  <c r="CR23" i="14"/>
  <c r="CT21" i="14"/>
  <c r="CU20" i="14"/>
  <c r="CT20" i="14"/>
  <c r="CS20" i="14"/>
  <c r="CR20" i="14"/>
  <c r="CQ20" i="14"/>
  <c r="CU18" i="14"/>
  <c r="CU23" i="14" s="1"/>
  <c r="CT18" i="14"/>
  <c r="CT23" i="14" s="1"/>
  <c r="CS18" i="14"/>
  <c r="CS23" i="14" s="1"/>
  <c r="CR18" i="14"/>
  <c r="CQ18" i="14"/>
  <c r="CQ23" i="14" s="1"/>
  <c r="CU15" i="14"/>
  <c r="CQ15" i="14"/>
  <c r="CR14" i="14"/>
  <c r="CR16" i="14" s="1"/>
  <c r="CU11" i="14"/>
  <c r="CU14" i="14" s="1"/>
  <c r="CU16" i="14" s="1"/>
  <c r="CT11" i="14"/>
  <c r="CT15" i="14" s="1"/>
  <c r="CS11" i="14"/>
  <c r="CS15" i="14" s="1"/>
  <c r="CR11" i="14"/>
  <c r="CR12" i="14" s="1"/>
  <c r="CQ11" i="14"/>
  <c r="CQ14" i="14" s="1"/>
  <c r="CQ16" i="14" s="1"/>
  <c r="CU8" i="14"/>
  <c r="CU6" i="14" s="1"/>
  <c r="CR8" i="14"/>
  <c r="CR6" i="14" s="1"/>
  <c r="CQ8" i="14"/>
  <c r="CQ6" i="14" s="1"/>
  <c r="CS7" i="14"/>
  <c r="CR7" i="14"/>
  <c r="H10" i="2" l="1"/>
  <c r="CS21" i="14"/>
  <c r="CS19" i="14"/>
  <c r="CS22" i="14"/>
  <c r="CT29" i="14"/>
  <c r="CT32" i="14" s="1"/>
  <c r="CT10" i="14" s="1"/>
  <c r="CR22" i="14"/>
  <c r="CR21" i="14"/>
  <c r="CR19" i="14"/>
  <c r="CT7" i="14"/>
  <c r="CS8" i="14"/>
  <c r="CS6" i="14" s="1"/>
  <c r="CS14" i="14"/>
  <c r="CS16" i="14" s="1"/>
  <c r="CR15" i="14"/>
  <c r="CT22" i="14"/>
  <c r="CQ26" i="14"/>
  <c r="CU26" i="14"/>
  <c r="CT8" i="14"/>
  <c r="CT6" i="14" s="1"/>
  <c r="CS10" i="14"/>
  <c r="CQ12" i="14"/>
  <c r="CU12" i="14"/>
  <c r="CT14" i="14"/>
  <c r="CT16" i="14" s="1"/>
  <c r="CU19" i="14" l="1"/>
  <c r="CU22" i="14"/>
  <c r="CU21" i="14"/>
  <c r="CQ19" i="14"/>
  <c r="CQ22" i="14"/>
  <c r="CQ21" i="14"/>
  <c r="CT12" i="14"/>
  <c r="CN31" i="14" l="1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CI10" i="14" l="1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<sst xmlns="http://schemas.openxmlformats.org/spreadsheetml/2006/main" count="70" uniqueCount="67">
  <si>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</si>
  <si>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</si>
  <si>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</si>
  <si>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</si>
  <si>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</si>
  <si>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</si>
  <si>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</si>
  <si>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</si>
  <si>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</si>
  <si>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</si>
  <si>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</si>
  <si>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</si>
  <si>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</si>
  <si>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</si>
  <si>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</si>
  <si>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</si>
  <si>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</si>
  <si>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</si>
  <si>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</si>
  <si>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</si>
  <si>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</si>
  <si>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</si>
  <si>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</si>
  <si>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</si>
  <si>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</si>
  <si>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</si>
  <si>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</si>
  <si>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</si>
  <si>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</si>
  <si>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</si>
  <si>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</si>
  <si>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</si>
  <si>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</si>
  <si>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</si>
  <si>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</si>
  <si>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</si>
  <si>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</si>
  <si>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</si>
  <si>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</si>
  <si>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</si>
  <si>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</si>
  <si>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</si>
  <si>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</si>
  <si>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</si>
  <si>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</si>
  <si>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</si>
  <si>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</si>
  <si>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</si>
  <si>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</si>
  <si>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</si>
  <si>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</si>
  <si>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</si>
  <si>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</si>
  <si>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</si>
  <si>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</si>
  <si>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</si>
  <si>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</si>
  <si>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</si>
  <si>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</si>
  <si>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</si>
  <si>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</si>
  <si>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</si>
  <si>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</si>
  <si>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</si>
  <si>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</si>
  <si>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Jun 2020</t>
  </si>
  <si>
    <t>Max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</si>
</sst>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4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16" borderId="0" xfId="0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4"/>
  <sheetViews>
    <sheetView showGridLines="0" tabSelected="1" zoomScale="110" zoomScaleNormal="110" workbookViewId="0">
      <selection activeCell="K2" sqref="K2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2.88671875" style="68" bestFit="1" customWidth="1"/>
    <col min="12" max="12" width="13.77734375" style="15" bestFit="1" customWidth="1"/>
    <col min="13" max="16" width="10.44140625" style="15" bestFit="1" customWidth="1"/>
    <col min="17" max="252" width="8.77734375" style="15" customWidth="1"/>
    <col min="253" max="16384" width="8.77734375" style="16"/>
  </cols>
  <sheetData>
    <row r="1" spans="1:17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44032</v>
      </c>
      <c r="H1" s="2">
        <v>44032</v>
      </c>
      <c r="I1" s="2"/>
      <c r="J1" s="73" t="s">
        <v>66</v>
      </c>
      <c r="K1" s="68">
        <v>10827.45</v>
      </c>
      <c r="L1" s="12" t="s">
        <v>27</v>
      </c>
      <c r="M1" s="14">
        <v>10562.9</v>
      </c>
      <c r="N1" s="14">
        <v>10595.2</v>
      </c>
      <c r="O1" s="14">
        <v>2252.75</v>
      </c>
      <c r="P1" s="14">
        <v>12430.5</v>
      </c>
    </row>
    <row r="2" spans="1:17" ht="15" customHeight="1" thickBot="1">
      <c r="A2" s="17"/>
      <c r="B2" s="18"/>
      <c r="C2" s="18"/>
      <c r="D2" s="3" t="s">
        <v>1</v>
      </c>
      <c r="E2" s="56">
        <v>10553.15</v>
      </c>
      <c r="F2" s="56">
        <v>10933.45</v>
      </c>
      <c r="G2" s="56">
        <v>11037.9</v>
      </c>
      <c r="H2" s="56">
        <v>22520.45</v>
      </c>
      <c r="I2" s="56"/>
      <c r="L2" s="12" t="s">
        <v>28</v>
      </c>
      <c r="M2" s="14">
        <v>10827.45</v>
      </c>
      <c r="N2" s="14">
        <v>11037.9</v>
      </c>
      <c r="O2" s="14">
        <v>12430.5</v>
      </c>
      <c r="P2" s="14">
        <v>7511.1</v>
      </c>
    </row>
    <row r="3" spans="1:17" ht="15" customHeight="1" thickBot="1">
      <c r="A3" s="17"/>
      <c r="B3" s="4"/>
      <c r="C3" s="5"/>
      <c r="D3" s="3" t="s">
        <v>2</v>
      </c>
      <c r="E3" s="55">
        <v>9544.35</v>
      </c>
      <c r="F3" s="55">
        <v>10562.9</v>
      </c>
      <c r="G3" s="55">
        <v>10953</v>
      </c>
      <c r="H3" s="55">
        <v>22187.8</v>
      </c>
      <c r="I3" s="55"/>
      <c r="L3" s="12" t="s">
        <v>29</v>
      </c>
      <c r="M3" s="14">
        <v>10577.75</v>
      </c>
      <c r="N3" s="14"/>
      <c r="O3" s="14"/>
      <c r="P3" s="14"/>
      <c r="Q3" s="51"/>
    </row>
    <row r="4" spans="1:17" ht="15" customHeight="1">
      <c r="A4" s="17"/>
      <c r="B4" s="4"/>
      <c r="C4" s="5"/>
      <c r="D4" s="3" t="s">
        <v>3</v>
      </c>
      <c r="E4" s="21">
        <v>10302.1</v>
      </c>
      <c r="F4" s="21">
        <v>10901.7</v>
      </c>
      <c r="G4" s="21">
        <v>11022.2</v>
      </c>
      <c r="H4" s="21">
        <v>22321.85</v>
      </c>
      <c r="I4" s="21"/>
    </row>
    <row r="5" spans="1:17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L5" s="22" t="s">
        <v>30</v>
      </c>
      <c r="M5" s="23"/>
      <c r="N5" s="23"/>
      <c r="O5" s="23"/>
      <c r="P5" s="23"/>
    </row>
    <row r="6" spans="1:17" ht="15" customHeight="1">
      <c r="A6" s="24"/>
      <c r="B6" s="25"/>
      <c r="C6" s="25"/>
      <c r="D6" s="6" t="s">
        <v>5</v>
      </c>
      <c r="E6" s="26">
        <f t="shared" ref="E6:F6" si="0">E8+E25</f>
        <v>11730.849999999997</v>
      </c>
      <c r="F6" s="26">
        <f t="shared" si="0"/>
        <v>11406.350000000002</v>
      </c>
      <c r="G6" s="26">
        <f t="shared" ref="G6" si="1">G8+G25</f>
        <v>11140.633333333337</v>
      </c>
      <c r="H6" s="26">
        <f t="shared" ref="H6" si="2">H8+H25</f>
        <v>22831.583333333339</v>
      </c>
      <c r="I6" s="26"/>
      <c r="L6" s="43">
        <v>0.23599999999999999</v>
      </c>
      <c r="M6" s="44">
        <f t="shared" ref="M6" si="3">VALUE(23.6/100*(M1-M2)+M2)</f>
        <v>10765.0162</v>
      </c>
      <c r="N6" s="44">
        <f t="shared" ref="N6" si="4">VALUE(23.6/100*(N1-N2)+N2)</f>
        <v>10933.4228</v>
      </c>
      <c r="O6" s="44">
        <f t="shared" ref="O6:P6" si="5">VALUE(23.6/100*(O1-O2)+O2)</f>
        <v>10028.550999999999</v>
      </c>
      <c r="P6" s="44">
        <f t="shared" si="5"/>
        <v>8672.0784000000003</v>
      </c>
    </row>
    <row r="7" spans="1:17" ht="15" customHeight="1">
      <c r="A7" s="24"/>
      <c r="B7" s="25"/>
      <c r="C7" s="25"/>
      <c r="D7" s="6" t="s">
        <v>6</v>
      </c>
      <c r="E7" s="27">
        <f t="shared" ref="E7:F7" si="6">E11+E25</f>
        <v>11141.999999999998</v>
      </c>
      <c r="F7" s="27">
        <f t="shared" si="6"/>
        <v>11169.900000000001</v>
      </c>
      <c r="G7" s="27">
        <f t="shared" ref="G7" si="7">G11+G25</f>
        <v>11089.266666666668</v>
      </c>
      <c r="H7" s="27">
        <f t="shared" ref="H7" si="8">H11+H25</f>
        <v>22676.01666666667</v>
      </c>
      <c r="I7" s="27"/>
      <c r="L7" s="47">
        <v>0.38200000000000001</v>
      </c>
      <c r="M7" s="48">
        <f t="shared" ref="M7" si="9">38.2/100*(M1-M2)+M2</f>
        <v>10726.391900000001</v>
      </c>
      <c r="N7" s="48">
        <f t="shared" ref="N7" si="10">38.2/100*(N1-N2)+N2</f>
        <v>10868.7886</v>
      </c>
      <c r="O7" s="48">
        <f t="shared" ref="O7:P7" si="11">38.2/100*(O1-O2)+O2</f>
        <v>8542.5995000000003</v>
      </c>
      <c r="P7" s="48">
        <f t="shared" si="11"/>
        <v>9390.3107999999993</v>
      </c>
    </row>
    <row r="8" spans="1:17" ht="15" customHeight="1">
      <c r="A8" s="24"/>
      <c r="B8" s="25"/>
      <c r="C8" s="25"/>
      <c r="D8" s="6" t="s">
        <v>7</v>
      </c>
      <c r="E8" s="28">
        <f t="shared" ref="E8:F8" si="12">(2*E11)-E3</f>
        <v>10722.049999999997</v>
      </c>
      <c r="F8" s="28">
        <f t="shared" si="12"/>
        <v>11035.800000000001</v>
      </c>
      <c r="G8" s="28">
        <f t="shared" ref="G8" si="13">(2*G11)-G3</f>
        <v>11055.733333333337</v>
      </c>
      <c r="H8" s="28">
        <f t="shared" ref="H8" si="14">(2*H11)-H3</f>
        <v>22498.933333333338</v>
      </c>
      <c r="I8" s="28"/>
      <c r="L8" s="41">
        <v>0.5</v>
      </c>
      <c r="M8" s="42">
        <f t="shared" ref="M8" si="15">VALUE(50/100*(M1-M2)+M2)</f>
        <v>10695.174999999999</v>
      </c>
      <c r="N8" s="42">
        <f t="shared" ref="N8" si="16">VALUE(50/100*(N1-N2)+N2)</f>
        <v>10816.55</v>
      </c>
      <c r="O8" s="42">
        <f t="shared" ref="O8:P8" si="17">VALUE(50/100*(O1-O2)+O2)</f>
        <v>7341.625</v>
      </c>
      <c r="P8" s="42">
        <f t="shared" si="17"/>
        <v>9970.7999999999993</v>
      </c>
    </row>
    <row r="9" spans="1:17" ht="15" customHeight="1">
      <c r="A9" s="24"/>
      <c r="B9" s="25"/>
      <c r="C9" s="25"/>
      <c r="D9" s="7"/>
      <c r="E9" s="21"/>
      <c r="F9" s="21"/>
      <c r="G9" s="21"/>
      <c r="H9" s="21"/>
      <c r="I9" s="21"/>
      <c r="L9" s="49">
        <v>0.61799999999999999</v>
      </c>
      <c r="M9" s="50">
        <f t="shared" ref="M9" si="18">VALUE(61.8/100*(M1-M2)+M2)</f>
        <v>10663.9581</v>
      </c>
      <c r="N9" s="50">
        <f t="shared" ref="N9" si="19">VALUE(61.8/100*(N1-N2)+N2)</f>
        <v>10764.311400000001</v>
      </c>
      <c r="O9" s="50">
        <f t="shared" ref="O9:P9" si="20">VALUE(61.8/100*(O1-O2)+O2)</f>
        <v>6140.6504999999997</v>
      </c>
      <c r="P9" s="50">
        <f t="shared" si="20"/>
        <v>10551.289199999999</v>
      </c>
    </row>
    <row r="10" spans="1:17" ht="15" customHeight="1">
      <c r="A10" s="24"/>
      <c r="B10" s="25"/>
      <c r="C10" s="25"/>
      <c r="D10" s="6" t="s">
        <v>8</v>
      </c>
      <c r="E10" s="53">
        <f t="shared" ref="E10:F10" si="21">E11+E32/2</f>
        <v>10217.649999999998</v>
      </c>
      <c r="F10" s="53">
        <f t="shared" si="21"/>
        <v>10850.525000000001</v>
      </c>
      <c r="G10" s="53">
        <f t="shared" ref="G10" si="22">G11+G32/2</f>
        <v>11013.283333333336</v>
      </c>
      <c r="H10" s="53">
        <f t="shared" ref="H10" si="23">H11+H32/2</f>
        <v>22354.125</v>
      </c>
      <c r="I10" s="53"/>
      <c r="L10" s="39">
        <v>0.70699999999999996</v>
      </c>
      <c r="M10" s="40">
        <f t="shared" ref="M10" si="24">VALUE(70.7/100*(M1-M2)+M2)</f>
        <v>10640.41315</v>
      </c>
      <c r="N10" s="40">
        <f t="shared" ref="N10" si="25">VALUE(70.7/100*(N1-N2)+N2)</f>
        <v>10724.911100000001</v>
      </c>
      <c r="O10" s="40">
        <f t="shared" ref="O10:P10" si="26">VALUE(70.7/100*(O1-O2)+O2)</f>
        <v>5234.8307499999992</v>
      </c>
      <c r="P10" s="40">
        <f t="shared" si="26"/>
        <v>10989.1158</v>
      </c>
    </row>
    <row r="11" spans="1:17" ht="15" customHeight="1">
      <c r="A11" s="24"/>
      <c r="B11" s="25"/>
      <c r="C11" s="25"/>
      <c r="D11" s="6" t="s">
        <v>9</v>
      </c>
      <c r="E11" s="21">
        <f t="shared" ref="E11:F11" si="27">(E2+E3+E4)/3</f>
        <v>10133.199999999999</v>
      </c>
      <c r="F11" s="21">
        <f t="shared" si="27"/>
        <v>10799.35</v>
      </c>
      <c r="G11" s="21">
        <f t="shared" ref="G11" si="28">(G2+G3+G4)/3</f>
        <v>11004.366666666669</v>
      </c>
      <c r="H11" s="21">
        <f t="shared" ref="H11" si="29">(H2+H3+H4)/3</f>
        <v>22343.366666666669</v>
      </c>
      <c r="I11" s="21"/>
      <c r="L11" s="45">
        <v>0.78600000000000003</v>
      </c>
      <c r="M11" s="46">
        <f t="shared" ref="M11" si="30">VALUE(78.6/100*(M1-M2)+M2)</f>
        <v>10619.5137</v>
      </c>
      <c r="N11" s="46">
        <f t="shared" ref="N11" si="31">VALUE(78.6/100*(N1-N2)+N2)</f>
        <v>10689.9378</v>
      </c>
      <c r="O11" s="46">
        <f t="shared" ref="O11:P11" si="32">VALUE(78.6/100*(O1-O2)+O2)</f>
        <v>4430.7885000000006</v>
      </c>
      <c r="P11" s="46">
        <f t="shared" si="32"/>
        <v>11377.7484</v>
      </c>
    </row>
    <row r="12" spans="1:17" ht="15" customHeight="1">
      <c r="A12" s="24"/>
      <c r="B12" s="25"/>
      <c r="C12" s="25"/>
      <c r="D12" s="6" t="s">
        <v>10</v>
      </c>
      <c r="E12" s="54">
        <f t="shared" ref="E12:F12" si="33">E11-E32/2</f>
        <v>10048.75</v>
      </c>
      <c r="F12" s="54">
        <f t="shared" si="33"/>
        <v>10748.174999999999</v>
      </c>
      <c r="G12" s="54">
        <f t="shared" ref="G12" si="34">G11-G32/2</f>
        <v>10995.45</v>
      </c>
      <c r="H12" s="54">
        <f t="shared" ref="H12" si="35">H11-H32/2</f>
        <v>22332.608333333337</v>
      </c>
      <c r="I12" s="54"/>
      <c r="L12" s="39">
        <v>1</v>
      </c>
      <c r="M12" s="40">
        <f t="shared" ref="M12" si="36">VALUE(100/100*(M1-M2)+M2)</f>
        <v>10562.9</v>
      </c>
      <c r="N12" s="40">
        <f t="shared" ref="N12" si="37">VALUE(100/100*(N1-N2)+N2)</f>
        <v>10595.2</v>
      </c>
      <c r="O12" s="40">
        <f t="shared" ref="O12:P12" si="38">VALUE(100/100*(O1-O2)+O2)</f>
        <v>2252.75</v>
      </c>
      <c r="P12" s="40">
        <f t="shared" si="38"/>
        <v>12430.5</v>
      </c>
    </row>
    <row r="13" spans="1:17" ht="15" customHeight="1">
      <c r="A13" s="24"/>
      <c r="B13" s="25"/>
      <c r="C13" s="25"/>
      <c r="D13" s="7"/>
      <c r="E13" s="21"/>
      <c r="F13" s="21"/>
      <c r="G13" s="21"/>
      <c r="H13" s="21"/>
      <c r="I13" s="21"/>
      <c r="L13" s="39">
        <v>1.236</v>
      </c>
      <c r="M13" s="40">
        <f t="shared" ref="M13" si="39">VALUE(123.6/100*(M1-M2)+M2)</f>
        <v>10500.466199999999</v>
      </c>
      <c r="N13" s="40">
        <f t="shared" ref="N13" si="40">VALUE(123.6/100*(N1-N2)+N2)</f>
        <v>10490.722800000001</v>
      </c>
      <c r="O13" s="40">
        <f t="shared" ref="O13:P13" si="41">VALUE(123.6/100*(O1-O2)+O2)</f>
        <v>-149.19900000000052</v>
      </c>
      <c r="P13" s="40">
        <f t="shared" si="41"/>
        <v>13591.4784</v>
      </c>
    </row>
    <row r="14" spans="1:17" ht="15" customHeight="1">
      <c r="A14" s="24"/>
      <c r="B14" s="25"/>
      <c r="C14" s="25"/>
      <c r="D14" s="6" t="s">
        <v>11</v>
      </c>
      <c r="E14" s="32">
        <f t="shared" ref="E14:F14" si="42">2*E11-E2</f>
        <v>9713.2499999999982</v>
      </c>
      <c r="F14" s="32">
        <f t="shared" si="42"/>
        <v>10665.25</v>
      </c>
      <c r="G14" s="32">
        <f t="shared" ref="G14" si="43">2*G11-G2</f>
        <v>10970.833333333338</v>
      </c>
      <c r="H14" s="32">
        <f t="shared" ref="H14" si="44">2*H11-H2</f>
        <v>22166.283333333336</v>
      </c>
      <c r="I14" s="32"/>
      <c r="L14" s="33"/>
      <c r="M14" s="30"/>
      <c r="N14" s="30"/>
      <c r="O14" s="30"/>
      <c r="P14" s="30"/>
    </row>
    <row r="15" spans="1:17" ht="15" customHeight="1">
      <c r="A15" s="24"/>
      <c r="B15" s="25"/>
      <c r="C15" s="25"/>
      <c r="D15" s="6" t="s">
        <v>12</v>
      </c>
      <c r="E15" s="34">
        <f t="shared" ref="E15:F15" si="45">E11-E25</f>
        <v>9124.4</v>
      </c>
      <c r="F15" s="34">
        <f t="shared" si="45"/>
        <v>10428.799999999999</v>
      </c>
      <c r="G15" s="34">
        <f t="shared" ref="G15" si="46">G11-G25</f>
        <v>10919.466666666669</v>
      </c>
      <c r="H15" s="34">
        <f t="shared" ref="H15" si="47">H11-H25</f>
        <v>22010.716666666667</v>
      </c>
      <c r="I15" s="34"/>
      <c r="L15" s="38" t="s">
        <v>31</v>
      </c>
      <c r="M15" s="30"/>
      <c r="N15" s="30"/>
      <c r="O15" s="30"/>
      <c r="P15" s="30"/>
    </row>
    <row r="16" spans="1:17" ht="15" customHeight="1">
      <c r="A16" s="24"/>
      <c r="B16" s="25"/>
      <c r="C16" s="25"/>
      <c r="D16" s="6" t="s">
        <v>13</v>
      </c>
      <c r="E16" s="35">
        <f t="shared" ref="E16:F16" si="48">E14-E25</f>
        <v>8704.4499999999989</v>
      </c>
      <c r="F16" s="35">
        <f t="shared" si="48"/>
        <v>10294.699999999999</v>
      </c>
      <c r="G16" s="35">
        <f t="shared" ref="G16" si="49">G14-G25</f>
        <v>10885.933333333338</v>
      </c>
      <c r="H16" s="35">
        <f t="shared" ref="H16" si="50">H14-H25</f>
        <v>21833.633333333335</v>
      </c>
      <c r="I16" s="35"/>
      <c r="L16" s="39">
        <v>0.23599999999999999</v>
      </c>
      <c r="M16" s="40">
        <f t="shared" ref="M16" si="51">VALUE(M3-23.6/100*(M1-M2))</f>
        <v>10640.183800000001</v>
      </c>
      <c r="N16" s="40">
        <f t="shared" ref="N16" si="52">VALUE(N3-23.6/100*(N1-N2))</f>
        <v>104.47719999999975</v>
      </c>
      <c r="O16" s="40">
        <f t="shared" ref="O16:P16" si="53">VALUE(O3-23.6/100*(O1-O2))</f>
        <v>2401.9490000000001</v>
      </c>
      <c r="P16" s="40">
        <f t="shared" si="53"/>
        <v>-1160.9784</v>
      </c>
    </row>
    <row r="17" spans="1:17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L17" s="66">
        <v>0.38200000000000001</v>
      </c>
      <c r="M17" s="67">
        <f t="shared" ref="M17" si="54">VALUE(M3-38.2/100*(M1-M2))</f>
        <v>10678.8081</v>
      </c>
      <c r="N17" s="67">
        <f t="shared" ref="N17" si="55">VALUE(N3-38.2/100*(N1-N2))</f>
        <v>169.11139999999958</v>
      </c>
      <c r="O17" s="67">
        <f t="shared" ref="O17:P17" si="56">VALUE(O3-38.2/100*(O1-O2))</f>
        <v>3887.9005000000002</v>
      </c>
      <c r="P17" s="67">
        <f t="shared" si="56"/>
        <v>-1879.2107999999998</v>
      </c>
    </row>
    <row r="18" spans="1:17" ht="15" customHeight="1">
      <c r="A18" s="24"/>
      <c r="B18" s="25"/>
      <c r="C18" s="25"/>
      <c r="D18" s="6" t="s">
        <v>15</v>
      </c>
      <c r="E18" s="27">
        <f t="shared" ref="E18:F18" si="57">(E2/E3)*E4</f>
        <v>11390.991174359699</v>
      </c>
      <c r="F18" s="27">
        <f t="shared" si="57"/>
        <v>11284.135215234453</v>
      </c>
      <c r="G18" s="27">
        <f t="shared" ref="G18" si="58">(G2/G3)*G4</f>
        <v>11107.636390030129</v>
      </c>
      <c r="H18" s="27">
        <f t="shared" ref="H18" si="59">(H2/H3)*H4</f>
        <v>22656.509741051392</v>
      </c>
      <c r="I18" s="27"/>
      <c r="L18" s="66">
        <v>0.5</v>
      </c>
      <c r="M18" s="67">
        <f t="shared" ref="M18" si="60">VALUE(M3-50/100*(M1-M2))</f>
        <v>10710.025000000001</v>
      </c>
      <c r="N18" s="67">
        <f t="shared" ref="N18" si="61">VALUE(N3-50/100*(N1-N2))</f>
        <v>221.34999999999945</v>
      </c>
      <c r="O18" s="67">
        <f t="shared" ref="O18:P18" si="62">VALUE(O3-50/100*(O1-O2))</f>
        <v>5088.875</v>
      </c>
      <c r="P18" s="67">
        <f t="shared" si="62"/>
        <v>-2459.6999999999998</v>
      </c>
    </row>
    <row r="19" spans="1:17" ht="15" customHeight="1">
      <c r="A19" s="24"/>
      <c r="B19" s="25"/>
      <c r="C19" s="25"/>
      <c r="D19" s="6" t="s">
        <v>16</v>
      </c>
      <c r="E19" s="28">
        <f t="shared" ref="E19:F19" si="63">E4+E26/2</f>
        <v>10856.94</v>
      </c>
      <c r="F19" s="28">
        <f t="shared" si="63"/>
        <v>11105.502500000001</v>
      </c>
      <c r="G19" s="28">
        <f t="shared" ref="G19" si="64">G4+G26/2</f>
        <v>11068.895</v>
      </c>
      <c r="H19" s="28">
        <f t="shared" ref="H19" si="65">H4+H26/2</f>
        <v>22504.807499999999</v>
      </c>
      <c r="I19" s="28"/>
      <c r="L19" s="66">
        <v>0.61799999999999999</v>
      </c>
      <c r="M19" s="67">
        <f t="shared" ref="M19" si="66">VALUE(M3-61.8/100*(M1-M2))</f>
        <v>10741.241900000001</v>
      </c>
      <c r="N19" s="67">
        <f t="shared" ref="N19" si="67">VALUE(N3-61.8/100*(N1-N2))</f>
        <v>273.5885999999993</v>
      </c>
      <c r="O19" s="67">
        <f t="shared" ref="O19:P19" si="68">VALUE(O3-61.8/100*(O1-O2))</f>
        <v>6289.8495000000003</v>
      </c>
      <c r="P19" s="67">
        <f t="shared" si="68"/>
        <v>-3040.1891999999998</v>
      </c>
    </row>
    <row r="20" spans="1:17" ht="15" customHeight="1">
      <c r="A20" s="24"/>
      <c r="B20" s="25"/>
      <c r="C20" s="25"/>
      <c r="D20" s="6" t="s">
        <v>3</v>
      </c>
      <c r="E20" s="21">
        <f t="shared" ref="E20:F20" si="69">E4</f>
        <v>10302.1</v>
      </c>
      <c r="F20" s="21">
        <f t="shared" si="69"/>
        <v>10901.7</v>
      </c>
      <c r="G20" s="21">
        <f t="shared" ref="G20" si="70">G4</f>
        <v>11022.2</v>
      </c>
      <c r="H20" s="21">
        <f t="shared" ref="H20" si="71">H4</f>
        <v>22321.85</v>
      </c>
      <c r="I20" s="21"/>
      <c r="L20" s="39">
        <v>0.70699999999999996</v>
      </c>
      <c r="M20" s="40">
        <f t="shared" ref="M20" si="72">VALUE(M3-70.07/100*(M1-M2))</f>
        <v>10763.120185000002</v>
      </c>
      <c r="N20" s="40">
        <f t="shared" ref="N20" si="73">VALUE(N3-70.07/100*(N1-N2))</f>
        <v>310.19988999999919</v>
      </c>
      <c r="O20" s="40">
        <f t="shared" ref="O20:P20" si="74">VALUE(O3-70.07/100*(O1-O2))</f>
        <v>7131.5494249999983</v>
      </c>
      <c r="P20" s="40">
        <f t="shared" si="74"/>
        <v>-3447.0235799999991</v>
      </c>
    </row>
    <row r="21" spans="1:17" ht="15" customHeight="1">
      <c r="A21" s="24"/>
      <c r="B21" s="25"/>
      <c r="C21" s="25"/>
      <c r="D21" s="6" t="s">
        <v>17</v>
      </c>
      <c r="E21" s="20">
        <f t="shared" ref="E21:F21" si="75">E4-E26/4</f>
        <v>10024.68</v>
      </c>
      <c r="F21" s="20">
        <f t="shared" si="75"/>
        <v>10799.79875</v>
      </c>
      <c r="G21" s="20">
        <f t="shared" ref="G21" si="76">G4-G26/4</f>
        <v>10998.852500000001</v>
      </c>
      <c r="H21" s="20">
        <f t="shared" ref="H21" si="77">H4-H26/4</f>
        <v>22230.371249999997</v>
      </c>
      <c r="I21" s="20"/>
      <c r="L21" s="39">
        <v>0.78600000000000003</v>
      </c>
      <c r="M21" s="40">
        <f t="shared" ref="M21" si="78">VALUE(M3-78.6/100*(M1-M2))</f>
        <v>10785.686300000001</v>
      </c>
      <c r="N21" s="40">
        <f t="shared" ref="N21" si="79">VALUE(N3-78.6/100*(N1-N2))</f>
        <v>347.96219999999909</v>
      </c>
      <c r="O21" s="40">
        <f t="shared" ref="O21:P21" si="80">VALUE(O3-78.6/100*(O1-O2))</f>
        <v>7999.7114999999994</v>
      </c>
      <c r="P21" s="40">
        <f t="shared" si="80"/>
        <v>-3866.6483999999991</v>
      </c>
    </row>
    <row r="22" spans="1:17" ht="15" customHeight="1">
      <c r="A22" s="24"/>
      <c r="B22" s="25"/>
      <c r="C22" s="25"/>
      <c r="D22" s="6" t="s">
        <v>18</v>
      </c>
      <c r="E22" s="32">
        <f t="shared" ref="E22:F22" si="81">E4-E26/2</f>
        <v>9747.26</v>
      </c>
      <c r="F22" s="32">
        <f t="shared" si="81"/>
        <v>10697.897500000001</v>
      </c>
      <c r="G22" s="32">
        <f t="shared" ref="G22" si="82">G4-G26/2</f>
        <v>10975.505000000001</v>
      </c>
      <c r="H22" s="32">
        <f t="shared" ref="H22" si="83">H4-H26/2</f>
        <v>22138.892499999998</v>
      </c>
      <c r="I22" s="32"/>
      <c r="L22" s="39">
        <v>1</v>
      </c>
      <c r="M22" s="40">
        <f t="shared" ref="M22" si="84">VALUE(M3-100/100*(M1-M2))</f>
        <v>10842.300000000001</v>
      </c>
      <c r="N22" s="40">
        <f t="shared" ref="N22" si="85">VALUE(N3-100/100*(N1-N2))</f>
        <v>442.69999999999891</v>
      </c>
      <c r="O22" s="40">
        <f t="shared" ref="O22:P22" si="86">VALUE(O3-100/100*(O1-O2))</f>
        <v>10177.75</v>
      </c>
      <c r="P22" s="40">
        <f t="shared" si="86"/>
        <v>-4919.3999999999996</v>
      </c>
      <c r="Q22" s="52"/>
    </row>
    <row r="23" spans="1:17" ht="15" customHeight="1">
      <c r="A23" s="24"/>
      <c r="B23" s="25"/>
      <c r="C23" s="25"/>
      <c r="D23" s="6" t="s">
        <v>19</v>
      </c>
      <c r="E23" s="34">
        <f t="shared" ref="E23:F23" si="87">E4-(E18-E4)</f>
        <v>9213.2088256403022</v>
      </c>
      <c r="F23" s="34">
        <f t="shared" si="87"/>
        <v>10519.264784765548</v>
      </c>
      <c r="G23" s="34">
        <f t="shared" ref="G23" si="88">G4-(G18-G4)</f>
        <v>10936.763609969872</v>
      </c>
      <c r="H23" s="34">
        <f t="shared" ref="H23" si="89">H4-(H18-H4)</f>
        <v>21987.190258948605</v>
      </c>
      <c r="I23" s="34"/>
      <c r="L23" s="62">
        <v>1.236</v>
      </c>
      <c r="M23" s="63">
        <f t="shared" ref="M23" si="90">VALUE(M3-123.6/100*(M1-M2))</f>
        <v>10904.733800000002</v>
      </c>
      <c r="N23" s="63">
        <f t="shared" ref="N23" si="91">VALUE(N3-123.6/100*(N1-N2))</f>
        <v>547.17719999999861</v>
      </c>
      <c r="O23" s="63">
        <f t="shared" ref="O23:P23" si="92">VALUE(O3-123.6/100*(O1-O2))</f>
        <v>12579.699000000001</v>
      </c>
      <c r="P23" s="63">
        <f t="shared" si="92"/>
        <v>-6080.3783999999996</v>
      </c>
      <c r="Q23" s="52"/>
    </row>
    <row r="24" spans="1:17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L24" s="39">
        <v>1.272</v>
      </c>
      <c r="M24" s="40">
        <f t="shared" ref="M24" si="93">VALUE(M3-127.2/100*(M1-M2))</f>
        <v>10914.257600000001</v>
      </c>
      <c r="N24" s="40">
        <f t="shared" ref="N24" si="94">VALUE(N3-127.2/100*(N1-N2))</f>
        <v>563.11439999999857</v>
      </c>
      <c r="O24" s="40">
        <f t="shared" ref="O24:P24" si="95">VALUE(O3-127.2/100*(O1-O2))</f>
        <v>12946.098</v>
      </c>
      <c r="P24" s="40">
        <f t="shared" si="95"/>
        <v>-6257.4767999999995</v>
      </c>
    </row>
    <row r="25" spans="1:17" ht="15" customHeight="1">
      <c r="A25" s="24"/>
      <c r="B25" s="25"/>
      <c r="C25" s="25"/>
      <c r="D25" s="6" t="s">
        <v>21</v>
      </c>
      <c r="E25" s="36">
        <f t="shared" ref="E25:F25" si="96">ABS(E2-E3)</f>
        <v>1008.7999999999993</v>
      </c>
      <c r="F25" s="36">
        <f t="shared" si="96"/>
        <v>370.55000000000109</v>
      </c>
      <c r="G25" s="36">
        <f t="shared" ref="G25" si="97">ABS(G2-G3)</f>
        <v>84.899999999999636</v>
      </c>
      <c r="H25" s="36">
        <f t="shared" ref="H25" si="98">ABS(H2-H3)</f>
        <v>332.65000000000146</v>
      </c>
      <c r="I25" s="36"/>
      <c r="L25" s="64">
        <v>1.3819999999999999</v>
      </c>
      <c r="M25" s="65">
        <f t="shared" ref="M25" si="99">VALUE(M3-138.2/100*(M1-M2))</f>
        <v>10943.358100000001</v>
      </c>
      <c r="N25" s="65">
        <f t="shared" ref="N25" si="100">VALUE(N3-138.2/100*(N1-N2))</f>
        <v>611.81139999999846</v>
      </c>
      <c r="O25" s="65">
        <f t="shared" ref="O25:P25" si="101">VALUE(O3-138.2/100*(O1-O2))</f>
        <v>14065.6505</v>
      </c>
      <c r="P25" s="65">
        <f t="shared" si="101"/>
        <v>-6798.6107999999986</v>
      </c>
    </row>
    <row r="26" spans="1:17" ht="15" customHeight="1">
      <c r="A26" s="24"/>
      <c r="B26" s="25"/>
      <c r="C26" s="25"/>
      <c r="D26" s="6" t="s">
        <v>22</v>
      </c>
      <c r="E26" s="36">
        <f t="shared" ref="E26:F26" si="102">E25*1.1</f>
        <v>1109.6799999999994</v>
      </c>
      <c r="F26" s="36">
        <f t="shared" si="102"/>
        <v>407.60500000000121</v>
      </c>
      <c r="G26" s="36">
        <f t="shared" ref="G26" si="103">G25*1.1</f>
        <v>93.389999999999603</v>
      </c>
      <c r="H26" s="36">
        <f t="shared" ref="H26" si="104">H25*1.1</f>
        <v>365.91500000000161</v>
      </c>
      <c r="I26" s="36"/>
      <c r="L26" s="39">
        <v>1.4139999999999999</v>
      </c>
      <c r="M26" s="40">
        <f t="shared" ref="M26" si="105">VALUE(M3-141.4/100*(M1-M2))</f>
        <v>10951.823700000001</v>
      </c>
      <c r="N26" s="40">
        <f t="shared" ref="N26" si="106">VALUE(N3-141.4/100*(N1-N2))</f>
        <v>625.97779999999852</v>
      </c>
      <c r="O26" s="40">
        <f t="shared" ref="O26:P26" si="107">VALUE(O3-141.4/100*(O1-O2))</f>
        <v>14391.338500000002</v>
      </c>
      <c r="P26" s="40">
        <f t="shared" si="107"/>
        <v>-6956.0316000000003</v>
      </c>
    </row>
    <row r="27" spans="1:17" ht="15" customHeight="1">
      <c r="A27" s="24"/>
      <c r="B27" s="25"/>
      <c r="C27" s="25"/>
      <c r="D27" s="6" t="s">
        <v>23</v>
      </c>
      <c r="E27" s="36">
        <f t="shared" ref="E27:F27" si="108">(E2+E3)</f>
        <v>20097.5</v>
      </c>
      <c r="F27" s="36">
        <f t="shared" si="108"/>
        <v>21496.35</v>
      </c>
      <c r="G27" s="36">
        <f t="shared" ref="G27" si="109">(G2+G3)</f>
        <v>21990.9</v>
      </c>
      <c r="H27" s="36">
        <f t="shared" ref="H27" si="110">(H2+H3)</f>
        <v>44708.25</v>
      </c>
      <c r="I27" s="36"/>
      <c r="L27" s="43">
        <v>1.5</v>
      </c>
      <c r="M27" s="44">
        <f t="shared" ref="M27" si="111">VALUE(M3-150/100*(M1-M2))</f>
        <v>10974.575000000001</v>
      </c>
      <c r="N27" s="44">
        <f t="shared" ref="N27" si="112">VALUE(N3-150/100*(N1-N2))</f>
        <v>664.04999999999836</v>
      </c>
      <c r="O27" s="44">
        <f t="shared" ref="O27:P27" si="113">VALUE(O3-150/100*(O1-O2))</f>
        <v>15266.625</v>
      </c>
      <c r="P27" s="44">
        <f t="shared" si="113"/>
        <v>-7379.0999999999995</v>
      </c>
    </row>
    <row r="28" spans="1:17" ht="15" customHeight="1">
      <c r="A28" s="24"/>
      <c r="B28" s="25"/>
      <c r="C28" s="25"/>
      <c r="D28" s="6" t="s">
        <v>24</v>
      </c>
      <c r="E28" s="36">
        <f t="shared" ref="E28:F28" si="114">(E2+E3)/2</f>
        <v>10048.75</v>
      </c>
      <c r="F28" s="36">
        <f t="shared" si="114"/>
        <v>10748.174999999999</v>
      </c>
      <c r="G28" s="36">
        <f t="shared" ref="G28" si="115">(G2+G3)/2</f>
        <v>10995.45</v>
      </c>
      <c r="H28" s="36">
        <f t="shared" ref="H28" si="116">(H2+H3)/2</f>
        <v>22354.125</v>
      </c>
      <c r="I28" s="36"/>
      <c r="L28" s="49">
        <v>1.6180000000000001</v>
      </c>
      <c r="M28" s="50">
        <f t="shared" ref="M28" si="117">VALUE(M3-161.8/100*(M1-M2))</f>
        <v>11005.791900000002</v>
      </c>
      <c r="N28" s="50">
        <f t="shared" ref="N28" si="118">VALUE(N3-161.8/100*(N1-N2))</f>
        <v>716.28859999999827</v>
      </c>
      <c r="O28" s="50">
        <f t="shared" ref="O28:P28" si="119">VALUE(O3-161.8/100*(O1-O2))</f>
        <v>16467.5995</v>
      </c>
      <c r="P28" s="50">
        <f t="shared" si="119"/>
        <v>-7959.5892000000003</v>
      </c>
    </row>
    <row r="29" spans="1:17" ht="15" customHeight="1">
      <c r="A29" s="24"/>
      <c r="B29" s="25"/>
      <c r="C29" s="25"/>
      <c r="D29" s="6" t="s">
        <v>8</v>
      </c>
      <c r="E29" s="36">
        <f t="shared" ref="E29:F29" si="120">E30-E31+E30</f>
        <v>10217.649999999998</v>
      </c>
      <c r="F29" s="36">
        <f t="shared" si="120"/>
        <v>10850.525000000001</v>
      </c>
      <c r="G29" s="36">
        <f t="shared" ref="G29" si="121">G30-G31+G30</f>
        <v>11013.283333333336</v>
      </c>
      <c r="H29" s="36">
        <f t="shared" ref="H29" si="122">H30-H31+H30</f>
        <v>22332.608333333337</v>
      </c>
      <c r="I29" s="36"/>
      <c r="L29" s="39">
        <v>1.7070000000000001</v>
      </c>
      <c r="M29" s="40">
        <f t="shared" ref="M29" si="123">VALUE(M3-170.07/100*(M1-M2))</f>
        <v>11027.670185000003</v>
      </c>
      <c r="N29" s="40">
        <f t="shared" ref="N29" si="124">VALUE(N3-170.07/100*(N1-N2))</f>
        <v>752.89988999999809</v>
      </c>
      <c r="O29" s="40">
        <f t="shared" ref="O29:P29" si="125">VALUE(O3-170.07/100*(O1-O2))</f>
        <v>17309.299424999997</v>
      </c>
      <c r="P29" s="40">
        <f t="shared" si="125"/>
        <v>-8366.4235799999988</v>
      </c>
    </row>
    <row r="30" spans="1:17" ht="15" customHeight="1">
      <c r="A30" s="24"/>
      <c r="B30" s="25"/>
      <c r="C30" s="25"/>
      <c r="D30" s="6" t="s">
        <v>25</v>
      </c>
      <c r="E30" s="36">
        <f t="shared" ref="E30:F30" si="126">(E2+E3+E4)/3</f>
        <v>10133.199999999999</v>
      </c>
      <c r="F30" s="36">
        <f t="shared" si="126"/>
        <v>10799.35</v>
      </c>
      <c r="G30" s="36">
        <f t="shared" ref="G30" si="127">(G2+G3+G4)/3</f>
        <v>11004.366666666669</v>
      </c>
      <c r="H30" s="36">
        <f t="shared" ref="H30" si="128">(H2+H3+H4)/3</f>
        <v>22343.366666666669</v>
      </c>
      <c r="I30" s="36"/>
      <c r="L30" s="39">
        <v>2</v>
      </c>
      <c r="M30" s="40">
        <f t="shared" ref="M30" si="129">VALUE(M3-200/100*(M1-M2))</f>
        <v>11106.850000000002</v>
      </c>
      <c r="N30" s="40">
        <f t="shared" ref="N30" si="130">VALUE(N3-200/100*(N1-N2))</f>
        <v>885.39999999999782</v>
      </c>
      <c r="O30" s="40">
        <f t="shared" ref="O30:P30" si="131">VALUE(O3-200/100*(O1-O2))</f>
        <v>20355.5</v>
      </c>
      <c r="P30" s="40">
        <f t="shared" si="131"/>
        <v>-9838.7999999999993</v>
      </c>
    </row>
    <row r="31" spans="1:17" ht="15" customHeight="1">
      <c r="A31" s="24"/>
      <c r="B31" s="25"/>
      <c r="C31" s="25"/>
      <c r="D31" s="6" t="s">
        <v>10</v>
      </c>
      <c r="E31" s="36">
        <f t="shared" ref="E31:F31" si="132">E28</f>
        <v>10048.75</v>
      </c>
      <c r="F31" s="36">
        <f t="shared" si="132"/>
        <v>10748.174999999999</v>
      </c>
      <c r="G31" s="36">
        <f t="shared" ref="G31" si="133">G28</f>
        <v>10995.45</v>
      </c>
      <c r="H31" s="36">
        <f t="shared" ref="H31" si="134">H28</f>
        <v>22354.125</v>
      </c>
      <c r="I31" s="36"/>
      <c r="L31" s="39">
        <v>2.2360000000000002</v>
      </c>
      <c r="M31" s="40">
        <f t="shared" ref="M31" si="135">VALUE(M3-223.6/100*(M1-M2))</f>
        <v>11169.283800000003</v>
      </c>
      <c r="N31" s="40">
        <f t="shared" ref="N31" si="136">VALUE(N3-223.6/100*(N1-N2))</f>
        <v>989.8771999999974</v>
      </c>
      <c r="O31" s="40">
        <f t="shared" ref="O31:P31" si="137">VALUE(O3-223.6/100*(O1-O2))</f>
        <v>22757.448999999997</v>
      </c>
      <c r="P31" s="40">
        <f t="shared" si="137"/>
        <v>-10999.778399999997</v>
      </c>
    </row>
    <row r="32" spans="1:17" ht="15" customHeight="1">
      <c r="A32" s="24"/>
      <c r="B32" s="25"/>
      <c r="C32" s="25"/>
      <c r="D32" s="6" t="s">
        <v>26</v>
      </c>
      <c r="E32" s="37">
        <f>(E29-E31)</f>
        <v>168.89999999999782</v>
      </c>
      <c r="F32" s="37">
        <f t="shared" ref="F32" si="138">ABS(F29-F31)</f>
        <v>102.35000000000218</v>
      </c>
      <c r="G32" s="37">
        <f t="shared" ref="G32" si="139">ABS(G29-G31)</f>
        <v>17.833333333335759</v>
      </c>
      <c r="H32" s="37">
        <f t="shared" ref="H32" si="140">ABS(H29-H31)</f>
        <v>21.516666666662786</v>
      </c>
      <c r="I32" s="37"/>
      <c r="L32" s="39">
        <v>2.2719999999999998</v>
      </c>
      <c r="M32" s="40">
        <f t="shared" ref="M32" si="141">VALUE(M3-227.2/100*(M1-M2))</f>
        <v>11178.807600000002</v>
      </c>
      <c r="N32" s="40">
        <f t="shared" ref="N32" si="142">VALUE(N3-227.2/100*(N1-N2))</f>
        <v>1005.8143999999975</v>
      </c>
      <c r="O32" s="40">
        <f t="shared" ref="O32:P32" si="143">VALUE(O3-227.2/100*(O1-O2))</f>
        <v>23123.847999999998</v>
      </c>
      <c r="P32" s="40">
        <f t="shared" si="143"/>
        <v>-11176.876799999998</v>
      </c>
    </row>
    <row r="33" spans="12:17" ht="15" customHeight="1">
      <c r="L33" s="39">
        <v>2.3820000000000001</v>
      </c>
      <c r="M33" s="40">
        <f t="shared" ref="M33" si="144">VALUE(M3-238.2/100*(M1-M2))</f>
        <v>11207.908100000002</v>
      </c>
      <c r="N33" s="40">
        <f t="shared" ref="N33" si="145">VALUE(N3-238.2/100*(N1-N2))</f>
        <v>1054.5113999999974</v>
      </c>
      <c r="O33" s="40">
        <f t="shared" ref="O33:P33" si="146">VALUE(O3-238.2/100*(O1-O2))</f>
        <v>24243.400499999996</v>
      </c>
      <c r="P33" s="40">
        <f t="shared" si="146"/>
        <v>-11718.010799999998</v>
      </c>
    </row>
    <row r="34" spans="12:17" ht="15" customHeight="1">
      <c r="L34" s="39">
        <v>2.4140000000000001</v>
      </c>
      <c r="M34" s="40">
        <f t="shared" ref="M34" si="147">VALUE(M3-241.4/100*(M1-M2))</f>
        <v>11216.373700000002</v>
      </c>
      <c r="N34" s="40">
        <f t="shared" ref="N34" si="148">VALUE(N3-241.4/100*(N1-N2))</f>
        <v>1068.6777999999974</v>
      </c>
      <c r="O34" s="40">
        <f t="shared" ref="O34:P34" si="149">VALUE(O3-241.4/100*(O1-O2))</f>
        <v>24569.088500000002</v>
      </c>
      <c r="P34" s="40">
        <f t="shared" si="149"/>
        <v>-11875.4316</v>
      </c>
      <c r="Q34" s="52"/>
    </row>
    <row r="35" spans="12:17" ht="15" customHeight="1">
      <c r="L35" s="58">
        <v>2.6179999999999999</v>
      </c>
      <c r="M35" s="59">
        <f t="shared" ref="M35" si="150">VALUE(M3-261.8/100*(M1-M2))</f>
        <v>11270.341900000003</v>
      </c>
      <c r="N35" s="59">
        <f t="shared" ref="N35" si="151">VALUE(N3-261.8/100*(N1-N2))</f>
        <v>1158.9885999999972</v>
      </c>
      <c r="O35" s="59">
        <f t="shared" ref="O35:P35" si="152">VALUE(O3-261.8/100*(O1-O2))</f>
        <v>26645.349500000004</v>
      </c>
      <c r="P35" s="59">
        <f t="shared" si="152"/>
        <v>-12878.9892</v>
      </c>
    </row>
    <row r="36" spans="12:17" ht="15" customHeight="1">
      <c r="L36" s="39">
        <v>3</v>
      </c>
      <c r="M36" s="40">
        <f t="shared" ref="M36" si="153">VALUE(M3-300/100*(M1-M2))</f>
        <v>11371.400000000003</v>
      </c>
      <c r="N36" s="40">
        <f t="shared" ref="N36" si="154">VALUE(N3-300/100*(N1-N2))</f>
        <v>1328.0999999999967</v>
      </c>
      <c r="O36" s="40">
        <f t="shared" ref="O36:P36" si="155">VALUE(O3-300/100*(O1-O2))</f>
        <v>30533.25</v>
      </c>
      <c r="P36" s="40">
        <f t="shared" si="155"/>
        <v>-14758.199999999999</v>
      </c>
    </row>
    <row r="37" spans="12:17" ht="15" customHeight="1">
      <c r="L37" s="39">
        <v>3.2360000000000002</v>
      </c>
      <c r="M37" s="40">
        <f t="shared" ref="M37" si="156">VALUE(M3-323.6/100*(M1-M2))</f>
        <v>11433.833800000004</v>
      </c>
      <c r="N37" s="40">
        <f t="shared" ref="N37" si="157">VALUE(N3-323.6/100*(N1-N2))</f>
        <v>1432.5771999999965</v>
      </c>
      <c r="O37" s="40">
        <f t="shared" ref="O37:P37" si="158">VALUE(O3-323.6/100*(O1-O2))</f>
        <v>32935.199000000001</v>
      </c>
      <c r="P37" s="40">
        <f t="shared" si="158"/>
        <v>-15919.178400000001</v>
      </c>
    </row>
    <row r="38" spans="12:17" ht="15" customHeight="1">
      <c r="L38" s="39">
        <v>3.2719999999999998</v>
      </c>
      <c r="M38" s="40">
        <f t="shared" ref="M38" si="159">VALUE(M3-327.2/100*(M1-M2))</f>
        <v>11443.357600000003</v>
      </c>
      <c r="N38" s="40">
        <f t="shared" ref="N38" si="160">VALUE(N3-327.2/100*(N1-N2))</f>
        <v>1448.5143999999964</v>
      </c>
      <c r="O38" s="40">
        <f t="shared" ref="O38:P38" si="161">VALUE(O3-327.2/100*(O1-O2))</f>
        <v>33301.597999999998</v>
      </c>
      <c r="P38" s="40">
        <f t="shared" si="161"/>
        <v>-16096.276799999998</v>
      </c>
    </row>
    <row r="39" spans="12:17" ht="15" customHeight="1">
      <c r="L39" s="39">
        <v>3.3820000000000001</v>
      </c>
      <c r="M39" s="40">
        <f t="shared" ref="M39" si="162">VALUE(M3-338.2/100*(M1-M2))</f>
        <v>11472.458100000003</v>
      </c>
      <c r="N39" s="40">
        <f t="shared" ref="N39" si="163">VALUE(N3-338.2/100*(N1-N2))</f>
        <v>1497.2113999999963</v>
      </c>
      <c r="O39" s="40">
        <f t="shared" ref="O39:P39" si="164">VALUE(O3-338.2/100*(O1-O2))</f>
        <v>34421.150499999996</v>
      </c>
      <c r="P39" s="40">
        <f t="shared" si="164"/>
        <v>-16637.410799999998</v>
      </c>
    </row>
    <row r="40" spans="12:17" ht="15" customHeight="1">
      <c r="L40" s="39">
        <v>3.4140000000000001</v>
      </c>
      <c r="M40" s="40">
        <f t="shared" ref="M40" si="165">VALUE(M3-341.4/100*(M1-M2))</f>
        <v>11480.923700000003</v>
      </c>
      <c r="N40" s="40">
        <f t="shared" ref="N40" si="166">VALUE(N3-341.4/100*(N1-N2))</f>
        <v>1511.3777999999961</v>
      </c>
      <c r="O40" s="40">
        <f t="shared" ref="O40:P40" si="167">VALUE(O3-341.4/100*(O1-O2))</f>
        <v>34746.838499999998</v>
      </c>
      <c r="P40" s="40">
        <f t="shared" si="167"/>
        <v>-16794.831599999998</v>
      </c>
    </row>
    <row r="41" spans="12:17" ht="15" customHeight="1">
      <c r="L41" s="39">
        <v>3.6179999999999999</v>
      </c>
      <c r="M41" s="40">
        <f t="shared" ref="M41" si="168">VALUE(M3-361.8/100*(M1-M2))</f>
        <v>11534.891900000004</v>
      </c>
      <c r="N41" s="40">
        <f t="shared" ref="N41" si="169">VALUE(N3-361.8/100*(N1-N2))</f>
        <v>1601.6885999999961</v>
      </c>
      <c r="O41" s="40">
        <f t="shared" ref="O41:P41" si="170">VALUE(O3-361.8/100*(O1-O2))</f>
        <v>36823.099500000004</v>
      </c>
      <c r="P41" s="40">
        <f t="shared" si="170"/>
        <v>-17798.389200000001</v>
      </c>
    </row>
    <row r="42" spans="12:17" ht="15" customHeight="1">
      <c r="L42" s="39">
        <v>4</v>
      </c>
      <c r="M42" s="40">
        <f t="shared" ref="M42" si="171">VALUE(M3-400/100*(M1-M2))</f>
        <v>11635.950000000004</v>
      </c>
      <c r="N42" s="40">
        <f t="shared" ref="N42" si="172">VALUE(N3-400/100*(N1-N2))</f>
        <v>1770.7999999999956</v>
      </c>
      <c r="O42" s="40">
        <f t="shared" ref="O42:P42" si="173">VALUE(O3-400/100*(O1-O2))</f>
        <v>40711</v>
      </c>
      <c r="P42" s="40">
        <f t="shared" si="173"/>
        <v>-19677.599999999999</v>
      </c>
    </row>
    <row r="43" spans="12:17" ht="15" customHeight="1">
      <c r="L43" s="39">
        <v>4.2359999999999998</v>
      </c>
      <c r="M43" s="40">
        <f t="shared" ref="M43" si="174">VALUE(M3-423.6/100*(M1-M2))</f>
        <v>11698.383800000005</v>
      </c>
      <c r="N43" s="40">
        <f t="shared" ref="N43" si="175">VALUE(N3-423.6/100*(N1-N2))</f>
        <v>1875.2771999999957</v>
      </c>
      <c r="O43" s="40">
        <f t="shared" ref="O43:P43" si="176">VALUE(O3-423.6/100*(O1-O2))</f>
        <v>43112.949000000008</v>
      </c>
      <c r="P43" s="40">
        <f t="shared" si="176"/>
        <v>-20838.578400000002</v>
      </c>
    </row>
    <row r="44" spans="12:17" ht="15" customHeight="1">
      <c r="L44" s="39">
        <v>4.2720000000000002</v>
      </c>
      <c r="M44" s="40">
        <f t="shared" ref="M44" si="177">VALUE(M3-427.2/100*(M1-M2))</f>
        <v>11707.907600000004</v>
      </c>
      <c r="N44" s="40">
        <f t="shared" ref="N44" si="178">VALUE(N3-427.2/100*(N1-N2))</f>
        <v>1891.2143999999955</v>
      </c>
      <c r="O44" s="40">
        <f t="shared" ref="O44:P44" si="179">VALUE(O3-427.2/100*(O1-O2))</f>
        <v>43479.348000000005</v>
      </c>
      <c r="P44" s="40">
        <f t="shared" si="179"/>
        <v>-21015.676800000001</v>
      </c>
    </row>
    <row r="45" spans="12:17" ht="15" customHeight="1">
      <c r="L45" s="39">
        <v>4.3819999999999997</v>
      </c>
      <c r="M45" s="40">
        <f t="shared" ref="M45" si="180">VALUE(M3-438.2/100*(M1-M2))</f>
        <v>11737.008100000005</v>
      </c>
      <c r="N45" s="40">
        <f t="shared" ref="N45" si="181">VALUE(N3-438.2/100*(N1-N2))</f>
        <v>1939.9113999999952</v>
      </c>
      <c r="O45" s="40">
        <f t="shared" ref="O45:P45" si="182">VALUE(O3-438.2/100*(O1-O2))</f>
        <v>44598.900499999996</v>
      </c>
      <c r="P45" s="40">
        <f t="shared" si="182"/>
        <v>-21556.810799999996</v>
      </c>
    </row>
    <row r="46" spans="12:17" ht="15" customHeight="1">
      <c r="L46" s="39">
        <v>4.4139999999999997</v>
      </c>
      <c r="M46" s="40">
        <f t="shared" ref="M46" si="183">VALUE(M3-414.4/100*(M1-M2))</f>
        <v>11674.045200000004</v>
      </c>
      <c r="N46" s="40">
        <f t="shared" ref="N46" si="184">VALUE(N3-414.4/100*(N1-N2))</f>
        <v>1834.5487999999955</v>
      </c>
      <c r="O46" s="40">
        <f t="shared" ref="O46:P46" si="185">VALUE(O3-414.4/100*(O1-O2))</f>
        <v>42176.595999999998</v>
      </c>
      <c r="P46" s="40">
        <f t="shared" si="185"/>
        <v>-20385.993599999998</v>
      </c>
    </row>
    <row r="47" spans="12:17" ht="15" customHeight="1">
      <c r="L47" s="60">
        <v>4.6180000000000003</v>
      </c>
      <c r="M47" s="61">
        <f t="shared" ref="M47" si="186">VALUE(M3-461.8/100*(M1-M2))</f>
        <v>11799.441900000005</v>
      </c>
      <c r="N47" s="61">
        <f t="shared" ref="N47" si="187">VALUE(N3-461.8/100*(N1-N2))</f>
        <v>2044.388599999995</v>
      </c>
      <c r="O47" s="61">
        <f t="shared" ref="O47:P47" si="188">VALUE(O3-461.8/100*(O1-O2))</f>
        <v>47000.849500000004</v>
      </c>
      <c r="P47" s="61">
        <f t="shared" si="188"/>
        <v>-22717.789199999999</v>
      </c>
    </row>
    <row r="48" spans="12:17" ht="15" customHeight="1">
      <c r="L48" s="39">
        <v>4.7640000000000002</v>
      </c>
      <c r="M48" s="40">
        <f t="shared" ref="M48" si="189">VALUE(M3-476.4/100*(M1-M2))</f>
        <v>11838.066200000005</v>
      </c>
      <c r="N48" s="40">
        <f t="shared" ref="N48" si="190">VALUE(N3-476.4/100*(N1-N2))</f>
        <v>2109.0227999999947</v>
      </c>
      <c r="O48" s="40">
        <f t="shared" ref="O48:P48" si="191">VALUE(O3-476.4/100*(O1-O2))</f>
        <v>48486.800999999992</v>
      </c>
      <c r="P48" s="40">
        <f t="shared" si="191"/>
        <v>-23436.021599999996</v>
      </c>
    </row>
    <row r="49" spans="12:16" ht="15" customHeight="1">
      <c r="L49" s="39">
        <v>5</v>
      </c>
      <c r="M49" s="40">
        <f t="shared" ref="M49" si="192">VALUE(M3-500/100*(M1-M2))</f>
        <v>11900.500000000005</v>
      </c>
      <c r="N49" s="40">
        <f t="shared" ref="N49" si="193">VALUE(N3-500/100*(N1-N2))</f>
        <v>2213.4999999999945</v>
      </c>
      <c r="O49" s="40">
        <f t="shared" ref="O49:P49" si="194">VALUE(O3-500/100*(O1-O2))</f>
        <v>50888.75</v>
      </c>
      <c r="P49" s="40">
        <f t="shared" si="194"/>
        <v>-24597</v>
      </c>
    </row>
    <row r="50" spans="12:16" ht="15" customHeight="1">
      <c r="L50" s="39">
        <v>5.2359999999999998</v>
      </c>
      <c r="M50" s="40">
        <f t="shared" ref="M50" si="195">VALUE(M3-523.6/100*(M1-M2))</f>
        <v>11962.933800000006</v>
      </c>
      <c r="N50" s="40">
        <f t="shared" ref="N50" si="196">VALUE(N3-523.6/100*(N1-N2))</f>
        <v>2317.9771999999944</v>
      </c>
      <c r="O50" s="40">
        <f t="shared" ref="O50:P50" si="197">VALUE(O3-523.6/100*(O1-O2))</f>
        <v>53290.699000000008</v>
      </c>
      <c r="P50" s="40">
        <f t="shared" si="197"/>
        <v>-25757.9784</v>
      </c>
    </row>
    <row r="51" spans="12:16" ht="15" customHeight="1">
      <c r="L51" s="39">
        <v>5.3819999999999997</v>
      </c>
      <c r="M51" s="40">
        <f t="shared" ref="M51" si="198">VALUE(M3-538.2/100*(M1-M2))</f>
        <v>12001.558100000006</v>
      </c>
      <c r="N51" s="40">
        <f t="shared" ref="N51" si="199">VALUE(N3-538.2/100*(N1-N2))</f>
        <v>2382.6113999999943</v>
      </c>
      <c r="O51" s="40">
        <f t="shared" ref="O51:P51" si="200">VALUE(O3-538.2/100*(O1-O2))</f>
        <v>54776.650500000003</v>
      </c>
      <c r="P51" s="40">
        <f t="shared" si="200"/>
        <v>-26476.210800000001</v>
      </c>
    </row>
    <row r="52" spans="12:16" ht="15" customHeight="1">
      <c r="L52" s="39">
        <v>5.6180000000000003</v>
      </c>
      <c r="M52" s="40">
        <f t="shared" ref="M52" si="201">VALUE(M3-561.8/100*(M1-M2))</f>
        <v>12063.991900000006</v>
      </c>
      <c r="N52" s="40">
        <f t="shared" ref="N52" si="202">VALUE(N3-561.8/100*(N1-N2))</f>
        <v>2487.0885999999937</v>
      </c>
      <c r="O52" s="40">
        <f t="shared" ref="O52:P52" si="203">VALUE(O3-561.8/100*(O1-O2))</f>
        <v>57178.599499999997</v>
      </c>
      <c r="P52" s="40">
        <f t="shared" si="203"/>
        <v>-27637.189199999993</v>
      </c>
    </row>
    <row r="53" spans="12:16" ht="15" customHeight="1"/>
    <row r="54" spans="12:16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2"/>
  <sheetViews>
    <sheetView topLeftCell="CL1" workbookViewId="0">
      <selection activeCell="DD2" sqref="DD2"/>
    </sheetView>
  </sheetViews>
  <sheetFormatPr defaultRowHeight="14.4"/>
  <cols>
    <col min="1" max="110" width="10.77734375" style="15" customWidth="1"/>
  </cols>
  <sheetData>
    <row r="1" spans="1:11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  <c r="CQ1" s="2">
        <v>44011</v>
      </c>
      <c r="CR1" s="2">
        <v>44012</v>
      </c>
      <c r="CS1" s="2">
        <v>44013</v>
      </c>
      <c r="CT1" s="2">
        <v>44014</v>
      </c>
      <c r="CU1" s="2">
        <v>44015</v>
      </c>
      <c r="CV1" s="2">
        <v>44018</v>
      </c>
      <c r="CW1" s="2">
        <v>44019</v>
      </c>
      <c r="CX1" s="2">
        <v>44020</v>
      </c>
      <c r="CY1" s="2">
        <v>44021</v>
      </c>
      <c r="CZ1" s="2">
        <v>44022</v>
      </c>
      <c r="DA1" s="2">
        <v>44025</v>
      </c>
      <c r="DB1" s="2">
        <v>44025</v>
      </c>
      <c r="DC1" s="2">
        <v>44026</v>
      </c>
      <c r="DD1" s="2">
        <v>44027</v>
      </c>
      <c r="DE1" s="2">
        <v>44028</v>
      </c>
      <c r="DF1" s="2">
        <v>44029</v>
      </c>
    </row>
    <row r="2" spans="1:11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  <c r="CQ2" s="56">
        <v>10337.950000000001</v>
      </c>
      <c r="CR2" s="56">
        <v>10401.049999999999</v>
      </c>
      <c r="CS2" s="56">
        <v>10447.049999999999</v>
      </c>
      <c r="CT2" s="56">
        <v>10598.2</v>
      </c>
      <c r="CU2" s="56">
        <v>10631.3</v>
      </c>
      <c r="CV2" s="56">
        <v>10811.4</v>
      </c>
      <c r="CW2" s="56">
        <v>10813.8</v>
      </c>
      <c r="CX2" s="56">
        <v>10847.85</v>
      </c>
      <c r="CY2" s="56">
        <v>10836.85</v>
      </c>
      <c r="CZ2" s="56">
        <v>10819.4</v>
      </c>
      <c r="DA2" s="56">
        <v>10894.05</v>
      </c>
      <c r="DB2" s="56">
        <v>10894.05</v>
      </c>
      <c r="DC2" s="56">
        <v>10755.65</v>
      </c>
      <c r="DD2" s="56">
        <v>10827.45</v>
      </c>
      <c r="DE2" s="56">
        <v>10755.3</v>
      </c>
      <c r="DF2" s="56">
        <v>10933.45</v>
      </c>
    </row>
    <row r="3" spans="1:11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  <c r="CQ3" s="55">
        <v>10223.6</v>
      </c>
      <c r="CR3" s="55">
        <v>10267.35</v>
      </c>
      <c r="CS3" s="55">
        <v>10299.6</v>
      </c>
      <c r="CT3" s="55">
        <v>10485.549999999999</v>
      </c>
      <c r="CU3" s="55">
        <v>10562.65</v>
      </c>
      <c r="CV3" s="55">
        <v>10695.1</v>
      </c>
      <c r="CW3" s="55">
        <v>10689.7</v>
      </c>
      <c r="CX3" s="55">
        <v>10676.55</v>
      </c>
      <c r="CY3" s="55">
        <v>10733</v>
      </c>
      <c r="CZ3" s="55">
        <v>10713</v>
      </c>
      <c r="DA3" s="55">
        <v>10756.05</v>
      </c>
      <c r="DB3" s="55">
        <v>10756.05</v>
      </c>
      <c r="DC3" s="55">
        <v>10562.9</v>
      </c>
      <c r="DD3" s="55">
        <v>10577.75</v>
      </c>
      <c r="DE3" s="55">
        <v>10595.2</v>
      </c>
      <c r="DF3" s="55">
        <v>10749.65</v>
      </c>
    </row>
    <row r="4" spans="1:11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  <c r="CQ4" s="21">
        <v>10312.4</v>
      </c>
      <c r="CR4" s="21">
        <v>10302.1</v>
      </c>
      <c r="CS4" s="21">
        <v>10430.049999999999</v>
      </c>
      <c r="CT4" s="21">
        <v>10551.7</v>
      </c>
      <c r="CU4" s="21">
        <v>10607.35</v>
      </c>
      <c r="CV4" s="21">
        <v>10763.65</v>
      </c>
      <c r="CW4" s="21">
        <v>10799.65</v>
      </c>
      <c r="CX4" s="21">
        <v>10705.75</v>
      </c>
      <c r="CY4" s="21">
        <v>10813.45</v>
      </c>
      <c r="CZ4" s="21">
        <v>10768.05</v>
      </c>
      <c r="DA4" s="21">
        <v>10802.7</v>
      </c>
      <c r="DB4" s="21">
        <v>10802.7</v>
      </c>
      <c r="DC4" s="21">
        <v>10607.35</v>
      </c>
      <c r="DD4" s="21">
        <v>10618.2</v>
      </c>
      <c r="DE4" s="21">
        <v>10739.95</v>
      </c>
      <c r="DF4" s="21">
        <v>10901.7</v>
      </c>
    </row>
    <row r="5" spans="1:11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</row>
    <row r="6" spans="1:110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DF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  <c r="CQ6" s="26">
        <f t="shared" si="1"/>
        <v>10473.383333333335</v>
      </c>
      <c r="CR6" s="26">
        <f t="shared" si="1"/>
        <v>10513.349999999999</v>
      </c>
      <c r="CS6" s="26">
        <f t="shared" si="1"/>
        <v>10632.316666666666</v>
      </c>
      <c r="CT6" s="26">
        <f t="shared" si="1"/>
        <v>10717.400000000001</v>
      </c>
      <c r="CU6" s="26">
        <f t="shared" si="1"/>
        <v>10706.866666666665</v>
      </c>
      <c r="CV6" s="26">
        <f t="shared" si="1"/>
        <v>10934.633333333333</v>
      </c>
      <c r="CW6" s="26">
        <f t="shared" si="1"/>
        <v>10969.833333333332</v>
      </c>
      <c r="CX6" s="26">
        <f t="shared" si="1"/>
        <v>10981.516666666668</v>
      </c>
      <c r="CY6" s="26">
        <f t="shared" si="1"/>
        <v>10959.716666666665</v>
      </c>
      <c r="CZ6" s="26">
        <f t="shared" si="1"/>
        <v>10927.033333333335</v>
      </c>
      <c r="DA6" s="26">
        <f t="shared" si="1"/>
        <v>11017.150000000001</v>
      </c>
      <c r="DB6" s="26">
        <f t="shared" si="1"/>
        <v>11017.150000000001</v>
      </c>
      <c r="DC6" s="26">
        <f t="shared" si="1"/>
        <v>10913.783333333335</v>
      </c>
      <c r="DD6" s="26">
        <f t="shared" si="1"/>
        <v>11020.883333333335</v>
      </c>
      <c r="DE6" s="26">
        <f t="shared" si="1"/>
        <v>10958.533333333333</v>
      </c>
      <c r="DF6" s="26">
        <f t="shared" si="1"/>
        <v>11157.350000000002</v>
      </c>
    </row>
    <row r="7" spans="1:110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DF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  <c r="CQ7" s="27">
        <f t="shared" si="3"/>
        <v>10405.666666666668</v>
      </c>
      <c r="CR7" s="27">
        <f t="shared" si="3"/>
        <v>10457.199999999999</v>
      </c>
      <c r="CS7" s="27">
        <f t="shared" si="3"/>
        <v>10539.683333333332</v>
      </c>
      <c r="CT7" s="27">
        <f t="shared" si="3"/>
        <v>10657.800000000001</v>
      </c>
      <c r="CU7" s="27">
        <f t="shared" si="3"/>
        <v>10669.083333333332</v>
      </c>
      <c r="CV7" s="27">
        <f t="shared" si="3"/>
        <v>10873.016666666666</v>
      </c>
      <c r="CW7" s="27">
        <f t="shared" si="3"/>
        <v>10891.816666666666</v>
      </c>
      <c r="CX7" s="27">
        <f t="shared" si="3"/>
        <v>10914.683333333334</v>
      </c>
      <c r="CY7" s="27">
        <f t="shared" si="3"/>
        <v>10898.283333333333</v>
      </c>
      <c r="CZ7" s="27">
        <f t="shared" si="3"/>
        <v>10873.216666666667</v>
      </c>
      <c r="DA7" s="27">
        <f t="shared" si="3"/>
        <v>10955.6</v>
      </c>
      <c r="DB7" s="27">
        <f t="shared" si="3"/>
        <v>10955.6</v>
      </c>
      <c r="DC7" s="27">
        <f t="shared" si="3"/>
        <v>10834.716666666667</v>
      </c>
      <c r="DD7" s="27">
        <f t="shared" si="3"/>
        <v>10924.166666666668</v>
      </c>
      <c r="DE7" s="27">
        <f t="shared" si="3"/>
        <v>10856.916666666666</v>
      </c>
      <c r="DF7" s="27">
        <f t="shared" si="3"/>
        <v>11045.400000000001</v>
      </c>
    </row>
    <row r="8" spans="1:110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DF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  <c r="CQ8" s="28">
        <f t="shared" si="5"/>
        <v>10359.033333333335</v>
      </c>
      <c r="CR8" s="28">
        <f t="shared" si="5"/>
        <v>10379.65</v>
      </c>
      <c r="CS8" s="28">
        <f t="shared" si="5"/>
        <v>10484.866666666667</v>
      </c>
      <c r="CT8" s="28">
        <f t="shared" si="5"/>
        <v>10604.75</v>
      </c>
      <c r="CU8" s="28">
        <f t="shared" si="5"/>
        <v>10638.216666666665</v>
      </c>
      <c r="CV8" s="28">
        <f t="shared" si="5"/>
        <v>10818.333333333334</v>
      </c>
      <c r="CW8" s="28">
        <f t="shared" si="5"/>
        <v>10845.733333333334</v>
      </c>
      <c r="CX8" s="28">
        <f t="shared" si="5"/>
        <v>10810.216666666667</v>
      </c>
      <c r="CY8" s="28">
        <f t="shared" si="5"/>
        <v>10855.866666666665</v>
      </c>
      <c r="CZ8" s="28">
        <f t="shared" si="5"/>
        <v>10820.633333333335</v>
      </c>
      <c r="DA8" s="28">
        <f t="shared" si="5"/>
        <v>10879.150000000001</v>
      </c>
      <c r="DB8" s="28">
        <f t="shared" si="5"/>
        <v>10879.150000000001</v>
      </c>
      <c r="DC8" s="28">
        <f t="shared" si="5"/>
        <v>10721.033333333335</v>
      </c>
      <c r="DD8" s="28">
        <f t="shared" si="5"/>
        <v>10771.183333333334</v>
      </c>
      <c r="DE8" s="28">
        <f t="shared" si="5"/>
        <v>10798.433333333334</v>
      </c>
      <c r="DF8" s="28">
        <f t="shared" si="5"/>
        <v>10973.550000000001</v>
      </c>
    </row>
    <row r="9" spans="1:11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</row>
    <row r="10" spans="1:110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DF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  <c r="CQ10" s="53">
        <f t="shared" si="7"/>
        <v>10301.858333333334</v>
      </c>
      <c r="CR10" s="53">
        <f t="shared" si="7"/>
        <v>10334.200000000001</v>
      </c>
      <c r="CS10" s="53">
        <f t="shared" si="7"/>
        <v>10411.141666666666</v>
      </c>
      <c r="CT10" s="53">
        <f t="shared" si="7"/>
        <v>10548.424999999999</v>
      </c>
      <c r="CU10" s="53">
        <f t="shared" si="7"/>
        <v>10603.891666666666</v>
      </c>
      <c r="CV10" s="53">
        <f t="shared" si="7"/>
        <v>10760.183333333334</v>
      </c>
      <c r="CW10" s="53">
        <f t="shared" si="7"/>
        <v>10783.683333333334</v>
      </c>
      <c r="CX10" s="53">
        <f t="shared" si="7"/>
        <v>10762.2</v>
      </c>
      <c r="CY10" s="53">
        <f t="shared" si="7"/>
        <v>10803.941666666666</v>
      </c>
      <c r="CZ10" s="53">
        <f t="shared" si="7"/>
        <v>10767.433333333334</v>
      </c>
      <c r="DA10" s="53">
        <f t="shared" si="7"/>
        <v>10825.05</v>
      </c>
      <c r="DB10" s="53">
        <f t="shared" si="7"/>
        <v>10825.05</v>
      </c>
      <c r="DC10" s="53">
        <f t="shared" si="7"/>
        <v>10659.275</v>
      </c>
      <c r="DD10" s="53">
        <f t="shared" si="7"/>
        <v>10702.6</v>
      </c>
      <c r="DE10" s="53">
        <f t="shared" si="7"/>
        <v>10718.383333333335</v>
      </c>
      <c r="DF10" s="53">
        <f t="shared" si="7"/>
        <v>10881.650000000001</v>
      </c>
    </row>
    <row r="11" spans="1:110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DF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  <c r="CQ11" s="21">
        <f t="shared" si="9"/>
        <v>10291.316666666668</v>
      </c>
      <c r="CR11" s="21">
        <f t="shared" si="9"/>
        <v>10323.5</v>
      </c>
      <c r="CS11" s="21">
        <f t="shared" si="9"/>
        <v>10392.233333333334</v>
      </c>
      <c r="CT11" s="21">
        <f t="shared" si="9"/>
        <v>10545.15</v>
      </c>
      <c r="CU11" s="21">
        <f t="shared" si="9"/>
        <v>10600.433333333332</v>
      </c>
      <c r="CV11" s="21">
        <f t="shared" si="9"/>
        <v>10756.716666666667</v>
      </c>
      <c r="CW11" s="21">
        <f t="shared" si="9"/>
        <v>10767.716666666667</v>
      </c>
      <c r="CX11" s="21">
        <f t="shared" si="9"/>
        <v>10743.383333333333</v>
      </c>
      <c r="CY11" s="21">
        <f t="shared" si="9"/>
        <v>10794.433333333332</v>
      </c>
      <c r="CZ11" s="21">
        <f t="shared" si="9"/>
        <v>10766.816666666668</v>
      </c>
      <c r="DA11" s="21">
        <f t="shared" si="9"/>
        <v>10817.6</v>
      </c>
      <c r="DB11" s="21">
        <f t="shared" si="9"/>
        <v>10817.6</v>
      </c>
      <c r="DC11" s="21">
        <f t="shared" si="9"/>
        <v>10641.966666666667</v>
      </c>
      <c r="DD11" s="21">
        <f t="shared" si="9"/>
        <v>10674.466666666667</v>
      </c>
      <c r="DE11" s="21">
        <f t="shared" si="9"/>
        <v>10696.816666666668</v>
      </c>
      <c r="DF11" s="21">
        <f t="shared" si="9"/>
        <v>10861.6</v>
      </c>
    </row>
    <row r="12" spans="1:110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DF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  <c r="CQ12" s="54">
        <f t="shared" si="11"/>
        <v>10280.775000000001</v>
      </c>
      <c r="CR12" s="54">
        <f t="shared" si="11"/>
        <v>10312.799999999999</v>
      </c>
      <c r="CS12" s="54">
        <f t="shared" si="11"/>
        <v>10373.325000000001</v>
      </c>
      <c r="CT12" s="54">
        <f t="shared" si="11"/>
        <v>10541.875</v>
      </c>
      <c r="CU12" s="54">
        <f t="shared" si="11"/>
        <v>10596.974999999999</v>
      </c>
      <c r="CV12" s="54">
        <f t="shared" si="11"/>
        <v>10753.25</v>
      </c>
      <c r="CW12" s="54">
        <f t="shared" si="11"/>
        <v>10751.75</v>
      </c>
      <c r="CX12" s="54">
        <f t="shared" si="11"/>
        <v>10724.566666666666</v>
      </c>
      <c r="CY12" s="54">
        <f t="shared" si="11"/>
        <v>10784.924999999999</v>
      </c>
      <c r="CZ12" s="54">
        <f t="shared" si="11"/>
        <v>10766.2</v>
      </c>
      <c r="DA12" s="54">
        <f t="shared" si="11"/>
        <v>10810.150000000001</v>
      </c>
      <c r="DB12" s="54">
        <f t="shared" si="11"/>
        <v>10810.150000000001</v>
      </c>
      <c r="DC12" s="54">
        <f t="shared" si="11"/>
        <v>10624.658333333335</v>
      </c>
      <c r="DD12" s="54">
        <f t="shared" si="11"/>
        <v>10646.333333333334</v>
      </c>
      <c r="DE12" s="54">
        <f t="shared" si="11"/>
        <v>10675.25</v>
      </c>
      <c r="DF12" s="54">
        <f t="shared" si="11"/>
        <v>10841.55</v>
      </c>
    </row>
    <row r="13" spans="1:11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</row>
    <row r="14" spans="1:110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DF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  <c r="CQ14" s="32">
        <f t="shared" si="13"/>
        <v>10244.683333333334</v>
      </c>
      <c r="CR14" s="32">
        <f t="shared" si="13"/>
        <v>10245.950000000001</v>
      </c>
      <c r="CS14" s="32">
        <f t="shared" si="13"/>
        <v>10337.416666666668</v>
      </c>
      <c r="CT14" s="32">
        <f t="shared" si="13"/>
        <v>10492.099999999999</v>
      </c>
      <c r="CU14" s="32">
        <f t="shared" si="13"/>
        <v>10569.566666666666</v>
      </c>
      <c r="CV14" s="32">
        <f t="shared" si="13"/>
        <v>10702.033333333335</v>
      </c>
      <c r="CW14" s="32">
        <f t="shared" si="13"/>
        <v>10721.633333333335</v>
      </c>
      <c r="CX14" s="32">
        <f t="shared" si="13"/>
        <v>10638.916666666666</v>
      </c>
      <c r="CY14" s="32">
        <f t="shared" si="13"/>
        <v>10752.016666666665</v>
      </c>
      <c r="CZ14" s="32">
        <f t="shared" si="13"/>
        <v>10714.233333333335</v>
      </c>
      <c r="DA14" s="32">
        <f t="shared" si="13"/>
        <v>10741.150000000001</v>
      </c>
      <c r="DB14" s="32">
        <f t="shared" si="13"/>
        <v>10741.150000000001</v>
      </c>
      <c r="DC14" s="32">
        <f t="shared" si="13"/>
        <v>10528.283333333335</v>
      </c>
      <c r="DD14" s="32">
        <f t="shared" si="13"/>
        <v>10521.483333333334</v>
      </c>
      <c r="DE14" s="32">
        <f t="shared" si="13"/>
        <v>10638.333333333336</v>
      </c>
      <c r="DF14" s="32">
        <f t="shared" si="13"/>
        <v>10789.75</v>
      </c>
    </row>
    <row r="15" spans="1:110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DF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  <c r="CQ15" s="34">
        <f t="shared" si="15"/>
        <v>10176.966666666667</v>
      </c>
      <c r="CR15" s="34">
        <f t="shared" si="15"/>
        <v>10189.800000000001</v>
      </c>
      <c r="CS15" s="34">
        <f t="shared" si="15"/>
        <v>10244.783333333335</v>
      </c>
      <c r="CT15" s="34">
        <f t="shared" si="15"/>
        <v>10432.499999999998</v>
      </c>
      <c r="CU15" s="34">
        <f t="shared" si="15"/>
        <v>10531.783333333333</v>
      </c>
      <c r="CV15" s="34">
        <f t="shared" si="15"/>
        <v>10640.416666666668</v>
      </c>
      <c r="CW15" s="34">
        <f t="shared" si="15"/>
        <v>10643.616666666669</v>
      </c>
      <c r="CX15" s="34">
        <f t="shared" si="15"/>
        <v>10572.083333333332</v>
      </c>
      <c r="CY15" s="34">
        <f t="shared" si="15"/>
        <v>10690.583333333332</v>
      </c>
      <c r="CZ15" s="34">
        <f t="shared" si="15"/>
        <v>10660.416666666668</v>
      </c>
      <c r="DA15" s="34">
        <f t="shared" si="15"/>
        <v>10679.6</v>
      </c>
      <c r="DB15" s="34">
        <f t="shared" si="15"/>
        <v>10679.6</v>
      </c>
      <c r="DC15" s="34">
        <f t="shared" si="15"/>
        <v>10449.216666666667</v>
      </c>
      <c r="DD15" s="34">
        <f t="shared" si="15"/>
        <v>10424.766666666666</v>
      </c>
      <c r="DE15" s="34">
        <f t="shared" si="15"/>
        <v>10536.716666666669</v>
      </c>
      <c r="DF15" s="34">
        <f t="shared" si="15"/>
        <v>10677.8</v>
      </c>
    </row>
    <row r="16" spans="1:110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DF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  <c r="CQ16" s="35">
        <f t="shared" si="17"/>
        <v>10130.333333333334</v>
      </c>
      <c r="CR16" s="35">
        <f t="shared" si="17"/>
        <v>10112.250000000002</v>
      </c>
      <c r="CS16" s="35">
        <f t="shared" si="17"/>
        <v>10189.966666666669</v>
      </c>
      <c r="CT16" s="35">
        <f t="shared" si="17"/>
        <v>10379.449999999997</v>
      </c>
      <c r="CU16" s="35">
        <f t="shared" si="17"/>
        <v>10500.916666666666</v>
      </c>
      <c r="CV16" s="35">
        <f t="shared" si="17"/>
        <v>10585.733333333335</v>
      </c>
      <c r="CW16" s="35">
        <f t="shared" si="17"/>
        <v>10597.533333333336</v>
      </c>
      <c r="CX16" s="35">
        <f t="shared" si="17"/>
        <v>10467.616666666665</v>
      </c>
      <c r="CY16" s="35">
        <f t="shared" si="17"/>
        <v>10648.166666666664</v>
      </c>
      <c r="CZ16" s="35">
        <f t="shared" si="17"/>
        <v>10607.833333333336</v>
      </c>
      <c r="DA16" s="35">
        <f t="shared" si="17"/>
        <v>10603.150000000001</v>
      </c>
      <c r="DB16" s="35">
        <f t="shared" si="17"/>
        <v>10603.150000000001</v>
      </c>
      <c r="DC16" s="35">
        <f t="shared" si="17"/>
        <v>10335.533333333335</v>
      </c>
      <c r="DD16" s="35">
        <f t="shared" si="17"/>
        <v>10271.783333333333</v>
      </c>
      <c r="DE16" s="35">
        <f t="shared" si="17"/>
        <v>10478.233333333337</v>
      </c>
      <c r="DF16" s="35">
        <f t="shared" si="17"/>
        <v>10605.949999999999</v>
      </c>
    </row>
    <row r="17" spans="1:11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</row>
    <row r="18" spans="1:110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DF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  <c r="CQ18" s="27">
        <f t="shared" si="19"/>
        <v>10427.743219609531</v>
      </c>
      <c r="CR18" s="27">
        <f t="shared" si="19"/>
        <v>10436.252509654389</v>
      </c>
      <c r="CS18" s="27">
        <f t="shared" si="19"/>
        <v>10579.367533933355</v>
      </c>
      <c r="CT18" s="27">
        <f t="shared" si="19"/>
        <v>10665.060673021446</v>
      </c>
      <c r="CU18" s="27">
        <f t="shared" si="19"/>
        <v>10676.290519424576</v>
      </c>
      <c r="CV18" s="27">
        <f t="shared" si="19"/>
        <v>10880.695422202689</v>
      </c>
      <c r="CW18" s="27">
        <f t="shared" si="19"/>
        <v>10925.026443211687</v>
      </c>
      <c r="CX18" s="27">
        <f t="shared" si="19"/>
        <v>10877.518499655787</v>
      </c>
      <c r="CY18" s="27">
        <f t="shared" si="19"/>
        <v>10918.0784154011</v>
      </c>
      <c r="CZ18" s="27">
        <f t="shared" si="19"/>
        <v>10874.996748809857</v>
      </c>
      <c r="DA18" s="27">
        <f t="shared" si="19"/>
        <v>10941.298518973044</v>
      </c>
      <c r="DB18" s="27">
        <f t="shared" si="19"/>
        <v>10941.298518973044</v>
      </c>
      <c r="DC18" s="27">
        <f t="shared" si="19"/>
        <v>10800.911116028743</v>
      </c>
      <c r="DD18" s="27">
        <f t="shared" si="19"/>
        <v>10868.854868946612</v>
      </c>
      <c r="DE18" s="27">
        <f t="shared" si="19"/>
        <v>10902.237261684535</v>
      </c>
      <c r="DF18" s="27">
        <f t="shared" si="19"/>
        <v>11088.099786039547</v>
      </c>
    </row>
    <row r="19" spans="1:110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DF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  <c r="CQ19" s="28">
        <f t="shared" si="21"/>
        <v>10375.2925</v>
      </c>
      <c r="CR19" s="28">
        <f t="shared" si="21"/>
        <v>10375.635</v>
      </c>
      <c r="CS19" s="28">
        <f t="shared" si="21"/>
        <v>10511.147499999999</v>
      </c>
      <c r="CT19" s="28">
        <f t="shared" si="21"/>
        <v>10613.657500000001</v>
      </c>
      <c r="CU19" s="28">
        <f t="shared" si="21"/>
        <v>10645.1075</v>
      </c>
      <c r="CV19" s="28">
        <f t="shared" si="21"/>
        <v>10827.615</v>
      </c>
      <c r="CW19" s="28">
        <f t="shared" si="21"/>
        <v>10867.904999999999</v>
      </c>
      <c r="CX19" s="28">
        <f t="shared" si="21"/>
        <v>10799.965</v>
      </c>
      <c r="CY19" s="28">
        <f t="shared" si="21"/>
        <v>10870.567500000001</v>
      </c>
      <c r="CZ19" s="28">
        <f t="shared" si="21"/>
        <v>10826.57</v>
      </c>
      <c r="DA19" s="28">
        <f t="shared" si="21"/>
        <v>10878.6</v>
      </c>
      <c r="DB19" s="28">
        <f t="shared" si="21"/>
        <v>10878.6</v>
      </c>
      <c r="DC19" s="28">
        <f t="shared" si="21"/>
        <v>10713.362500000001</v>
      </c>
      <c r="DD19" s="28">
        <f t="shared" si="21"/>
        <v>10755.535000000002</v>
      </c>
      <c r="DE19" s="28">
        <f t="shared" si="21"/>
        <v>10828.004999999999</v>
      </c>
      <c r="DF19" s="28">
        <f t="shared" si="21"/>
        <v>11002.79</v>
      </c>
    </row>
    <row r="20" spans="1:110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DF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  <c r="CQ20" s="21">
        <f t="shared" si="23"/>
        <v>10312.4</v>
      </c>
      <c r="CR20" s="21">
        <f t="shared" si="23"/>
        <v>10302.1</v>
      </c>
      <c r="CS20" s="21">
        <f t="shared" si="23"/>
        <v>10430.049999999999</v>
      </c>
      <c r="CT20" s="21">
        <f t="shared" si="23"/>
        <v>10551.7</v>
      </c>
      <c r="CU20" s="21">
        <f t="shared" si="23"/>
        <v>10607.35</v>
      </c>
      <c r="CV20" s="21">
        <f t="shared" si="23"/>
        <v>10763.65</v>
      </c>
      <c r="CW20" s="21">
        <f t="shared" si="23"/>
        <v>10799.65</v>
      </c>
      <c r="CX20" s="21">
        <f t="shared" si="23"/>
        <v>10705.75</v>
      </c>
      <c r="CY20" s="21">
        <f t="shared" si="23"/>
        <v>10813.45</v>
      </c>
      <c r="CZ20" s="21">
        <f t="shared" si="23"/>
        <v>10768.05</v>
      </c>
      <c r="DA20" s="21">
        <f t="shared" si="23"/>
        <v>10802.7</v>
      </c>
      <c r="DB20" s="21">
        <f t="shared" si="23"/>
        <v>10802.7</v>
      </c>
      <c r="DC20" s="21">
        <f t="shared" si="23"/>
        <v>10607.35</v>
      </c>
      <c r="DD20" s="21">
        <f t="shared" si="23"/>
        <v>10618.2</v>
      </c>
      <c r="DE20" s="21">
        <f t="shared" si="23"/>
        <v>10739.95</v>
      </c>
      <c r="DF20" s="21">
        <f t="shared" si="23"/>
        <v>10901.7</v>
      </c>
    </row>
    <row r="21" spans="1:110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DF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  <c r="CQ21" s="20">
        <f t="shared" si="25"/>
        <v>10280.953749999999</v>
      </c>
      <c r="CR21" s="20">
        <f t="shared" si="25"/>
        <v>10265.3325</v>
      </c>
      <c r="CS21" s="20">
        <f t="shared" si="25"/>
        <v>10389.501249999999</v>
      </c>
      <c r="CT21" s="20">
        <f t="shared" si="25"/>
        <v>10520.721250000001</v>
      </c>
      <c r="CU21" s="20">
        <f t="shared" si="25"/>
        <v>10588.471250000001</v>
      </c>
      <c r="CV21" s="20">
        <f t="shared" si="25"/>
        <v>10731.6675</v>
      </c>
      <c r="CW21" s="20">
        <f t="shared" si="25"/>
        <v>10765.522499999999</v>
      </c>
      <c r="CX21" s="20">
        <f t="shared" si="25"/>
        <v>10658.6425</v>
      </c>
      <c r="CY21" s="20">
        <f t="shared" si="25"/>
        <v>10784.891250000001</v>
      </c>
      <c r="CZ21" s="20">
        <f t="shared" si="25"/>
        <v>10738.789999999999</v>
      </c>
      <c r="DA21" s="20">
        <f t="shared" si="25"/>
        <v>10764.75</v>
      </c>
      <c r="DB21" s="20">
        <f t="shared" si="25"/>
        <v>10764.75</v>
      </c>
      <c r="DC21" s="20">
        <f t="shared" si="25"/>
        <v>10554.34375</v>
      </c>
      <c r="DD21" s="20">
        <f t="shared" si="25"/>
        <v>10549.532500000001</v>
      </c>
      <c r="DE21" s="20">
        <f t="shared" si="25"/>
        <v>10695.922500000001</v>
      </c>
      <c r="DF21" s="20">
        <f t="shared" si="25"/>
        <v>10851.155000000001</v>
      </c>
    </row>
    <row r="22" spans="1:110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DF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  <c r="CQ22" s="32">
        <f t="shared" si="27"/>
        <v>10249.5075</v>
      </c>
      <c r="CR22" s="32">
        <f t="shared" si="27"/>
        <v>10228.565000000001</v>
      </c>
      <c r="CS22" s="32">
        <f t="shared" si="27"/>
        <v>10348.952499999999</v>
      </c>
      <c r="CT22" s="32">
        <f t="shared" si="27"/>
        <v>10489.7425</v>
      </c>
      <c r="CU22" s="32">
        <f t="shared" si="27"/>
        <v>10569.592500000001</v>
      </c>
      <c r="CV22" s="32">
        <f t="shared" si="27"/>
        <v>10699.684999999999</v>
      </c>
      <c r="CW22" s="32">
        <f t="shared" si="27"/>
        <v>10731.395</v>
      </c>
      <c r="CX22" s="32">
        <f t="shared" si="27"/>
        <v>10611.535</v>
      </c>
      <c r="CY22" s="32">
        <f t="shared" si="27"/>
        <v>10756.3325</v>
      </c>
      <c r="CZ22" s="32">
        <f t="shared" si="27"/>
        <v>10709.529999999999</v>
      </c>
      <c r="DA22" s="32">
        <f t="shared" si="27"/>
        <v>10726.800000000001</v>
      </c>
      <c r="DB22" s="32">
        <f t="shared" si="27"/>
        <v>10726.800000000001</v>
      </c>
      <c r="DC22" s="32">
        <f t="shared" si="27"/>
        <v>10501.3375</v>
      </c>
      <c r="DD22" s="32">
        <f t="shared" si="27"/>
        <v>10480.865</v>
      </c>
      <c r="DE22" s="32">
        <f t="shared" si="27"/>
        <v>10651.895000000002</v>
      </c>
      <c r="DF22" s="32">
        <f t="shared" si="27"/>
        <v>10800.61</v>
      </c>
    </row>
    <row r="23" spans="1:110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DF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  <c r="CQ23" s="34">
        <f t="shared" si="29"/>
        <v>10197.056780390469</v>
      </c>
      <c r="CR23" s="34">
        <f t="shared" si="29"/>
        <v>10167.947490345612</v>
      </c>
      <c r="CS23" s="34">
        <f t="shared" si="29"/>
        <v>10280.732466066644</v>
      </c>
      <c r="CT23" s="34">
        <f t="shared" si="29"/>
        <v>10438.339326978556</v>
      </c>
      <c r="CU23" s="34">
        <f t="shared" si="29"/>
        <v>10538.409480575425</v>
      </c>
      <c r="CV23" s="34">
        <f t="shared" si="29"/>
        <v>10646.60457779731</v>
      </c>
      <c r="CW23" s="34">
        <f t="shared" si="29"/>
        <v>10674.273556788312</v>
      </c>
      <c r="CX23" s="34">
        <f t="shared" si="29"/>
        <v>10533.981500344213</v>
      </c>
      <c r="CY23" s="34">
        <f t="shared" si="29"/>
        <v>10708.821584598902</v>
      </c>
      <c r="CZ23" s="34">
        <f t="shared" si="29"/>
        <v>10661.103251190141</v>
      </c>
      <c r="DA23" s="34">
        <f t="shared" si="29"/>
        <v>10664.101481026957</v>
      </c>
      <c r="DB23" s="34">
        <f t="shared" si="29"/>
        <v>10664.101481026957</v>
      </c>
      <c r="DC23" s="34">
        <f t="shared" si="29"/>
        <v>10413.788883971258</v>
      </c>
      <c r="DD23" s="34">
        <f t="shared" si="29"/>
        <v>10367.54513105339</v>
      </c>
      <c r="DE23" s="34">
        <f t="shared" si="29"/>
        <v>10577.662738315466</v>
      </c>
      <c r="DF23" s="34">
        <f t="shared" si="29"/>
        <v>10715.300213960454</v>
      </c>
    </row>
    <row r="24" spans="1:11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</row>
    <row r="25" spans="1:110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DF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  <c r="CQ25" s="36">
        <f t="shared" si="31"/>
        <v>114.35000000000036</v>
      </c>
      <c r="CR25" s="36">
        <f t="shared" si="31"/>
        <v>133.69999999999891</v>
      </c>
      <c r="CS25" s="36">
        <f t="shared" si="31"/>
        <v>147.44999999999891</v>
      </c>
      <c r="CT25" s="36">
        <f t="shared" si="31"/>
        <v>112.65000000000146</v>
      </c>
      <c r="CU25" s="36">
        <f t="shared" si="31"/>
        <v>68.649999999999636</v>
      </c>
      <c r="CV25" s="36">
        <f t="shared" si="31"/>
        <v>116.29999999999927</v>
      </c>
      <c r="CW25" s="36">
        <f t="shared" si="31"/>
        <v>124.09999999999854</v>
      </c>
      <c r="CX25" s="36">
        <f t="shared" si="31"/>
        <v>171.30000000000109</v>
      </c>
      <c r="CY25" s="36">
        <f t="shared" si="31"/>
        <v>103.85000000000036</v>
      </c>
      <c r="CZ25" s="36">
        <f t="shared" si="31"/>
        <v>106.39999999999964</v>
      </c>
      <c r="DA25" s="36">
        <f t="shared" si="31"/>
        <v>138</v>
      </c>
      <c r="DB25" s="36">
        <f t="shared" si="31"/>
        <v>138</v>
      </c>
      <c r="DC25" s="36">
        <f t="shared" si="31"/>
        <v>192.75</v>
      </c>
      <c r="DD25" s="36">
        <f t="shared" si="31"/>
        <v>249.70000000000073</v>
      </c>
      <c r="DE25" s="36">
        <f t="shared" si="31"/>
        <v>160.09999999999854</v>
      </c>
      <c r="DF25" s="36">
        <f t="shared" si="31"/>
        <v>183.80000000000109</v>
      </c>
    </row>
    <row r="26" spans="1:110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DF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  <c r="CQ26" s="36">
        <f t="shared" si="33"/>
        <v>125.78500000000041</v>
      </c>
      <c r="CR26" s="36">
        <f t="shared" si="33"/>
        <v>147.0699999999988</v>
      </c>
      <c r="CS26" s="36">
        <f t="shared" si="33"/>
        <v>162.1949999999988</v>
      </c>
      <c r="CT26" s="36">
        <f t="shared" si="33"/>
        <v>123.91500000000161</v>
      </c>
      <c r="CU26" s="36">
        <f t="shared" si="33"/>
        <v>75.514999999999603</v>
      </c>
      <c r="CV26" s="36">
        <f t="shared" si="33"/>
        <v>127.92999999999921</v>
      </c>
      <c r="CW26" s="36">
        <f t="shared" si="33"/>
        <v>136.5099999999984</v>
      </c>
      <c r="CX26" s="36">
        <f t="shared" si="33"/>
        <v>188.43000000000123</v>
      </c>
      <c r="CY26" s="36">
        <f t="shared" si="33"/>
        <v>114.23500000000041</v>
      </c>
      <c r="CZ26" s="36">
        <f t="shared" si="33"/>
        <v>117.03999999999961</v>
      </c>
      <c r="DA26" s="36">
        <f t="shared" si="33"/>
        <v>151.80000000000001</v>
      </c>
      <c r="DB26" s="36">
        <f t="shared" si="33"/>
        <v>151.80000000000001</v>
      </c>
      <c r="DC26" s="36">
        <f t="shared" si="33"/>
        <v>212.02500000000001</v>
      </c>
      <c r="DD26" s="36">
        <f t="shared" si="33"/>
        <v>274.67000000000081</v>
      </c>
      <c r="DE26" s="36">
        <f t="shared" si="33"/>
        <v>176.10999999999842</v>
      </c>
      <c r="DF26" s="36">
        <f t="shared" si="33"/>
        <v>202.18000000000123</v>
      </c>
    </row>
    <row r="27" spans="1:110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DF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  <c r="CQ27" s="36">
        <f t="shared" si="35"/>
        <v>20561.550000000003</v>
      </c>
      <c r="CR27" s="36">
        <f t="shared" si="35"/>
        <v>20668.400000000001</v>
      </c>
      <c r="CS27" s="36">
        <f t="shared" si="35"/>
        <v>20746.650000000001</v>
      </c>
      <c r="CT27" s="36">
        <f t="shared" si="35"/>
        <v>21083.75</v>
      </c>
      <c r="CU27" s="36">
        <f t="shared" si="35"/>
        <v>21193.949999999997</v>
      </c>
      <c r="CV27" s="36">
        <f t="shared" si="35"/>
        <v>21506.5</v>
      </c>
      <c r="CW27" s="36">
        <f t="shared" si="35"/>
        <v>21503.5</v>
      </c>
      <c r="CX27" s="36">
        <f t="shared" si="35"/>
        <v>21524.400000000001</v>
      </c>
      <c r="CY27" s="36">
        <f t="shared" si="35"/>
        <v>21569.85</v>
      </c>
      <c r="CZ27" s="36">
        <f t="shared" si="35"/>
        <v>21532.400000000001</v>
      </c>
      <c r="DA27" s="36">
        <f t="shared" si="35"/>
        <v>21650.1</v>
      </c>
      <c r="DB27" s="36">
        <f t="shared" si="35"/>
        <v>21650.1</v>
      </c>
      <c r="DC27" s="36">
        <f t="shared" si="35"/>
        <v>21318.55</v>
      </c>
      <c r="DD27" s="36">
        <f t="shared" si="35"/>
        <v>21405.200000000001</v>
      </c>
      <c r="DE27" s="36">
        <f t="shared" si="35"/>
        <v>21350.5</v>
      </c>
      <c r="DF27" s="36">
        <f t="shared" si="35"/>
        <v>21683.1</v>
      </c>
    </row>
    <row r="28" spans="1:110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DF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  <c r="CQ28" s="36">
        <f t="shared" si="37"/>
        <v>10280.775000000001</v>
      </c>
      <c r="CR28" s="36">
        <f t="shared" si="37"/>
        <v>10334.200000000001</v>
      </c>
      <c r="CS28" s="36">
        <f t="shared" si="37"/>
        <v>10373.325000000001</v>
      </c>
      <c r="CT28" s="36">
        <f t="shared" si="37"/>
        <v>10541.875</v>
      </c>
      <c r="CU28" s="36">
        <f t="shared" si="37"/>
        <v>10596.974999999999</v>
      </c>
      <c r="CV28" s="36">
        <f t="shared" si="37"/>
        <v>10753.25</v>
      </c>
      <c r="CW28" s="36">
        <f t="shared" si="37"/>
        <v>10751.75</v>
      </c>
      <c r="CX28" s="36">
        <f t="shared" si="37"/>
        <v>10762.2</v>
      </c>
      <c r="CY28" s="36">
        <f t="shared" si="37"/>
        <v>10784.924999999999</v>
      </c>
      <c r="CZ28" s="36">
        <f t="shared" si="37"/>
        <v>10766.2</v>
      </c>
      <c r="DA28" s="36">
        <f t="shared" si="37"/>
        <v>10825.05</v>
      </c>
      <c r="DB28" s="36">
        <f t="shared" si="37"/>
        <v>10825.05</v>
      </c>
      <c r="DC28" s="36">
        <f t="shared" si="37"/>
        <v>10659.275</v>
      </c>
      <c r="DD28" s="36">
        <f t="shared" si="37"/>
        <v>10702.6</v>
      </c>
      <c r="DE28" s="36">
        <f t="shared" si="37"/>
        <v>10675.25</v>
      </c>
      <c r="DF28" s="36">
        <f t="shared" si="37"/>
        <v>10841.55</v>
      </c>
    </row>
    <row r="29" spans="1:110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DF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  <c r="CQ29" s="36">
        <f t="shared" si="39"/>
        <v>10301.858333333334</v>
      </c>
      <c r="CR29" s="36">
        <f t="shared" si="39"/>
        <v>10312.799999999999</v>
      </c>
      <c r="CS29" s="36">
        <f t="shared" si="39"/>
        <v>10411.141666666666</v>
      </c>
      <c r="CT29" s="36">
        <f t="shared" si="39"/>
        <v>10548.424999999999</v>
      </c>
      <c r="CU29" s="36">
        <f t="shared" si="39"/>
        <v>10603.891666666666</v>
      </c>
      <c r="CV29" s="36">
        <f t="shared" si="39"/>
        <v>10760.183333333334</v>
      </c>
      <c r="CW29" s="36">
        <f t="shared" si="39"/>
        <v>10783.683333333334</v>
      </c>
      <c r="CX29" s="36">
        <f t="shared" si="39"/>
        <v>10724.566666666666</v>
      </c>
      <c r="CY29" s="36">
        <f t="shared" si="39"/>
        <v>10803.941666666666</v>
      </c>
      <c r="CZ29" s="36">
        <f t="shared" si="39"/>
        <v>10767.433333333334</v>
      </c>
      <c r="DA29" s="36">
        <f t="shared" si="39"/>
        <v>10810.150000000001</v>
      </c>
      <c r="DB29" s="36">
        <f t="shared" si="39"/>
        <v>10810.150000000001</v>
      </c>
      <c r="DC29" s="36">
        <f t="shared" si="39"/>
        <v>10624.658333333335</v>
      </c>
      <c r="DD29" s="36">
        <f t="shared" si="39"/>
        <v>10646.333333333334</v>
      </c>
      <c r="DE29" s="36">
        <f t="shared" si="39"/>
        <v>10718.383333333335</v>
      </c>
      <c r="DF29" s="36">
        <f t="shared" si="39"/>
        <v>10881.650000000001</v>
      </c>
    </row>
    <row r="30" spans="1:110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DF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  <c r="CQ30" s="36">
        <f t="shared" si="41"/>
        <v>10291.316666666668</v>
      </c>
      <c r="CR30" s="36">
        <f t="shared" si="41"/>
        <v>10323.5</v>
      </c>
      <c r="CS30" s="36">
        <f t="shared" si="41"/>
        <v>10392.233333333334</v>
      </c>
      <c r="CT30" s="36">
        <f t="shared" si="41"/>
        <v>10545.15</v>
      </c>
      <c r="CU30" s="36">
        <f t="shared" si="41"/>
        <v>10600.433333333332</v>
      </c>
      <c r="CV30" s="36">
        <f t="shared" si="41"/>
        <v>10756.716666666667</v>
      </c>
      <c r="CW30" s="36">
        <f t="shared" si="41"/>
        <v>10767.716666666667</v>
      </c>
      <c r="CX30" s="36">
        <f t="shared" si="41"/>
        <v>10743.383333333333</v>
      </c>
      <c r="CY30" s="36">
        <f t="shared" si="41"/>
        <v>10794.433333333332</v>
      </c>
      <c r="CZ30" s="36">
        <f t="shared" si="41"/>
        <v>10766.816666666668</v>
      </c>
      <c r="DA30" s="36">
        <f t="shared" si="41"/>
        <v>10817.6</v>
      </c>
      <c r="DB30" s="36">
        <f t="shared" si="41"/>
        <v>10817.6</v>
      </c>
      <c r="DC30" s="36">
        <f t="shared" si="41"/>
        <v>10641.966666666667</v>
      </c>
      <c r="DD30" s="36">
        <f t="shared" si="41"/>
        <v>10674.466666666667</v>
      </c>
      <c r="DE30" s="36">
        <f t="shared" si="41"/>
        <v>10696.816666666668</v>
      </c>
      <c r="DF30" s="36">
        <f t="shared" si="41"/>
        <v>10861.6</v>
      </c>
    </row>
    <row r="31" spans="1:110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DF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  <c r="CQ31" s="36">
        <f t="shared" si="43"/>
        <v>10280.775000000001</v>
      </c>
      <c r="CR31" s="36">
        <f t="shared" si="43"/>
        <v>10334.200000000001</v>
      </c>
      <c r="CS31" s="36">
        <f t="shared" si="43"/>
        <v>10373.325000000001</v>
      </c>
      <c r="CT31" s="36">
        <f t="shared" si="43"/>
        <v>10541.875</v>
      </c>
      <c r="CU31" s="36">
        <f t="shared" si="43"/>
        <v>10596.974999999999</v>
      </c>
      <c r="CV31" s="36">
        <f t="shared" si="43"/>
        <v>10753.25</v>
      </c>
      <c r="CW31" s="36">
        <f t="shared" si="43"/>
        <v>10751.75</v>
      </c>
      <c r="CX31" s="36">
        <f t="shared" si="43"/>
        <v>10762.2</v>
      </c>
      <c r="CY31" s="36">
        <f t="shared" si="43"/>
        <v>10784.924999999999</v>
      </c>
      <c r="CZ31" s="36">
        <f t="shared" si="43"/>
        <v>10766.2</v>
      </c>
      <c r="DA31" s="36">
        <f t="shared" si="43"/>
        <v>10825.05</v>
      </c>
      <c r="DB31" s="36">
        <f t="shared" si="43"/>
        <v>10825.05</v>
      </c>
      <c r="DC31" s="36">
        <f t="shared" si="43"/>
        <v>10659.275</v>
      </c>
      <c r="DD31" s="36">
        <f t="shared" si="43"/>
        <v>10702.6</v>
      </c>
      <c r="DE31" s="36">
        <f t="shared" si="43"/>
        <v>10675.25</v>
      </c>
      <c r="DF31" s="36">
        <f t="shared" si="43"/>
        <v>10841.55</v>
      </c>
    </row>
    <row r="32" spans="1:110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DF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  <c r="CQ32" s="37">
        <f t="shared" si="45"/>
        <v>21.083333333332121</v>
      </c>
      <c r="CR32" s="37">
        <f t="shared" si="45"/>
        <v>21.400000000001455</v>
      </c>
      <c r="CS32" s="37">
        <f t="shared" si="45"/>
        <v>37.816666666665697</v>
      </c>
      <c r="CT32" s="37">
        <f t="shared" si="45"/>
        <v>6.5499999999992724</v>
      </c>
      <c r="CU32" s="37">
        <f t="shared" si="45"/>
        <v>6.9166666666678793</v>
      </c>
      <c r="CV32" s="37">
        <f t="shared" si="45"/>
        <v>6.9333333333343035</v>
      </c>
      <c r="CW32" s="37">
        <f t="shared" si="45"/>
        <v>31.933333333334303</v>
      </c>
      <c r="CX32" s="37">
        <f t="shared" si="45"/>
        <v>37.633333333335031</v>
      </c>
      <c r="CY32" s="37">
        <f t="shared" si="45"/>
        <v>19.016666666666424</v>
      </c>
      <c r="CZ32" s="37">
        <f t="shared" si="45"/>
        <v>1.2333333333335759</v>
      </c>
      <c r="DA32" s="37">
        <f t="shared" si="45"/>
        <v>14.899999999997817</v>
      </c>
      <c r="DB32" s="37">
        <f t="shared" si="45"/>
        <v>14.899999999997817</v>
      </c>
      <c r="DC32" s="37">
        <f t="shared" si="45"/>
        <v>34.616666666664969</v>
      </c>
      <c r="DD32" s="37">
        <f t="shared" si="45"/>
        <v>56.266666666666424</v>
      </c>
      <c r="DE32" s="37">
        <f t="shared" si="45"/>
        <v>43.133333333335031</v>
      </c>
      <c r="DF32" s="37">
        <f t="shared" si="45"/>
        <v>40.100000000002183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2020-07-20T18:18:54Z</dcterms:modified>
</cp:coreProperties>
</file>