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I30" i="2"/>
  <c r="I28" i="2"/>
  <c r="I31" i="2" s="1"/>
  <c r="I27" i="2"/>
  <c r="I25" i="2"/>
  <c r="I26" i="2" s="1"/>
  <c r="I20" i="2"/>
  <c r="I18" i="2"/>
  <c r="I23" i="2" s="1"/>
  <c r="I11" i="2"/>
  <c r="I14" i="2" s="1"/>
  <c r="I29" i="2" l="1"/>
  <c r="I32" i="2" s="1"/>
  <c r="I10" i="2" s="1"/>
  <c r="I16" i="2"/>
  <c r="I19" i="2"/>
  <c r="I22" i="2"/>
  <c r="I21" i="2"/>
  <c r="I7" i="2"/>
  <c r="I15" i="2"/>
  <c r="I8" i="2"/>
  <c r="I6" i="2" s="1"/>
  <c r="H30" i="2"/>
  <c r="H28" i="2"/>
  <c r="H31" i="2" s="1"/>
  <c r="H27" i="2"/>
  <c r="H25" i="2"/>
  <c r="H26" i="2" s="1"/>
  <c r="H20" i="2"/>
  <c r="H18" i="2"/>
  <c r="H23" i="2" s="1"/>
  <c r="H11" i="2"/>
  <c r="H14" i="2" s="1"/>
  <c r="I12" i="2" l="1"/>
  <c r="H16" i="2"/>
  <c r="H29" i="2"/>
  <c r="H32" i="2" s="1"/>
  <c r="H10" i="2" s="1"/>
  <c r="H19" i="2"/>
  <c r="H22" i="2"/>
  <c r="H21" i="2"/>
  <c r="H15" i="2"/>
  <c r="H7" i="2"/>
  <c r="H8" i="2"/>
  <c r="H6" i="2" s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H12" i="2" l="1"/>
  <c r="AU19" i="14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J30" i="2"/>
  <c r="J28" i="2"/>
  <c r="J31" i="2" s="1"/>
  <c r="J27" i="2"/>
  <c r="J25" i="2"/>
  <c r="J20" i="2"/>
  <c r="J18" i="2"/>
  <c r="J23" i="2" s="1"/>
  <c r="J11" i="2"/>
  <c r="J14" i="2" s="1"/>
  <c r="J7" i="2" l="1"/>
  <c r="J29" i="2"/>
  <c r="J32" i="2" s="1"/>
  <c r="J10" i="2" s="1"/>
  <c r="AY21" i="14"/>
  <c r="AY19" i="14"/>
  <c r="AY22" i="14"/>
  <c r="AV22" i="14"/>
  <c r="AV21" i="14"/>
  <c r="AV19" i="14"/>
  <c r="AX22" i="14"/>
  <c r="AX21" i="14"/>
  <c r="AX19" i="14"/>
  <c r="J16" i="2"/>
  <c r="J26" i="2"/>
  <c r="J15" i="2"/>
  <c r="J8" i="2"/>
  <c r="J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G29" i="2" l="1"/>
  <c r="G32" i="2" s="1"/>
  <c r="G10" i="2"/>
  <c r="J12" i="2"/>
  <c r="J19" i="2"/>
  <c r="J22" i="2"/>
  <c r="J21" i="2"/>
  <c r="G16" i="2"/>
  <c r="G19" i="2"/>
  <c r="G21" i="2"/>
  <c r="G22" i="2"/>
  <c r="G15" i="2"/>
  <c r="G7" i="2"/>
  <c r="G12" i="2"/>
  <c r="G8" i="2"/>
  <c r="G6" i="2" s="1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<sst xmlns="http://schemas.openxmlformats.org/spreadsheetml/2006/main" count="69" uniqueCount="66">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</sst>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C1" zoomScale="110" zoomScaleNormal="110" workbookViewId="0">
      <selection activeCell="N19" sqref="N19"/>
    </sheetView>
  </sheetViews>
  <sheetFormatPr defaultColWidth="8.77734375" defaultRowHeight="14.7" customHeight="1"/>
  <cols>
    <col min="1" max="4" width="8.77734375" style="15" customWidth="1"/>
    <col min="5" max="10" width="10.77734375" style="15" customWidth="1"/>
    <col min="11" max="11" width="9.21875" style="15" bestFit="1" customWidth="1"/>
    <col min="12" max="12" width="11" style="13" bestFit="1" customWidth="1"/>
    <col min="13" max="13" width="13.77734375" style="15" bestFit="1" customWidth="1"/>
    <col min="14" max="18" width="10.44140625" style="15" bestFit="1" customWidth="1"/>
    <col min="19" max="255" width="8.77734375" style="15" customWidth="1"/>
    <col min="256" max="16384" width="8.77734375" style="16"/>
  </cols>
  <sheetData>
    <row r="1" spans="1:19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43948</v>
      </c>
      <c r="H1" s="2">
        <v>43949</v>
      </c>
      <c r="I1" s="2">
        <v>43950</v>
      </c>
      <c r="J1" s="2">
        <v>43950</v>
      </c>
      <c r="K1" s="2"/>
      <c r="L1" s="13">
        <v>8700</v>
      </c>
      <c r="M1" s="12" t="s">
        <v>27</v>
      </c>
      <c r="N1" s="14">
        <v>9260</v>
      </c>
      <c r="O1" s="14">
        <v>9141.2999999999993</v>
      </c>
      <c r="P1" s="14">
        <v>7511.1</v>
      </c>
      <c r="Q1" s="14">
        <v>2252.75</v>
      </c>
      <c r="R1" s="14">
        <v>12430.5</v>
      </c>
    </row>
    <row r="2" spans="1:19" ht="15" customHeight="1" thickBot="1">
      <c r="A2" s="17"/>
      <c r="B2" s="18"/>
      <c r="C2" s="18"/>
      <c r="D2" s="3" t="s">
        <v>1</v>
      </c>
      <c r="E2" s="58">
        <v>12246.7</v>
      </c>
      <c r="F2" s="58">
        <v>9324</v>
      </c>
      <c r="G2" s="58">
        <v>9377.1</v>
      </c>
      <c r="H2" s="58">
        <v>9404.4</v>
      </c>
      <c r="I2" s="58">
        <v>9599.85</v>
      </c>
      <c r="J2" s="58">
        <v>21348.15</v>
      </c>
      <c r="K2" s="58"/>
      <c r="L2" s="13">
        <v>8300</v>
      </c>
      <c r="M2" s="12" t="s">
        <v>28</v>
      </c>
      <c r="N2" s="14">
        <v>9599.85</v>
      </c>
      <c r="O2" s="14">
        <v>9599.85</v>
      </c>
      <c r="P2" s="14">
        <v>9038.9</v>
      </c>
      <c r="Q2" s="14">
        <v>12430.5</v>
      </c>
      <c r="R2" s="14">
        <v>7511.1</v>
      </c>
    </row>
    <row r="3" spans="1:19" ht="15" customHeight="1" thickBot="1">
      <c r="A3" s="17"/>
      <c r="B3" s="4"/>
      <c r="C3" s="5"/>
      <c r="D3" s="3" t="s">
        <v>2</v>
      </c>
      <c r="E3" s="57">
        <v>11175.05</v>
      </c>
      <c r="F3" s="57">
        <v>8821.9</v>
      </c>
      <c r="G3" s="57">
        <v>9250.35</v>
      </c>
      <c r="H3" s="57">
        <v>9260</v>
      </c>
      <c r="I3" s="57">
        <v>9392.35</v>
      </c>
      <c r="J3" s="57">
        <v>20393.650000000001</v>
      </c>
      <c r="K3" s="57"/>
      <c r="L3" s="13">
        <v>8056</v>
      </c>
      <c r="M3" s="12" t="s">
        <v>29</v>
      </c>
      <c r="N3" s="14">
        <v>9524.65</v>
      </c>
      <c r="O3" s="14">
        <v>9524.65</v>
      </c>
      <c r="P3" s="14">
        <v>8055.8</v>
      </c>
      <c r="Q3" s="14"/>
      <c r="R3" s="14"/>
      <c r="S3" s="53"/>
    </row>
    <row r="4" spans="1:19" ht="15" customHeight="1">
      <c r="A4" s="17"/>
      <c r="B4" s="4"/>
      <c r="C4" s="5"/>
      <c r="D4" s="3" t="s">
        <v>3</v>
      </c>
      <c r="E4" s="21">
        <v>11201.75</v>
      </c>
      <c r="F4" s="21">
        <v>9266.75</v>
      </c>
      <c r="G4" s="21">
        <v>9282.2999999999993</v>
      </c>
      <c r="H4" s="21">
        <v>9380.9</v>
      </c>
      <c r="I4" s="21">
        <v>9553.35</v>
      </c>
      <c r="J4" s="21">
        <v>21090.2</v>
      </c>
      <c r="K4" s="21"/>
      <c r="L4" s="13">
        <v>7800</v>
      </c>
    </row>
    <row r="5" spans="1:19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3">
        <v>7606</v>
      </c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9955.3000000000029</v>
      </c>
      <c r="G6" s="26">
        <f t="shared" ref="G6:H6" si="1">G8+G25</f>
        <v>9482.9</v>
      </c>
      <c r="H6" s="26">
        <f t="shared" si="1"/>
        <v>9581.2666666666682</v>
      </c>
      <c r="I6" s="26">
        <f t="shared" ref="I6" si="2">I8+I25</f>
        <v>9845.5166666666682</v>
      </c>
      <c r="J6" s="26">
        <f t="shared" ref="J6" si="3">J8+J25</f>
        <v>22448.85</v>
      </c>
      <c r="K6" s="26"/>
      <c r="M6" s="43">
        <v>0.23599999999999999</v>
      </c>
      <c r="N6" s="44">
        <f t="shared" ref="N6" si="4">VALUE(23.6/100*(N1-N2)+N2)</f>
        <v>9519.6453999999994</v>
      </c>
      <c r="O6" s="44">
        <f t="shared" ref="O6" si="5">VALUE(23.6/100*(O1-O2)+O2)</f>
        <v>9491.6322</v>
      </c>
      <c r="P6" s="44">
        <f t="shared" ref="P6" si="6">VALUE(23.6/100*(P1-P2)+P2)</f>
        <v>8678.3392000000003</v>
      </c>
      <c r="Q6" s="44">
        <f t="shared" ref="Q6:R6" si="7">VALUE(23.6/100*(Q1-Q2)+Q2)</f>
        <v>10028.550999999999</v>
      </c>
      <c r="R6" s="44">
        <f t="shared" si="7"/>
        <v>8672.0784000000003</v>
      </c>
    </row>
    <row r="7" spans="1:19" ht="15" customHeight="1">
      <c r="A7" s="24"/>
      <c r="B7" s="25"/>
      <c r="C7" s="25"/>
      <c r="D7" s="6" t="s">
        <v>6</v>
      </c>
      <c r="E7" s="27">
        <f t="shared" ref="E7:F7" si="8">E11+E25</f>
        <v>12612.816666666668</v>
      </c>
      <c r="F7" s="27">
        <f t="shared" si="8"/>
        <v>9639.6500000000015</v>
      </c>
      <c r="G7" s="27">
        <f t="shared" ref="G7:H7" si="9">G11+G25</f>
        <v>9430</v>
      </c>
      <c r="H7" s="27">
        <f t="shared" si="9"/>
        <v>9492.8333333333339</v>
      </c>
      <c r="I7" s="27">
        <f t="shared" ref="I7" si="10">I11+I25</f>
        <v>9722.6833333333343</v>
      </c>
      <c r="J7" s="27">
        <f t="shared" ref="J7" si="11">J11+J25</f>
        <v>21898.5</v>
      </c>
      <c r="K7" s="27"/>
      <c r="M7" s="47">
        <v>0.38200000000000001</v>
      </c>
      <c r="N7" s="48">
        <f t="shared" ref="N7" si="12">38.2/100*(N1-N2)+N2</f>
        <v>9470.0272999999997</v>
      </c>
      <c r="O7" s="48">
        <f t="shared" ref="O7" si="13">38.2/100*(O1-O2)+O2</f>
        <v>9424.6839</v>
      </c>
      <c r="P7" s="48">
        <f t="shared" ref="P7" si="14">38.2/100*(P1-P2)+P2</f>
        <v>8455.2803999999996</v>
      </c>
      <c r="Q7" s="48">
        <f t="shared" ref="Q7:R7" si="15">38.2/100*(Q1-Q2)+Q2</f>
        <v>8542.5995000000003</v>
      </c>
      <c r="R7" s="62">
        <f t="shared" si="15"/>
        <v>9390.3107999999993</v>
      </c>
    </row>
    <row r="8" spans="1:19" ht="15" customHeight="1">
      <c r="A8" s="24"/>
      <c r="B8" s="25"/>
      <c r="C8" s="25"/>
      <c r="D8" s="6" t="s">
        <v>7</v>
      </c>
      <c r="E8" s="28">
        <f t="shared" ref="E8:F8" si="16">(2*E11)-E3</f>
        <v>11907.283333333333</v>
      </c>
      <c r="F8" s="28">
        <f t="shared" si="16"/>
        <v>9453.2000000000025</v>
      </c>
      <c r="G8" s="28">
        <f t="shared" ref="G8:H8" si="17">(2*G11)-G3</f>
        <v>9356.15</v>
      </c>
      <c r="H8" s="28">
        <f t="shared" si="17"/>
        <v>9436.8666666666686</v>
      </c>
      <c r="I8" s="28">
        <f t="shared" ref="I8" si="18">(2*I11)-I3</f>
        <v>9638.0166666666682</v>
      </c>
      <c r="J8" s="28">
        <f t="shared" ref="J8" si="19">(2*J11)-J3</f>
        <v>21494.35</v>
      </c>
      <c r="K8" s="28"/>
      <c r="M8" s="41">
        <v>0.5</v>
      </c>
      <c r="N8" s="42">
        <f t="shared" ref="N8" si="20">VALUE(50/100*(N1-N2)+N2)</f>
        <v>9429.9249999999993</v>
      </c>
      <c r="O8" s="42">
        <f t="shared" ref="O8" si="21">VALUE(50/100*(O1-O2)+O2)</f>
        <v>9370.5750000000007</v>
      </c>
      <c r="P8" s="42">
        <f t="shared" ref="P8" si="22">VALUE(50/100*(P1-P2)+P2)</f>
        <v>8275</v>
      </c>
      <c r="Q8" s="42">
        <f t="shared" ref="Q8:R8" si="23">VALUE(50/100*(Q1-Q2)+Q2)</f>
        <v>7341.625</v>
      </c>
      <c r="R8" s="42">
        <f t="shared" si="23"/>
        <v>9970.7999999999993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49">
        <v>0.61799999999999999</v>
      </c>
      <c r="N9" s="50">
        <f t="shared" ref="N9" si="24">VALUE(61.8/100*(N1-N2)+N2)</f>
        <v>9389.8227000000006</v>
      </c>
      <c r="O9" s="50">
        <f t="shared" ref="O9" si="25">VALUE(61.8/100*(O1-O2)+O2)</f>
        <v>9316.4660999999996</v>
      </c>
      <c r="P9" s="50">
        <f t="shared" ref="P9" si="26">VALUE(61.8/100*(P1-P2)+P2)</f>
        <v>8094.7196000000004</v>
      </c>
      <c r="Q9" s="50">
        <f t="shared" ref="Q9:R9" si="27">VALUE(61.8/100*(Q1-Q2)+Q2)</f>
        <v>6140.6504999999997</v>
      </c>
      <c r="R9" s="50">
        <f t="shared" si="27"/>
        <v>10551.289199999999</v>
      </c>
    </row>
    <row r="10" spans="1:19" ht="15" customHeight="1">
      <c r="A10" s="24"/>
      <c r="B10" s="25"/>
      <c r="C10" s="25"/>
      <c r="D10" s="6" t="s">
        <v>8</v>
      </c>
      <c r="E10" s="55">
        <f t="shared" ref="E10:F10" si="28">E11+E32/2</f>
        <v>11371.458333333332</v>
      </c>
      <c r="F10" s="55">
        <f t="shared" si="28"/>
        <v>9202.1500000000015</v>
      </c>
      <c r="G10" s="55">
        <f t="shared" ref="G10:H10" si="29">G11+G32/2</f>
        <v>9313.7250000000004</v>
      </c>
      <c r="H10" s="55">
        <f t="shared" si="29"/>
        <v>9364.6666666666679</v>
      </c>
      <c r="I10" s="55">
        <f t="shared" ref="I10" si="30">I11+I32/2</f>
        <v>9534.2666666666682</v>
      </c>
      <c r="J10" s="55">
        <f t="shared" ref="J10" si="31">J11+J32/2</f>
        <v>21017.1</v>
      </c>
      <c r="K10" s="55"/>
      <c r="M10" s="39">
        <v>0.70699999999999996</v>
      </c>
      <c r="N10" s="40">
        <f t="shared" ref="N10" si="32">VALUE(70.7/100*(N1-N2)+N2)</f>
        <v>9359.5760499999997</v>
      </c>
      <c r="O10" s="40">
        <f t="shared" ref="O10" si="33">VALUE(70.7/100*(O1-O2)+O2)</f>
        <v>9275.6551499999987</v>
      </c>
      <c r="P10" s="40">
        <f t="shared" ref="P10" si="34">VALUE(70.7/100*(P1-P2)+P2)</f>
        <v>7958.7453999999998</v>
      </c>
      <c r="Q10" s="40">
        <f t="shared" ref="Q10:R10" si="35">VALUE(70.7/100*(Q1-Q2)+Q2)</f>
        <v>5234.8307499999992</v>
      </c>
      <c r="R10" s="40">
        <f t="shared" si="35"/>
        <v>10989.1158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36">(E2+E3+E4)/3</f>
        <v>11541.166666666666</v>
      </c>
      <c r="F11" s="21">
        <f t="shared" si="36"/>
        <v>9137.5500000000011</v>
      </c>
      <c r="G11" s="21">
        <f t="shared" ref="G11:H11" si="37">(G2+G3+G4)/3</f>
        <v>9303.25</v>
      </c>
      <c r="H11" s="21">
        <f t="shared" si="37"/>
        <v>9348.4333333333343</v>
      </c>
      <c r="I11" s="21">
        <f t="shared" ref="I11" si="38">(I2+I3+I4)/3</f>
        <v>9515.1833333333343</v>
      </c>
      <c r="J11" s="21">
        <f t="shared" ref="J11" si="39">(J2+J3+J4)/3</f>
        <v>20944</v>
      </c>
      <c r="K11" s="21"/>
      <c r="M11" s="45">
        <v>0.78600000000000003</v>
      </c>
      <c r="N11" s="46">
        <f t="shared" ref="N11" si="40">VALUE(78.6/100*(N1-N2)+N2)</f>
        <v>9332.7278999999999</v>
      </c>
      <c r="O11" s="46">
        <f t="shared" ref="O11" si="41">VALUE(78.6/100*(O1-O2)+O2)</f>
        <v>9239.4296999999988</v>
      </c>
      <c r="P11" s="46">
        <f t="shared" ref="P11" si="42">VALUE(78.6/100*(P1-P2)+P2)</f>
        <v>7838.0492000000004</v>
      </c>
      <c r="Q11" s="46">
        <f t="shared" ref="Q11:R11" si="43">VALUE(78.6/100*(Q1-Q2)+Q2)</f>
        <v>4430.7885000000006</v>
      </c>
      <c r="R11" s="46">
        <f t="shared" si="43"/>
        <v>11377.7484</v>
      </c>
    </row>
    <row r="12" spans="1:19" ht="15" customHeight="1">
      <c r="A12" s="24"/>
      <c r="B12" s="25"/>
      <c r="C12" s="25"/>
      <c r="D12" s="6" t="s">
        <v>10</v>
      </c>
      <c r="E12" s="56">
        <f t="shared" ref="E12:F12" si="44">E11-E32/2</f>
        <v>11710.875</v>
      </c>
      <c r="F12" s="56">
        <f t="shared" si="44"/>
        <v>9072.9500000000007</v>
      </c>
      <c r="G12" s="56">
        <f t="shared" ref="G12:H12" si="45">G11-G32/2</f>
        <v>9292.7749999999996</v>
      </c>
      <c r="H12" s="56">
        <f t="shared" si="45"/>
        <v>9332.2000000000007</v>
      </c>
      <c r="I12" s="56">
        <f t="shared" ref="I12" si="46">I11-I32/2</f>
        <v>9496.1</v>
      </c>
      <c r="J12" s="56">
        <f t="shared" ref="J12" si="47">J11-J32/2</f>
        <v>20870.900000000001</v>
      </c>
      <c r="K12" s="56"/>
      <c r="M12" s="39">
        <v>1</v>
      </c>
      <c r="N12" s="40">
        <f t="shared" ref="N12" si="48">VALUE(100/100*(N1-N2)+N2)</f>
        <v>9260</v>
      </c>
      <c r="O12" s="40">
        <f t="shared" ref="O12" si="49">VALUE(100/100*(O1-O2)+O2)</f>
        <v>9141.2999999999993</v>
      </c>
      <c r="P12" s="40">
        <f t="shared" ref="P12" si="50">VALUE(100/100*(P1-P2)+P2)</f>
        <v>7511.1</v>
      </c>
      <c r="Q12" s="40">
        <f t="shared" ref="Q12:R12" si="51">VALUE(100/100*(Q1-Q2)+Q2)</f>
        <v>2252.75</v>
      </c>
      <c r="R12" s="40">
        <f t="shared" si="51"/>
        <v>12430.5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52">VALUE(123.6/100*(N1-N2)+N2)</f>
        <v>9179.7953999999991</v>
      </c>
      <c r="O13" s="40">
        <f t="shared" ref="O13" si="53">VALUE(123.6/100*(O1-O2)+O2)</f>
        <v>9033.0821999999989</v>
      </c>
      <c r="P13" s="40">
        <f t="shared" ref="P13" si="54">VALUE(123.6/100*(P1-P2)+P2)</f>
        <v>7150.5392000000011</v>
      </c>
      <c r="Q13" s="40">
        <f t="shared" ref="Q13:R13" si="55">VALUE(123.6/100*(Q1-Q2)+Q2)</f>
        <v>-149.19900000000052</v>
      </c>
      <c r="R13" s="40">
        <f t="shared" si="55"/>
        <v>13591.4784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56">2*E11-E2</f>
        <v>10835.633333333331</v>
      </c>
      <c r="F14" s="32">
        <f t="shared" si="56"/>
        <v>8951.1000000000022</v>
      </c>
      <c r="G14" s="32">
        <f t="shared" ref="G14:H14" si="57">2*G11-G2</f>
        <v>9229.4</v>
      </c>
      <c r="H14" s="32">
        <f t="shared" si="57"/>
        <v>9292.466666666669</v>
      </c>
      <c r="I14" s="32">
        <f t="shared" ref="I14" si="58">2*I11-I2</f>
        <v>9430.5166666666682</v>
      </c>
      <c r="J14" s="32">
        <f t="shared" ref="J14" si="59">2*J11-J2</f>
        <v>20539.849999999999</v>
      </c>
      <c r="K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60">E11-E25</f>
        <v>10469.516666666665</v>
      </c>
      <c r="F15" s="34">
        <f t="shared" si="60"/>
        <v>8635.4500000000007</v>
      </c>
      <c r="G15" s="34">
        <f t="shared" ref="G15:H15" si="61">G11-G25</f>
        <v>9176.5</v>
      </c>
      <c r="H15" s="34">
        <f t="shared" si="61"/>
        <v>9204.0333333333347</v>
      </c>
      <c r="I15" s="34">
        <f t="shared" ref="I15" si="62">I11-I25</f>
        <v>9307.6833333333343</v>
      </c>
      <c r="J15" s="34">
        <f t="shared" ref="J15" si="63">J11-J25</f>
        <v>19989.5</v>
      </c>
      <c r="K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64">E14-E25</f>
        <v>9763.9833333333299</v>
      </c>
      <c r="F16" s="35">
        <f t="shared" si="64"/>
        <v>8449.0000000000018</v>
      </c>
      <c r="G16" s="35">
        <f t="shared" ref="G16:H16" si="65">G14-G25</f>
        <v>9102.65</v>
      </c>
      <c r="H16" s="35">
        <f t="shared" si="65"/>
        <v>9148.0666666666693</v>
      </c>
      <c r="I16" s="35">
        <f t="shared" ref="I16" si="66">I14-I25</f>
        <v>9223.0166666666682</v>
      </c>
      <c r="J16" s="35">
        <f t="shared" ref="J16" si="67">J14-J25</f>
        <v>19585.349999999999</v>
      </c>
      <c r="K16" s="35"/>
      <c r="M16" s="39">
        <v>0.23599999999999999</v>
      </c>
      <c r="N16" s="60">
        <f t="shared" ref="N16" si="68">VALUE(N3-23.6/100*(N1-N2))</f>
        <v>9604.8546000000006</v>
      </c>
      <c r="O16" s="60">
        <f t="shared" ref="O16" si="69">VALUE(O3-23.6/100*(O1-O2))</f>
        <v>9632.8678</v>
      </c>
      <c r="P16" s="40">
        <f t="shared" ref="P16" si="70">VALUE(P3-23.6/100*(P1-P2))</f>
        <v>8416.3608000000004</v>
      </c>
      <c r="Q16" s="60">
        <f t="shared" ref="Q16:R16" si="71">VALUE(Q3-23.6/100*(Q1-Q2))</f>
        <v>2401.9490000000001</v>
      </c>
      <c r="R16" s="60">
        <f t="shared" si="71"/>
        <v>-1160.9784</v>
      </c>
    </row>
    <row r="17" spans="1:19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M17" s="39">
        <v>0.38200000000000001</v>
      </c>
      <c r="N17" s="61">
        <f t="shared" ref="N17" si="72">VALUE(N3-38.2/100*(N1-N2))</f>
        <v>9654.4727000000003</v>
      </c>
      <c r="O17" s="61">
        <f t="shared" ref="O17" si="73">VALUE(O3-38.2/100*(O1-O2))</f>
        <v>9699.8161</v>
      </c>
      <c r="P17" s="40">
        <f t="shared" ref="P17" si="74">VALUE(P3-38.2/100*(P1-P2))</f>
        <v>8639.4195999999993</v>
      </c>
      <c r="Q17" s="60">
        <f t="shared" ref="Q17:R17" si="75">VALUE(Q3-38.2/100*(Q1-Q2))</f>
        <v>3887.9005000000002</v>
      </c>
      <c r="R17" s="60">
        <f t="shared" si="75"/>
        <v>-1879.2107999999998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76">(E2/E3)*E4</f>
        <v>12275.960440892883</v>
      </c>
      <c r="F18" s="27">
        <f t="shared" si="76"/>
        <v>9794.1687164896448</v>
      </c>
      <c r="G18" s="27">
        <f t="shared" ref="G18:H18" si="77">(G2/G3)*G4</f>
        <v>9409.4877847865209</v>
      </c>
      <c r="H18" s="27">
        <f t="shared" si="77"/>
        <v>9527.1853088552925</v>
      </c>
      <c r="I18" s="27">
        <f t="shared" ref="I18" si="78">(I2/I3)*I4</f>
        <v>9764.4068840598993</v>
      </c>
      <c r="J18" s="27">
        <f t="shared" ref="J18" si="79">(J2/J3)*J4</f>
        <v>22077.301176101384</v>
      </c>
      <c r="K18" s="27"/>
      <c r="M18" s="39">
        <v>0.5</v>
      </c>
      <c r="N18" s="61">
        <f t="shared" ref="N18" si="80">VALUE(N3-50/100*(N1-N2))</f>
        <v>9694.5750000000007</v>
      </c>
      <c r="O18" s="61">
        <f t="shared" ref="O18" si="81">VALUE(O3-50/100*(O1-O2))</f>
        <v>9753.9249999999993</v>
      </c>
      <c r="P18" s="40">
        <f t="shared" ref="P18" si="82">VALUE(P3-50/100*(P1-P2))</f>
        <v>8819.7000000000007</v>
      </c>
      <c r="Q18" s="60">
        <f t="shared" ref="Q18:R18" si="83">VALUE(Q3-50/100*(Q1-Q2))</f>
        <v>5088.875</v>
      </c>
      <c r="R18" s="60">
        <f t="shared" si="83"/>
        <v>-2459.6999999999998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84">E4+E26/2</f>
        <v>11791.157500000001</v>
      </c>
      <c r="F19" s="28">
        <f t="shared" si="84"/>
        <v>9542.9050000000007</v>
      </c>
      <c r="G19" s="28">
        <f t="shared" ref="G19:H19" si="85">G4+G26/2</f>
        <v>9352.0124999999989</v>
      </c>
      <c r="H19" s="28">
        <f t="shared" si="85"/>
        <v>9460.32</v>
      </c>
      <c r="I19" s="28">
        <f t="shared" ref="I19" si="86">I4+I26/2</f>
        <v>9667.4750000000004</v>
      </c>
      <c r="J19" s="28">
        <f t="shared" ref="J19" si="87">J4+J26/2</f>
        <v>21615.174999999999</v>
      </c>
      <c r="K19" s="28"/>
      <c r="M19" s="39">
        <v>0.61799999999999999</v>
      </c>
      <c r="N19" s="61">
        <f t="shared" ref="N19" si="88">VALUE(N3-61.8/100*(N1-N2))</f>
        <v>9734.6772999999994</v>
      </c>
      <c r="O19" s="61">
        <f t="shared" ref="O19" si="89">VALUE(O3-61.8/100*(O1-O2))</f>
        <v>9808.0339000000004</v>
      </c>
      <c r="P19" s="40">
        <f t="shared" ref="P19" si="90">VALUE(P3-61.8/100*(P1-P2))</f>
        <v>8999.9804000000004</v>
      </c>
      <c r="Q19" s="60">
        <f t="shared" ref="Q19:R19" si="91">VALUE(Q3-61.8/100*(Q1-Q2))</f>
        <v>6289.8495000000003</v>
      </c>
      <c r="R19" s="60">
        <f t="shared" si="91"/>
        <v>-3040.1891999999998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92">E4</f>
        <v>11201.75</v>
      </c>
      <c r="F20" s="21">
        <f t="shared" si="92"/>
        <v>9266.75</v>
      </c>
      <c r="G20" s="21">
        <f t="shared" ref="G20:H20" si="93">G4</f>
        <v>9282.2999999999993</v>
      </c>
      <c r="H20" s="21">
        <f t="shared" si="93"/>
        <v>9380.9</v>
      </c>
      <c r="I20" s="21">
        <f t="shared" ref="I20" si="94">I4</f>
        <v>9553.35</v>
      </c>
      <c r="J20" s="21">
        <f t="shared" ref="J20" si="95">J4</f>
        <v>21090.2</v>
      </c>
      <c r="K20" s="21"/>
      <c r="M20" s="59">
        <v>0.70699999999999996</v>
      </c>
      <c r="N20" s="60">
        <f t="shared" ref="N20" si="96">VALUE(N3-70.07/100*(N1-N2))</f>
        <v>9762.7828950000003</v>
      </c>
      <c r="O20" s="60">
        <f t="shared" ref="O20" si="97">VALUE(O3-70.07/100*(O1-O2))</f>
        <v>9845.9559850000005</v>
      </c>
      <c r="P20" s="60">
        <f t="shared" ref="P20" si="98">VALUE(P3-70.07/100*(P1-P2))</f>
        <v>9126.329459999999</v>
      </c>
      <c r="Q20" s="60">
        <f t="shared" ref="Q20:R20" si="99">VALUE(Q3-70.07/100*(Q1-Q2))</f>
        <v>7131.5494249999983</v>
      </c>
      <c r="R20" s="60">
        <f t="shared" si="99"/>
        <v>-3447.0235799999991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100">E4-E26/4</f>
        <v>10907.046249999999</v>
      </c>
      <c r="F21" s="20">
        <f t="shared" si="100"/>
        <v>9128.6725000000006</v>
      </c>
      <c r="G21" s="20">
        <f t="shared" ref="G21:H21" si="101">G4-G26/4</f>
        <v>9247.4437499999985</v>
      </c>
      <c r="H21" s="20">
        <f t="shared" si="101"/>
        <v>9341.19</v>
      </c>
      <c r="I21" s="20">
        <f t="shared" ref="I21" si="102">I4-I26/4</f>
        <v>9496.2875000000004</v>
      </c>
      <c r="J21" s="20">
        <f t="shared" ref="J21" si="103">J4-J26/4</f>
        <v>20827.712500000001</v>
      </c>
      <c r="K21" s="20"/>
      <c r="M21" s="59">
        <v>0.78600000000000003</v>
      </c>
      <c r="N21" s="60">
        <f t="shared" ref="N21" si="104">VALUE(N3-78.6/100*(N1-N2))</f>
        <v>9791.7721000000001</v>
      </c>
      <c r="O21" s="60">
        <f t="shared" ref="O21" si="105">VALUE(O3-78.6/100*(O1-O2))</f>
        <v>9885.0703000000012</v>
      </c>
      <c r="P21" s="60">
        <f t="shared" ref="P21" si="106">VALUE(P3-78.6/100*(P1-P2))</f>
        <v>9256.6507999999994</v>
      </c>
      <c r="Q21" s="60">
        <f t="shared" ref="Q21:R21" si="107">VALUE(Q3-78.6/100*(Q1-Q2))</f>
        <v>7999.7114999999994</v>
      </c>
      <c r="R21" s="60">
        <f t="shared" si="107"/>
        <v>-3866.6483999999991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108">E4-E26/2</f>
        <v>10612.342499999999</v>
      </c>
      <c r="F22" s="32">
        <f t="shared" si="108"/>
        <v>8990.5949999999993</v>
      </c>
      <c r="G22" s="32">
        <f t="shared" ref="G22:H22" si="109">G4-G26/2</f>
        <v>9212.5874999999996</v>
      </c>
      <c r="H22" s="32">
        <f t="shared" si="109"/>
        <v>9301.48</v>
      </c>
      <c r="I22" s="32">
        <f t="shared" ref="I22" si="110">I4-I26/2</f>
        <v>9439.2250000000004</v>
      </c>
      <c r="J22" s="32">
        <f t="shared" ref="J22" si="111">J4-J26/2</f>
        <v>20565.225000000002</v>
      </c>
      <c r="K22" s="32"/>
      <c r="M22" s="59">
        <v>1</v>
      </c>
      <c r="N22" s="60">
        <f t="shared" ref="N22" si="112">VALUE(N3-100/100*(N1-N2))</f>
        <v>9864.5</v>
      </c>
      <c r="O22" s="60">
        <f t="shared" ref="O22" si="113">VALUE(O3-100/100*(O1-O2))</f>
        <v>9983.2000000000007</v>
      </c>
      <c r="P22" s="61">
        <f t="shared" ref="P22" si="114">VALUE(P3-100/100*(P1-P2))</f>
        <v>9583.5999999999985</v>
      </c>
      <c r="Q22" s="60">
        <f t="shared" ref="Q22:R22" si="115">VALUE(Q3-100/100*(Q1-Q2))</f>
        <v>10177.75</v>
      </c>
      <c r="R22" s="60">
        <f t="shared" si="115"/>
        <v>-4919.3999999999996</v>
      </c>
      <c r="S22" s="54"/>
    </row>
    <row r="23" spans="1:19" ht="15" customHeight="1">
      <c r="A23" s="24"/>
      <c r="B23" s="25"/>
      <c r="C23" s="25"/>
      <c r="D23" s="6" t="s">
        <v>19</v>
      </c>
      <c r="E23" s="34">
        <f t="shared" ref="E23:F23" si="116">E4-(E18-E4)</f>
        <v>10127.539559107117</v>
      </c>
      <c r="F23" s="34">
        <f t="shared" si="116"/>
        <v>8739.3312835103552</v>
      </c>
      <c r="G23" s="34">
        <f t="shared" ref="G23:H23" si="117">G4-(G18-G4)</f>
        <v>9155.1122152134776</v>
      </c>
      <c r="H23" s="34">
        <f t="shared" si="117"/>
        <v>9234.6146911447067</v>
      </c>
      <c r="I23" s="34">
        <f t="shared" ref="I23" si="118">I4-(I18-I4)</f>
        <v>9342.2931159401014</v>
      </c>
      <c r="J23" s="34">
        <f t="shared" ref="J23" si="119">J4-(J18-J4)</f>
        <v>20103.098823898617</v>
      </c>
      <c r="K23" s="34"/>
      <c r="M23" s="59">
        <v>1.236</v>
      </c>
      <c r="N23" s="60">
        <f t="shared" ref="N23" si="120">VALUE(N3-123.6/100*(N1-N2))</f>
        <v>9944.7046000000009</v>
      </c>
      <c r="O23" s="60">
        <f t="shared" ref="O23" si="121">VALUE(O3-123.6/100*(O1-O2))</f>
        <v>10091.417800000001</v>
      </c>
      <c r="P23" s="61">
        <f t="shared" ref="P23" si="122">VALUE(P3-123.6/100*(P1-P2))</f>
        <v>9944.1607999999997</v>
      </c>
      <c r="Q23" s="60">
        <f t="shared" ref="Q23:R23" si="123">VALUE(Q3-123.6/100*(Q1-Q2))</f>
        <v>12579.699000000001</v>
      </c>
      <c r="R23" s="60">
        <f t="shared" si="123"/>
        <v>-6080.3783999999996</v>
      </c>
      <c r="S23" s="54"/>
    </row>
    <row r="24" spans="1:19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M24" s="51">
        <v>1.272</v>
      </c>
      <c r="N24" s="52">
        <f t="shared" ref="N24" si="124">VALUE(N3-127.2/100*(N1-N2))</f>
        <v>9956.9392000000007</v>
      </c>
      <c r="O24" s="52">
        <f t="shared" ref="O24" si="125">VALUE(O3-127.2/100*(O1-O2))</f>
        <v>10107.9256</v>
      </c>
      <c r="P24" s="52">
        <f t="shared" ref="P24" si="126">VALUE(P3-127.2/100*(P1-P2))</f>
        <v>9999.1615999999995</v>
      </c>
      <c r="Q24" s="52">
        <f t="shared" ref="Q24:R24" si="127">VALUE(Q3-127.2/100*(Q1-Q2))</f>
        <v>12946.098</v>
      </c>
      <c r="R24" s="52">
        <f t="shared" si="127"/>
        <v>-6257.4767999999995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128">ABS(E2-E3)</f>
        <v>1071.6500000000015</v>
      </c>
      <c r="F25" s="36">
        <f t="shared" si="128"/>
        <v>502.10000000000036</v>
      </c>
      <c r="G25" s="36">
        <f t="shared" ref="G25:H25" si="129">ABS(G2-G3)</f>
        <v>126.75</v>
      </c>
      <c r="H25" s="36">
        <f t="shared" si="129"/>
        <v>144.39999999999964</v>
      </c>
      <c r="I25" s="36">
        <f t="shared" ref="I25" si="130">ABS(I2-I3)</f>
        <v>207.5</v>
      </c>
      <c r="J25" s="36">
        <f t="shared" ref="J25" si="131">ABS(J2-J3)</f>
        <v>954.5</v>
      </c>
      <c r="K25" s="36"/>
      <c r="M25" s="39">
        <v>1.3819999999999999</v>
      </c>
      <c r="N25" s="40">
        <f t="shared" ref="N25" si="132">VALUE(N3-138.2/100*(N1-N2))</f>
        <v>9994.3227000000006</v>
      </c>
      <c r="O25" s="40">
        <f t="shared" ref="O25" si="133">VALUE(O3-138.2/100*(O1-O2))</f>
        <v>10158.366100000001</v>
      </c>
      <c r="P25" s="40">
        <f t="shared" ref="P25" si="134">VALUE(P3-138.2/100*(P1-P2))</f>
        <v>10167.219599999999</v>
      </c>
      <c r="Q25" s="40">
        <f t="shared" ref="Q25:R25" si="135">VALUE(Q3-138.2/100*(Q1-Q2))</f>
        <v>14065.6505</v>
      </c>
      <c r="R25" s="40">
        <f t="shared" si="135"/>
        <v>-6798.6107999999986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136">E25*1.1</f>
        <v>1178.8150000000016</v>
      </c>
      <c r="F26" s="36">
        <f t="shared" si="136"/>
        <v>552.3100000000004</v>
      </c>
      <c r="G26" s="36">
        <f t="shared" ref="G26:H26" si="137">G25*1.1</f>
        <v>139.42500000000001</v>
      </c>
      <c r="H26" s="36">
        <f t="shared" si="137"/>
        <v>158.83999999999961</v>
      </c>
      <c r="I26" s="36">
        <f t="shared" ref="I26" si="138">I25*1.1</f>
        <v>228.25000000000003</v>
      </c>
      <c r="J26" s="36">
        <f t="shared" ref="J26" si="139">J25*1.1</f>
        <v>1049.95</v>
      </c>
      <c r="K26" s="36"/>
      <c r="M26" s="39">
        <v>1.4139999999999999</v>
      </c>
      <c r="N26" s="40">
        <f t="shared" ref="N26" si="140">VALUE(N3-141.4/100*(N1-N2))</f>
        <v>10005.197900000001</v>
      </c>
      <c r="O26" s="40">
        <f t="shared" ref="O26" si="141">VALUE(O3-141.4/100*(O1-O2))</f>
        <v>10173.039700000001</v>
      </c>
      <c r="P26" s="40">
        <f t="shared" ref="P26" si="142">VALUE(P3-141.4/100*(P1-P2))</f>
        <v>10216.109199999999</v>
      </c>
      <c r="Q26" s="40">
        <f t="shared" ref="Q26:R26" si="143">VALUE(Q3-141.4/100*(Q1-Q2))</f>
        <v>14391.338500000002</v>
      </c>
      <c r="R26" s="40">
        <f t="shared" si="143"/>
        <v>-6956.0316000000003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144">(E2+E3)</f>
        <v>23421.75</v>
      </c>
      <c r="F27" s="36">
        <f t="shared" si="144"/>
        <v>18145.900000000001</v>
      </c>
      <c r="G27" s="36">
        <f t="shared" ref="G27:H27" si="145">(G2+G3)</f>
        <v>18627.45</v>
      </c>
      <c r="H27" s="36">
        <f t="shared" si="145"/>
        <v>18664.400000000001</v>
      </c>
      <c r="I27" s="36">
        <f t="shared" ref="I27" si="146">(I2+I3)</f>
        <v>18992.2</v>
      </c>
      <c r="J27" s="36">
        <f t="shared" ref="J27" si="147">(J2+J3)</f>
        <v>41741.800000000003</v>
      </c>
      <c r="K27" s="36"/>
      <c r="M27" s="39">
        <v>1.5</v>
      </c>
      <c r="N27" s="40">
        <f t="shared" ref="N27" si="148">VALUE(N3-150/100*(N1-N2))</f>
        <v>10034.424999999999</v>
      </c>
      <c r="O27" s="40">
        <f t="shared" ref="O27" si="149">VALUE(O3-150/100*(O1-O2))</f>
        <v>10212.475000000002</v>
      </c>
      <c r="P27" s="40">
        <f t="shared" ref="P27" si="150">VALUE(P3-150/100*(P1-P2))</f>
        <v>10347.5</v>
      </c>
      <c r="Q27" s="40">
        <f t="shared" ref="Q27:R27" si="151">VALUE(Q3-150/100*(Q1-Q2))</f>
        <v>15266.625</v>
      </c>
      <c r="R27" s="40">
        <f t="shared" si="151"/>
        <v>-7379.0999999999995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152">(E2+E3)/2</f>
        <v>11710.875</v>
      </c>
      <c r="F28" s="36">
        <f t="shared" si="152"/>
        <v>9072.9500000000007</v>
      </c>
      <c r="G28" s="36">
        <f t="shared" ref="G28:H28" si="153">(G2+G3)/2</f>
        <v>9313.7250000000004</v>
      </c>
      <c r="H28" s="36">
        <f t="shared" si="153"/>
        <v>9332.2000000000007</v>
      </c>
      <c r="I28" s="36">
        <f t="shared" ref="I28" si="154">(I2+I3)/2</f>
        <v>9496.1</v>
      </c>
      <c r="J28" s="36">
        <f t="shared" ref="J28" si="155">(J2+J3)/2</f>
        <v>20870.900000000001</v>
      </c>
      <c r="K28" s="36"/>
      <c r="M28" s="49">
        <v>1.6180000000000001</v>
      </c>
      <c r="N28" s="50">
        <f t="shared" ref="N28" si="156">VALUE(N3-161.8/100*(N1-N2))</f>
        <v>10074.5273</v>
      </c>
      <c r="O28" s="50">
        <f t="shared" ref="O28" si="157">VALUE(O3-161.8/100*(O1-O2))</f>
        <v>10266.583900000001</v>
      </c>
      <c r="P28" s="50">
        <f t="shared" ref="P28" si="158">VALUE(P3-161.8/100*(P1-P2))</f>
        <v>10527.7804</v>
      </c>
      <c r="Q28" s="50">
        <f t="shared" ref="Q28:R28" si="159">VALUE(Q3-161.8/100*(Q1-Q2))</f>
        <v>16467.5995</v>
      </c>
      <c r="R28" s="50">
        <f t="shared" si="159"/>
        <v>-7959.5892000000003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160">E30-E31+E30</f>
        <v>11371.458333333332</v>
      </c>
      <c r="F29" s="36">
        <f t="shared" si="160"/>
        <v>9202.1500000000015</v>
      </c>
      <c r="G29" s="36">
        <f t="shared" ref="G29:H29" si="161">G30-G31+G30</f>
        <v>9292.7749999999996</v>
      </c>
      <c r="H29" s="36">
        <f t="shared" si="161"/>
        <v>9364.6666666666679</v>
      </c>
      <c r="I29" s="36">
        <f t="shared" ref="I29" si="162">I30-I31+I30</f>
        <v>9534.2666666666682</v>
      </c>
      <c r="J29" s="36">
        <f t="shared" ref="J29" si="163">J30-J31+J30</f>
        <v>21017.1</v>
      </c>
      <c r="K29" s="36"/>
      <c r="M29" s="39">
        <v>1.7070000000000001</v>
      </c>
      <c r="N29" s="40">
        <f t="shared" ref="N29" si="164">VALUE(N3-170.07/100*(N1-N2))</f>
        <v>10102.632895000001</v>
      </c>
      <c r="O29" s="40">
        <f t="shared" ref="O29" si="165">VALUE(O3-170.07/100*(O1-O2))</f>
        <v>10304.505985000002</v>
      </c>
      <c r="P29" s="40">
        <f t="shared" ref="P29" si="166">VALUE(P3-170.07/100*(P1-P2))</f>
        <v>10654.129459999998</v>
      </c>
      <c r="Q29" s="40">
        <f t="shared" ref="Q29:R29" si="167">VALUE(Q3-170.07/100*(Q1-Q2))</f>
        <v>17309.299424999997</v>
      </c>
      <c r="R29" s="40">
        <f t="shared" si="167"/>
        <v>-8366.4235799999988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168">(E2+E3+E4)/3</f>
        <v>11541.166666666666</v>
      </c>
      <c r="F30" s="36">
        <f t="shared" si="168"/>
        <v>9137.5500000000011</v>
      </c>
      <c r="G30" s="36">
        <f t="shared" ref="G30:H30" si="169">(G2+G3+G4)/3</f>
        <v>9303.25</v>
      </c>
      <c r="H30" s="36">
        <f t="shared" si="169"/>
        <v>9348.4333333333343</v>
      </c>
      <c r="I30" s="36">
        <f t="shared" ref="I30" si="170">(I2+I3+I4)/3</f>
        <v>9515.1833333333343</v>
      </c>
      <c r="J30" s="36">
        <f t="shared" ref="J30" si="171">(J2+J3+J4)/3</f>
        <v>20944</v>
      </c>
      <c r="K30" s="36"/>
      <c r="M30" s="41">
        <v>2</v>
      </c>
      <c r="N30" s="42">
        <f t="shared" ref="N30" si="172">VALUE(N3-200/100*(N1-N2))</f>
        <v>10204.35</v>
      </c>
      <c r="O30" s="42">
        <f t="shared" ref="O30" si="173">VALUE(O3-200/100*(O1-O2))</f>
        <v>10441.750000000002</v>
      </c>
      <c r="P30" s="42">
        <f t="shared" ref="P30" si="174">VALUE(P3-200/100*(P1-P2))</f>
        <v>11111.399999999998</v>
      </c>
      <c r="Q30" s="42">
        <f t="shared" ref="Q30:R30" si="175">VALUE(Q3-200/100*(Q1-Q2))</f>
        <v>20355.5</v>
      </c>
      <c r="R30" s="42">
        <f t="shared" si="175"/>
        <v>-9838.7999999999993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176">E28</f>
        <v>11710.875</v>
      </c>
      <c r="F31" s="36">
        <f t="shared" si="176"/>
        <v>9072.9500000000007</v>
      </c>
      <c r="G31" s="36">
        <f t="shared" ref="G31:H31" si="177">G28</f>
        <v>9313.7250000000004</v>
      </c>
      <c r="H31" s="36">
        <f t="shared" si="177"/>
        <v>9332.2000000000007</v>
      </c>
      <c r="I31" s="36">
        <f t="shared" ref="I31" si="178">I28</f>
        <v>9496.1</v>
      </c>
      <c r="J31" s="36">
        <f t="shared" ref="J31" si="179">J28</f>
        <v>20870.900000000001</v>
      </c>
      <c r="K31" s="36"/>
      <c r="M31" s="39">
        <v>2.2360000000000002</v>
      </c>
      <c r="N31" s="40">
        <f t="shared" ref="N31" si="180">VALUE(N3-223.6/100*(N1-N2))</f>
        <v>10284.554599999999</v>
      </c>
      <c r="O31" s="40">
        <f t="shared" ref="O31" si="181">VALUE(O3-223.6/100*(O1-O2))</f>
        <v>10549.967800000002</v>
      </c>
      <c r="P31" s="40">
        <f t="shared" ref="P31" si="182">VALUE(P3-223.6/100*(P1-P2))</f>
        <v>11471.960799999997</v>
      </c>
      <c r="Q31" s="40">
        <f t="shared" ref="Q31:R31" si="183">VALUE(Q3-223.6/100*(Q1-Q2))</f>
        <v>22757.448999999997</v>
      </c>
      <c r="R31" s="40">
        <f t="shared" si="183"/>
        <v>-10999.778399999997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84">ABS(F29-F31)</f>
        <v>129.20000000000073</v>
      </c>
      <c r="G32" s="37">
        <f t="shared" ref="G32:H32" si="185">ABS(G29-G31)</f>
        <v>20.950000000000728</v>
      </c>
      <c r="H32" s="37">
        <f t="shared" si="185"/>
        <v>32.466666666667152</v>
      </c>
      <c r="I32" s="37">
        <f t="shared" ref="I32" si="186">ABS(I29-I31)</f>
        <v>38.166666666667879</v>
      </c>
      <c r="J32" s="37">
        <f t="shared" ref="J32" si="187">ABS(J29-J31)</f>
        <v>146.19999999999709</v>
      </c>
      <c r="K32" s="37"/>
      <c r="M32" s="39">
        <v>2.2719999999999998</v>
      </c>
      <c r="N32" s="40">
        <f t="shared" ref="N32" si="188">VALUE(N3-227.2/100*(N1-N2))</f>
        <v>10296.789200000001</v>
      </c>
      <c r="O32" s="40">
        <f t="shared" ref="O32" si="189">VALUE(O3-227.2/100*(O1-O2))</f>
        <v>10566.475600000002</v>
      </c>
      <c r="P32" s="40">
        <f t="shared" ref="P32" si="190">VALUE(P3-227.2/100*(P1-P2))</f>
        <v>11526.961599999999</v>
      </c>
      <c r="Q32" s="40">
        <f t="shared" ref="Q32:R32" si="191">VALUE(Q3-227.2/100*(Q1-Q2))</f>
        <v>23123.847999999998</v>
      </c>
      <c r="R32" s="40">
        <f t="shared" si="191"/>
        <v>-11176.876799999998</v>
      </c>
    </row>
    <row r="33" spans="13:18" ht="15" customHeight="1">
      <c r="M33" s="39">
        <v>2.3820000000000001</v>
      </c>
      <c r="N33" s="40">
        <f t="shared" ref="N33" si="192">VALUE(N3-238.2/100*(N1-N2))</f>
        <v>10334.172700000001</v>
      </c>
      <c r="O33" s="40">
        <f t="shared" ref="O33" si="193">VALUE(O3-238.2/100*(O1-O2))</f>
        <v>10616.916100000002</v>
      </c>
      <c r="P33" s="40">
        <f t="shared" ref="P33" si="194">VALUE(P3-238.2/100*(P1-P2))</f>
        <v>11695.019599999998</v>
      </c>
      <c r="Q33" s="40">
        <f t="shared" ref="Q33:R33" si="195">VALUE(Q3-238.2/100*(Q1-Q2))</f>
        <v>24243.400499999996</v>
      </c>
      <c r="R33" s="40">
        <f t="shared" si="195"/>
        <v>-11718.010799999998</v>
      </c>
    </row>
    <row r="34" spans="13:18" ht="15" customHeight="1">
      <c r="M34" s="47">
        <v>2.4140000000000001</v>
      </c>
      <c r="N34" s="48">
        <f t="shared" ref="N34" si="196">VALUE(N3-241.4/100*(N1-N2))</f>
        <v>10345.047900000001</v>
      </c>
      <c r="O34" s="48">
        <f t="shared" ref="O34" si="197">VALUE(O3-241.4/100*(O1-O2))</f>
        <v>10631.589700000002</v>
      </c>
      <c r="P34" s="48">
        <f t="shared" ref="P34" si="198">VALUE(P3-241.4/100*(P1-P2))</f>
        <v>11743.909199999998</v>
      </c>
      <c r="Q34" s="48">
        <f t="shared" ref="Q34:R34" si="199">VALUE(Q3-241.4/100*(Q1-Q2))</f>
        <v>24569.088500000002</v>
      </c>
      <c r="R34" s="48">
        <f t="shared" si="199"/>
        <v>-11875.4316</v>
      </c>
    </row>
    <row r="35" spans="13:18" ht="15" customHeight="1">
      <c r="M35" s="43">
        <v>2.6179999999999999</v>
      </c>
      <c r="N35" s="44">
        <f t="shared" ref="N35" si="200">VALUE(N3-261.8/100*(N1-N2))</f>
        <v>10414.3773</v>
      </c>
      <c r="O35" s="44">
        <f t="shared" ref="O35" si="201">VALUE(O3-261.8/100*(O1-O2))</f>
        <v>10725.133900000003</v>
      </c>
      <c r="P35" s="44">
        <f t="shared" ref="P35" si="202">VALUE(P3-261.8/100*(P1-P2))</f>
        <v>12055.580399999999</v>
      </c>
      <c r="Q35" s="44">
        <f t="shared" ref="Q35:R35" si="203">VALUE(Q3-261.8/100*(Q1-Q2))</f>
        <v>26645.349500000004</v>
      </c>
      <c r="R35" s="44">
        <f t="shared" si="203"/>
        <v>-12878.9892</v>
      </c>
    </row>
    <row r="36" spans="13:18" ht="15" customHeight="1">
      <c r="M36" s="39">
        <v>3</v>
      </c>
      <c r="N36" s="40">
        <f t="shared" ref="N36" si="204">VALUE(N3-300/100*(N1-N2))</f>
        <v>10544.2</v>
      </c>
      <c r="O36" s="40">
        <f t="shared" ref="O36" si="205">VALUE(O3-300/100*(O1-O2))</f>
        <v>10900.300000000003</v>
      </c>
      <c r="P36" s="40">
        <f t="shared" ref="P36" si="206">VALUE(P3-300/100*(P1-P2))</f>
        <v>12639.199999999997</v>
      </c>
      <c r="Q36" s="40">
        <f t="shared" ref="Q36:R36" si="207">VALUE(Q3-300/100*(Q1-Q2))</f>
        <v>30533.25</v>
      </c>
      <c r="R36" s="40">
        <f t="shared" si="207"/>
        <v>-14758.199999999999</v>
      </c>
    </row>
    <row r="37" spans="13:18" ht="15" customHeight="1">
      <c r="M37" s="39">
        <v>3.2360000000000002</v>
      </c>
      <c r="N37" s="40">
        <f t="shared" ref="N37" si="208">VALUE(N3-323.6/100*(N1-N2))</f>
        <v>10624.404600000002</v>
      </c>
      <c r="O37" s="40">
        <f t="shared" ref="O37" si="209">VALUE(O3-323.6/100*(O1-O2))</f>
        <v>11008.517800000003</v>
      </c>
      <c r="P37" s="40">
        <f t="shared" ref="P37" si="210">VALUE(P3-323.6/100*(P1-P2))</f>
        <v>12999.760799999998</v>
      </c>
      <c r="Q37" s="40">
        <f t="shared" ref="Q37:R37" si="211">VALUE(Q3-323.6/100*(Q1-Q2))</f>
        <v>32935.199000000001</v>
      </c>
      <c r="R37" s="40">
        <f t="shared" si="211"/>
        <v>-15919.178400000001</v>
      </c>
    </row>
    <row r="38" spans="13:18" ht="15" customHeight="1">
      <c r="M38" s="39">
        <v>3.2719999999999998</v>
      </c>
      <c r="N38" s="40">
        <f t="shared" ref="N38" si="212">VALUE(N3-327.2/100*(N1-N2))</f>
        <v>10636.639200000001</v>
      </c>
      <c r="O38" s="40">
        <f t="shared" ref="O38" si="213">VALUE(O3-327.2/100*(O1-O2))</f>
        <v>11025.025600000003</v>
      </c>
      <c r="P38" s="40">
        <f t="shared" ref="P38" si="214">VALUE(P3-327.2/100*(P1-P2))</f>
        <v>13054.761599999998</v>
      </c>
      <c r="Q38" s="40">
        <f t="shared" ref="Q38:R38" si="215">VALUE(Q3-327.2/100*(Q1-Q2))</f>
        <v>33301.597999999998</v>
      </c>
      <c r="R38" s="40">
        <f t="shared" si="215"/>
        <v>-16096.276799999998</v>
      </c>
    </row>
    <row r="39" spans="13:18" ht="15" customHeight="1">
      <c r="M39" s="39">
        <v>3.3820000000000001</v>
      </c>
      <c r="N39" s="40">
        <f t="shared" ref="N39" si="216">VALUE(N3-338.2/100*(N1-N2))</f>
        <v>10674.022700000001</v>
      </c>
      <c r="O39" s="40">
        <f t="shared" ref="O39" si="217">VALUE(O3-338.2/100*(O1-O2))</f>
        <v>11075.466100000003</v>
      </c>
      <c r="P39" s="40">
        <f t="shared" ref="P39" si="218">VALUE(P3-338.2/100*(P1-P2))</f>
        <v>13222.819599999997</v>
      </c>
      <c r="Q39" s="40">
        <f t="shared" ref="Q39:R39" si="219">VALUE(Q3-338.2/100*(Q1-Q2))</f>
        <v>34421.150499999996</v>
      </c>
      <c r="R39" s="40">
        <f t="shared" si="219"/>
        <v>-16637.410799999998</v>
      </c>
    </row>
    <row r="40" spans="13:18" ht="15" customHeight="1">
      <c r="M40" s="39">
        <v>3.4140000000000001</v>
      </c>
      <c r="N40" s="40">
        <f t="shared" ref="N40" si="220">VALUE(N3-341.4/100*(N1-N2))</f>
        <v>10684.8979</v>
      </c>
      <c r="O40" s="40">
        <f t="shared" ref="O40" si="221">VALUE(O3-341.4/100*(O1-O2))</f>
        <v>11090.139700000003</v>
      </c>
      <c r="P40" s="40">
        <f t="shared" ref="P40" si="222">VALUE(P3-341.4/100*(P1-P2))</f>
        <v>13271.709199999998</v>
      </c>
      <c r="Q40" s="40">
        <f t="shared" ref="Q40:R40" si="223">VALUE(Q3-341.4/100*(Q1-Q2))</f>
        <v>34746.838499999998</v>
      </c>
      <c r="R40" s="40">
        <f t="shared" si="223"/>
        <v>-16794.831599999998</v>
      </c>
    </row>
    <row r="41" spans="13:18" ht="15" customHeight="1">
      <c r="M41" s="39">
        <v>3.6179999999999999</v>
      </c>
      <c r="N41" s="40">
        <f t="shared" ref="N41" si="224">VALUE(N3-361.8/100*(N1-N2))</f>
        <v>10754.2273</v>
      </c>
      <c r="O41" s="40">
        <f t="shared" ref="O41" si="225">VALUE(O3-361.8/100*(O1-O2))</f>
        <v>11183.683900000004</v>
      </c>
      <c r="P41" s="40">
        <f t="shared" ref="P41" si="226">VALUE(P3-361.8/100*(P1-P2))</f>
        <v>13583.380399999998</v>
      </c>
      <c r="Q41" s="40">
        <f t="shared" ref="Q41:R41" si="227">VALUE(Q3-361.8/100*(Q1-Q2))</f>
        <v>36823.099500000004</v>
      </c>
      <c r="R41" s="40">
        <f t="shared" si="227"/>
        <v>-17798.389200000001</v>
      </c>
    </row>
    <row r="42" spans="13:18" ht="15" customHeight="1">
      <c r="M42" s="39">
        <v>4</v>
      </c>
      <c r="N42" s="40">
        <f t="shared" ref="N42" si="228">VALUE(N3-400/100*(N1-N2))</f>
        <v>10884.050000000001</v>
      </c>
      <c r="O42" s="40">
        <f t="shared" ref="O42" si="229">VALUE(O3-400/100*(O1-O2))</f>
        <v>11358.850000000004</v>
      </c>
      <c r="P42" s="40">
        <f t="shared" ref="P42" si="230">VALUE(P3-400/100*(P1-P2))</f>
        <v>14166.999999999996</v>
      </c>
      <c r="Q42" s="40">
        <f t="shared" ref="Q42:R42" si="231">VALUE(Q3-400/100*(Q1-Q2))</f>
        <v>40711</v>
      </c>
      <c r="R42" s="40">
        <f t="shared" si="231"/>
        <v>-19677.599999999999</v>
      </c>
    </row>
    <row r="43" spans="13:18" ht="15" customHeight="1">
      <c r="M43" s="39">
        <v>4.2359999999999998</v>
      </c>
      <c r="N43" s="40">
        <f t="shared" ref="N43" si="232">VALUE(N3-423.6/100*(N1-N2))</f>
        <v>10964.254600000002</v>
      </c>
      <c r="O43" s="40">
        <f t="shared" ref="O43" si="233">VALUE(O3-423.6/100*(O1-O2))</f>
        <v>11467.067800000004</v>
      </c>
      <c r="P43" s="40">
        <f t="shared" ref="P43" si="234">VALUE(P3-423.6/100*(P1-P2))</f>
        <v>14527.560799999999</v>
      </c>
      <c r="Q43" s="40">
        <f t="shared" ref="Q43:R43" si="235">VALUE(Q3-423.6/100*(Q1-Q2))</f>
        <v>43112.949000000008</v>
      </c>
      <c r="R43" s="40">
        <f t="shared" si="235"/>
        <v>-20838.578400000002</v>
      </c>
    </row>
    <row r="44" spans="13:18" ht="15" customHeight="1">
      <c r="M44" s="39">
        <v>4.2720000000000002</v>
      </c>
      <c r="N44" s="40">
        <f t="shared" ref="N44" si="236">VALUE(N3-427.2/100*(N1-N2))</f>
        <v>10976.489200000002</v>
      </c>
      <c r="O44" s="40">
        <f t="shared" ref="O44" si="237">VALUE(O3-427.2/100*(O1-O2))</f>
        <v>11483.575600000004</v>
      </c>
      <c r="P44" s="40">
        <f t="shared" ref="P44" si="238">VALUE(P3-427.2/100*(P1-P2))</f>
        <v>14582.561599999997</v>
      </c>
      <c r="Q44" s="40">
        <f t="shared" ref="Q44:R44" si="239">VALUE(Q3-427.2/100*(Q1-Q2))</f>
        <v>43479.348000000005</v>
      </c>
      <c r="R44" s="40">
        <f t="shared" si="239"/>
        <v>-21015.676800000001</v>
      </c>
    </row>
    <row r="45" spans="13:18" ht="15" customHeight="1">
      <c r="M45" s="39">
        <v>4.3819999999999997</v>
      </c>
      <c r="N45" s="40">
        <f t="shared" ref="N45" si="240">VALUE(N3-438.2/100*(N1-N2))</f>
        <v>11013.872700000002</v>
      </c>
      <c r="O45" s="40">
        <f t="shared" ref="O45" si="241">VALUE(O3-438.2/100*(O1-O2))</f>
        <v>11534.016100000004</v>
      </c>
      <c r="P45" s="40">
        <f t="shared" ref="P45" si="242">VALUE(P3-438.2/100*(P1-P2))</f>
        <v>14750.619599999996</v>
      </c>
      <c r="Q45" s="40">
        <f t="shared" ref="Q45:R45" si="243">VALUE(Q3-438.2/100*(Q1-Q2))</f>
        <v>44598.900499999996</v>
      </c>
      <c r="R45" s="40">
        <f t="shared" si="243"/>
        <v>-21556.810799999996</v>
      </c>
    </row>
    <row r="46" spans="13:18" ht="15" customHeight="1">
      <c r="M46" s="39">
        <v>4.4139999999999997</v>
      </c>
      <c r="N46" s="40">
        <f t="shared" ref="N46" si="244">VALUE(N3-414.4/100*(N1-N2))</f>
        <v>10932.988400000002</v>
      </c>
      <c r="O46" s="40">
        <f t="shared" ref="O46" si="245">VALUE(O3-414.4/100*(O1-O2))</f>
        <v>11424.881200000003</v>
      </c>
      <c r="P46" s="40">
        <f t="shared" ref="P46" si="246">VALUE(P3-414.4/100*(P1-P2))</f>
        <v>14387.003199999997</v>
      </c>
      <c r="Q46" s="40">
        <f t="shared" ref="Q46:R46" si="247">VALUE(Q3-414.4/100*(Q1-Q2))</f>
        <v>42176.595999999998</v>
      </c>
      <c r="R46" s="40">
        <f t="shared" si="247"/>
        <v>-20385.993599999998</v>
      </c>
    </row>
    <row r="47" spans="13:18" ht="15" customHeight="1">
      <c r="M47" s="39">
        <v>4.6180000000000003</v>
      </c>
      <c r="N47" s="40">
        <f t="shared" ref="N47" si="248">VALUE(N3-461.8/100*(N1-N2))</f>
        <v>11094.077300000001</v>
      </c>
      <c r="O47" s="40">
        <f t="shared" ref="O47" si="249">VALUE(O3-461.8/100*(O1-O2))</f>
        <v>11642.233900000005</v>
      </c>
      <c r="P47" s="40">
        <f t="shared" ref="P47" si="250">VALUE(P3-461.8/100*(P1-P2))</f>
        <v>15111.180399999997</v>
      </c>
      <c r="Q47" s="40">
        <f t="shared" ref="Q47:R47" si="251">VALUE(Q3-461.8/100*(Q1-Q2))</f>
        <v>47000.849500000004</v>
      </c>
      <c r="R47" s="40">
        <f t="shared" si="251"/>
        <v>-22717.789199999999</v>
      </c>
    </row>
    <row r="48" spans="13:18" ht="15" customHeight="1">
      <c r="M48" s="39">
        <v>4.7640000000000002</v>
      </c>
      <c r="N48" s="40">
        <f t="shared" ref="N48" si="252">VALUE(N3-476.4/100*(N1-N2))</f>
        <v>11143.695400000001</v>
      </c>
      <c r="O48" s="40">
        <f t="shared" ref="O48" si="253">VALUE(O3-476.4/100*(O1-O2))</f>
        <v>11709.182200000005</v>
      </c>
      <c r="P48" s="40">
        <f t="shared" ref="P48" si="254">VALUE(P3-476.4/100*(P1-P2))</f>
        <v>15334.239199999996</v>
      </c>
      <c r="Q48" s="40">
        <f t="shared" ref="Q48:R48" si="255">VALUE(Q3-476.4/100*(Q1-Q2))</f>
        <v>48486.800999999992</v>
      </c>
      <c r="R48" s="40">
        <f t="shared" si="255"/>
        <v>-23436.021599999996</v>
      </c>
    </row>
    <row r="49" spans="13:18" ht="15" customHeight="1">
      <c r="M49" s="39">
        <v>5</v>
      </c>
      <c r="N49" s="40">
        <f t="shared" ref="N49" si="256">VALUE(N3-500/100*(N1-N2))</f>
        <v>11223.900000000001</v>
      </c>
      <c r="O49" s="40">
        <f t="shared" ref="O49" si="257">VALUE(O3-500/100*(O1-O2))</f>
        <v>11817.400000000005</v>
      </c>
      <c r="P49" s="40">
        <f t="shared" ref="P49" si="258">VALUE(P3-500/100*(P1-P2))</f>
        <v>15694.799999999996</v>
      </c>
      <c r="Q49" s="40">
        <f t="shared" ref="Q49:R49" si="259">VALUE(Q3-500/100*(Q1-Q2))</f>
        <v>50888.75</v>
      </c>
      <c r="R49" s="40">
        <f t="shared" si="259"/>
        <v>-24597</v>
      </c>
    </row>
    <row r="50" spans="13:18" ht="15" customHeight="1">
      <c r="M50" s="39">
        <v>5.2359999999999998</v>
      </c>
      <c r="N50" s="40">
        <f t="shared" ref="N50" si="260">VALUE(N3-523.6/100*(N1-N2))</f>
        <v>11304.104600000002</v>
      </c>
      <c r="O50" s="40">
        <f t="shared" ref="O50" si="261">VALUE(O3-523.6/100*(O1-O2))</f>
        <v>11925.617800000005</v>
      </c>
      <c r="P50" s="40">
        <f t="shared" ref="P50" si="262">VALUE(P3-523.6/100*(P1-P2))</f>
        <v>16055.360799999999</v>
      </c>
      <c r="Q50" s="40">
        <f t="shared" ref="Q50:R50" si="263">VALUE(Q3-523.6/100*(Q1-Q2))</f>
        <v>53290.699000000008</v>
      </c>
      <c r="R50" s="40">
        <f t="shared" si="263"/>
        <v>-25757.9784</v>
      </c>
    </row>
    <row r="51" spans="13:18" ht="15" customHeight="1">
      <c r="M51" s="39">
        <v>5.3819999999999997</v>
      </c>
      <c r="N51" s="40">
        <f t="shared" ref="N51" si="264">VALUE(N3-538.2/100*(N1-N2))</f>
        <v>11353.722700000002</v>
      </c>
      <c r="O51" s="40">
        <f t="shared" ref="O51" si="265">VALUE(O3-538.2/100*(O1-O2))</f>
        <v>11992.566100000005</v>
      </c>
      <c r="P51" s="40">
        <f t="shared" ref="P51" si="266">VALUE(P3-538.2/100*(P1-P2))</f>
        <v>16278.419599999997</v>
      </c>
      <c r="Q51" s="40">
        <f t="shared" ref="Q51:R51" si="267">VALUE(Q3-538.2/100*(Q1-Q2))</f>
        <v>54776.650500000003</v>
      </c>
      <c r="R51" s="40">
        <f t="shared" si="267"/>
        <v>-26476.210800000001</v>
      </c>
    </row>
    <row r="52" spans="13:18" ht="15" customHeight="1">
      <c r="M52" s="39">
        <v>5.6180000000000003</v>
      </c>
      <c r="N52" s="40">
        <f t="shared" ref="N52" si="268">VALUE(N3-561.8/100*(N1-N2))</f>
        <v>11433.927300000001</v>
      </c>
      <c r="O52" s="40">
        <f t="shared" ref="O52" si="269">VALUE(O3-561.8/100*(O1-O2))</f>
        <v>12100.783900000006</v>
      </c>
      <c r="P52" s="40">
        <f t="shared" ref="P52" si="270">VALUE(P3-561.8/100*(P1-P2))</f>
        <v>16638.980399999997</v>
      </c>
      <c r="Q52" s="40">
        <f t="shared" ref="Q52:R52" si="271">VALUE(Q3-561.8/100*(Q1-Q2))</f>
        <v>57178.599499999997</v>
      </c>
      <c r="R52" s="40">
        <f t="shared" si="271"/>
        <v>-27637.189199999993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N1" workbookViewId="0">
      <selection activeCell="AY3" sqref="AY3"/>
    </sheetView>
  </sheetViews>
  <sheetFormatPr defaultRowHeight="14.4"/>
  <cols>
    <col min="1" max="51" width="10.77734375" style="15" customWidth="1"/>
  </cols>
  <sheetData>
    <row r="1" spans="1:5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</row>
    <row r="2" spans="1:5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</row>
    <row r="3" spans="1:5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</row>
    <row r="4" spans="1:5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</row>
    <row r="5" spans="1:5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>
      <c r="A6" s="26">
        <f t="shared" ref="A6:A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</row>
    <row r="7" spans="1:51">
      <c r="A7" s="27">
        <f t="shared" ref="A7:A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</row>
    <row r="8" spans="1:51">
      <c r="A8" s="28">
        <f t="shared" ref="A8:A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</row>
    <row r="9" spans="1:5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>
      <c r="A10" s="29">
        <f t="shared" ref="A10:A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</row>
    <row r="11" spans="1:51">
      <c r="A11" s="21">
        <f t="shared" ref="A11:A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</row>
    <row r="12" spans="1:51">
      <c r="A12" s="31">
        <f t="shared" ref="A12:A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</row>
    <row r="13" spans="1:5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32">
        <f t="shared" ref="A14:A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</row>
    <row r="15" spans="1:51">
      <c r="A15" s="34">
        <f t="shared" ref="A15:A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</row>
    <row r="16" spans="1:51">
      <c r="A16" s="35">
        <f t="shared" ref="A16:A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</row>
    <row r="17" spans="1:5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>
      <c r="A18" s="27">
        <f t="shared" ref="A18:A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</row>
    <row r="19" spans="1:51">
      <c r="A19" s="28">
        <f t="shared" ref="A19:A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</row>
    <row r="20" spans="1:51">
      <c r="A20" s="21">
        <f t="shared" ref="A20:A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</row>
    <row r="21" spans="1:51">
      <c r="A21" s="20">
        <f t="shared" ref="A21:A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</row>
    <row r="22" spans="1:51">
      <c r="A22" s="32">
        <f t="shared" ref="A22:A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</row>
    <row r="23" spans="1:51">
      <c r="A23" s="34">
        <f t="shared" ref="A23:A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</row>
    <row r="24" spans="1:5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>
      <c r="A25" s="36">
        <f t="shared" ref="A25:A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</row>
    <row r="26" spans="1:51">
      <c r="A26" s="36">
        <f t="shared" ref="A26:A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</row>
    <row r="27" spans="1:51">
      <c r="A27" s="36">
        <f t="shared" ref="A27:A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</row>
    <row r="28" spans="1:51">
      <c r="A28" s="36">
        <f t="shared" ref="A28:A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</row>
    <row r="29" spans="1:51">
      <c r="A29" s="36">
        <f t="shared" ref="A29:A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</row>
    <row r="30" spans="1:51">
      <c r="A30" s="36">
        <f t="shared" ref="A30:A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</row>
    <row r="31" spans="1:51">
      <c r="A31" s="36">
        <f t="shared" ref="A31:A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</row>
    <row r="32" spans="1:51">
      <c r="A32" s="37">
        <f t="shared" ref="A32:A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2020-04-29T18:45:16Z</dcterms:modified>
</cp:coreProperties>
</file>