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2"/>
  <c r="K28" i="2"/>
  <c r="K31" i="2" s="1"/>
  <c r="K27" i="2"/>
  <c r="K25" i="2"/>
  <c r="K26" i="2" s="1"/>
  <c r="K20" i="2"/>
  <c r="K18" i="2"/>
  <c r="K23" i="2" s="1"/>
  <c r="K11" i="2"/>
  <c r="K8" i="2" s="1"/>
  <c r="K6" i="2" l="1"/>
  <c r="K14" i="2"/>
  <c r="K16" i="2" s="1"/>
  <c r="K29" i="2"/>
  <c r="K32" i="2" s="1"/>
  <c r="K10" i="2" s="1"/>
  <c r="K7" i="2"/>
  <c r="K15" i="2"/>
  <c r="K21" i="2"/>
  <c r="K19" i="2"/>
  <c r="K22" i="2"/>
  <c r="I30" i="2"/>
  <c r="I28" i="2"/>
  <c r="I31" i="2" s="1"/>
  <c r="I27" i="2"/>
  <c r="I25" i="2"/>
  <c r="I20" i="2"/>
  <c r="I18" i="2"/>
  <c r="I23" i="2" s="1"/>
  <c r="I11" i="2"/>
  <c r="I8" i="2" s="1"/>
  <c r="K12" i="2" l="1"/>
  <c r="I29" i="2"/>
  <c r="I32" i="2" s="1"/>
  <c r="I10" i="2" s="1"/>
  <c r="I6" i="2"/>
  <c r="I7" i="2"/>
  <c r="I14" i="2"/>
  <c r="I16" i="2" s="1"/>
  <c r="I12" i="2"/>
  <c r="I15" i="2"/>
  <c r="I26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H30" i="2"/>
  <c r="H28" i="2"/>
  <c r="H31" i="2" s="1"/>
  <c r="H27" i="2"/>
  <c r="H25" i="2"/>
  <c r="H26" i="2" s="1"/>
  <c r="H20" i="2"/>
  <c r="H18" i="2"/>
  <c r="H23" i="2" s="1"/>
  <c r="H11" i="2"/>
  <c r="I22" i="2" l="1"/>
  <c r="I21" i="2"/>
  <c r="I19" i="2"/>
  <c r="H29" i="2"/>
  <c r="H32" i="2" s="1"/>
  <c r="H10" i="2" s="1"/>
  <c r="H22" i="2"/>
  <c r="H21" i="2"/>
  <c r="H19" i="2"/>
  <c r="H14" i="2"/>
  <c r="H16" i="2" s="1"/>
  <c r="H15" i="2"/>
  <c r="H7" i="2"/>
  <c r="H8" i="2"/>
  <c r="H6" i="2" s="1"/>
  <c r="H12" i="2" l="1"/>
  <c r="BY31" i="14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9" i="2"/>
  <c r="G32" i="2" s="1"/>
  <c r="G10" i="2" s="1"/>
  <c r="G19" i="2"/>
  <c r="G22" i="2"/>
  <c r="G21" i="2"/>
  <c r="G15" i="2"/>
  <c r="G7" i="2"/>
  <c r="G8" i="2"/>
  <c r="G6" i="2" s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G12" i="2" l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J30" i="2"/>
  <c r="J28" i="2"/>
  <c r="J31" i="2" s="1"/>
  <c r="J27" i="2"/>
  <c r="J25" i="2"/>
  <c r="J26" i="2" s="1"/>
  <c r="J20" i="2"/>
  <c r="J18" i="2"/>
  <c r="J23" i="2" s="1"/>
  <c r="J11" i="2"/>
  <c r="J8" i="2" s="1"/>
  <c r="J29" i="2" l="1"/>
  <c r="J32" i="2" s="1"/>
  <c r="J12" i="2" s="1"/>
  <c r="J14" i="2"/>
  <c r="J16" i="2" s="1"/>
  <c r="J22" i="2"/>
  <c r="J19" i="2"/>
  <c r="J21" i="2"/>
  <c r="J7" i="2"/>
  <c r="J15" i="2"/>
  <c r="J6" i="2"/>
  <c r="J10" i="2" l="1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V52" i="2" l="1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3" i="2"/>
  <c r="V12" i="2"/>
  <c r="V11" i="2"/>
  <c r="V10" i="2"/>
  <c r="V9" i="2"/>
  <c r="V8" i="2"/>
  <c r="V7" i="2"/>
  <c r="V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U52" i="2" l="1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<sst xmlns="http://schemas.openxmlformats.org/spreadsheetml/2006/main" count="72" uniqueCount="69">
  <si>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</si>
  <si>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</si>
  <si>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</si>
  <si>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</si>
  <si>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</si>
  <si>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</si>
  <si>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</si>
  <si>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</si>
  <si>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</si>
  <si>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</si>
  <si>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</si>
  <si>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</si>
  <si>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</si>
  <si>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</si>
  <si>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</si>
  <si>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</si>
  <si>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</si>
  <si>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</si>
  <si>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</si>
  <si>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</si>
  <si>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</si>
  <si>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</si>
  <si>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</si>
  <si>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</si>
  <si>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</si>
  <si>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</si>
  <si>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</si>
  <si>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</si>
  <si>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</si>
  <si>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</si>
  <si>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</si>
  <si>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</si>
  <si>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</si>
  <si>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</si>
  <si>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</si>
  <si>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</si>
  <si>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</si>
  <si>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</si>
  <si>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</si>
  <si>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</si>
  <si>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</si>
  <si>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</si>
  <si>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</si>
  <si>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</si>
  <si>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</si>
  <si>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</si>
  <si>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</si>
  <si>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</si>
  <si>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</si>
  <si>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</si>
  <si>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</si>
  <si>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</si>
  <si>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</si>
  <si>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</si>
  <si>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</si>
  <si>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</si>
  <si>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</si>
  <si>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</si>
  <si>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</si>
  <si>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</si>
  <si>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</si>
  <si>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</si>
  <si>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</si>
  <si>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</si>
  <si>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</si>
  <si>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</si>
  <si>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</si>
  <si>
    <t>10300~330</t>
  </si>
  <si>
    <t>10530~550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</si>
</sst>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54"/>
  <sheetViews>
    <sheetView showGridLines="0" tabSelected="1" topLeftCell="G1" zoomScale="110" zoomScaleNormal="110" workbookViewId="0">
      <selection activeCell="R1" sqref="R1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2.88671875" style="68" bestFit="1" customWidth="1"/>
    <col min="15" max="15" width="13.77734375" style="15" bestFit="1" customWidth="1"/>
    <col min="16" max="24" width="10.44140625" style="15" bestFit="1" customWidth="1"/>
    <col min="25" max="260" width="8.77734375" style="15" customWidth="1"/>
    <col min="261" max="16384" width="8.77734375" style="16"/>
  </cols>
  <sheetData>
    <row r="1" spans="1:25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43990</v>
      </c>
      <c r="H1" s="2">
        <v>43991</v>
      </c>
      <c r="I1" s="2">
        <v>43992</v>
      </c>
      <c r="J1" s="2">
        <v>43993</v>
      </c>
      <c r="K1" s="2">
        <v>43993</v>
      </c>
      <c r="L1" s="2"/>
      <c r="N1" s="68" t="s">
        <v>68</v>
      </c>
      <c r="O1" s="12" t="s">
        <v>27</v>
      </c>
      <c r="P1" s="14">
        <v>10328.5</v>
      </c>
      <c r="Q1" s="14">
        <v>10328.5</v>
      </c>
      <c r="R1" s="14">
        <v>9004.25</v>
      </c>
      <c r="S1" s="14">
        <v>8968.5499999999993</v>
      </c>
      <c r="T1" s="14">
        <v>8806.75</v>
      </c>
      <c r="U1" s="14">
        <v>2252.75</v>
      </c>
      <c r="V1" s="14">
        <v>12430.5</v>
      </c>
      <c r="W1" s="14">
        <v>8806.75</v>
      </c>
      <c r="X1" s="14">
        <v>8806.75</v>
      </c>
    </row>
    <row r="2" spans="1:25" ht="15" customHeight="1" thickBot="1">
      <c r="A2" s="17"/>
      <c r="B2" s="18"/>
      <c r="C2" s="18"/>
      <c r="D2" s="3" t="s">
        <v>1</v>
      </c>
      <c r="E2" s="56">
        <v>9598.85</v>
      </c>
      <c r="F2" s="56">
        <v>10177.799999999999</v>
      </c>
      <c r="G2" s="56">
        <v>10328.5</v>
      </c>
      <c r="H2" s="56">
        <v>10291.15</v>
      </c>
      <c r="I2" s="56">
        <v>10148.75</v>
      </c>
      <c r="J2" s="56">
        <v>10112.049999999999</v>
      </c>
      <c r="K2" s="56">
        <v>21244.45</v>
      </c>
      <c r="L2" s="56"/>
      <c r="N2" s="68" t="s">
        <v>67</v>
      </c>
      <c r="O2" s="12" t="s">
        <v>28</v>
      </c>
      <c r="P2" s="14">
        <v>10120.25</v>
      </c>
      <c r="Q2" s="14">
        <v>10021.450000000001</v>
      </c>
      <c r="R2" s="14">
        <v>10328.5</v>
      </c>
      <c r="S2" s="14">
        <v>10328.5</v>
      </c>
      <c r="T2" s="14">
        <v>10328.5</v>
      </c>
      <c r="U2" s="14">
        <v>12430.5</v>
      </c>
      <c r="V2" s="14">
        <v>7511.1</v>
      </c>
      <c r="W2" s="14">
        <v>9178.5499999999993</v>
      </c>
      <c r="X2" s="14">
        <v>9511.25</v>
      </c>
    </row>
    <row r="3" spans="1:25" ht="15" customHeight="1" thickBot="1">
      <c r="A3" s="17"/>
      <c r="B3" s="4"/>
      <c r="C3" s="5"/>
      <c r="D3" s="3" t="s">
        <v>2</v>
      </c>
      <c r="E3" s="55">
        <v>8806.75</v>
      </c>
      <c r="F3" s="55">
        <v>10040.75</v>
      </c>
      <c r="G3" s="55">
        <v>10120.25</v>
      </c>
      <c r="H3" s="55">
        <v>10021.450000000001</v>
      </c>
      <c r="I3" s="55">
        <v>10036.85</v>
      </c>
      <c r="J3" s="55">
        <v>9885.0499999999993</v>
      </c>
      <c r="K3" s="55">
        <v>20458.3</v>
      </c>
      <c r="L3" s="55"/>
      <c r="O3" s="12" t="s">
        <v>29</v>
      </c>
      <c r="P3" s="14">
        <v>10291.15</v>
      </c>
      <c r="Q3" s="14">
        <v>10148.75</v>
      </c>
      <c r="R3" s="14"/>
      <c r="S3" s="14"/>
      <c r="T3" s="14">
        <v>9885.0499999999993</v>
      </c>
      <c r="U3" s="14"/>
      <c r="V3" s="14"/>
      <c r="W3" s="14">
        <v>8968.5499999999993</v>
      </c>
      <c r="X3" s="14">
        <v>9376.9</v>
      </c>
      <c r="Y3" s="51"/>
    </row>
    <row r="4" spans="1:25" ht="15" customHeight="1">
      <c r="A4" s="17"/>
      <c r="B4" s="4"/>
      <c r="C4" s="5"/>
      <c r="D4" s="3" t="s">
        <v>3</v>
      </c>
      <c r="E4" s="21">
        <v>9580.35</v>
      </c>
      <c r="F4" s="21">
        <v>10142.15</v>
      </c>
      <c r="G4" s="21">
        <v>10167.450000000001</v>
      </c>
      <c r="H4" s="21">
        <v>10046.65</v>
      </c>
      <c r="I4" s="21">
        <v>10116.15</v>
      </c>
      <c r="J4" s="21">
        <v>9902</v>
      </c>
      <c r="K4" s="21">
        <v>20525.150000000001</v>
      </c>
      <c r="L4" s="21"/>
      <c r="N4" s="68">
        <v>10120.25</v>
      </c>
      <c r="P4" s="15" t="s">
        <v>66</v>
      </c>
    </row>
    <row r="5" spans="1:25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N5" s="68">
        <v>9944</v>
      </c>
      <c r="O5" s="22" t="s">
        <v>30</v>
      </c>
      <c r="P5" s="23"/>
      <c r="Q5" s="23"/>
      <c r="R5" s="23"/>
      <c r="S5" s="23"/>
      <c r="T5" s="23"/>
      <c r="U5" s="23"/>
      <c r="V5" s="23"/>
      <c r="W5" s="23"/>
      <c r="X5" s="23"/>
    </row>
    <row r="6" spans="1:25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10336.766666666663</v>
      </c>
      <c r="G6" s="26">
        <f t="shared" ref="G6:H6" si="1">G8+G25</f>
        <v>10498.8</v>
      </c>
      <c r="H6" s="26">
        <f t="shared" si="1"/>
        <v>10487.749999999998</v>
      </c>
      <c r="I6" s="26">
        <f t="shared" ref="I6" si="2">I8+I25</f>
        <v>10276.216666666667</v>
      </c>
      <c r="J6" s="26">
        <f t="shared" ref="J6:K6" si="3">J8+J25</f>
        <v>10274.683333333334</v>
      </c>
      <c r="K6" s="26">
        <f t="shared" si="3"/>
        <v>21813.116666666672</v>
      </c>
      <c r="L6" s="26"/>
      <c r="N6" s="68">
        <v>9800</v>
      </c>
      <c r="O6" s="43">
        <v>0.23599999999999999</v>
      </c>
      <c r="P6" s="44">
        <f t="shared" ref="P6:T6" si="4">VALUE(23.6/100*(P1-P2)+P2)</f>
        <v>10169.397000000001</v>
      </c>
      <c r="Q6" s="44">
        <f t="shared" si="4"/>
        <v>10093.9138</v>
      </c>
      <c r="R6" s="44">
        <f t="shared" ref="R6:S6" si="5">VALUE(23.6/100*(R1-R2)+R2)</f>
        <v>10015.977000000001</v>
      </c>
      <c r="S6" s="44">
        <f t="shared" si="5"/>
        <v>10007.551799999999</v>
      </c>
      <c r="T6" s="44">
        <f t="shared" si="4"/>
        <v>9969.3670000000002</v>
      </c>
      <c r="U6" s="44">
        <f t="shared" ref="U6:X6" si="6">VALUE(23.6/100*(U1-U2)+U2)</f>
        <v>10028.550999999999</v>
      </c>
      <c r="V6" s="44">
        <f t="shared" si="6"/>
        <v>8672.0784000000003</v>
      </c>
      <c r="W6" s="44">
        <f t="shared" si="6"/>
        <v>9090.8051999999989</v>
      </c>
      <c r="X6" s="44">
        <f t="shared" si="6"/>
        <v>9344.9879999999994</v>
      </c>
    </row>
    <row r="7" spans="1:25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10257.283333333331</v>
      </c>
      <c r="G7" s="27">
        <f t="shared" ref="G7:H7" si="8">G11+G25</f>
        <v>10413.65</v>
      </c>
      <c r="H7" s="27">
        <f t="shared" si="8"/>
        <v>10389.449999999999</v>
      </c>
      <c r="I7" s="27">
        <f t="shared" ref="I7" si="9">I11+I25</f>
        <v>10212.483333333334</v>
      </c>
      <c r="J7" s="27">
        <f t="shared" ref="J7:K7" si="10">J11+J25</f>
        <v>10193.366666666667</v>
      </c>
      <c r="K7" s="27">
        <f t="shared" si="10"/>
        <v>21528.783333333336</v>
      </c>
      <c r="L7" s="27"/>
      <c r="N7" s="68">
        <v>9706.9500000000007</v>
      </c>
      <c r="O7" s="47">
        <v>0.38200000000000001</v>
      </c>
      <c r="P7" s="48">
        <f t="shared" ref="P7:T7" si="11">38.2/100*(P1-P2)+P2</f>
        <v>10199.8015</v>
      </c>
      <c r="Q7" s="48">
        <f t="shared" si="11"/>
        <v>10138.7431</v>
      </c>
      <c r="R7" s="48">
        <f t="shared" ref="R7:S7" si="12">38.2/100*(R1-R2)+R2</f>
        <v>9822.6365000000005</v>
      </c>
      <c r="S7" s="48">
        <f t="shared" si="12"/>
        <v>9808.9990999999991</v>
      </c>
      <c r="T7" s="48">
        <f t="shared" si="11"/>
        <v>9747.1915000000008</v>
      </c>
      <c r="U7" s="48">
        <f t="shared" ref="U7:X7" si="13">38.2/100*(U1-U2)+U2</f>
        <v>8542.5995000000003</v>
      </c>
      <c r="V7" s="48">
        <f t="shared" si="13"/>
        <v>9390.3107999999993</v>
      </c>
      <c r="W7" s="48">
        <f t="shared" si="13"/>
        <v>9036.5223999999998</v>
      </c>
      <c r="X7" s="48">
        <f t="shared" si="13"/>
        <v>9242.1309999999994</v>
      </c>
    </row>
    <row r="8" spans="1:25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10199.716666666664</v>
      </c>
      <c r="G8" s="28">
        <f t="shared" ref="G8:H8" si="15">(2*G11)-G3</f>
        <v>10290.549999999999</v>
      </c>
      <c r="H8" s="28">
        <f t="shared" si="15"/>
        <v>10218.049999999999</v>
      </c>
      <c r="I8" s="28">
        <f t="shared" ref="I8" si="16">(2*I11)-I3</f>
        <v>10164.316666666668</v>
      </c>
      <c r="J8" s="28">
        <f t="shared" ref="J8:K8" si="17">(2*J11)-J3</f>
        <v>10047.683333333334</v>
      </c>
      <c r="K8" s="28">
        <f t="shared" si="17"/>
        <v>21026.966666666671</v>
      </c>
      <c r="L8" s="28"/>
      <c r="O8" s="41">
        <v>0.5</v>
      </c>
      <c r="P8" s="42">
        <f t="shared" ref="P8:T8" si="18">VALUE(50/100*(P1-P2)+P2)</f>
        <v>10224.375</v>
      </c>
      <c r="Q8" s="42">
        <f t="shared" si="18"/>
        <v>10174.975</v>
      </c>
      <c r="R8" s="42">
        <f t="shared" ref="R8:S8" si="19">VALUE(50/100*(R1-R2)+R2)</f>
        <v>9666.375</v>
      </c>
      <c r="S8" s="42">
        <f t="shared" si="19"/>
        <v>9648.5249999999996</v>
      </c>
      <c r="T8" s="42">
        <f t="shared" si="18"/>
        <v>9567.625</v>
      </c>
      <c r="U8" s="42">
        <f t="shared" ref="U8:X8" si="20">VALUE(50/100*(U1-U2)+U2)</f>
        <v>7341.625</v>
      </c>
      <c r="V8" s="42">
        <f t="shared" si="20"/>
        <v>9970.7999999999993</v>
      </c>
      <c r="W8" s="42">
        <f t="shared" si="20"/>
        <v>8992.65</v>
      </c>
      <c r="X8" s="42">
        <f t="shared" si="20"/>
        <v>9159</v>
      </c>
    </row>
    <row r="9" spans="1:25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O9" s="49">
        <v>0.61799999999999999</v>
      </c>
      <c r="P9" s="50">
        <f t="shared" ref="P9:T9" si="21">VALUE(61.8/100*(P1-P2)+P2)</f>
        <v>10248.9485</v>
      </c>
      <c r="Q9" s="50">
        <f t="shared" si="21"/>
        <v>10211.206900000001</v>
      </c>
      <c r="R9" s="50">
        <f t="shared" ref="R9:S9" si="22">VALUE(61.8/100*(R1-R2)+R2)</f>
        <v>9510.1134999999995</v>
      </c>
      <c r="S9" s="50">
        <f t="shared" si="22"/>
        <v>9488.0509000000002</v>
      </c>
      <c r="T9" s="50">
        <f t="shared" si="21"/>
        <v>9388.0584999999992</v>
      </c>
      <c r="U9" s="50">
        <f t="shared" ref="U9:X9" si="23">VALUE(61.8/100*(U1-U2)+U2)</f>
        <v>6140.6504999999997</v>
      </c>
      <c r="V9" s="50">
        <f t="shared" si="23"/>
        <v>10551.289199999999</v>
      </c>
      <c r="W9" s="50">
        <f t="shared" si="23"/>
        <v>8948.7775999999994</v>
      </c>
      <c r="X9" s="50">
        <f t="shared" si="23"/>
        <v>9075.8690000000006</v>
      </c>
    </row>
    <row r="10" spans="1:25" ht="15" customHeight="1">
      <c r="A10" s="24"/>
      <c r="B10" s="25"/>
      <c r="C10" s="25"/>
      <c r="D10" s="6" t="s">
        <v>8</v>
      </c>
      <c r="E10" s="53">
        <f t="shared" ref="E10:F10" si="24">E11+E32/2</f>
        <v>9454.5</v>
      </c>
      <c r="F10" s="53">
        <f t="shared" si="24"/>
        <v>10131.191666666664</v>
      </c>
      <c r="G10" s="53">
        <f t="shared" ref="G10:H10" si="25">G11+G32/2</f>
        <v>10224.375</v>
      </c>
      <c r="H10" s="53">
        <f t="shared" si="25"/>
        <v>10156.299999999999</v>
      </c>
      <c r="I10" s="53">
        <f t="shared" ref="I10" si="26">I11+I32/2</f>
        <v>10108.366666666669</v>
      </c>
      <c r="J10" s="53">
        <f t="shared" ref="J10:K10" si="27">J11+J32/2</f>
        <v>9998.5499999999993</v>
      </c>
      <c r="K10" s="53">
        <f t="shared" si="27"/>
        <v>20851.375</v>
      </c>
      <c r="L10" s="53"/>
      <c r="O10" s="39">
        <v>0.70699999999999996</v>
      </c>
      <c r="P10" s="40">
        <f t="shared" ref="P10:T10" si="28">VALUE(70.7/100*(P1-P2)+P2)</f>
        <v>10267.482749999999</v>
      </c>
      <c r="Q10" s="40">
        <f t="shared" si="28"/>
        <v>10238.53435</v>
      </c>
      <c r="R10" s="40">
        <f t="shared" ref="R10:S10" si="29">VALUE(70.7/100*(R1-R2)+R2)</f>
        <v>9392.2552500000002</v>
      </c>
      <c r="S10" s="40">
        <f t="shared" si="29"/>
        <v>9367.0153499999997</v>
      </c>
      <c r="T10" s="40">
        <f t="shared" si="28"/>
        <v>9252.6227500000005</v>
      </c>
      <c r="U10" s="40">
        <f t="shared" ref="U10:X10" si="30">VALUE(70.7/100*(U1-U2)+U2)</f>
        <v>5234.8307499999992</v>
      </c>
      <c r="V10" s="40">
        <f t="shared" si="30"/>
        <v>10989.1158</v>
      </c>
      <c r="W10" s="40">
        <f t="shared" si="30"/>
        <v>8915.6873999999989</v>
      </c>
      <c r="X10" s="40">
        <f t="shared" si="30"/>
        <v>9013.1684999999998</v>
      </c>
    </row>
    <row r="11" spans="1:25" ht="15" customHeight="1">
      <c r="A11" s="24"/>
      <c r="B11" s="25"/>
      <c r="C11" s="25"/>
      <c r="D11" s="6" t="s">
        <v>9</v>
      </c>
      <c r="E11" s="21">
        <f t="shared" ref="E11:F11" si="31">(E2+E3+E4)/3</f>
        <v>9328.65</v>
      </c>
      <c r="F11" s="21">
        <f t="shared" si="31"/>
        <v>10120.233333333332</v>
      </c>
      <c r="G11" s="21">
        <f t="shared" ref="G11:H11" si="32">(G2+G3+G4)/3</f>
        <v>10205.4</v>
      </c>
      <c r="H11" s="21">
        <f t="shared" si="32"/>
        <v>10119.75</v>
      </c>
      <c r="I11" s="21">
        <f t="shared" ref="I11" si="33">(I2+I3+I4)/3</f>
        <v>10100.583333333334</v>
      </c>
      <c r="J11" s="21">
        <f t="shared" ref="J11:K11" si="34">(J2+J3+J4)/3</f>
        <v>9966.3666666666668</v>
      </c>
      <c r="K11" s="21">
        <f t="shared" si="34"/>
        <v>20742.633333333335</v>
      </c>
      <c r="L11" s="21"/>
      <c r="O11" s="45">
        <v>0.78600000000000003</v>
      </c>
      <c r="P11" s="46">
        <f t="shared" ref="P11:T11" si="35">VALUE(78.6/100*(P1-P2)+P2)</f>
        <v>10283.934499999999</v>
      </c>
      <c r="Q11" s="46">
        <f t="shared" si="35"/>
        <v>10262.791300000001</v>
      </c>
      <c r="R11" s="46">
        <f t="shared" ref="R11:S11" si="36">VALUE(78.6/100*(R1-R2)+R2)</f>
        <v>9287.6394999999993</v>
      </c>
      <c r="S11" s="46">
        <f t="shared" si="36"/>
        <v>9259.5792999999994</v>
      </c>
      <c r="T11" s="46">
        <f t="shared" si="35"/>
        <v>9132.4045000000006</v>
      </c>
      <c r="U11" s="46">
        <f t="shared" ref="U11:X11" si="37">VALUE(78.6/100*(U1-U2)+U2)</f>
        <v>4430.7885000000006</v>
      </c>
      <c r="V11" s="46">
        <f t="shared" si="37"/>
        <v>11377.7484</v>
      </c>
      <c r="W11" s="46">
        <f t="shared" si="37"/>
        <v>8886.3151999999991</v>
      </c>
      <c r="X11" s="46">
        <f t="shared" si="37"/>
        <v>8957.5130000000008</v>
      </c>
    </row>
    <row r="12" spans="1:25" ht="15" customHeight="1">
      <c r="A12" s="24"/>
      <c r="B12" s="25"/>
      <c r="C12" s="25"/>
      <c r="D12" s="6" t="s">
        <v>10</v>
      </c>
      <c r="E12" s="54">
        <f t="shared" ref="E12:F12" si="38">E11-E32/2</f>
        <v>9202.7999999999993</v>
      </c>
      <c r="F12" s="54">
        <f t="shared" si="38"/>
        <v>10109.275</v>
      </c>
      <c r="G12" s="54">
        <f t="shared" ref="G12:H12" si="39">G11-G32/2</f>
        <v>10186.424999999999</v>
      </c>
      <c r="H12" s="54">
        <f t="shared" si="39"/>
        <v>10083.200000000001</v>
      </c>
      <c r="I12" s="54">
        <f t="shared" ref="I12" si="40">I11-I32/2</f>
        <v>10092.799999999999</v>
      </c>
      <c r="J12" s="54">
        <f t="shared" ref="J12:K12" si="41">J11-J32/2</f>
        <v>9934.1833333333343</v>
      </c>
      <c r="K12" s="54">
        <f t="shared" si="41"/>
        <v>20633.89166666667</v>
      </c>
      <c r="L12" s="54"/>
      <c r="O12" s="39">
        <v>1</v>
      </c>
      <c r="P12" s="40">
        <f t="shared" ref="P12:T12" si="42">VALUE(100/100*(P1-P2)+P2)</f>
        <v>10328.5</v>
      </c>
      <c r="Q12" s="40">
        <f t="shared" si="42"/>
        <v>10328.5</v>
      </c>
      <c r="R12" s="40">
        <f t="shared" ref="R12:S12" si="43">VALUE(100/100*(R1-R2)+R2)</f>
        <v>9004.25</v>
      </c>
      <c r="S12" s="40">
        <f t="shared" si="43"/>
        <v>8968.5499999999993</v>
      </c>
      <c r="T12" s="40">
        <f t="shared" si="42"/>
        <v>8806.75</v>
      </c>
      <c r="U12" s="40">
        <f t="shared" ref="U12:X12" si="44">VALUE(100/100*(U1-U2)+U2)</f>
        <v>2252.75</v>
      </c>
      <c r="V12" s="40">
        <f t="shared" si="44"/>
        <v>12430.5</v>
      </c>
      <c r="W12" s="40">
        <f t="shared" si="44"/>
        <v>8806.75</v>
      </c>
      <c r="X12" s="40">
        <f t="shared" si="44"/>
        <v>8806.75</v>
      </c>
    </row>
    <row r="13" spans="1:25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O13" s="39">
        <v>1.236</v>
      </c>
      <c r="P13" s="40">
        <f t="shared" ref="P13:T13" si="45">VALUE(123.6/100*(P1-P2)+P2)</f>
        <v>10377.647000000001</v>
      </c>
      <c r="Q13" s="40">
        <f t="shared" si="45"/>
        <v>10400.9638</v>
      </c>
      <c r="R13" s="40">
        <f t="shared" ref="R13:S13" si="46">VALUE(123.6/100*(R1-R2)+R2)</f>
        <v>8691.7270000000008</v>
      </c>
      <c r="S13" s="40">
        <f t="shared" si="46"/>
        <v>8647.6017999999985</v>
      </c>
      <c r="T13" s="40">
        <f t="shared" si="45"/>
        <v>8447.6170000000002</v>
      </c>
      <c r="U13" s="40">
        <f t="shared" ref="U13:X13" si="47">VALUE(123.6/100*(U1-U2)+U2)</f>
        <v>-149.19900000000052</v>
      </c>
      <c r="V13" s="40">
        <f t="shared" si="47"/>
        <v>13591.4784</v>
      </c>
      <c r="W13" s="40">
        <f t="shared" si="47"/>
        <v>8719.0051999999996</v>
      </c>
      <c r="X13" s="40">
        <f t="shared" si="47"/>
        <v>8640.4879999999994</v>
      </c>
    </row>
    <row r="14" spans="1:25" ht="15" customHeight="1">
      <c r="A14" s="24"/>
      <c r="B14" s="25"/>
      <c r="C14" s="25"/>
      <c r="D14" s="6" t="s">
        <v>11</v>
      </c>
      <c r="E14" s="32">
        <f t="shared" ref="E14:F14" si="48">2*E11-E2</f>
        <v>9058.4499999999989</v>
      </c>
      <c r="F14" s="32">
        <f t="shared" si="48"/>
        <v>10062.666666666664</v>
      </c>
      <c r="G14" s="32">
        <f t="shared" ref="G14:H14" si="49">2*G11-G2</f>
        <v>10082.299999999999</v>
      </c>
      <c r="H14" s="32">
        <f t="shared" si="49"/>
        <v>9948.35</v>
      </c>
      <c r="I14" s="32">
        <f t="shared" ref="I14" si="50">2*I11-I2</f>
        <v>10052.416666666668</v>
      </c>
      <c r="J14" s="32">
        <f t="shared" ref="J14:K14" si="51">2*J11-J2</f>
        <v>9820.6833333333343</v>
      </c>
      <c r="K14" s="32">
        <f t="shared" si="51"/>
        <v>20240.816666666669</v>
      </c>
      <c r="L14" s="32"/>
      <c r="O14" s="33"/>
      <c r="P14" s="30"/>
      <c r="Q14" s="30"/>
      <c r="R14" s="30"/>
      <c r="S14" s="30"/>
      <c r="T14" s="30"/>
      <c r="U14" s="30"/>
      <c r="V14" s="30"/>
      <c r="W14" s="30"/>
      <c r="X14" s="30"/>
    </row>
    <row r="15" spans="1:25" ht="15" customHeight="1">
      <c r="A15" s="24"/>
      <c r="B15" s="25"/>
      <c r="C15" s="25"/>
      <c r="D15" s="6" t="s">
        <v>12</v>
      </c>
      <c r="E15" s="34">
        <f t="shared" ref="E15:F15" si="52">E11-E25</f>
        <v>8536.5499999999993</v>
      </c>
      <c r="F15" s="34">
        <f t="shared" si="52"/>
        <v>9983.1833333333325</v>
      </c>
      <c r="G15" s="34">
        <f t="shared" ref="G15:H15" si="53">G11-G25</f>
        <v>9997.15</v>
      </c>
      <c r="H15" s="34">
        <f t="shared" si="53"/>
        <v>9850.0500000000011</v>
      </c>
      <c r="I15" s="34">
        <f t="shared" ref="I15" si="54">I11-I25</f>
        <v>9988.6833333333343</v>
      </c>
      <c r="J15" s="34">
        <f t="shared" ref="J15:K15" si="55">J11-J25</f>
        <v>9739.3666666666668</v>
      </c>
      <c r="K15" s="34">
        <f t="shared" si="55"/>
        <v>19956.483333333334</v>
      </c>
      <c r="L15" s="34"/>
      <c r="O15" s="38" t="s">
        <v>31</v>
      </c>
      <c r="P15" s="30"/>
      <c r="Q15" s="30"/>
      <c r="R15" s="30"/>
      <c r="S15" s="30"/>
      <c r="T15" s="30"/>
      <c r="U15" s="30"/>
      <c r="V15" s="30"/>
      <c r="W15" s="30"/>
      <c r="X15" s="30"/>
    </row>
    <row r="16" spans="1:25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9925.616666666665</v>
      </c>
      <c r="G16" s="35">
        <f t="shared" ref="G16:H16" si="57">G14-G25</f>
        <v>9874.0499999999993</v>
      </c>
      <c r="H16" s="35">
        <f t="shared" si="57"/>
        <v>9678.6500000000015</v>
      </c>
      <c r="I16" s="35">
        <f t="shared" ref="I16" si="58">I14-I25</f>
        <v>9940.5166666666682</v>
      </c>
      <c r="J16" s="35">
        <f t="shared" ref="J16:K16" si="59">J14-J25</f>
        <v>9593.6833333333343</v>
      </c>
      <c r="K16" s="35">
        <f t="shared" si="59"/>
        <v>19454.666666666668</v>
      </c>
      <c r="L16" s="35"/>
      <c r="O16" s="39">
        <v>0.23599999999999999</v>
      </c>
      <c r="P16" s="40">
        <f t="shared" ref="P16:T16" si="60">VALUE(P3-23.6/100*(P1-P2))</f>
        <v>10242.002999999999</v>
      </c>
      <c r="Q16" s="40">
        <f t="shared" si="60"/>
        <v>10076.2862</v>
      </c>
      <c r="R16" s="40">
        <f t="shared" ref="R16:S16" si="61">VALUE(R3-23.6/100*(R1-R2))</f>
        <v>312.52300000000002</v>
      </c>
      <c r="S16" s="40">
        <f t="shared" si="61"/>
        <v>320.94820000000021</v>
      </c>
      <c r="T16" s="40">
        <f t="shared" si="60"/>
        <v>10244.182999999999</v>
      </c>
      <c r="U16" s="40">
        <f t="shared" ref="U16:X16" si="62">VALUE(U3-23.6/100*(U1-U2))</f>
        <v>2401.9490000000001</v>
      </c>
      <c r="V16" s="40">
        <f t="shared" si="62"/>
        <v>-1160.9784</v>
      </c>
      <c r="W16" s="40">
        <f t="shared" si="62"/>
        <v>9056.2947999999997</v>
      </c>
      <c r="X16" s="40">
        <f t="shared" si="62"/>
        <v>9543.1620000000003</v>
      </c>
    </row>
    <row r="17" spans="1:25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O17" s="66">
        <v>0.38200000000000001</v>
      </c>
      <c r="P17" s="67">
        <f t="shared" ref="P17:T17" si="63">VALUE(P3-38.2/100*(P1-P2))</f>
        <v>10211.5985</v>
      </c>
      <c r="Q17" s="67">
        <f t="shared" si="63"/>
        <v>10031.456900000001</v>
      </c>
      <c r="R17" s="67">
        <f t="shared" ref="R17:S17" si="64">VALUE(R3-38.2/100*(R1-R2))</f>
        <v>505.86349999999999</v>
      </c>
      <c r="S17" s="67">
        <f t="shared" si="64"/>
        <v>519.50090000000034</v>
      </c>
      <c r="T17" s="67">
        <f t="shared" si="63"/>
        <v>10466.358499999998</v>
      </c>
      <c r="U17" s="67">
        <f t="shared" ref="U17:X17" si="65">VALUE(U3-38.2/100*(U1-U2))</f>
        <v>3887.9005000000002</v>
      </c>
      <c r="V17" s="67">
        <f t="shared" si="65"/>
        <v>-1879.2107999999998</v>
      </c>
      <c r="W17" s="67">
        <f t="shared" si="65"/>
        <v>9110.5775999999987</v>
      </c>
      <c r="X17" s="67">
        <f t="shared" si="65"/>
        <v>9646.0190000000002</v>
      </c>
    </row>
    <row r="18" spans="1:25" ht="15" customHeight="1">
      <c r="A18" s="24"/>
      <c r="B18" s="25"/>
      <c r="C18" s="25"/>
      <c r="D18" s="6" t="s">
        <v>15</v>
      </c>
      <c r="E18" s="27">
        <f t="shared" ref="E18:F18" si="66">(E2/E3)*E4</f>
        <v>10442.029420330997</v>
      </c>
      <c r="F18" s="27">
        <f t="shared" si="66"/>
        <v>10280.58404700844</v>
      </c>
      <c r="G18" s="27">
        <f t="shared" ref="G18:H18" si="67">(G2/G3)*G4</f>
        <v>10376.671260591391</v>
      </c>
      <c r="H18" s="27">
        <f t="shared" si="67"/>
        <v>10317.028189283985</v>
      </c>
      <c r="I18" s="27">
        <f t="shared" ref="I18" si="68">(I2/I3)*I4</f>
        <v>10228.93410905812</v>
      </c>
      <c r="J18" s="27">
        <f t="shared" ref="J18:K18" si="69">(J2/J3)*J4</f>
        <v>10129.38923930582</v>
      </c>
      <c r="K18" s="27">
        <f t="shared" si="69"/>
        <v>21313.868841374897</v>
      </c>
      <c r="L18" s="27"/>
      <c r="O18" s="66">
        <v>0.5</v>
      </c>
      <c r="P18" s="67">
        <f t="shared" ref="P18:T18" si="70">VALUE(P3-50/100*(P1-P2))</f>
        <v>10187.025</v>
      </c>
      <c r="Q18" s="67">
        <f t="shared" si="70"/>
        <v>9995.2250000000004</v>
      </c>
      <c r="R18" s="67">
        <f t="shared" ref="R18:S18" si="71">VALUE(R3-50/100*(R1-R2))</f>
        <v>662.125</v>
      </c>
      <c r="S18" s="67">
        <f t="shared" si="71"/>
        <v>679.97500000000036</v>
      </c>
      <c r="T18" s="67">
        <f t="shared" si="70"/>
        <v>10645.924999999999</v>
      </c>
      <c r="U18" s="67">
        <f t="shared" ref="U18:X18" si="72">VALUE(U3-50/100*(U1-U2))</f>
        <v>5088.875</v>
      </c>
      <c r="V18" s="67">
        <f t="shared" si="72"/>
        <v>-2459.6999999999998</v>
      </c>
      <c r="W18" s="67">
        <f t="shared" si="72"/>
        <v>9154.4499999999989</v>
      </c>
      <c r="X18" s="67">
        <f t="shared" si="72"/>
        <v>9729.15</v>
      </c>
    </row>
    <row r="19" spans="1:25" ht="15" customHeight="1">
      <c r="A19" s="24"/>
      <c r="B19" s="25"/>
      <c r="C19" s="25"/>
      <c r="D19" s="6" t="s">
        <v>16</v>
      </c>
      <c r="E19" s="28">
        <f t="shared" ref="E19:F19" si="73">E4+E26/2</f>
        <v>10016.005000000001</v>
      </c>
      <c r="F19" s="28">
        <f t="shared" si="73"/>
        <v>10217.5275</v>
      </c>
      <c r="G19" s="28">
        <f t="shared" ref="G19:H19" si="74">G4+G26/2</f>
        <v>10281.987500000001</v>
      </c>
      <c r="H19" s="28">
        <f t="shared" si="74"/>
        <v>10194.984999999999</v>
      </c>
      <c r="I19" s="28">
        <f t="shared" ref="I19" si="75">I4+I26/2</f>
        <v>10177.695</v>
      </c>
      <c r="J19" s="28">
        <f t="shared" ref="J19:K19" si="76">J4+J26/2</f>
        <v>10026.85</v>
      </c>
      <c r="K19" s="28">
        <f t="shared" si="76"/>
        <v>20957.532500000001</v>
      </c>
      <c r="L19" s="28"/>
      <c r="O19" s="66">
        <v>0.61799999999999999</v>
      </c>
      <c r="P19" s="67">
        <f t="shared" ref="P19:T19" si="77">VALUE(P3-61.8/100*(P1-P2))</f>
        <v>10162.451499999999</v>
      </c>
      <c r="Q19" s="67">
        <f t="shared" si="77"/>
        <v>9958.9930999999997</v>
      </c>
      <c r="R19" s="67">
        <f t="shared" ref="R19:S19" si="78">VALUE(R3-61.8/100*(R1-R2))</f>
        <v>818.38649999999996</v>
      </c>
      <c r="S19" s="67">
        <f t="shared" si="78"/>
        <v>840.44910000000039</v>
      </c>
      <c r="T19" s="67">
        <f t="shared" si="77"/>
        <v>10825.4915</v>
      </c>
      <c r="U19" s="67">
        <f t="shared" ref="U19:X19" si="79">VALUE(U3-61.8/100*(U1-U2))</f>
        <v>6289.8495000000003</v>
      </c>
      <c r="V19" s="67">
        <f t="shared" si="79"/>
        <v>-3040.1891999999998</v>
      </c>
      <c r="W19" s="67">
        <f t="shared" si="79"/>
        <v>9198.3223999999991</v>
      </c>
      <c r="X19" s="67">
        <f t="shared" si="79"/>
        <v>9812.280999999999</v>
      </c>
    </row>
    <row r="20" spans="1:25" ht="15" customHeight="1">
      <c r="A20" s="24"/>
      <c r="B20" s="25"/>
      <c r="C20" s="25"/>
      <c r="D20" s="6" t="s">
        <v>3</v>
      </c>
      <c r="E20" s="21">
        <f t="shared" ref="E20:F20" si="80">E4</f>
        <v>9580.35</v>
      </c>
      <c r="F20" s="21">
        <f t="shared" si="80"/>
        <v>10142.15</v>
      </c>
      <c r="G20" s="21">
        <f t="shared" ref="G20:H20" si="81">G4</f>
        <v>10167.450000000001</v>
      </c>
      <c r="H20" s="21">
        <f t="shared" si="81"/>
        <v>10046.65</v>
      </c>
      <c r="I20" s="21">
        <f t="shared" ref="I20" si="82">I4</f>
        <v>10116.15</v>
      </c>
      <c r="J20" s="21">
        <f t="shared" ref="J20:K20" si="83">J4</f>
        <v>9902</v>
      </c>
      <c r="K20" s="21">
        <f t="shared" si="83"/>
        <v>20525.150000000001</v>
      </c>
      <c r="L20" s="21"/>
      <c r="O20" s="39">
        <v>0.70699999999999996</v>
      </c>
      <c r="P20" s="40">
        <f t="shared" ref="P20:T20" si="84">VALUE(P3-70.07/100*(P1-P2))</f>
        <v>10145.229224999999</v>
      </c>
      <c r="Q20" s="40">
        <f t="shared" si="84"/>
        <v>9933.6000650000005</v>
      </c>
      <c r="R20" s="40">
        <f t="shared" ref="R20:S20" si="85">VALUE(R3-70.07/100*(R1-R2))</f>
        <v>927.90197499999988</v>
      </c>
      <c r="S20" s="40">
        <f t="shared" si="85"/>
        <v>952.91696500000035</v>
      </c>
      <c r="T20" s="40">
        <f t="shared" si="84"/>
        <v>10951.340225</v>
      </c>
      <c r="U20" s="40">
        <f t="shared" ref="U20:X20" si="86">VALUE(U3-70.07/100*(U1-U2))</f>
        <v>7131.5494249999983</v>
      </c>
      <c r="V20" s="40">
        <f t="shared" si="86"/>
        <v>-3447.0235799999991</v>
      </c>
      <c r="W20" s="40">
        <f t="shared" si="86"/>
        <v>9229.0702599999986</v>
      </c>
      <c r="X20" s="40">
        <f t="shared" si="86"/>
        <v>9870.5431499999995</v>
      </c>
    </row>
    <row r="21" spans="1:25" ht="15" customHeight="1">
      <c r="A21" s="24"/>
      <c r="B21" s="25"/>
      <c r="C21" s="25"/>
      <c r="D21" s="6" t="s">
        <v>17</v>
      </c>
      <c r="E21" s="20">
        <f t="shared" ref="E21:F21" si="87">E4-E26/4</f>
        <v>9362.5225000000009</v>
      </c>
      <c r="F21" s="20">
        <f t="shared" si="87"/>
        <v>10104.46125</v>
      </c>
      <c r="G21" s="20">
        <f t="shared" ref="G21:H21" si="88">G4-G26/4</f>
        <v>10110.181250000001</v>
      </c>
      <c r="H21" s="20">
        <f t="shared" si="88"/>
        <v>9972.4825000000001</v>
      </c>
      <c r="I21" s="20">
        <f t="shared" ref="I21" si="89">I4-I26/4</f>
        <v>10085.377500000001</v>
      </c>
      <c r="J21" s="20">
        <f t="shared" ref="J21:K21" si="90">J4-J26/4</f>
        <v>9839.5750000000007</v>
      </c>
      <c r="K21" s="20">
        <f t="shared" si="90"/>
        <v>20308.958750000002</v>
      </c>
      <c r="L21" s="20"/>
      <c r="O21" s="39">
        <v>0.78600000000000003</v>
      </c>
      <c r="P21" s="40">
        <f t="shared" ref="P21:T21" si="91">VALUE(P3-78.6/100*(P1-P2))</f>
        <v>10127.4655</v>
      </c>
      <c r="Q21" s="40">
        <f t="shared" si="91"/>
        <v>9907.4087</v>
      </c>
      <c r="R21" s="40">
        <f t="shared" ref="R21:S21" si="92">VALUE(R3-78.6/100*(R1-R2))</f>
        <v>1040.8605</v>
      </c>
      <c r="S21" s="40">
        <f t="shared" si="92"/>
        <v>1068.9207000000004</v>
      </c>
      <c r="T21" s="40">
        <f t="shared" si="91"/>
        <v>11081.145499999999</v>
      </c>
      <c r="U21" s="40">
        <f t="shared" ref="U21:X21" si="93">VALUE(U3-78.6/100*(U1-U2))</f>
        <v>7999.7114999999994</v>
      </c>
      <c r="V21" s="40">
        <f t="shared" si="93"/>
        <v>-3866.6483999999991</v>
      </c>
      <c r="W21" s="40">
        <f t="shared" si="93"/>
        <v>9260.7847999999994</v>
      </c>
      <c r="X21" s="40">
        <f t="shared" si="93"/>
        <v>9930.6369999999988</v>
      </c>
    </row>
    <row r="22" spans="1:25" ht="15" customHeight="1">
      <c r="A22" s="24"/>
      <c r="B22" s="25"/>
      <c r="C22" s="25"/>
      <c r="D22" s="6" t="s">
        <v>18</v>
      </c>
      <c r="E22" s="32">
        <f t="shared" ref="E22:F22" si="94">E4-E26/2</f>
        <v>9144.6949999999997</v>
      </c>
      <c r="F22" s="32">
        <f t="shared" si="94"/>
        <v>10066.772499999999</v>
      </c>
      <c r="G22" s="32">
        <f t="shared" ref="G22:H22" si="95">G4-G26/2</f>
        <v>10052.9125</v>
      </c>
      <c r="H22" s="32">
        <f t="shared" si="95"/>
        <v>9898.3150000000005</v>
      </c>
      <c r="I22" s="32">
        <f t="shared" ref="I22" si="96">I4-I26/2</f>
        <v>10054.605</v>
      </c>
      <c r="J22" s="32">
        <f t="shared" ref="J22:K22" si="97">J4-J26/2</f>
        <v>9777.15</v>
      </c>
      <c r="K22" s="32">
        <f t="shared" si="97"/>
        <v>20092.767500000002</v>
      </c>
      <c r="L22" s="32"/>
      <c r="O22" s="39">
        <v>1</v>
      </c>
      <c r="P22" s="40">
        <f t="shared" ref="P22:T22" si="98">VALUE(P3-100/100*(P1-P2))</f>
        <v>10082.9</v>
      </c>
      <c r="Q22" s="40">
        <f t="shared" si="98"/>
        <v>9841.7000000000007</v>
      </c>
      <c r="R22" s="40">
        <f t="shared" ref="R22:S22" si="99">VALUE(R3-100/100*(R1-R2))</f>
        <v>1324.25</v>
      </c>
      <c r="S22" s="40">
        <f t="shared" si="99"/>
        <v>1359.9500000000007</v>
      </c>
      <c r="T22" s="40">
        <f t="shared" si="98"/>
        <v>11406.8</v>
      </c>
      <c r="U22" s="40">
        <f t="shared" ref="U22:X22" si="100">VALUE(U3-100/100*(U1-U2))</f>
        <v>10177.75</v>
      </c>
      <c r="V22" s="40">
        <f t="shared" si="100"/>
        <v>-4919.3999999999996</v>
      </c>
      <c r="W22" s="40">
        <f t="shared" si="100"/>
        <v>9340.3499999999985</v>
      </c>
      <c r="X22" s="40">
        <f t="shared" si="100"/>
        <v>10081.4</v>
      </c>
      <c r="Y22" s="52"/>
    </row>
    <row r="23" spans="1:25" ht="15" customHeight="1">
      <c r="A23" s="24"/>
      <c r="B23" s="25"/>
      <c r="C23" s="25"/>
      <c r="D23" s="6" t="s">
        <v>19</v>
      </c>
      <c r="E23" s="34">
        <f t="shared" ref="E23:F23" si="101">E4-(E18-E4)</f>
        <v>8718.6705796690039</v>
      </c>
      <c r="F23" s="34">
        <f t="shared" si="101"/>
        <v>10003.715952991559</v>
      </c>
      <c r="G23" s="34">
        <f t="shared" ref="G23:H23" si="102">G4-(G18-G4)</f>
        <v>9958.2287394086106</v>
      </c>
      <c r="H23" s="34">
        <f t="shared" si="102"/>
        <v>9776.2718107160144</v>
      </c>
      <c r="I23" s="34">
        <f t="shared" ref="I23" si="103">I4-(I18-I4)</f>
        <v>10003.365890941879</v>
      </c>
      <c r="J23" s="34">
        <f t="shared" ref="J23:K23" si="104">J4-(J18-J4)</f>
        <v>9674.6107606941805</v>
      </c>
      <c r="K23" s="34">
        <f t="shared" si="104"/>
        <v>19736.431158625106</v>
      </c>
      <c r="L23" s="34"/>
      <c r="O23" s="62">
        <v>1.236</v>
      </c>
      <c r="P23" s="63">
        <f t="shared" ref="P23:T23" si="105">VALUE(P3-123.6/100*(P1-P2))</f>
        <v>10033.752999999999</v>
      </c>
      <c r="Q23" s="63">
        <f t="shared" si="105"/>
        <v>9769.2362000000012</v>
      </c>
      <c r="R23" s="63">
        <f t="shared" ref="R23:S23" si="106">VALUE(R3-123.6/100*(R1-R2))</f>
        <v>1636.7729999999999</v>
      </c>
      <c r="S23" s="63">
        <f t="shared" si="106"/>
        <v>1680.8982000000008</v>
      </c>
      <c r="T23" s="63">
        <f t="shared" si="105"/>
        <v>11765.932999999999</v>
      </c>
      <c r="U23" s="63">
        <f t="shared" ref="U23:X23" si="107">VALUE(U3-123.6/100*(U1-U2))</f>
        <v>12579.699000000001</v>
      </c>
      <c r="V23" s="63">
        <f t="shared" si="107"/>
        <v>-6080.3783999999996</v>
      </c>
      <c r="W23" s="63">
        <f t="shared" si="107"/>
        <v>9428.0947999999989</v>
      </c>
      <c r="X23" s="63">
        <f t="shared" si="107"/>
        <v>10247.662</v>
      </c>
      <c r="Y23" s="52"/>
    </row>
    <row r="24" spans="1:25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O24" s="39">
        <v>1.272</v>
      </c>
      <c r="P24" s="40">
        <f t="shared" ref="P24:T24" si="108">VALUE(P3-127.2/100*(P1-P2))</f>
        <v>10026.255999999999</v>
      </c>
      <c r="Q24" s="40">
        <f t="shared" si="108"/>
        <v>9758.1824000000015</v>
      </c>
      <c r="R24" s="40">
        <f t="shared" ref="R24:S24" si="109">VALUE(R3-127.2/100*(R1-R2))</f>
        <v>1684.4459999999999</v>
      </c>
      <c r="S24" s="40">
        <f t="shared" si="109"/>
        <v>1729.856400000001</v>
      </c>
      <c r="T24" s="40">
        <f t="shared" si="108"/>
        <v>11820.715999999999</v>
      </c>
      <c r="U24" s="40">
        <f t="shared" ref="U24:X24" si="110">VALUE(U3-127.2/100*(U1-U2))</f>
        <v>12946.098</v>
      </c>
      <c r="V24" s="40">
        <f t="shared" si="110"/>
        <v>-6257.4767999999995</v>
      </c>
      <c r="W24" s="40">
        <f t="shared" si="110"/>
        <v>9441.4795999999988</v>
      </c>
      <c r="X24" s="40">
        <f t="shared" si="110"/>
        <v>10273.023999999999</v>
      </c>
    </row>
    <row r="25" spans="1:25" ht="15" customHeight="1">
      <c r="A25" s="24"/>
      <c r="B25" s="25"/>
      <c r="C25" s="25"/>
      <c r="D25" s="6" t="s">
        <v>21</v>
      </c>
      <c r="E25" s="36">
        <f t="shared" ref="E25:F25" si="111">ABS(E2-E3)</f>
        <v>792.10000000000036</v>
      </c>
      <c r="F25" s="36">
        <f t="shared" si="111"/>
        <v>137.04999999999927</v>
      </c>
      <c r="G25" s="36">
        <f t="shared" ref="G25:H25" si="112">ABS(G2-G3)</f>
        <v>208.25</v>
      </c>
      <c r="H25" s="36">
        <f t="shared" si="112"/>
        <v>269.69999999999891</v>
      </c>
      <c r="I25" s="36">
        <f t="shared" ref="I25" si="113">ABS(I2-I3)</f>
        <v>111.89999999999964</v>
      </c>
      <c r="J25" s="36">
        <f t="shared" ref="J25:K25" si="114">ABS(J2-J3)</f>
        <v>227</v>
      </c>
      <c r="K25" s="36">
        <f t="shared" si="114"/>
        <v>786.15000000000146</v>
      </c>
      <c r="L25" s="36"/>
      <c r="O25" s="64">
        <v>1.3819999999999999</v>
      </c>
      <c r="P25" s="65">
        <f t="shared" ref="P25:T25" si="115">VALUE(P3-138.2/100*(P1-P2))</f>
        <v>10003.3485</v>
      </c>
      <c r="Q25" s="65">
        <f t="shared" si="115"/>
        <v>9724.4069000000018</v>
      </c>
      <c r="R25" s="65">
        <f t="shared" ref="R25:S25" si="116">VALUE(R3-138.2/100*(R1-R2))</f>
        <v>1830.1134999999999</v>
      </c>
      <c r="S25" s="65">
        <f t="shared" si="116"/>
        <v>1879.450900000001</v>
      </c>
      <c r="T25" s="65">
        <f t="shared" si="115"/>
        <v>11988.108499999998</v>
      </c>
      <c r="U25" s="65">
        <f t="shared" ref="U25:X25" si="117">VALUE(U3-138.2/100*(U1-U2))</f>
        <v>14065.6505</v>
      </c>
      <c r="V25" s="65">
        <f t="shared" si="117"/>
        <v>-6798.6107999999986</v>
      </c>
      <c r="W25" s="65">
        <f t="shared" si="117"/>
        <v>9482.377599999998</v>
      </c>
      <c r="X25" s="65">
        <f t="shared" si="117"/>
        <v>10350.519</v>
      </c>
    </row>
    <row r="26" spans="1:25" ht="15" customHeight="1">
      <c r="A26" s="24"/>
      <c r="B26" s="25"/>
      <c r="C26" s="25"/>
      <c r="D26" s="6" t="s">
        <v>22</v>
      </c>
      <c r="E26" s="36">
        <f t="shared" ref="E26:F26" si="118">E25*1.1</f>
        <v>871.31000000000051</v>
      </c>
      <c r="F26" s="36">
        <f t="shared" si="118"/>
        <v>150.7549999999992</v>
      </c>
      <c r="G26" s="36">
        <f t="shared" ref="G26:H26" si="119">G25*1.1</f>
        <v>229.07500000000002</v>
      </c>
      <c r="H26" s="36">
        <f t="shared" si="119"/>
        <v>296.66999999999882</v>
      </c>
      <c r="I26" s="36">
        <f t="shared" ref="I26" si="120">I25*1.1</f>
        <v>123.08999999999961</v>
      </c>
      <c r="J26" s="36">
        <f t="shared" ref="J26:K26" si="121">J25*1.1</f>
        <v>249.70000000000002</v>
      </c>
      <c r="K26" s="36">
        <f t="shared" si="121"/>
        <v>864.76500000000169</v>
      </c>
      <c r="L26" s="36"/>
      <c r="O26" s="39">
        <v>1.4139999999999999</v>
      </c>
      <c r="P26" s="40">
        <f t="shared" ref="P26:T26" si="122">VALUE(P3-141.4/100*(P1-P2))</f>
        <v>9996.6844999999994</v>
      </c>
      <c r="Q26" s="40">
        <f t="shared" si="122"/>
        <v>9714.5813000000016</v>
      </c>
      <c r="R26" s="40">
        <f t="shared" ref="R26:S26" si="123">VALUE(R3-141.4/100*(R1-R2))</f>
        <v>1872.4895000000001</v>
      </c>
      <c r="S26" s="40">
        <f t="shared" si="123"/>
        <v>1922.9693000000013</v>
      </c>
      <c r="T26" s="40">
        <f t="shared" si="122"/>
        <v>12036.804499999998</v>
      </c>
      <c r="U26" s="40">
        <f t="shared" ref="U26:X26" si="124">VALUE(U3-141.4/100*(U1-U2))</f>
        <v>14391.338500000002</v>
      </c>
      <c r="V26" s="40">
        <f t="shared" si="124"/>
        <v>-6956.0316000000003</v>
      </c>
      <c r="W26" s="40">
        <f t="shared" si="124"/>
        <v>9494.2751999999982</v>
      </c>
      <c r="X26" s="40">
        <f t="shared" si="124"/>
        <v>10373.063</v>
      </c>
    </row>
    <row r="27" spans="1:25" ht="15" customHeight="1">
      <c r="A27" s="24"/>
      <c r="B27" s="25"/>
      <c r="C27" s="25"/>
      <c r="D27" s="6" t="s">
        <v>23</v>
      </c>
      <c r="E27" s="36">
        <f t="shared" ref="E27:F27" si="125">(E2+E3)</f>
        <v>18405.599999999999</v>
      </c>
      <c r="F27" s="36">
        <f t="shared" si="125"/>
        <v>20218.55</v>
      </c>
      <c r="G27" s="36">
        <f t="shared" ref="G27:H27" si="126">(G2+G3)</f>
        <v>20448.75</v>
      </c>
      <c r="H27" s="36">
        <f t="shared" si="126"/>
        <v>20312.599999999999</v>
      </c>
      <c r="I27" s="36">
        <f t="shared" ref="I27" si="127">(I2+I3)</f>
        <v>20185.599999999999</v>
      </c>
      <c r="J27" s="36">
        <f t="shared" ref="J27:K27" si="128">(J2+J3)</f>
        <v>19997.099999999999</v>
      </c>
      <c r="K27" s="36">
        <f t="shared" si="128"/>
        <v>41702.75</v>
      </c>
      <c r="L27" s="36"/>
      <c r="O27" s="43">
        <v>1.5</v>
      </c>
      <c r="P27" s="44">
        <f t="shared" ref="P27:T27" si="129">VALUE(P3-150/100*(P1-P2))</f>
        <v>9978.7749999999996</v>
      </c>
      <c r="Q27" s="44">
        <f t="shared" si="129"/>
        <v>9688.1750000000011</v>
      </c>
      <c r="R27" s="44">
        <f t="shared" ref="R27:S27" si="130">VALUE(R3-150/100*(R1-R2))</f>
        <v>1986.375</v>
      </c>
      <c r="S27" s="44">
        <f t="shared" si="130"/>
        <v>2039.9250000000011</v>
      </c>
      <c r="T27" s="44">
        <f t="shared" si="129"/>
        <v>12167.674999999999</v>
      </c>
      <c r="U27" s="44">
        <f t="shared" ref="U27:X27" si="131">VALUE(U3-150/100*(U1-U2))</f>
        <v>15266.625</v>
      </c>
      <c r="V27" s="44">
        <f t="shared" si="131"/>
        <v>-7379.0999999999995</v>
      </c>
      <c r="W27" s="44">
        <f t="shared" si="131"/>
        <v>9526.2499999999982</v>
      </c>
      <c r="X27" s="44">
        <f t="shared" si="131"/>
        <v>10433.65</v>
      </c>
    </row>
    <row r="28" spans="1:25" ht="15" customHeight="1">
      <c r="A28" s="24"/>
      <c r="B28" s="25"/>
      <c r="C28" s="25"/>
      <c r="D28" s="6" t="s">
        <v>24</v>
      </c>
      <c r="E28" s="36">
        <f t="shared" ref="E28:F28" si="132">(E2+E3)/2</f>
        <v>9202.7999999999993</v>
      </c>
      <c r="F28" s="36">
        <f t="shared" si="132"/>
        <v>10109.275</v>
      </c>
      <c r="G28" s="36">
        <f t="shared" ref="G28:H28" si="133">(G2+G3)/2</f>
        <v>10224.375</v>
      </c>
      <c r="H28" s="36">
        <f t="shared" si="133"/>
        <v>10156.299999999999</v>
      </c>
      <c r="I28" s="36">
        <f t="shared" ref="I28" si="134">(I2+I3)/2</f>
        <v>10092.799999999999</v>
      </c>
      <c r="J28" s="36">
        <f t="shared" ref="J28:K28" si="135">(J2+J3)/2</f>
        <v>9998.5499999999993</v>
      </c>
      <c r="K28" s="36">
        <f t="shared" si="135"/>
        <v>20851.375</v>
      </c>
      <c r="L28" s="36"/>
      <c r="O28" s="49">
        <v>1.6180000000000001</v>
      </c>
      <c r="P28" s="50">
        <f t="shared" ref="P28:T28" si="136">VALUE(P3-161.8/100*(P1-P2))</f>
        <v>9954.2014999999992</v>
      </c>
      <c r="Q28" s="50">
        <f t="shared" si="136"/>
        <v>9651.9431000000004</v>
      </c>
      <c r="R28" s="50">
        <f t="shared" ref="R28:S28" si="137">VALUE(R3-161.8/100*(R1-R2))</f>
        <v>2142.6365000000001</v>
      </c>
      <c r="S28" s="50">
        <f t="shared" si="137"/>
        <v>2200.3991000000015</v>
      </c>
      <c r="T28" s="50">
        <f t="shared" si="136"/>
        <v>12347.2415</v>
      </c>
      <c r="U28" s="50">
        <f t="shared" ref="U28:X28" si="138">VALUE(U3-161.8/100*(U1-U2))</f>
        <v>16467.5995</v>
      </c>
      <c r="V28" s="50">
        <f t="shared" si="138"/>
        <v>-7959.5892000000003</v>
      </c>
      <c r="W28" s="50">
        <f t="shared" si="138"/>
        <v>9570.1223999999984</v>
      </c>
      <c r="X28" s="50">
        <f t="shared" si="138"/>
        <v>10516.780999999999</v>
      </c>
    </row>
    <row r="29" spans="1:25" ht="15" customHeight="1">
      <c r="A29" s="24"/>
      <c r="B29" s="25"/>
      <c r="C29" s="25"/>
      <c r="D29" s="6" t="s">
        <v>8</v>
      </c>
      <c r="E29" s="36">
        <f t="shared" ref="E29:F29" si="139">E30-E31+E30</f>
        <v>9454.5</v>
      </c>
      <c r="F29" s="36">
        <f t="shared" si="139"/>
        <v>10131.191666666664</v>
      </c>
      <c r="G29" s="36">
        <f t="shared" ref="G29:H29" si="140">G30-G31+G30</f>
        <v>10186.424999999999</v>
      </c>
      <c r="H29" s="36">
        <f t="shared" si="140"/>
        <v>10083.200000000001</v>
      </c>
      <c r="I29" s="36">
        <f t="shared" ref="I29" si="141">I30-I31+I30</f>
        <v>10108.366666666669</v>
      </c>
      <c r="J29" s="36">
        <f t="shared" ref="J29:K29" si="142">J30-J31+J30</f>
        <v>9934.1833333333343</v>
      </c>
      <c r="K29" s="36">
        <f t="shared" si="142"/>
        <v>20633.89166666667</v>
      </c>
      <c r="L29" s="36"/>
      <c r="O29" s="39">
        <v>1.7070000000000001</v>
      </c>
      <c r="P29" s="40">
        <f t="shared" ref="P29:T29" si="143">VALUE(P3-170.07/100*(P1-P2))</f>
        <v>9936.9792249999991</v>
      </c>
      <c r="Q29" s="40">
        <f t="shared" si="143"/>
        <v>9626.5500650000013</v>
      </c>
      <c r="R29" s="40">
        <f t="shared" ref="R29:S29" si="144">VALUE(R3-170.07/100*(R1-R2))</f>
        <v>2252.1519749999998</v>
      </c>
      <c r="S29" s="40">
        <f t="shared" si="144"/>
        <v>2312.8669650000011</v>
      </c>
      <c r="T29" s="40">
        <f t="shared" si="143"/>
        <v>12473.090225</v>
      </c>
      <c r="U29" s="40">
        <f t="shared" ref="U29:X29" si="145">VALUE(U3-170.07/100*(U1-U2))</f>
        <v>17309.299424999997</v>
      </c>
      <c r="V29" s="40">
        <f t="shared" si="145"/>
        <v>-8366.4235799999988</v>
      </c>
      <c r="W29" s="40">
        <f t="shared" si="145"/>
        <v>9600.8702599999979</v>
      </c>
      <c r="X29" s="40">
        <f t="shared" si="145"/>
        <v>10575.04315</v>
      </c>
    </row>
    <row r="30" spans="1:25" ht="15" customHeight="1">
      <c r="A30" s="24"/>
      <c r="B30" s="25"/>
      <c r="C30" s="25"/>
      <c r="D30" s="6" t="s">
        <v>25</v>
      </c>
      <c r="E30" s="36">
        <f t="shared" ref="E30:F30" si="146">(E2+E3+E4)/3</f>
        <v>9328.65</v>
      </c>
      <c r="F30" s="36">
        <f t="shared" si="146"/>
        <v>10120.233333333332</v>
      </c>
      <c r="G30" s="36">
        <f t="shared" ref="G30:H30" si="147">(G2+G3+G4)/3</f>
        <v>10205.4</v>
      </c>
      <c r="H30" s="36">
        <f t="shared" si="147"/>
        <v>10119.75</v>
      </c>
      <c r="I30" s="36">
        <f t="shared" ref="I30" si="148">(I2+I3+I4)/3</f>
        <v>10100.583333333334</v>
      </c>
      <c r="J30" s="36">
        <f t="shared" ref="J30:K30" si="149">(J2+J3+J4)/3</f>
        <v>9966.3666666666668</v>
      </c>
      <c r="K30" s="36">
        <f t="shared" si="149"/>
        <v>20742.633333333335</v>
      </c>
      <c r="L30" s="36"/>
      <c r="O30" s="39">
        <v>2</v>
      </c>
      <c r="P30" s="40">
        <f t="shared" ref="P30:T30" si="150">VALUE(P3-200/100*(P1-P2))</f>
        <v>9874.65</v>
      </c>
      <c r="Q30" s="40">
        <f t="shared" si="150"/>
        <v>9534.6500000000015</v>
      </c>
      <c r="R30" s="40">
        <f t="shared" ref="R30:S30" si="151">VALUE(R3-200/100*(R1-R2))</f>
        <v>2648.5</v>
      </c>
      <c r="S30" s="40">
        <f t="shared" si="151"/>
        <v>2719.9000000000015</v>
      </c>
      <c r="T30" s="40">
        <f t="shared" si="150"/>
        <v>12928.55</v>
      </c>
      <c r="U30" s="40">
        <f t="shared" ref="U30:X30" si="152">VALUE(U3-200/100*(U1-U2))</f>
        <v>20355.5</v>
      </c>
      <c r="V30" s="40">
        <f t="shared" si="152"/>
        <v>-9838.7999999999993</v>
      </c>
      <c r="W30" s="40">
        <f t="shared" si="152"/>
        <v>9712.1499999999978</v>
      </c>
      <c r="X30" s="40">
        <f t="shared" si="152"/>
        <v>10785.9</v>
      </c>
    </row>
    <row r="31" spans="1:25" ht="15" customHeight="1">
      <c r="A31" s="24"/>
      <c r="B31" s="25"/>
      <c r="C31" s="25"/>
      <c r="D31" s="6" t="s">
        <v>10</v>
      </c>
      <c r="E31" s="36">
        <f t="shared" ref="E31:F31" si="153">E28</f>
        <v>9202.7999999999993</v>
      </c>
      <c r="F31" s="36">
        <f t="shared" si="153"/>
        <v>10109.275</v>
      </c>
      <c r="G31" s="36">
        <f t="shared" ref="G31:H31" si="154">G28</f>
        <v>10224.375</v>
      </c>
      <c r="H31" s="36">
        <f t="shared" si="154"/>
        <v>10156.299999999999</v>
      </c>
      <c r="I31" s="36">
        <f t="shared" ref="I31" si="155">I28</f>
        <v>10092.799999999999</v>
      </c>
      <c r="J31" s="36">
        <f t="shared" ref="J31:K31" si="156">J28</f>
        <v>9998.5499999999993</v>
      </c>
      <c r="K31" s="36">
        <f t="shared" si="156"/>
        <v>20851.375</v>
      </c>
      <c r="L31" s="36"/>
      <c r="O31" s="39">
        <v>2.2360000000000002</v>
      </c>
      <c r="P31" s="40">
        <f t="shared" ref="P31:T31" si="157">VALUE(P3-223.6/100*(P1-P2))</f>
        <v>9825.5030000000006</v>
      </c>
      <c r="Q31" s="40">
        <f t="shared" si="157"/>
        <v>9462.1862000000019</v>
      </c>
      <c r="R31" s="40">
        <f t="shared" ref="R31:S31" si="158">VALUE(R3-223.6/100*(R1-R2))</f>
        <v>2961.0229999999997</v>
      </c>
      <c r="S31" s="40">
        <f t="shared" si="158"/>
        <v>3040.8482000000013</v>
      </c>
      <c r="T31" s="40">
        <f t="shared" si="157"/>
        <v>13287.682999999999</v>
      </c>
      <c r="U31" s="40">
        <f t="shared" ref="U31:X31" si="159">VALUE(U3-223.6/100*(U1-U2))</f>
        <v>22757.448999999997</v>
      </c>
      <c r="V31" s="40">
        <f t="shared" si="159"/>
        <v>-10999.778399999997</v>
      </c>
      <c r="W31" s="40">
        <f t="shared" si="159"/>
        <v>9799.8947999999982</v>
      </c>
      <c r="X31" s="40">
        <f t="shared" si="159"/>
        <v>10952.162</v>
      </c>
    </row>
    <row r="32" spans="1:25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0">ABS(F29-F31)</f>
        <v>21.916666666664241</v>
      </c>
      <c r="G32" s="37">
        <f t="shared" ref="G32:H32" si="161">ABS(G29-G31)</f>
        <v>37.950000000000728</v>
      </c>
      <c r="H32" s="37">
        <f t="shared" si="161"/>
        <v>73.099999999998545</v>
      </c>
      <c r="I32" s="37">
        <f t="shared" ref="I32" si="162">ABS(I29-I31)</f>
        <v>15.566666666669335</v>
      </c>
      <c r="J32" s="37">
        <f t="shared" ref="J32:K32" si="163">ABS(J29-J31)</f>
        <v>64.366666666664969</v>
      </c>
      <c r="K32" s="37">
        <f t="shared" si="163"/>
        <v>217.48333333332994</v>
      </c>
      <c r="L32" s="37"/>
      <c r="O32" s="39">
        <v>2.2719999999999998</v>
      </c>
      <c r="P32" s="40">
        <f t="shared" ref="P32:T32" si="164">VALUE(P3-227.2/100*(P1-P2))</f>
        <v>9818.0059999999994</v>
      </c>
      <c r="Q32" s="40">
        <f t="shared" si="164"/>
        <v>9451.1324000000022</v>
      </c>
      <c r="R32" s="40">
        <f t="shared" ref="R32:S32" si="165">VALUE(R3-227.2/100*(R1-R2))</f>
        <v>3008.6959999999999</v>
      </c>
      <c r="S32" s="40">
        <f t="shared" si="165"/>
        <v>3089.8064000000013</v>
      </c>
      <c r="T32" s="40">
        <f t="shared" si="164"/>
        <v>13342.465999999999</v>
      </c>
      <c r="U32" s="40">
        <f t="shared" ref="U32:X32" si="166">VALUE(U3-227.2/100*(U1-U2))</f>
        <v>23123.847999999998</v>
      </c>
      <c r="V32" s="40">
        <f t="shared" si="166"/>
        <v>-11176.876799999998</v>
      </c>
      <c r="W32" s="40">
        <f t="shared" si="166"/>
        <v>9813.279599999998</v>
      </c>
      <c r="X32" s="40">
        <f t="shared" si="166"/>
        <v>10977.523999999999</v>
      </c>
    </row>
    <row r="33" spans="15:25" ht="15" customHeight="1">
      <c r="O33" s="39">
        <v>2.3820000000000001</v>
      </c>
      <c r="P33" s="40">
        <f t="shared" ref="P33:T33" si="167">VALUE(P3-238.2/100*(P1-P2))</f>
        <v>9795.0985000000001</v>
      </c>
      <c r="Q33" s="40">
        <f t="shared" si="167"/>
        <v>9417.3569000000025</v>
      </c>
      <c r="R33" s="40">
        <f t="shared" ref="R33:S33" si="168">VALUE(R3-238.2/100*(R1-R2))</f>
        <v>3154.3634999999995</v>
      </c>
      <c r="S33" s="40">
        <f t="shared" si="168"/>
        <v>3239.4009000000015</v>
      </c>
      <c r="T33" s="40">
        <f t="shared" si="167"/>
        <v>13509.858499999998</v>
      </c>
      <c r="U33" s="40">
        <f t="shared" ref="U33:X33" si="169">VALUE(U3-238.2/100*(U1-U2))</f>
        <v>24243.400499999996</v>
      </c>
      <c r="V33" s="40">
        <f t="shared" si="169"/>
        <v>-11718.010799999998</v>
      </c>
      <c r="W33" s="40">
        <f t="shared" si="169"/>
        <v>9854.1775999999973</v>
      </c>
      <c r="X33" s="40">
        <f t="shared" si="169"/>
        <v>11055.019</v>
      </c>
    </row>
    <row r="34" spans="15:25" ht="15" customHeight="1">
      <c r="O34" s="39">
        <v>2.4140000000000001</v>
      </c>
      <c r="P34" s="40">
        <f t="shared" ref="P34:T34" si="170">VALUE(P3-241.4/100*(P1-P2))</f>
        <v>9788.4344999999994</v>
      </c>
      <c r="Q34" s="40">
        <f t="shared" si="170"/>
        <v>9407.5313000000024</v>
      </c>
      <c r="R34" s="40">
        <f t="shared" ref="R34:S34" si="171">VALUE(R3-241.4/100*(R1-R2))</f>
        <v>3196.7395000000001</v>
      </c>
      <c r="S34" s="40">
        <f t="shared" si="171"/>
        <v>3282.9193000000018</v>
      </c>
      <c r="T34" s="40">
        <f t="shared" si="170"/>
        <v>13558.554499999998</v>
      </c>
      <c r="U34" s="40">
        <f t="shared" ref="U34:X34" si="172">VALUE(U3-241.4/100*(U1-U2))</f>
        <v>24569.088500000002</v>
      </c>
      <c r="V34" s="40">
        <f t="shared" si="172"/>
        <v>-11875.4316</v>
      </c>
      <c r="W34" s="40">
        <f t="shared" si="172"/>
        <v>9866.0751999999975</v>
      </c>
      <c r="X34" s="40">
        <f t="shared" si="172"/>
        <v>11077.563</v>
      </c>
      <c r="Y34" s="52"/>
    </row>
    <row r="35" spans="15:25" ht="15" customHeight="1">
      <c r="O35" s="58">
        <v>2.6179999999999999</v>
      </c>
      <c r="P35" s="59">
        <f t="shared" ref="P35:T35" si="173">VALUE(P3-261.8/100*(P1-P2))</f>
        <v>9745.9514999999992</v>
      </c>
      <c r="Q35" s="59">
        <f t="shared" si="173"/>
        <v>9344.8931000000011</v>
      </c>
      <c r="R35" s="59">
        <f t="shared" ref="R35:S35" si="174">VALUE(R3-261.8/100*(R1-R2))</f>
        <v>3466.8865000000005</v>
      </c>
      <c r="S35" s="59">
        <f t="shared" si="174"/>
        <v>3560.3491000000022</v>
      </c>
      <c r="T35" s="59">
        <f t="shared" si="173"/>
        <v>13868.9915</v>
      </c>
      <c r="U35" s="59">
        <f t="shared" ref="U35:X35" si="175">VALUE(U3-261.8/100*(U1-U2))</f>
        <v>26645.349500000004</v>
      </c>
      <c r="V35" s="59">
        <f t="shared" si="175"/>
        <v>-12878.9892</v>
      </c>
      <c r="W35" s="59">
        <f t="shared" si="175"/>
        <v>9941.9223999999977</v>
      </c>
      <c r="X35" s="59">
        <f t="shared" si="175"/>
        <v>11221.280999999999</v>
      </c>
    </row>
    <row r="36" spans="15:25" ht="15" customHeight="1">
      <c r="O36" s="39">
        <v>3</v>
      </c>
      <c r="P36" s="40">
        <f t="shared" ref="P36:T36" si="176">VALUE(P3-300/100*(P1-P2))</f>
        <v>9666.4</v>
      </c>
      <c r="Q36" s="40">
        <f t="shared" si="176"/>
        <v>9227.6000000000022</v>
      </c>
      <c r="R36" s="40">
        <f t="shared" ref="R36:S36" si="177">VALUE(R3-300/100*(R1-R2))</f>
        <v>3972.75</v>
      </c>
      <c r="S36" s="40">
        <f t="shared" si="177"/>
        <v>4079.8500000000022</v>
      </c>
      <c r="T36" s="40">
        <f t="shared" si="176"/>
        <v>14450.3</v>
      </c>
      <c r="U36" s="40">
        <f t="shared" ref="U36:X36" si="178">VALUE(U3-300/100*(U1-U2))</f>
        <v>30533.25</v>
      </c>
      <c r="V36" s="40">
        <f t="shared" si="178"/>
        <v>-14758.199999999999</v>
      </c>
      <c r="W36" s="40">
        <f t="shared" si="178"/>
        <v>10083.949999999997</v>
      </c>
      <c r="X36" s="40">
        <f t="shared" si="178"/>
        <v>11490.4</v>
      </c>
    </row>
    <row r="37" spans="15:25" ht="15" customHeight="1">
      <c r="O37" s="39">
        <v>3.2360000000000002</v>
      </c>
      <c r="P37" s="40">
        <f t="shared" ref="P37:T37" si="179">VALUE(P3-323.6/100*(P1-P2))</f>
        <v>9617.2529999999988</v>
      </c>
      <c r="Q37" s="40">
        <f t="shared" si="179"/>
        <v>9155.1362000000026</v>
      </c>
      <c r="R37" s="40">
        <f t="shared" ref="R37:S37" si="180">VALUE(R3-323.6/100*(R1-R2))</f>
        <v>4285.2730000000001</v>
      </c>
      <c r="S37" s="40">
        <f t="shared" si="180"/>
        <v>4400.7982000000029</v>
      </c>
      <c r="T37" s="40">
        <f t="shared" si="179"/>
        <v>14809.433000000001</v>
      </c>
      <c r="U37" s="40">
        <f t="shared" ref="U37:X37" si="181">VALUE(U3-323.6/100*(U1-U2))</f>
        <v>32935.199000000001</v>
      </c>
      <c r="V37" s="40">
        <f t="shared" si="181"/>
        <v>-15919.178400000001</v>
      </c>
      <c r="W37" s="40">
        <f t="shared" si="181"/>
        <v>10171.694799999997</v>
      </c>
      <c r="X37" s="40">
        <f t="shared" si="181"/>
        <v>11656.662</v>
      </c>
    </row>
    <row r="38" spans="15:25" ht="15" customHeight="1">
      <c r="O38" s="39">
        <v>3.2719999999999998</v>
      </c>
      <c r="P38" s="40">
        <f t="shared" ref="P38:T38" si="182">VALUE(P3-327.2/100*(P1-P2))</f>
        <v>9609.7559999999994</v>
      </c>
      <c r="Q38" s="40">
        <f t="shared" si="182"/>
        <v>9144.082400000003</v>
      </c>
      <c r="R38" s="40">
        <f t="shared" ref="R38:S38" si="183">VALUE(R3-327.2/100*(R1-R2))</f>
        <v>4332.9459999999999</v>
      </c>
      <c r="S38" s="40">
        <f t="shared" si="183"/>
        <v>4449.756400000002</v>
      </c>
      <c r="T38" s="40">
        <f t="shared" si="182"/>
        <v>14864.215999999999</v>
      </c>
      <c r="U38" s="40">
        <f t="shared" ref="U38:X38" si="184">VALUE(U3-327.2/100*(U1-U2))</f>
        <v>33301.597999999998</v>
      </c>
      <c r="V38" s="40">
        <f t="shared" si="184"/>
        <v>-16096.276799999998</v>
      </c>
      <c r="W38" s="40">
        <f t="shared" si="184"/>
        <v>10185.079599999997</v>
      </c>
      <c r="X38" s="40">
        <f t="shared" si="184"/>
        <v>11682.023999999999</v>
      </c>
    </row>
    <row r="39" spans="15:25" ht="15" customHeight="1">
      <c r="O39" s="39">
        <v>3.3820000000000001</v>
      </c>
      <c r="P39" s="40">
        <f t="shared" ref="P39:T39" si="185">VALUE(P3-338.2/100*(P1-P2))</f>
        <v>9586.8485000000001</v>
      </c>
      <c r="Q39" s="40">
        <f t="shared" si="185"/>
        <v>9110.3069000000032</v>
      </c>
      <c r="R39" s="40">
        <f t="shared" ref="R39:S39" si="186">VALUE(R3-338.2/100*(R1-R2))</f>
        <v>4478.6134999999995</v>
      </c>
      <c r="S39" s="40">
        <f t="shared" si="186"/>
        <v>4599.3509000000022</v>
      </c>
      <c r="T39" s="40">
        <f t="shared" si="185"/>
        <v>15031.608499999998</v>
      </c>
      <c r="U39" s="40">
        <f t="shared" ref="U39:X39" si="187">VALUE(U3-338.2/100*(U1-U2))</f>
        <v>34421.150499999996</v>
      </c>
      <c r="V39" s="40">
        <f t="shared" si="187"/>
        <v>-16637.410799999998</v>
      </c>
      <c r="W39" s="40">
        <f t="shared" si="187"/>
        <v>10225.977599999997</v>
      </c>
      <c r="X39" s="40">
        <f t="shared" si="187"/>
        <v>11759.519</v>
      </c>
    </row>
    <row r="40" spans="15:25" ht="15" customHeight="1">
      <c r="O40" s="39">
        <v>3.4140000000000001</v>
      </c>
      <c r="P40" s="40">
        <f t="shared" ref="P40:T40" si="188">VALUE(P3-341.4/100*(P1-P2))</f>
        <v>9580.1844999999994</v>
      </c>
      <c r="Q40" s="40">
        <f t="shared" si="188"/>
        <v>9100.4813000000031</v>
      </c>
      <c r="R40" s="40">
        <f t="shared" ref="R40:S40" si="189">VALUE(R3-341.4/100*(R1-R2))</f>
        <v>4520.9894999999997</v>
      </c>
      <c r="S40" s="40">
        <f t="shared" si="189"/>
        <v>4642.8693000000021</v>
      </c>
      <c r="T40" s="40">
        <f t="shared" si="188"/>
        <v>15080.304499999998</v>
      </c>
      <c r="U40" s="40">
        <f t="shared" ref="U40:X40" si="190">VALUE(U3-341.4/100*(U1-U2))</f>
        <v>34746.838499999998</v>
      </c>
      <c r="V40" s="40">
        <f t="shared" si="190"/>
        <v>-16794.831599999998</v>
      </c>
      <c r="W40" s="40">
        <f t="shared" si="190"/>
        <v>10237.875199999997</v>
      </c>
      <c r="X40" s="40">
        <f t="shared" si="190"/>
        <v>11782.063</v>
      </c>
    </row>
    <row r="41" spans="15:25" ht="15" customHeight="1">
      <c r="O41" s="39">
        <v>3.6179999999999999</v>
      </c>
      <c r="P41" s="40">
        <f t="shared" ref="P41:T41" si="191">VALUE(P3-361.8/100*(P1-P2))</f>
        <v>9537.7014999999992</v>
      </c>
      <c r="Q41" s="40">
        <f t="shared" si="191"/>
        <v>9037.8431000000019</v>
      </c>
      <c r="R41" s="40">
        <f t="shared" ref="R41:S41" si="192">VALUE(R3-361.8/100*(R1-R2))</f>
        <v>4791.1365000000005</v>
      </c>
      <c r="S41" s="40">
        <f t="shared" si="192"/>
        <v>4920.2991000000029</v>
      </c>
      <c r="T41" s="40">
        <f t="shared" si="191"/>
        <v>15390.7415</v>
      </c>
      <c r="U41" s="40">
        <f t="shared" ref="U41:X41" si="193">VALUE(U3-361.8/100*(U1-U2))</f>
        <v>36823.099500000004</v>
      </c>
      <c r="V41" s="40">
        <f t="shared" si="193"/>
        <v>-17798.389200000001</v>
      </c>
      <c r="W41" s="40">
        <f t="shared" si="193"/>
        <v>10313.722399999997</v>
      </c>
      <c r="X41" s="40">
        <f t="shared" si="193"/>
        <v>11925.780999999999</v>
      </c>
    </row>
    <row r="42" spans="15:25" ht="15" customHeight="1">
      <c r="O42" s="39">
        <v>4</v>
      </c>
      <c r="P42" s="40">
        <f t="shared" ref="P42:T42" si="194">VALUE(P3-400/100*(P1-P2))</f>
        <v>9458.15</v>
      </c>
      <c r="Q42" s="40">
        <f t="shared" si="194"/>
        <v>8920.5500000000029</v>
      </c>
      <c r="R42" s="40">
        <f t="shared" ref="R42:S42" si="195">VALUE(R3-400/100*(R1-R2))</f>
        <v>5297</v>
      </c>
      <c r="S42" s="40">
        <f t="shared" si="195"/>
        <v>5439.8000000000029</v>
      </c>
      <c r="T42" s="40">
        <f t="shared" si="194"/>
        <v>15972.05</v>
      </c>
      <c r="U42" s="40">
        <f t="shared" ref="U42:X42" si="196">VALUE(U3-400/100*(U1-U2))</f>
        <v>40711</v>
      </c>
      <c r="V42" s="40">
        <f t="shared" si="196"/>
        <v>-19677.599999999999</v>
      </c>
      <c r="W42" s="40">
        <f t="shared" si="196"/>
        <v>10455.749999999996</v>
      </c>
      <c r="X42" s="40">
        <f t="shared" si="196"/>
        <v>12194.9</v>
      </c>
    </row>
    <row r="43" spans="15:25" ht="15" customHeight="1">
      <c r="O43" s="39">
        <v>4.2359999999999998</v>
      </c>
      <c r="P43" s="40">
        <f t="shared" ref="P43:T43" si="197">VALUE(P3-423.6/100*(P1-P2))</f>
        <v>9409.0029999999988</v>
      </c>
      <c r="Q43" s="40">
        <f t="shared" si="197"/>
        <v>8848.0862000000034</v>
      </c>
      <c r="R43" s="40">
        <f t="shared" ref="R43:S43" si="198">VALUE(R3-423.6/100*(R1-R2))</f>
        <v>5609.523000000001</v>
      </c>
      <c r="S43" s="40">
        <f t="shared" si="198"/>
        <v>5760.7482000000036</v>
      </c>
      <c r="T43" s="40">
        <f t="shared" si="197"/>
        <v>16331.183000000001</v>
      </c>
      <c r="U43" s="40">
        <f t="shared" ref="U43:X43" si="199">VALUE(U3-423.6/100*(U1-U2))</f>
        <v>43112.949000000008</v>
      </c>
      <c r="V43" s="40">
        <f t="shared" si="199"/>
        <v>-20838.578400000002</v>
      </c>
      <c r="W43" s="40">
        <f t="shared" si="199"/>
        <v>10543.494799999997</v>
      </c>
      <c r="X43" s="40">
        <f t="shared" si="199"/>
        <v>12361.162</v>
      </c>
    </row>
    <row r="44" spans="15:25" ht="15" customHeight="1">
      <c r="O44" s="39">
        <v>4.2720000000000002</v>
      </c>
      <c r="P44" s="40">
        <f t="shared" ref="P44:T44" si="200">VALUE(P3-427.2/100*(P1-P2))</f>
        <v>9401.5059999999994</v>
      </c>
      <c r="Q44" s="40">
        <f t="shared" si="200"/>
        <v>8837.0324000000037</v>
      </c>
      <c r="R44" s="40">
        <f t="shared" ref="R44:S44" si="201">VALUE(R3-427.2/100*(R1-R2))</f>
        <v>5657.1959999999999</v>
      </c>
      <c r="S44" s="40">
        <f t="shared" si="201"/>
        <v>5809.7064000000037</v>
      </c>
      <c r="T44" s="40">
        <f t="shared" si="200"/>
        <v>16385.966</v>
      </c>
      <c r="U44" s="40">
        <f t="shared" ref="U44:X44" si="202">VALUE(U3-427.2/100*(U1-U2))</f>
        <v>43479.348000000005</v>
      </c>
      <c r="V44" s="40">
        <f t="shared" si="202"/>
        <v>-21015.676800000001</v>
      </c>
      <c r="W44" s="40">
        <f t="shared" si="202"/>
        <v>10556.879599999997</v>
      </c>
      <c r="X44" s="40">
        <f t="shared" si="202"/>
        <v>12386.523999999999</v>
      </c>
    </row>
    <row r="45" spans="15:25" ht="15" customHeight="1">
      <c r="O45" s="39">
        <v>4.3819999999999997</v>
      </c>
      <c r="P45" s="40">
        <f t="shared" ref="P45:T45" si="203">VALUE(P3-438.2/100*(P1-P2))</f>
        <v>9378.5985000000001</v>
      </c>
      <c r="Q45" s="40">
        <f t="shared" si="203"/>
        <v>8803.256900000004</v>
      </c>
      <c r="R45" s="40">
        <f t="shared" ref="R45:S45" si="204">VALUE(R3-438.2/100*(R1-R2))</f>
        <v>5802.8634999999995</v>
      </c>
      <c r="S45" s="40">
        <f t="shared" si="204"/>
        <v>5959.3009000000029</v>
      </c>
      <c r="T45" s="40">
        <f t="shared" si="203"/>
        <v>16553.358499999998</v>
      </c>
      <c r="U45" s="40">
        <f t="shared" ref="U45:X45" si="205">VALUE(U3-438.2/100*(U1-U2))</f>
        <v>44598.900499999996</v>
      </c>
      <c r="V45" s="40">
        <f t="shared" si="205"/>
        <v>-21556.810799999996</v>
      </c>
      <c r="W45" s="40">
        <f t="shared" si="205"/>
        <v>10597.777599999996</v>
      </c>
      <c r="X45" s="40">
        <f t="shared" si="205"/>
        <v>12464.019</v>
      </c>
    </row>
    <row r="46" spans="15:25" ht="15" customHeight="1">
      <c r="O46" s="39">
        <v>4.4139999999999997</v>
      </c>
      <c r="P46" s="40">
        <f t="shared" ref="P46:T46" si="206">VALUE(P3-414.4/100*(P1-P2))</f>
        <v>9428.1620000000003</v>
      </c>
      <c r="Q46" s="40">
        <f t="shared" si="206"/>
        <v>8876.3348000000024</v>
      </c>
      <c r="R46" s="40">
        <f t="shared" ref="R46:S46" si="207">VALUE(R3-414.4/100*(R1-R2))</f>
        <v>5487.692</v>
      </c>
      <c r="S46" s="40">
        <f t="shared" si="207"/>
        <v>5635.632800000003</v>
      </c>
      <c r="T46" s="40">
        <f t="shared" si="206"/>
        <v>16191.182000000001</v>
      </c>
      <c r="U46" s="40">
        <f t="shared" ref="U46:X46" si="208">VALUE(U3-414.4/100*(U1-U2))</f>
        <v>42176.595999999998</v>
      </c>
      <c r="V46" s="40">
        <f t="shared" si="208"/>
        <v>-20385.993599999998</v>
      </c>
      <c r="W46" s="40">
        <f t="shared" si="208"/>
        <v>10509.289199999996</v>
      </c>
      <c r="X46" s="40">
        <f t="shared" si="208"/>
        <v>12296.348</v>
      </c>
    </row>
    <row r="47" spans="15:25" ht="15" customHeight="1">
      <c r="O47" s="60">
        <v>4.6180000000000003</v>
      </c>
      <c r="P47" s="61">
        <f t="shared" ref="P47:T47" si="209">VALUE(P3-461.8/100*(P1-P2))</f>
        <v>9329.4514999999992</v>
      </c>
      <c r="Q47" s="61">
        <f t="shared" si="209"/>
        <v>8730.7931000000026</v>
      </c>
      <c r="R47" s="61">
        <f t="shared" ref="R47:S47" si="210">VALUE(R3-461.8/100*(R1-R2))</f>
        <v>6115.3865000000005</v>
      </c>
      <c r="S47" s="61">
        <f t="shared" si="210"/>
        <v>6280.2491000000036</v>
      </c>
      <c r="T47" s="61">
        <f t="shared" si="209"/>
        <v>16912.4915</v>
      </c>
      <c r="U47" s="61">
        <f t="shared" ref="U47:X47" si="211">VALUE(U3-461.8/100*(U1-U2))</f>
        <v>47000.849500000004</v>
      </c>
      <c r="V47" s="61">
        <f t="shared" si="211"/>
        <v>-22717.789199999999</v>
      </c>
      <c r="W47" s="61">
        <f t="shared" si="211"/>
        <v>10685.522399999996</v>
      </c>
      <c r="X47" s="61">
        <f t="shared" si="211"/>
        <v>12630.280999999999</v>
      </c>
    </row>
    <row r="48" spans="15:25" ht="15" customHeight="1">
      <c r="O48" s="39">
        <v>4.7640000000000002</v>
      </c>
      <c r="P48" s="40">
        <f t="shared" ref="P48:T48" si="212">VALUE(P3-476.4/100*(P1-P2))</f>
        <v>9299.0470000000005</v>
      </c>
      <c r="Q48" s="40">
        <f t="shared" si="212"/>
        <v>8685.9638000000032</v>
      </c>
      <c r="R48" s="40">
        <f t="shared" ref="R48:S48" si="213">VALUE(R3-476.4/100*(R1-R2))</f>
        <v>6308.726999999999</v>
      </c>
      <c r="S48" s="40">
        <f t="shared" si="213"/>
        <v>6478.8018000000029</v>
      </c>
      <c r="T48" s="40">
        <f t="shared" si="212"/>
        <v>17134.666999999998</v>
      </c>
      <c r="U48" s="40">
        <f t="shared" ref="U48:X48" si="214">VALUE(U3-476.4/100*(U1-U2))</f>
        <v>48486.800999999992</v>
      </c>
      <c r="V48" s="40">
        <f t="shared" si="214"/>
        <v>-23436.021599999996</v>
      </c>
      <c r="W48" s="40">
        <f t="shared" si="214"/>
        <v>10739.805199999995</v>
      </c>
      <c r="X48" s="40">
        <f t="shared" si="214"/>
        <v>12733.137999999999</v>
      </c>
    </row>
    <row r="49" spans="15:24" ht="15" customHeight="1">
      <c r="O49" s="39">
        <v>5</v>
      </c>
      <c r="P49" s="40">
        <f t="shared" ref="P49:T49" si="215">VALUE(P3-500/100*(P1-P2))</f>
        <v>9249.9</v>
      </c>
      <c r="Q49" s="40">
        <f t="shared" si="215"/>
        <v>8613.5000000000036</v>
      </c>
      <c r="R49" s="40">
        <f t="shared" ref="R49:S49" si="216">VALUE(R3-500/100*(R1-R2))</f>
        <v>6621.25</v>
      </c>
      <c r="S49" s="40">
        <f t="shared" si="216"/>
        <v>6799.7500000000036</v>
      </c>
      <c r="T49" s="40">
        <f t="shared" si="215"/>
        <v>17493.8</v>
      </c>
      <c r="U49" s="40">
        <f t="shared" ref="U49:X49" si="217">VALUE(U3-500/100*(U1-U2))</f>
        <v>50888.75</v>
      </c>
      <c r="V49" s="40">
        <f t="shared" si="217"/>
        <v>-24597</v>
      </c>
      <c r="W49" s="40">
        <f t="shared" si="217"/>
        <v>10827.549999999996</v>
      </c>
      <c r="X49" s="40">
        <f t="shared" si="217"/>
        <v>12899.4</v>
      </c>
    </row>
    <row r="50" spans="15:24" ht="15" customHeight="1">
      <c r="O50" s="39">
        <v>5.2359999999999998</v>
      </c>
      <c r="P50" s="40">
        <f t="shared" ref="P50:T50" si="218">VALUE(P3-523.6/100*(P1-P2))</f>
        <v>9200.7529999999988</v>
      </c>
      <c r="Q50" s="40">
        <f t="shared" si="218"/>
        <v>8541.0362000000041</v>
      </c>
      <c r="R50" s="40">
        <f t="shared" ref="R50:S50" si="219">VALUE(R3-523.6/100*(R1-R2))</f>
        <v>6933.773000000001</v>
      </c>
      <c r="S50" s="40">
        <f t="shared" si="219"/>
        <v>7120.6982000000044</v>
      </c>
      <c r="T50" s="40">
        <f t="shared" si="218"/>
        <v>17852.933000000001</v>
      </c>
      <c r="U50" s="40">
        <f t="shared" ref="U50:X50" si="220">VALUE(U3-523.6/100*(U1-U2))</f>
        <v>53290.699000000008</v>
      </c>
      <c r="V50" s="40">
        <f t="shared" si="220"/>
        <v>-25757.9784</v>
      </c>
      <c r="W50" s="40">
        <f t="shared" si="220"/>
        <v>10915.294799999996</v>
      </c>
      <c r="X50" s="40">
        <f t="shared" si="220"/>
        <v>13065.662</v>
      </c>
    </row>
    <row r="51" spans="15:24" ht="15" customHeight="1">
      <c r="O51" s="39">
        <v>5.3819999999999997</v>
      </c>
      <c r="P51" s="40">
        <f t="shared" ref="P51:T51" si="221">VALUE(P3-538.2/100*(P1-P2))</f>
        <v>9170.3485000000001</v>
      </c>
      <c r="Q51" s="40">
        <f t="shared" si="221"/>
        <v>8496.2069000000047</v>
      </c>
      <c r="R51" s="40">
        <f t="shared" ref="R51:S51" si="222">VALUE(R3-538.2/100*(R1-R2))</f>
        <v>7127.1135000000004</v>
      </c>
      <c r="S51" s="40">
        <f t="shared" si="222"/>
        <v>7319.2509000000045</v>
      </c>
      <c r="T51" s="40">
        <f t="shared" si="221"/>
        <v>18075.108500000002</v>
      </c>
      <c r="U51" s="40">
        <f t="shared" ref="U51:X51" si="223">VALUE(U3-538.2/100*(U1-U2))</f>
        <v>54776.650500000003</v>
      </c>
      <c r="V51" s="40">
        <f t="shared" si="223"/>
        <v>-26476.210800000001</v>
      </c>
      <c r="W51" s="40">
        <f t="shared" si="223"/>
        <v>10969.577599999995</v>
      </c>
      <c r="X51" s="40">
        <f t="shared" si="223"/>
        <v>13168.519</v>
      </c>
    </row>
    <row r="52" spans="15:24" ht="15" customHeight="1">
      <c r="O52" s="39">
        <v>5.6180000000000003</v>
      </c>
      <c r="P52" s="40">
        <f t="shared" ref="P52:T52" si="224">VALUE(P3-561.8/100*(P1-P2))</f>
        <v>9121.2014999999992</v>
      </c>
      <c r="Q52" s="40">
        <f t="shared" si="224"/>
        <v>8423.7431000000033</v>
      </c>
      <c r="R52" s="40">
        <f t="shared" ref="R52:S52" si="225">VALUE(R3-561.8/100*(R1-R2))</f>
        <v>7439.6364999999996</v>
      </c>
      <c r="S52" s="40">
        <f t="shared" si="225"/>
        <v>7640.1991000000035</v>
      </c>
      <c r="T52" s="40">
        <f t="shared" si="224"/>
        <v>18434.241499999996</v>
      </c>
      <c r="U52" s="40">
        <f t="shared" ref="U52:X52" si="226">VALUE(U3-561.8/100*(U1-U2))</f>
        <v>57178.599499999997</v>
      </c>
      <c r="V52" s="40">
        <f t="shared" si="226"/>
        <v>-27637.189199999993</v>
      </c>
      <c r="W52" s="40">
        <f t="shared" si="226"/>
        <v>11057.322399999995</v>
      </c>
      <c r="X52" s="40">
        <f t="shared" si="226"/>
        <v>13334.780999999999</v>
      </c>
    </row>
    <row r="53" spans="15:24" ht="15" customHeight="1"/>
    <row r="54" spans="15:24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opLeftCell="BM1" workbookViewId="0">
      <selection activeCell="BT3" sqref="BT3"/>
    </sheetView>
  </sheetViews>
  <sheetFormatPr defaultRowHeight="14.4"/>
  <cols>
    <col min="1" max="79" width="10.77734375" style="15" customWidth="1"/>
  </cols>
  <sheetData>
    <row r="1" spans="1:7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</row>
    <row r="2" spans="1:7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</row>
    <row r="3" spans="1:7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</row>
    <row r="4" spans="1:7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</row>
    <row r="5" spans="1:7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A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</row>
    <row r="7" spans="1:7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A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</row>
    <row r="8" spans="1:7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A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</row>
    <row r="9" spans="1:7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A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</row>
    <row r="11" spans="1:7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A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</row>
    <row r="12" spans="1:7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A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</row>
    <row r="13" spans="1:7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A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</row>
    <row r="15" spans="1:7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A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</row>
    <row r="16" spans="1:7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A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</row>
    <row r="17" spans="1:7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A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</row>
    <row r="19" spans="1:7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A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</row>
    <row r="20" spans="1:7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A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</row>
    <row r="21" spans="1:7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A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</row>
    <row r="22" spans="1:7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A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</row>
    <row r="23" spans="1:7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A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</row>
    <row r="24" spans="1:7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A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</row>
    <row r="26" spans="1:7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A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</row>
    <row r="27" spans="1:7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A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</row>
    <row r="28" spans="1:7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A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</row>
    <row r="29" spans="1:7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A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</row>
    <row r="30" spans="1:7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A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</row>
    <row r="31" spans="1:7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A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</row>
    <row r="32" spans="1:7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A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2020-06-11T17:05:28Z</dcterms:modified>
</cp:coreProperties>
</file>