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7" i="2"/>
  <c r="K25" i="2"/>
  <c r="K26" i="2" s="1"/>
  <c r="K20" i="2"/>
  <c r="K18" i="2"/>
  <c r="K23" i="2" s="1"/>
  <c r="K11" i="2"/>
  <c r="K14" i="2" s="1"/>
  <c r="K16" i="2" l="1"/>
  <c r="K29" i="2"/>
  <c r="K32" i="2" s="1"/>
  <c r="K10" i="2" s="1"/>
  <c r="K19" i="2"/>
  <c r="K22" i="2"/>
  <c r="K21" i="2"/>
  <c r="K15" i="2"/>
  <c r="K7" i="2"/>
  <c r="K12" i="2"/>
  <c r="K8" i="2"/>
  <c r="K6" i="2" s="1"/>
  <c r="L30" i="2"/>
  <c r="L28" i="2"/>
  <c r="L31" i="2" s="1"/>
  <c r="L27" i="2"/>
  <c r="L25" i="2"/>
  <c r="L26" i="2" s="1"/>
  <c r="L20" i="2"/>
  <c r="L18" i="2"/>
  <c r="L23" i="2" s="1"/>
  <c r="L11" i="2"/>
  <c r="L14" i="2" s="1"/>
  <c r="J30" i="2"/>
  <c r="I30" i="2"/>
  <c r="J28" i="2"/>
  <c r="J31" i="2" s="1"/>
  <c r="I28" i="2"/>
  <c r="I31" i="2" s="1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I11" i="2"/>
  <c r="I14" i="2" s="1"/>
  <c r="I16" i="2" s="1"/>
  <c r="I8" i="2"/>
  <c r="I6" i="2" s="1"/>
  <c r="L29" i="2" l="1"/>
  <c r="L32" i="2" s="1"/>
  <c r="L10" i="2" s="1"/>
  <c r="L16" i="2"/>
  <c r="I29" i="2"/>
  <c r="I32" i="2" s="1"/>
  <c r="L15" i="2"/>
  <c r="L19" i="2"/>
  <c r="L22" i="2"/>
  <c r="L21" i="2"/>
  <c r="L7" i="2"/>
  <c r="L12" i="2"/>
  <c r="L8" i="2"/>
  <c r="L6" i="2" s="1"/>
  <c r="J22" i="2"/>
  <c r="J19" i="2"/>
  <c r="J21" i="2"/>
  <c r="I7" i="2"/>
  <c r="J15" i="2"/>
  <c r="I21" i="2"/>
  <c r="I19" i="2"/>
  <c r="I22" i="2"/>
  <c r="J29" i="2"/>
  <c r="J32" i="2" s="1"/>
  <c r="J12" i="2" s="1"/>
  <c r="J8" i="2"/>
  <c r="J6" i="2" s="1"/>
  <c r="J14" i="2"/>
  <c r="J16" i="2" s="1"/>
  <c r="I10" i="2"/>
  <c r="I12" i="2"/>
  <c r="I15" i="2"/>
  <c r="J7" i="2"/>
  <c r="CK31" i="14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J10" i="2" l="1"/>
  <c r="H29" i="2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<sst xmlns="http://schemas.openxmlformats.org/spreadsheetml/2006/main" count="71" uniqueCount="68">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</sst>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R22" sqref="R22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68" bestFit="1" customWidth="1"/>
    <col min="16" max="16" width="13.77734375" style="15" bestFit="1" customWidth="1"/>
    <col min="17" max="20" width="10.44140625" style="15" bestFit="1" customWidth="1"/>
    <col min="21" max="256" width="8.77734375" style="15" customWidth="1"/>
    <col min="257" max="16384" width="8.77734375" style="16"/>
  </cols>
  <sheetData>
    <row r="1" spans="1:21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44004</v>
      </c>
      <c r="H1" s="2">
        <v>44005</v>
      </c>
      <c r="I1" s="2">
        <v>44006</v>
      </c>
      <c r="J1" s="2">
        <v>44007</v>
      </c>
      <c r="K1" s="2">
        <v>44008</v>
      </c>
      <c r="L1" s="2">
        <v>44008</v>
      </c>
      <c r="M1" s="2"/>
      <c r="O1" s="68" t="s">
        <v>66</v>
      </c>
      <c r="P1" s="12" t="s">
        <v>27</v>
      </c>
      <c r="Q1" s="14">
        <v>9544.35</v>
      </c>
      <c r="R1" s="14">
        <v>8806.75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6">
        <v>9598.85</v>
      </c>
      <c r="F2" s="56">
        <v>10553.15</v>
      </c>
      <c r="G2" s="56">
        <v>10393.65</v>
      </c>
      <c r="H2" s="56">
        <v>10484.700000000001</v>
      </c>
      <c r="I2" s="56">
        <v>10553.15</v>
      </c>
      <c r="J2" s="56">
        <v>10361.799999999999</v>
      </c>
      <c r="K2" s="56">
        <v>10409.85</v>
      </c>
      <c r="L2" s="56">
        <v>21784.65</v>
      </c>
      <c r="M2" s="56"/>
      <c r="O2" s="68" t="s">
        <v>65</v>
      </c>
      <c r="P2" s="12" t="s">
        <v>28</v>
      </c>
      <c r="Q2" s="14">
        <v>10553.15</v>
      </c>
      <c r="R2" s="14">
        <v>10328.5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5">
        <v>8806.75</v>
      </c>
      <c r="F3" s="55">
        <v>10194.5</v>
      </c>
      <c r="G3" s="55">
        <v>10277.6</v>
      </c>
      <c r="H3" s="55">
        <v>10301.75</v>
      </c>
      <c r="I3" s="55">
        <v>10281.950000000001</v>
      </c>
      <c r="J3" s="55">
        <v>10194.5</v>
      </c>
      <c r="K3" s="55">
        <v>10311.25</v>
      </c>
      <c r="L3" s="55">
        <v>21320.1</v>
      </c>
      <c r="M3" s="55"/>
      <c r="P3" s="12" t="s">
        <v>29</v>
      </c>
      <c r="Q3" s="14">
        <v>10194.5</v>
      </c>
      <c r="R3" s="14">
        <v>9544.35</v>
      </c>
      <c r="S3" s="14"/>
      <c r="T3" s="14"/>
      <c r="U3" s="51"/>
    </row>
    <row r="4" spans="1:21" ht="15" customHeight="1">
      <c r="A4" s="17"/>
      <c r="B4" s="4"/>
      <c r="C4" s="5"/>
      <c r="D4" s="3" t="s">
        <v>3</v>
      </c>
      <c r="E4" s="21">
        <v>9580.35</v>
      </c>
      <c r="F4" s="21">
        <v>10383</v>
      </c>
      <c r="G4" s="21">
        <v>10311.200000000001</v>
      </c>
      <c r="H4" s="21">
        <v>10471</v>
      </c>
      <c r="I4" s="21">
        <v>10305.299999999999</v>
      </c>
      <c r="J4" s="21">
        <v>10288.9</v>
      </c>
      <c r="K4" s="21">
        <v>10383</v>
      </c>
      <c r="L4" s="21">
        <v>21592.05</v>
      </c>
      <c r="M4" s="21"/>
      <c r="O4" s="68">
        <v>10120.25</v>
      </c>
    </row>
    <row r="5" spans="1:21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M5" s="18"/>
      <c r="O5" s="68">
        <v>9944</v>
      </c>
      <c r="P5" s="22" t="s">
        <v>30</v>
      </c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10917.916666666666</v>
      </c>
      <c r="G6" s="26">
        <f t="shared" ref="G6:H6" si="1">G8+G25</f>
        <v>10493.416666666666</v>
      </c>
      <c r="H6" s="26">
        <f t="shared" si="1"/>
        <v>10719.5</v>
      </c>
      <c r="I6" s="26">
        <f t="shared" ref="I6:J6" si="2">I8+I25</f>
        <v>10749.516666666665</v>
      </c>
      <c r="J6" s="26">
        <f t="shared" si="2"/>
        <v>10536.266666666663</v>
      </c>
      <c r="K6" s="26">
        <f t="shared" ref="K6:L6" si="3">K8+K25</f>
        <v>10523.416666666666</v>
      </c>
      <c r="L6" s="26">
        <f t="shared" si="3"/>
        <v>22275.650000000009</v>
      </c>
      <c r="M6" s="26"/>
      <c r="O6" s="68">
        <v>9800</v>
      </c>
      <c r="P6" s="43">
        <v>0.23599999999999999</v>
      </c>
      <c r="Q6" s="44">
        <f t="shared" ref="Q6" si="4">VALUE(23.6/100*(Q1-Q2)+Q2)</f>
        <v>10315.073199999999</v>
      </c>
      <c r="R6" s="44">
        <f t="shared" ref="R6" si="5">VALUE(23.6/100*(R1-R2)+R2)</f>
        <v>9969.3670000000002</v>
      </c>
      <c r="S6" s="44">
        <f t="shared" ref="S6:T6" si="6">VALUE(23.6/100*(S1-S2)+S2)</f>
        <v>10028.550999999999</v>
      </c>
      <c r="T6" s="44">
        <f t="shared" si="6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10735.533333333333</v>
      </c>
      <c r="G7" s="27">
        <f t="shared" ref="G7:H7" si="8">G11+G25</f>
        <v>10443.533333333333</v>
      </c>
      <c r="H7" s="27">
        <f t="shared" si="8"/>
        <v>10602.1</v>
      </c>
      <c r="I7" s="27">
        <f t="shared" ref="I7:J7" si="9">I11+I25</f>
        <v>10651.333333333332</v>
      </c>
      <c r="J7" s="27">
        <f t="shared" si="9"/>
        <v>10449.033333333331</v>
      </c>
      <c r="K7" s="27">
        <f t="shared" ref="K7:L7" si="10">K11+K25</f>
        <v>10466.633333333333</v>
      </c>
      <c r="L7" s="27">
        <f t="shared" si="10"/>
        <v>22030.150000000005</v>
      </c>
      <c r="M7" s="27"/>
      <c r="O7" s="68">
        <v>9706.9500000000007</v>
      </c>
      <c r="P7" s="47">
        <v>0.38200000000000001</v>
      </c>
      <c r="Q7" s="48">
        <f t="shared" ref="Q7" si="11">38.2/100*(Q1-Q2)+Q2</f>
        <v>10167.788399999999</v>
      </c>
      <c r="R7" s="48">
        <f t="shared" ref="R7" si="12">38.2/100*(R1-R2)+R2</f>
        <v>9747.1915000000008</v>
      </c>
      <c r="S7" s="48">
        <f t="shared" ref="S7:T7" si="13">38.2/100*(S1-S2)+S2</f>
        <v>8542.5995000000003</v>
      </c>
      <c r="T7" s="48">
        <f t="shared" si="13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10559.266666666666</v>
      </c>
      <c r="G8" s="28">
        <f t="shared" ref="G8:H8" si="15">(2*G11)-G3</f>
        <v>10377.366666666667</v>
      </c>
      <c r="H8" s="28">
        <f t="shared" si="15"/>
        <v>10536.55</v>
      </c>
      <c r="I8" s="28">
        <f t="shared" ref="I8:J8" si="16">(2*I11)-I3</f>
        <v>10478.316666666666</v>
      </c>
      <c r="J8" s="28">
        <f t="shared" si="16"/>
        <v>10368.966666666664</v>
      </c>
      <c r="K8" s="28">
        <f t="shared" ref="K8:L8" si="17">(2*K11)-K3</f>
        <v>10424.816666666666</v>
      </c>
      <c r="L8" s="28">
        <f t="shared" si="17"/>
        <v>21811.100000000006</v>
      </c>
      <c r="M8" s="28"/>
      <c r="P8" s="41">
        <v>0.5</v>
      </c>
      <c r="Q8" s="42">
        <f t="shared" ref="Q8" si="18">VALUE(50/100*(Q1-Q2)+Q2)</f>
        <v>10048.75</v>
      </c>
      <c r="R8" s="42">
        <f t="shared" ref="R8" si="19">VALUE(50/100*(R1-R2)+R2)</f>
        <v>9567.625</v>
      </c>
      <c r="S8" s="42">
        <f t="shared" ref="S8:T8" si="20">VALUE(50/100*(S1-S2)+S2)</f>
        <v>7341.625</v>
      </c>
      <c r="T8" s="42">
        <f t="shared" si="20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1">VALUE(61.8/100*(Q1-Q2)+Q2)</f>
        <v>9929.7116000000005</v>
      </c>
      <c r="R9" s="50">
        <f t="shared" ref="R9" si="22">VALUE(61.8/100*(R1-R2)+R2)</f>
        <v>9388.0584999999992</v>
      </c>
      <c r="S9" s="50">
        <f t="shared" ref="S9:T9" si="23">VALUE(61.8/100*(S1-S2)+S2)</f>
        <v>6140.6504999999997</v>
      </c>
      <c r="T9" s="50">
        <f t="shared" si="23"/>
        <v>10551.289199999999</v>
      </c>
    </row>
    <row r="10" spans="1:21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10379.941666666666</v>
      </c>
      <c r="G10" s="53">
        <f t="shared" ref="G10:H10" si="25">G11+G32/2</f>
        <v>10335.625</v>
      </c>
      <c r="H10" s="53">
        <f t="shared" si="25"/>
        <v>10445.074999999999</v>
      </c>
      <c r="I10" s="53">
        <f t="shared" ref="I10:J10" si="26">I11+I32/2</f>
        <v>10417.549999999999</v>
      </c>
      <c r="J10" s="53">
        <f t="shared" si="26"/>
        <v>10285.316666666664</v>
      </c>
      <c r="K10" s="53">
        <f t="shared" ref="K10:L10" si="27">K11+K32/2</f>
        <v>10375.516666666666</v>
      </c>
      <c r="L10" s="53">
        <f t="shared" si="27"/>
        <v>21578.825000000004</v>
      </c>
      <c r="M10" s="53"/>
      <c r="P10" s="39">
        <v>0.70699999999999996</v>
      </c>
      <c r="Q10" s="40">
        <f t="shared" ref="Q10" si="28">VALUE(70.7/100*(Q1-Q2)+Q2)</f>
        <v>9839.9284000000007</v>
      </c>
      <c r="R10" s="40">
        <f t="shared" ref="R10" si="29">VALUE(70.7/100*(R1-R2)+R2)</f>
        <v>9252.6227500000005</v>
      </c>
      <c r="S10" s="40">
        <f t="shared" ref="S10:T10" si="30">VALUE(70.7/100*(S1-S2)+S2)</f>
        <v>5234.8307499999992</v>
      </c>
      <c r="T10" s="40">
        <f t="shared" si="30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10376.883333333333</v>
      </c>
      <c r="G11" s="21">
        <f t="shared" ref="G11:H11" si="32">(G2+G3+G4)/3</f>
        <v>10327.483333333334</v>
      </c>
      <c r="H11" s="21">
        <f t="shared" si="32"/>
        <v>10419.15</v>
      </c>
      <c r="I11" s="21">
        <f t="shared" ref="I11:J11" si="33">(I2+I3+I4)/3</f>
        <v>10380.133333333333</v>
      </c>
      <c r="J11" s="21">
        <f t="shared" si="33"/>
        <v>10281.733333333332</v>
      </c>
      <c r="K11" s="21">
        <f t="shared" ref="K11:L11" si="34">(K2+K3+K4)/3</f>
        <v>10368.033333333333</v>
      </c>
      <c r="L11" s="21">
        <f t="shared" si="34"/>
        <v>21565.600000000002</v>
      </c>
      <c r="M11" s="21"/>
      <c r="P11" s="45">
        <v>0.78600000000000003</v>
      </c>
      <c r="Q11" s="46">
        <f t="shared" ref="Q11" si="35">VALUE(78.6/100*(Q1-Q2)+Q2)</f>
        <v>9760.2332000000006</v>
      </c>
      <c r="R11" s="46">
        <f t="shared" ref="R11" si="36">VALUE(78.6/100*(R1-R2)+R2)</f>
        <v>9132.4045000000006</v>
      </c>
      <c r="S11" s="46">
        <f t="shared" ref="S11:T11" si="37">VALUE(78.6/100*(S1-S2)+S2)</f>
        <v>4430.7885000000006</v>
      </c>
      <c r="T11" s="46">
        <f t="shared" si="37"/>
        <v>11377.7484</v>
      </c>
    </row>
    <row r="12" spans="1:21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10373.825000000001</v>
      </c>
      <c r="G12" s="54">
        <f t="shared" ref="G12:H12" si="39">G11-G32/2</f>
        <v>10319.341666666667</v>
      </c>
      <c r="H12" s="54">
        <f t="shared" si="39"/>
        <v>10393.225</v>
      </c>
      <c r="I12" s="54">
        <f t="shared" ref="I12:J12" si="40">I11-I32/2</f>
        <v>10342.716666666667</v>
      </c>
      <c r="J12" s="54">
        <f t="shared" si="40"/>
        <v>10278.15</v>
      </c>
      <c r="K12" s="54">
        <f t="shared" ref="K12:L12" si="41">K11-K32/2</f>
        <v>10360.549999999999</v>
      </c>
      <c r="L12" s="54">
        <f t="shared" si="41"/>
        <v>21552.375</v>
      </c>
      <c r="M12" s="54"/>
      <c r="P12" s="39">
        <v>1</v>
      </c>
      <c r="Q12" s="40">
        <f t="shared" ref="Q12" si="42">VALUE(100/100*(Q1-Q2)+Q2)</f>
        <v>9544.35</v>
      </c>
      <c r="R12" s="40">
        <f t="shared" ref="R12" si="43">VALUE(100/100*(R1-R2)+R2)</f>
        <v>8806.75</v>
      </c>
      <c r="S12" s="40">
        <f t="shared" ref="S12:T12" si="44">VALUE(100/100*(S1-S2)+S2)</f>
        <v>2252.75</v>
      </c>
      <c r="T12" s="40">
        <f t="shared" si="44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45">VALUE(123.6/100*(Q1-Q2)+Q2)</f>
        <v>9306.2731999999996</v>
      </c>
      <c r="R13" s="40">
        <f t="shared" ref="R13" si="46">VALUE(123.6/100*(R1-R2)+R2)</f>
        <v>8447.6170000000002</v>
      </c>
      <c r="S13" s="40">
        <f t="shared" ref="S13:T13" si="47">VALUE(123.6/100*(S1-S2)+S2)</f>
        <v>-149.19900000000052</v>
      </c>
      <c r="T13" s="40">
        <f t="shared" si="47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10200.616666666667</v>
      </c>
      <c r="G14" s="32">
        <f t="shared" ref="G14:H14" si="49">2*G11-G2</f>
        <v>10261.316666666668</v>
      </c>
      <c r="H14" s="32">
        <f t="shared" si="49"/>
        <v>10353.599999999999</v>
      </c>
      <c r="I14" s="32">
        <f t="shared" ref="I14:J14" si="50">2*I11-I2</f>
        <v>10207.116666666667</v>
      </c>
      <c r="J14" s="32">
        <f t="shared" si="50"/>
        <v>10201.666666666664</v>
      </c>
      <c r="K14" s="32">
        <f t="shared" ref="K14:L14" si="51">2*K11-K2</f>
        <v>10326.216666666665</v>
      </c>
      <c r="L14" s="32">
        <f t="shared" si="51"/>
        <v>21346.550000000003</v>
      </c>
      <c r="M14" s="32"/>
      <c r="P14" s="33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10018.233333333334</v>
      </c>
      <c r="G15" s="34">
        <f t="shared" ref="G15:H15" si="53">G11-G25</f>
        <v>10211.433333333334</v>
      </c>
      <c r="H15" s="34">
        <f t="shared" si="53"/>
        <v>10236.199999999999</v>
      </c>
      <c r="I15" s="34">
        <f t="shared" ref="I15:J15" si="54">I11-I25</f>
        <v>10108.933333333334</v>
      </c>
      <c r="J15" s="34">
        <f t="shared" si="54"/>
        <v>10114.433333333332</v>
      </c>
      <c r="K15" s="34">
        <f t="shared" ref="K15:L15" si="55">K11-K25</f>
        <v>10269.433333333332</v>
      </c>
      <c r="L15" s="34">
        <f t="shared" si="55"/>
        <v>21101.05</v>
      </c>
      <c r="M15" s="34"/>
      <c r="P15" s="38" t="s">
        <v>31</v>
      </c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9841.9666666666672</v>
      </c>
      <c r="G16" s="35">
        <f t="shared" ref="G16:H16" si="57">G14-G25</f>
        <v>10145.266666666668</v>
      </c>
      <c r="H16" s="35">
        <f t="shared" si="57"/>
        <v>10170.649999999998</v>
      </c>
      <c r="I16" s="35">
        <f t="shared" ref="I16:J16" si="58">I14-I25</f>
        <v>9935.9166666666679</v>
      </c>
      <c r="J16" s="35">
        <f t="shared" si="58"/>
        <v>10034.366666666665</v>
      </c>
      <c r="K16" s="35">
        <f t="shared" ref="K16:L16" si="59">K14-K25</f>
        <v>10227.616666666665</v>
      </c>
      <c r="L16" s="35">
        <f t="shared" si="59"/>
        <v>20882</v>
      </c>
      <c r="M16" s="35"/>
      <c r="P16" s="39">
        <v>0.23599999999999999</v>
      </c>
      <c r="Q16" s="40">
        <f t="shared" ref="Q16" si="60">VALUE(Q3-23.6/100*(Q1-Q2))</f>
        <v>10432.576800000001</v>
      </c>
      <c r="R16" s="40">
        <f t="shared" ref="R16" si="61">VALUE(R3-23.6/100*(R1-R2))</f>
        <v>9903.4830000000002</v>
      </c>
      <c r="S16" s="40">
        <f t="shared" ref="S16:T16" si="62">VALUE(S3-23.6/100*(S1-S2))</f>
        <v>2401.9490000000001</v>
      </c>
      <c r="T16" s="40">
        <f t="shared" si="62"/>
        <v>-1160.9784</v>
      </c>
    </row>
    <row r="17" spans="1:21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63">VALUE(Q3-38.2/100*(Q1-Q2))</f>
        <v>10579.8616</v>
      </c>
      <c r="R17" s="67">
        <f t="shared" ref="R17" si="64">VALUE(R3-38.2/100*(R1-R2))</f>
        <v>10125.6585</v>
      </c>
      <c r="S17" s="67">
        <f t="shared" ref="S17:T17" si="65">VALUE(S3-38.2/100*(S1-S2))</f>
        <v>3887.9005000000002</v>
      </c>
      <c r="T17" s="67">
        <f t="shared" si="65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10748.281568492814</v>
      </c>
      <c r="G18" s="27">
        <f t="shared" ref="G18:H18" si="67">(G2/G3)*G4</f>
        <v>10427.62939596793</v>
      </c>
      <c r="H18" s="27">
        <f t="shared" si="67"/>
        <v>10656.955730822434</v>
      </c>
      <c r="I18" s="27">
        <f t="shared" ref="I18:J18" si="68">(I2/I3)*I4</f>
        <v>10577.115887064221</v>
      </c>
      <c r="J18" s="27">
        <f t="shared" si="68"/>
        <v>10457.749180440433</v>
      </c>
      <c r="K18" s="27">
        <f t="shared" ref="K18:L18" si="69">(K2/K3)*K4</f>
        <v>10482.286100133349</v>
      </c>
      <c r="L18" s="27">
        <f t="shared" si="69"/>
        <v>22062.525599434342</v>
      </c>
      <c r="M18" s="27"/>
      <c r="P18" s="66">
        <v>0.5</v>
      </c>
      <c r="Q18" s="67">
        <f t="shared" ref="Q18" si="70">VALUE(Q3-50/100*(Q1-Q2))</f>
        <v>10698.9</v>
      </c>
      <c r="R18" s="67">
        <f t="shared" ref="R18" si="71">VALUE(R3-50/100*(R1-R2))</f>
        <v>10305.225</v>
      </c>
      <c r="S18" s="67">
        <f t="shared" ref="S18:T18" si="72">VALUE(S3-50/100*(S1-S2))</f>
        <v>5088.875</v>
      </c>
      <c r="T18" s="67">
        <f t="shared" si="72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10580.2575</v>
      </c>
      <c r="G19" s="28">
        <f t="shared" ref="G19:H19" si="74">G4+G26/2</f>
        <v>10375.0275</v>
      </c>
      <c r="H19" s="28">
        <f t="shared" si="74"/>
        <v>10571.622500000001</v>
      </c>
      <c r="I19" s="28">
        <f t="shared" ref="I19:J19" si="75">I4+I26/2</f>
        <v>10454.459999999999</v>
      </c>
      <c r="J19" s="28">
        <f t="shared" si="75"/>
        <v>10380.914999999999</v>
      </c>
      <c r="K19" s="28">
        <f t="shared" ref="K19:L19" si="76">K4+K26/2</f>
        <v>10437.23</v>
      </c>
      <c r="L19" s="28">
        <f t="shared" si="76"/>
        <v>21847.552500000002</v>
      </c>
      <c r="M19" s="28"/>
      <c r="P19" s="66">
        <v>0.61799999999999999</v>
      </c>
      <c r="Q19" s="67">
        <f t="shared" ref="Q19" si="77">VALUE(Q3-61.8/100*(Q1-Q2))</f>
        <v>10817.938399999999</v>
      </c>
      <c r="R19" s="67">
        <f t="shared" ref="R19" si="78">VALUE(R3-61.8/100*(R1-R2))</f>
        <v>10484.791500000001</v>
      </c>
      <c r="S19" s="67">
        <f t="shared" ref="S19:T19" si="79">VALUE(S3-61.8/100*(S1-S2))</f>
        <v>6289.8495000000003</v>
      </c>
      <c r="T19" s="67">
        <f t="shared" si="79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10383</v>
      </c>
      <c r="G20" s="21">
        <f t="shared" ref="G20:H20" si="81">G4</f>
        <v>10311.200000000001</v>
      </c>
      <c r="H20" s="21">
        <f t="shared" si="81"/>
        <v>10471</v>
      </c>
      <c r="I20" s="21">
        <f t="shared" ref="I20:J20" si="82">I4</f>
        <v>10305.299999999999</v>
      </c>
      <c r="J20" s="21">
        <f t="shared" si="82"/>
        <v>10288.9</v>
      </c>
      <c r="K20" s="21">
        <f t="shared" ref="K20:L20" si="83">K4</f>
        <v>10383</v>
      </c>
      <c r="L20" s="21">
        <f t="shared" si="83"/>
        <v>21592.05</v>
      </c>
      <c r="M20" s="21"/>
      <c r="P20" s="39">
        <v>0.70699999999999996</v>
      </c>
      <c r="Q20" s="40">
        <f t="shared" ref="Q20" si="84">VALUE(Q3-70.07/100*(Q1-Q2))</f>
        <v>10901.36616</v>
      </c>
      <c r="R20" s="40">
        <f t="shared" ref="R20" si="85">VALUE(R3-70.07/100*(R1-R2))</f>
        <v>10610.640224999999</v>
      </c>
      <c r="S20" s="40">
        <f t="shared" ref="S20:T20" si="86">VALUE(S3-70.07/100*(S1-S2))</f>
        <v>7131.5494249999983</v>
      </c>
      <c r="T20" s="40">
        <f t="shared" si="86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10284.37125</v>
      </c>
      <c r="G21" s="20">
        <f t="shared" ref="G21:H21" si="88">G4-G26/4</f>
        <v>10279.286250000001</v>
      </c>
      <c r="H21" s="20">
        <f t="shared" si="88"/>
        <v>10420.688749999999</v>
      </c>
      <c r="I21" s="20">
        <f t="shared" ref="I21:J21" si="89">I4-I26/4</f>
        <v>10230.719999999999</v>
      </c>
      <c r="J21" s="20">
        <f t="shared" si="89"/>
        <v>10242.8925</v>
      </c>
      <c r="K21" s="20">
        <f t="shared" ref="K21:L21" si="90">K4-K26/4</f>
        <v>10355.885</v>
      </c>
      <c r="L21" s="20">
        <f t="shared" si="90"/>
        <v>21464.298749999998</v>
      </c>
      <c r="M21" s="20"/>
      <c r="P21" s="39">
        <v>0.78600000000000003</v>
      </c>
      <c r="Q21" s="40">
        <f t="shared" ref="Q21" si="91">VALUE(Q3-78.6/100*(Q1-Q2))</f>
        <v>10987.416799999999</v>
      </c>
      <c r="R21" s="40">
        <f t="shared" ref="R21" si="92">VALUE(R3-78.6/100*(R1-R2))</f>
        <v>10740.4455</v>
      </c>
      <c r="S21" s="40">
        <f t="shared" ref="S21:T21" si="93">VALUE(S3-78.6/100*(S1-S2))</f>
        <v>7999.7114999999994</v>
      </c>
      <c r="T21" s="40">
        <f t="shared" si="93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10185.7425</v>
      </c>
      <c r="G22" s="32">
        <f t="shared" ref="G22:H22" si="95">G4-G26/2</f>
        <v>10247.372500000001</v>
      </c>
      <c r="H22" s="32">
        <f t="shared" si="95"/>
        <v>10370.377499999999</v>
      </c>
      <c r="I22" s="32">
        <f t="shared" ref="I22:J22" si="96">I4-I26/2</f>
        <v>10156.14</v>
      </c>
      <c r="J22" s="32">
        <f t="shared" si="96"/>
        <v>10196.885</v>
      </c>
      <c r="K22" s="32">
        <f t="shared" ref="K22:L22" si="97">K4-K26/2</f>
        <v>10328.77</v>
      </c>
      <c r="L22" s="32">
        <f t="shared" si="97"/>
        <v>21336.547499999997</v>
      </c>
      <c r="M22" s="32"/>
      <c r="P22" s="39">
        <v>1</v>
      </c>
      <c r="Q22" s="40">
        <f t="shared" ref="Q22" si="98">VALUE(Q3-100/100*(Q1-Q2))</f>
        <v>11203.3</v>
      </c>
      <c r="R22" s="40">
        <f t="shared" ref="R22" si="99">VALUE(R3-100/100*(R1-R2))</f>
        <v>11066.1</v>
      </c>
      <c r="S22" s="40">
        <f t="shared" ref="S22:T22" si="100">VALUE(S3-100/100*(S1-S2))</f>
        <v>10177.75</v>
      </c>
      <c r="T22" s="40">
        <f t="shared" si="100"/>
        <v>-4919.3999999999996</v>
      </c>
      <c r="U22" s="52"/>
    </row>
    <row r="23" spans="1:21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10017.718431507186</v>
      </c>
      <c r="G23" s="34">
        <f t="shared" ref="G23:H23" si="102">G4-(G18-G4)</f>
        <v>10194.770604032072</v>
      </c>
      <c r="H23" s="34">
        <f t="shared" si="102"/>
        <v>10285.044269177566</v>
      </c>
      <c r="I23" s="34">
        <f t="shared" ref="I23:J23" si="103">I4-(I18-I4)</f>
        <v>10033.484112935777</v>
      </c>
      <c r="J23" s="34">
        <f t="shared" si="103"/>
        <v>10120.050819559567</v>
      </c>
      <c r="K23" s="34">
        <f t="shared" ref="K23:L23" si="104">K4-(K18-K4)</f>
        <v>10283.713899866651</v>
      </c>
      <c r="L23" s="34">
        <f t="shared" si="104"/>
        <v>21121.574400565656</v>
      </c>
      <c r="M23" s="34"/>
      <c r="P23" s="62">
        <v>1.236</v>
      </c>
      <c r="Q23" s="63">
        <f t="shared" ref="Q23" si="105">VALUE(Q3-123.6/100*(Q1-Q2))</f>
        <v>11441.376799999998</v>
      </c>
      <c r="R23" s="63">
        <f t="shared" ref="R23" si="106">VALUE(R3-123.6/100*(R1-R2))</f>
        <v>11425.233</v>
      </c>
      <c r="S23" s="63">
        <f t="shared" ref="S23:T23" si="107">VALUE(S3-123.6/100*(S1-S2))</f>
        <v>12579.699000000001</v>
      </c>
      <c r="T23" s="63">
        <f t="shared" si="107"/>
        <v>-6080.3783999999996</v>
      </c>
      <c r="U23" s="52"/>
    </row>
    <row r="24" spans="1:21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08">VALUE(Q3-127.2/100*(Q1-Q2))</f>
        <v>11477.693599999999</v>
      </c>
      <c r="R24" s="40">
        <f t="shared" ref="R24" si="109">VALUE(R3-127.2/100*(R1-R2))</f>
        <v>11480.016</v>
      </c>
      <c r="S24" s="40">
        <f t="shared" ref="S24:T24" si="110">VALUE(S3-127.2/100*(S1-S2))</f>
        <v>12946.098</v>
      </c>
      <c r="T24" s="40">
        <f t="shared" si="110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358.64999999999964</v>
      </c>
      <c r="G25" s="36">
        <f t="shared" ref="G25:H25" si="112">ABS(G2-G3)</f>
        <v>116.04999999999927</v>
      </c>
      <c r="H25" s="36">
        <f t="shared" si="112"/>
        <v>182.95000000000073</v>
      </c>
      <c r="I25" s="36">
        <f t="shared" ref="I25:J25" si="113">ABS(I2-I3)</f>
        <v>271.19999999999891</v>
      </c>
      <c r="J25" s="36">
        <f t="shared" si="113"/>
        <v>167.29999999999927</v>
      </c>
      <c r="K25" s="36">
        <f t="shared" ref="K25:L25" si="114">ABS(K2-K3)</f>
        <v>98.600000000000364</v>
      </c>
      <c r="L25" s="36">
        <f t="shared" si="114"/>
        <v>464.55000000000291</v>
      </c>
      <c r="M25" s="36"/>
      <c r="P25" s="64">
        <v>1.3819999999999999</v>
      </c>
      <c r="Q25" s="65">
        <f t="shared" ref="Q25" si="115">VALUE(Q3-138.2/100*(Q1-Q2))</f>
        <v>11588.661599999999</v>
      </c>
      <c r="R25" s="65">
        <f t="shared" ref="R25" si="116">VALUE(R3-138.2/100*(R1-R2))</f>
        <v>11647.4085</v>
      </c>
      <c r="S25" s="65">
        <f t="shared" ref="S25:T25" si="117">VALUE(S3-138.2/100*(S1-S2))</f>
        <v>14065.6505</v>
      </c>
      <c r="T25" s="65">
        <f t="shared" si="117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394.51499999999965</v>
      </c>
      <c r="G26" s="36">
        <f t="shared" ref="G26:H26" si="119">G25*1.1</f>
        <v>127.65499999999921</v>
      </c>
      <c r="H26" s="36">
        <f t="shared" si="119"/>
        <v>201.24500000000083</v>
      </c>
      <c r="I26" s="36">
        <f t="shared" ref="I26:J26" si="120">I25*1.1</f>
        <v>298.3199999999988</v>
      </c>
      <c r="J26" s="36">
        <f t="shared" si="120"/>
        <v>184.02999999999921</v>
      </c>
      <c r="K26" s="36">
        <f t="shared" ref="K26:L26" si="121">K25*1.1</f>
        <v>108.46000000000041</v>
      </c>
      <c r="L26" s="36">
        <f t="shared" si="121"/>
        <v>511.00500000000324</v>
      </c>
      <c r="M26" s="36"/>
      <c r="P26" s="39">
        <v>1.4139999999999999</v>
      </c>
      <c r="Q26" s="40">
        <f t="shared" ref="Q26" si="122">VALUE(Q3-141.4/100*(Q1-Q2))</f>
        <v>11620.9432</v>
      </c>
      <c r="R26" s="40">
        <f t="shared" ref="R26" si="123">VALUE(R3-141.4/100*(R1-R2))</f>
        <v>11696.104500000001</v>
      </c>
      <c r="S26" s="40">
        <f t="shared" ref="S26:T26" si="124">VALUE(S3-141.4/100*(S1-S2))</f>
        <v>14391.338500000002</v>
      </c>
      <c r="T26" s="40">
        <f t="shared" si="124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20747.650000000001</v>
      </c>
      <c r="G27" s="36">
        <f t="shared" ref="G27:H27" si="126">(G2+G3)</f>
        <v>20671.25</v>
      </c>
      <c r="H27" s="36">
        <f t="shared" si="126"/>
        <v>20786.45</v>
      </c>
      <c r="I27" s="36">
        <f t="shared" ref="I27:J27" si="127">(I2+I3)</f>
        <v>20835.099999999999</v>
      </c>
      <c r="J27" s="36">
        <f t="shared" si="127"/>
        <v>20556.3</v>
      </c>
      <c r="K27" s="36">
        <f t="shared" ref="K27:L27" si="128">(K2+K3)</f>
        <v>20721.099999999999</v>
      </c>
      <c r="L27" s="36">
        <f t="shared" si="128"/>
        <v>43104.75</v>
      </c>
      <c r="M27" s="36"/>
      <c r="P27" s="43">
        <v>1.5</v>
      </c>
      <c r="Q27" s="44">
        <f t="shared" ref="Q27" si="129">VALUE(Q3-150/100*(Q1-Q2))</f>
        <v>11707.699999999999</v>
      </c>
      <c r="R27" s="44">
        <f t="shared" ref="R27" si="130">VALUE(R3-150/100*(R1-R2))</f>
        <v>11826.975</v>
      </c>
      <c r="S27" s="44">
        <f t="shared" ref="S27:T27" si="131">VALUE(S3-150/100*(S1-S2))</f>
        <v>15266.625</v>
      </c>
      <c r="T27" s="44">
        <f t="shared" si="131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10373.825000000001</v>
      </c>
      <c r="G28" s="36">
        <f t="shared" ref="G28:H28" si="133">(G2+G3)/2</f>
        <v>10335.625</v>
      </c>
      <c r="H28" s="36">
        <f t="shared" si="133"/>
        <v>10393.225</v>
      </c>
      <c r="I28" s="36">
        <f t="shared" ref="I28:J28" si="134">(I2+I3)/2</f>
        <v>10417.549999999999</v>
      </c>
      <c r="J28" s="36">
        <f t="shared" si="134"/>
        <v>10278.15</v>
      </c>
      <c r="K28" s="36">
        <f t="shared" ref="K28:L28" si="135">(K2+K3)/2</f>
        <v>10360.549999999999</v>
      </c>
      <c r="L28" s="36">
        <f t="shared" si="135"/>
        <v>21552.375</v>
      </c>
      <c r="M28" s="36"/>
      <c r="P28" s="49">
        <v>1.6180000000000001</v>
      </c>
      <c r="Q28" s="50">
        <f t="shared" ref="Q28" si="136">VALUE(Q3-161.8/100*(Q1-Q2))</f>
        <v>11826.738399999998</v>
      </c>
      <c r="R28" s="50">
        <f t="shared" ref="R28" si="137">VALUE(R3-161.8/100*(R1-R2))</f>
        <v>12006.541500000001</v>
      </c>
      <c r="S28" s="50">
        <f t="shared" ref="S28:T28" si="138">VALUE(S3-161.8/100*(S1-S2))</f>
        <v>16467.5995</v>
      </c>
      <c r="T28" s="50">
        <f t="shared" si="138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10379.941666666666</v>
      </c>
      <c r="G29" s="36">
        <f t="shared" ref="G29:H29" si="140">G30-G31+G30</f>
        <v>10319.341666666667</v>
      </c>
      <c r="H29" s="36">
        <f t="shared" si="140"/>
        <v>10445.074999999999</v>
      </c>
      <c r="I29" s="36">
        <f t="shared" ref="I29:J29" si="141">I30-I31+I30</f>
        <v>10342.716666666667</v>
      </c>
      <c r="J29" s="36">
        <f t="shared" si="141"/>
        <v>10285.316666666664</v>
      </c>
      <c r="K29" s="36">
        <f t="shared" ref="K29:L29" si="142">K30-K31+K30</f>
        <v>10375.516666666666</v>
      </c>
      <c r="L29" s="36">
        <f t="shared" si="142"/>
        <v>21578.825000000004</v>
      </c>
      <c r="M29" s="36"/>
      <c r="P29" s="39">
        <v>1.7070000000000001</v>
      </c>
      <c r="Q29" s="40">
        <f t="shared" ref="Q29" si="143">VALUE(Q3-170.07/100*(Q1-Q2))</f>
        <v>11910.166159999999</v>
      </c>
      <c r="R29" s="40">
        <f t="shared" ref="R29" si="144">VALUE(R3-170.07/100*(R1-R2))</f>
        <v>12132.390224999999</v>
      </c>
      <c r="S29" s="40">
        <f t="shared" ref="S29:T29" si="145">VALUE(S3-170.07/100*(S1-S2))</f>
        <v>17309.299424999997</v>
      </c>
      <c r="T29" s="40">
        <f t="shared" si="145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10376.883333333333</v>
      </c>
      <c r="G30" s="36">
        <f t="shared" ref="G30:H30" si="147">(G2+G3+G4)/3</f>
        <v>10327.483333333334</v>
      </c>
      <c r="H30" s="36">
        <f t="shared" si="147"/>
        <v>10419.15</v>
      </c>
      <c r="I30" s="36">
        <f t="shared" ref="I30:J30" si="148">(I2+I3+I4)/3</f>
        <v>10380.133333333333</v>
      </c>
      <c r="J30" s="36">
        <f t="shared" si="148"/>
        <v>10281.733333333332</v>
      </c>
      <c r="K30" s="36">
        <f t="shared" ref="K30:L30" si="149">(K2+K3+K4)/3</f>
        <v>10368.033333333333</v>
      </c>
      <c r="L30" s="36">
        <f t="shared" si="149"/>
        <v>21565.600000000002</v>
      </c>
      <c r="M30" s="36"/>
      <c r="P30" s="39">
        <v>2</v>
      </c>
      <c r="Q30" s="40">
        <f t="shared" ref="Q30" si="150">VALUE(Q3-200/100*(Q1-Q2))</f>
        <v>12212.099999999999</v>
      </c>
      <c r="R30" s="40">
        <f t="shared" ref="R30" si="151">VALUE(R3-200/100*(R1-R2))</f>
        <v>12587.85</v>
      </c>
      <c r="S30" s="40">
        <f t="shared" ref="S30:T30" si="152">VALUE(S3-200/100*(S1-S2))</f>
        <v>20355.5</v>
      </c>
      <c r="T30" s="40">
        <f t="shared" si="152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10373.825000000001</v>
      </c>
      <c r="G31" s="36">
        <f t="shared" ref="G31:H31" si="154">G28</f>
        <v>10335.625</v>
      </c>
      <c r="H31" s="36">
        <f t="shared" si="154"/>
        <v>10393.225</v>
      </c>
      <c r="I31" s="36">
        <f t="shared" ref="I31:J31" si="155">I28</f>
        <v>10417.549999999999</v>
      </c>
      <c r="J31" s="36">
        <f t="shared" si="155"/>
        <v>10278.15</v>
      </c>
      <c r="K31" s="36">
        <f t="shared" ref="K31:L31" si="156">K28</f>
        <v>10360.549999999999</v>
      </c>
      <c r="L31" s="36">
        <f t="shared" si="156"/>
        <v>21552.375</v>
      </c>
      <c r="M31" s="36"/>
      <c r="P31" s="39">
        <v>2.2360000000000002</v>
      </c>
      <c r="Q31" s="40">
        <f t="shared" ref="Q31" si="157">VALUE(Q3-223.6/100*(Q1-Q2))</f>
        <v>12450.176799999997</v>
      </c>
      <c r="R31" s="40">
        <f t="shared" ref="R31" si="158">VALUE(R3-223.6/100*(R1-R2))</f>
        <v>12946.983</v>
      </c>
      <c r="S31" s="40">
        <f t="shared" ref="S31:T31" si="159">VALUE(S3-223.6/100*(S1-S2))</f>
        <v>22757.448999999997</v>
      </c>
      <c r="T31" s="40">
        <f t="shared" si="159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6.1166666666649689</v>
      </c>
      <c r="G32" s="37">
        <f t="shared" ref="G32:H32" si="161">ABS(G29-G31)</f>
        <v>16.283333333332848</v>
      </c>
      <c r="H32" s="37">
        <f t="shared" si="161"/>
        <v>51.849999999998545</v>
      </c>
      <c r="I32" s="37">
        <f t="shared" ref="I32:J32" si="162">ABS(I29-I31)</f>
        <v>74.833333333332121</v>
      </c>
      <c r="J32" s="37">
        <f t="shared" si="162"/>
        <v>7.1666666666642413</v>
      </c>
      <c r="K32" s="37">
        <f t="shared" ref="K32:L32" si="163">ABS(K29-K31)</f>
        <v>14.966666666667152</v>
      </c>
      <c r="L32" s="37">
        <f t="shared" si="163"/>
        <v>26.450000000004366</v>
      </c>
      <c r="M32" s="37"/>
      <c r="P32" s="39">
        <v>2.2719999999999998</v>
      </c>
      <c r="Q32" s="40">
        <f t="shared" ref="Q32" si="164">VALUE(Q3-227.2/100*(Q1-Q2))</f>
        <v>12486.493599999998</v>
      </c>
      <c r="R32" s="40">
        <f t="shared" ref="R32" si="165">VALUE(R3-227.2/100*(R1-R2))</f>
        <v>13001.766</v>
      </c>
      <c r="S32" s="40">
        <f t="shared" ref="S32:T32" si="166">VALUE(S3-227.2/100*(S1-S2))</f>
        <v>23123.847999999998</v>
      </c>
      <c r="T32" s="40">
        <f t="shared" si="166"/>
        <v>-11176.876799999998</v>
      </c>
    </row>
    <row r="33" spans="16:21" ht="15" customHeight="1">
      <c r="P33" s="39">
        <v>2.3820000000000001</v>
      </c>
      <c r="Q33" s="40">
        <f t="shared" ref="Q33" si="167">VALUE(Q3-238.2/100*(Q1-Q2))</f>
        <v>12597.461599999999</v>
      </c>
      <c r="R33" s="40">
        <f t="shared" ref="R33" si="168">VALUE(R3-238.2/100*(R1-R2))</f>
        <v>13169.1585</v>
      </c>
      <c r="S33" s="40">
        <f t="shared" ref="S33:T33" si="169">VALUE(S3-238.2/100*(S1-S2))</f>
        <v>24243.400499999996</v>
      </c>
      <c r="T33" s="40">
        <f t="shared" si="169"/>
        <v>-11718.010799999998</v>
      </c>
    </row>
    <row r="34" spans="16:21" ht="15" customHeight="1">
      <c r="P34" s="39">
        <v>2.4140000000000001</v>
      </c>
      <c r="Q34" s="40">
        <f t="shared" ref="Q34" si="170">VALUE(Q3-241.4/100*(Q1-Q2))</f>
        <v>12629.743199999999</v>
      </c>
      <c r="R34" s="40">
        <f t="shared" ref="R34" si="171">VALUE(R3-241.4/100*(R1-R2))</f>
        <v>13217.854500000001</v>
      </c>
      <c r="S34" s="40">
        <f t="shared" ref="S34:T34" si="172">VALUE(S3-241.4/100*(S1-S2))</f>
        <v>24569.088500000002</v>
      </c>
      <c r="T34" s="40">
        <f t="shared" si="172"/>
        <v>-11875.4316</v>
      </c>
      <c r="U34" s="52"/>
    </row>
    <row r="35" spans="16:21" ht="15" customHeight="1">
      <c r="P35" s="58">
        <v>2.6179999999999999</v>
      </c>
      <c r="Q35" s="59">
        <f t="shared" ref="Q35" si="173">VALUE(Q3-261.8/100*(Q1-Q2))</f>
        <v>12835.538399999998</v>
      </c>
      <c r="R35" s="59">
        <f t="shared" ref="R35" si="174">VALUE(R3-261.8/100*(R1-R2))</f>
        <v>13528.291500000001</v>
      </c>
      <c r="S35" s="59">
        <f t="shared" ref="S35:T35" si="175">VALUE(S3-261.8/100*(S1-S2))</f>
        <v>26645.349500000004</v>
      </c>
      <c r="T35" s="59">
        <f t="shared" si="175"/>
        <v>-12878.9892</v>
      </c>
    </row>
    <row r="36" spans="16:21" ht="15" customHeight="1">
      <c r="P36" s="39">
        <v>3</v>
      </c>
      <c r="Q36" s="40">
        <f t="shared" ref="Q36" si="176">VALUE(Q3-300/100*(Q1-Q2))</f>
        <v>13220.899999999998</v>
      </c>
      <c r="R36" s="40">
        <f t="shared" ref="R36" si="177">VALUE(R3-300/100*(R1-R2))</f>
        <v>14109.6</v>
      </c>
      <c r="S36" s="40">
        <f t="shared" ref="S36:T36" si="178">VALUE(S3-300/100*(S1-S2))</f>
        <v>30533.25</v>
      </c>
      <c r="T36" s="40">
        <f t="shared" si="178"/>
        <v>-14758.199999999999</v>
      </c>
    </row>
    <row r="37" spans="16:21" ht="15" customHeight="1">
      <c r="P37" s="39">
        <v>3.2360000000000002</v>
      </c>
      <c r="Q37" s="40">
        <f t="shared" ref="Q37" si="179">VALUE(Q3-323.6/100*(Q1-Q2))</f>
        <v>13458.976799999997</v>
      </c>
      <c r="R37" s="40">
        <f t="shared" ref="R37" si="180">VALUE(R3-323.6/100*(R1-R2))</f>
        <v>14468.733</v>
      </c>
      <c r="S37" s="40">
        <f t="shared" ref="S37:T37" si="181">VALUE(S3-323.6/100*(S1-S2))</f>
        <v>32935.199000000001</v>
      </c>
      <c r="T37" s="40">
        <f t="shared" si="181"/>
        <v>-15919.178400000001</v>
      </c>
    </row>
    <row r="38" spans="16:21" ht="15" customHeight="1">
      <c r="P38" s="39">
        <v>3.2719999999999998</v>
      </c>
      <c r="Q38" s="40">
        <f t="shared" ref="Q38" si="182">VALUE(Q3-327.2/100*(Q1-Q2))</f>
        <v>13495.293599999997</v>
      </c>
      <c r="R38" s="40">
        <f t="shared" ref="R38" si="183">VALUE(R3-327.2/100*(R1-R2))</f>
        <v>14523.516</v>
      </c>
      <c r="S38" s="40">
        <f t="shared" ref="S38:T38" si="184">VALUE(S3-327.2/100*(S1-S2))</f>
        <v>33301.597999999998</v>
      </c>
      <c r="T38" s="40">
        <f t="shared" si="184"/>
        <v>-16096.276799999998</v>
      </c>
    </row>
    <row r="39" spans="16:21" ht="15" customHeight="1">
      <c r="P39" s="39">
        <v>3.3820000000000001</v>
      </c>
      <c r="Q39" s="40">
        <f t="shared" ref="Q39" si="185">VALUE(Q3-338.2/100*(Q1-Q2))</f>
        <v>13606.261599999998</v>
      </c>
      <c r="R39" s="40">
        <f t="shared" ref="R39" si="186">VALUE(R3-338.2/100*(R1-R2))</f>
        <v>14690.9085</v>
      </c>
      <c r="S39" s="40">
        <f t="shared" ref="S39:T39" si="187">VALUE(S3-338.2/100*(S1-S2))</f>
        <v>34421.150499999996</v>
      </c>
      <c r="T39" s="40">
        <f t="shared" si="187"/>
        <v>-16637.410799999998</v>
      </c>
    </row>
    <row r="40" spans="16:21" ht="15" customHeight="1">
      <c r="P40" s="39">
        <v>3.4140000000000001</v>
      </c>
      <c r="Q40" s="40">
        <f t="shared" ref="Q40" si="188">VALUE(Q3-341.4/100*(Q1-Q2))</f>
        <v>13638.543199999996</v>
      </c>
      <c r="R40" s="40">
        <f t="shared" ref="R40" si="189">VALUE(R3-341.4/100*(R1-R2))</f>
        <v>14739.604499999999</v>
      </c>
      <c r="S40" s="40">
        <f t="shared" ref="S40:T40" si="190">VALUE(S3-341.4/100*(S1-S2))</f>
        <v>34746.838499999998</v>
      </c>
      <c r="T40" s="40">
        <f t="shared" si="190"/>
        <v>-16794.831599999998</v>
      </c>
    </row>
    <row r="41" spans="16:21" ht="15" customHeight="1">
      <c r="P41" s="39">
        <v>3.6179999999999999</v>
      </c>
      <c r="Q41" s="40">
        <f t="shared" ref="Q41" si="191">VALUE(Q3-361.8/100*(Q1-Q2))</f>
        <v>13844.338399999997</v>
      </c>
      <c r="R41" s="40">
        <f t="shared" ref="R41" si="192">VALUE(R3-361.8/100*(R1-R2))</f>
        <v>15050.041500000001</v>
      </c>
      <c r="S41" s="40">
        <f t="shared" ref="S41:T41" si="193">VALUE(S3-361.8/100*(S1-S2))</f>
        <v>36823.099500000004</v>
      </c>
      <c r="T41" s="40">
        <f t="shared" si="193"/>
        <v>-17798.389200000001</v>
      </c>
    </row>
    <row r="42" spans="16:21" ht="15" customHeight="1">
      <c r="P42" s="39">
        <v>4</v>
      </c>
      <c r="Q42" s="40">
        <f t="shared" ref="Q42" si="194">VALUE(Q3-400/100*(Q1-Q2))</f>
        <v>14229.699999999997</v>
      </c>
      <c r="R42" s="40">
        <f t="shared" ref="R42" si="195">VALUE(R3-400/100*(R1-R2))</f>
        <v>15631.35</v>
      </c>
      <c r="S42" s="40">
        <f t="shared" ref="S42:T42" si="196">VALUE(S3-400/100*(S1-S2))</f>
        <v>40711</v>
      </c>
      <c r="T42" s="40">
        <f t="shared" si="196"/>
        <v>-19677.599999999999</v>
      </c>
    </row>
    <row r="43" spans="16:21" ht="15" customHeight="1">
      <c r="P43" s="39">
        <v>4.2359999999999998</v>
      </c>
      <c r="Q43" s="40">
        <f t="shared" ref="Q43" si="197">VALUE(Q3-423.6/100*(Q1-Q2))</f>
        <v>14467.776799999998</v>
      </c>
      <c r="R43" s="40">
        <f t="shared" ref="R43" si="198">VALUE(R3-423.6/100*(R1-R2))</f>
        <v>15990.483</v>
      </c>
      <c r="S43" s="40">
        <f t="shared" ref="S43:T43" si="199">VALUE(S3-423.6/100*(S1-S2))</f>
        <v>43112.949000000008</v>
      </c>
      <c r="T43" s="40">
        <f t="shared" si="199"/>
        <v>-20838.578400000002</v>
      </c>
    </row>
    <row r="44" spans="16:21" ht="15" customHeight="1">
      <c r="P44" s="39">
        <v>4.2720000000000002</v>
      </c>
      <c r="Q44" s="40">
        <f t="shared" ref="Q44" si="200">VALUE(Q3-427.2/100*(Q1-Q2))</f>
        <v>14504.093599999997</v>
      </c>
      <c r="R44" s="40">
        <f t="shared" ref="R44" si="201">VALUE(R3-427.2/100*(R1-R2))</f>
        <v>16045.266</v>
      </c>
      <c r="S44" s="40">
        <f t="shared" ref="S44:T44" si="202">VALUE(S3-427.2/100*(S1-S2))</f>
        <v>43479.348000000005</v>
      </c>
      <c r="T44" s="40">
        <f t="shared" si="202"/>
        <v>-21015.676800000001</v>
      </c>
    </row>
    <row r="45" spans="16:21" ht="15" customHeight="1">
      <c r="P45" s="39">
        <v>4.3819999999999997</v>
      </c>
      <c r="Q45" s="40">
        <f t="shared" ref="Q45" si="203">VALUE(Q3-438.2/100*(Q1-Q2))</f>
        <v>14615.061599999997</v>
      </c>
      <c r="R45" s="40">
        <f t="shared" ref="R45" si="204">VALUE(R3-438.2/100*(R1-R2))</f>
        <v>16212.6585</v>
      </c>
      <c r="S45" s="40">
        <f t="shared" ref="S45:T45" si="205">VALUE(S3-438.2/100*(S1-S2))</f>
        <v>44598.900499999996</v>
      </c>
      <c r="T45" s="40">
        <f t="shared" si="205"/>
        <v>-21556.810799999996</v>
      </c>
    </row>
    <row r="46" spans="16:21" ht="15" customHeight="1">
      <c r="P46" s="39">
        <v>4.4139999999999997</v>
      </c>
      <c r="Q46" s="40">
        <f t="shared" ref="Q46" si="206">VALUE(Q3-414.4/100*(Q1-Q2))</f>
        <v>14374.967199999997</v>
      </c>
      <c r="R46" s="40">
        <f t="shared" ref="R46" si="207">VALUE(R3-414.4/100*(R1-R2))</f>
        <v>15850.482</v>
      </c>
      <c r="S46" s="40">
        <f t="shared" ref="S46:T46" si="208">VALUE(S3-414.4/100*(S1-S2))</f>
        <v>42176.595999999998</v>
      </c>
      <c r="T46" s="40">
        <f t="shared" si="208"/>
        <v>-20385.993599999998</v>
      </c>
    </row>
    <row r="47" spans="16:21" ht="15" customHeight="1">
      <c r="P47" s="60">
        <v>4.6180000000000003</v>
      </c>
      <c r="Q47" s="61">
        <f t="shared" ref="Q47" si="209">VALUE(Q3-461.8/100*(Q1-Q2))</f>
        <v>14853.138399999996</v>
      </c>
      <c r="R47" s="61">
        <f t="shared" ref="R47" si="210">VALUE(R3-461.8/100*(R1-R2))</f>
        <v>16571.791499999999</v>
      </c>
      <c r="S47" s="61">
        <f t="shared" ref="S47:T47" si="211">VALUE(S3-461.8/100*(S1-S2))</f>
        <v>47000.849500000004</v>
      </c>
      <c r="T47" s="61">
        <f t="shared" si="211"/>
        <v>-22717.789199999999</v>
      </c>
    </row>
    <row r="48" spans="16:21" ht="15" customHeight="1">
      <c r="P48" s="39">
        <v>4.7640000000000002</v>
      </c>
      <c r="Q48" s="40">
        <f t="shared" ref="Q48" si="212">VALUE(Q3-476.4/100*(Q1-Q2))</f>
        <v>15000.423199999996</v>
      </c>
      <c r="R48" s="40">
        <f t="shared" ref="R48" si="213">VALUE(R3-476.4/100*(R1-R2))</f>
        <v>16793.967000000001</v>
      </c>
      <c r="S48" s="40">
        <f t="shared" ref="S48:T48" si="214">VALUE(S3-476.4/100*(S1-S2))</f>
        <v>48486.800999999992</v>
      </c>
      <c r="T48" s="40">
        <f t="shared" si="214"/>
        <v>-23436.021599999996</v>
      </c>
    </row>
    <row r="49" spans="16:20" ht="15" customHeight="1">
      <c r="P49" s="39">
        <v>5</v>
      </c>
      <c r="Q49" s="40">
        <f t="shared" ref="Q49" si="215">VALUE(Q3-500/100*(Q1-Q2))</f>
        <v>15238.499999999996</v>
      </c>
      <c r="R49" s="40">
        <f t="shared" ref="R49" si="216">VALUE(R3-500/100*(R1-R2))</f>
        <v>17153.099999999999</v>
      </c>
      <c r="S49" s="40">
        <f t="shared" ref="S49:T49" si="217">VALUE(S3-500/100*(S1-S2))</f>
        <v>50888.75</v>
      </c>
      <c r="T49" s="40">
        <f t="shared" si="217"/>
        <v>-24597</v>
      </c>
    </row>
    <row r="50" spans="16:20" ht="15" customHeight="1">
      <c r="P50" s="39">
        <v>5.2359999999999998</v>
      </c>
      <c r="Q50" s="40">
        <f t="shared" ref="Q50" si="218">VALUE(Q3-523.6/100*(Q1-Q2))</f>
        <v>15476.576799999997</v>
      </c>
      <c r="R50" s="40">
        <f t="shared" ref="R50" si="219">VALUE(R3-523.6/100*(R1-R2))</f>
        <v>17512.233</v>
      </c>
      <c r="S50" s="40">
        <f t="shared" ref="S50:T50" si="220">VALUE(S3-523.6/100*(S1-S2))</f>
        <v>53290.699000000008</v>
      </c>
      <c r="T50" s="40">
        <f t="shared" si="220"/>
        <v>-25757.9784</v>
      </c>
    </row>
    <row r="51" spans="16:20" ht="15" customHeight="1">
      <c r="P51" s="39">
        <v>5.3819999999999997</v>
      </c>
      <c r="Q51" s="40">
        <f t="shared" ref="Q51" si="221">VALUE(Q3-538.2/100*(Q1-Q2))</f>
        <v>15623.861599999997</v>
      </c>
      <c r="R51" s="40">
        <f t="shared" ref="R51" si="222">VALUE(R3-538.2/100*(R1-R2))</f>
        <v>17734.408500000001</v>
      </c>
      <c r="S51" s="40">
        <f t="shared" ref="S51:T51" si="223">VALUE(S3-538.2/100*(S1-S2))</f>
        <v>54776.650500000003</v>
      </c>
      <c r="T51" s="40">
        <f t="shared" si="223"/>
        <v>-26476.210800000001</v>
      </c>
    </row>
    <row r="52" spans="16:20" ht="15" customHeight="1">
      <c r="P52" s="39">
        <v>5.6180000000000003</v>
      </c>
      <c r="Q52" s="40">
        <f t="shared" ref="Q52" si="224">VALUE(Q3-561.8/100*(Q1-Q2))</f>
        <v>15861.938399999995</v>
      </c>
      <c r="R52" s="40">
        <f t="shared" ref="R52" si="225">VALUE(R3-561.8/100*(R1-R2))</f>
        <v>18093.541499999999</v>
      </c>
      <c r="S52" s="40">
        <f t="shared" ref="S52:T52" si="226">VALUE(S3-561.8/100*(S1-S2))</f>
        <v>57178.599499999997</v>
      </c>
      <c r="T52" s="40">
        <f t="shared" si="226"/>
        <v>-27637.189199999993</v>
      </c>
    </row>
    <row r="53" spans="16:20" ht="15" customHeight="1"/>
    <row r="54" spans="16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2"/>
  <sheetViews>
    <sheetView topLeftCell="BR1" workbookViewId="0">
      <selection activeCell="CF3" sqref="CF3"/>
    </sheetView>
  </sheetViews>
  <sheetFormatPr defaultRowHeight="14.4"/>
  <cols>
    <col min="1" max="89" width="10.77734375" style="15" customWidth="1"/>
  </cols>
  <sheetData>
    <row r="1" spans="1:8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</row>
    <row r="2" spans="1:8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</row>
    <row r="3" spans="1:8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</row>
    <row r="4" spans="1:8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</row>
    <row r="5" spans="1:8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</row>
    <row r="6" spans="1:8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</row>
    <row r="7" spans="1:8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</row>
    <row r="8" spans="1:8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</row>
    <row r="9" spans="1:8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</row>
    <row r="10" spans="1:8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</row>
    <row r="11" spans="1:8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</row>
    <row r="12" spans="1:8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</row>
    <row r="13" spans="1:8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1:8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</row>
    <row r="15" spans="1:8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</row>
    <row r="16" spans="1:8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</row>
    <row r="17" spans="1:8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</row>
    <row r="19" spans="1:8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</row>
    <row r="20" spans="1:8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</row>
    <row r="21" spans="1:8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</row>
    <row r="22" spans="1:8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</row>
    <row r="23" spans="1:8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</row>
    <row r="24" spans="1:8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</row>
    <row r="26" spans="1:8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</row>
    <row r="27" spans="1:8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</row>
    <row r="28" spans="1:8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</row>
    <row r="29" spans="1:8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</row>
    <row r="30" spans="1:8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</row>
    <row r="31" spans="1:8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</row>
    <row r="32" spans="1:8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2020-06-28T17:42:43Z</dcterms:modified>
</cp:coreProperties>
</file>