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SSIST\"/>
    </mc:Choice>
  </mc:AlternateContent>
  <xr:revisionPtr revIDLastSave="0" documentId="13_ncr:1_{8FCC5C4F-89E4-43B6-93BE-8D7879FF05F7}" xr6:coauthVersionLast="37" xr6:coauthVersionMax="37" xr10:uidLastSave="{00000000-0000-0000-0000-000000000000}"/>
  <bookViews>
    <workbookView xWindow="0" yWindow="0" windowWidth="19180" windowHeight="79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C36" i="1"/>
  <c r="C40" i="1" s="1"/>
  <c r="C35" i="1"/>
  <c r="D42" i="1" s="1"/>
  <c r="B36" i="1"/>
  <c r="B40" i="1" s="1"/>
  <c r="B35" i="1"/>
  <c r="C25" i="1"/>
  <c r="E28" i="1" s="1"/>
  <c r="E31" i="1" s="1"/>
  <c r="C22" i="1"/>
  <c r="C28" i="1" s="1"/>
  <c r="C31" i="1" s="1"/>
  <c r="C19" i="1"/>
  <c r="B19" i="1"/>
  <c r="D18" i="1"/>
  <c r="D17" i="1"/>
  <c r="D19" i="1" s="1"/>
  <c r="C39" i="1" l="1"/>
  <c r="D41" i="1" s="1"/>
  <c r="D43" i="1" s="1"/>
  <c r="E9" i="1"/>
  <c r="G5" i="1" s="1"/>
  <c r="F5" i="1"/>
  <c r="F6" i="1"/>
  <c r="F7" i="1"/>
  <c r="F8" i="1"/>
  <c r="F4" i="1"/>
  <c r="D9" i="1"/>
  <c r="C5" i="1"/>
  <c r="C6" i="1" s="1"/>
  <c r="C7" i="1" s="1"/>
  <c r="B5" i="1"/>
  <c r="B6" i="1" s="1"/>
  <c r="B7" i="1" s="1"/>
  <c r="B8" i="1" s="1"/>
  <c r="F9" i="1" l="1"/>
  <c r="H5" i="1" s="1"/>
  <c r="G7" i="1"/>
  <c r="G4" i="1"/>
  <c r="G8" i="1"/>
  <c r="G6" i="1"/>
  <c r="J5" i="1" l="1"/>
  <c r="I5" i="1"/>
  <c r="K5" i="1" s="1"/>
  <c r="H7" i="1"/>
  <c r="H6" i="1"/>
  <c r="H8" i="1"/>
  <c r="J8" i="1" s="1"/>
  <c r="H4" i="1"/>
  <c r="H9" i="1" s="1"/>
  <c r="J6" i="1"/>
  <c r="I6" i="1"/>
  <c r="I8" i="1"/>
  <c r="G9" i="1"/>
  <c r="J4" i="1" l="1"/>
  <c r="K6" i="1"/>
  <c r="J7" i="1"/>
  <c r="I7" i="1"/>
  <c r="K7" i="1" s="1"/>
  <c r="I4" i="1"/>
  <c r="K4" i="1" s="1"/>
  <c r="K8" i="1"/>
  <c r="K9" i="1" l="1"/>
</calcChain>
</file>

<file path=xl/sharedStrings.xml><?xml version="1.0" encoding="utf-8"?>
<sst xmlns="http://schemas.openxmlformats.org/spreadsheetml/2006/main" count="61" uniqueCount="50">
  <si>
    <t>Age</t>
    <phoneticPr fontId="2" type="noConversion"/>
  </si>
  <si>
    <t>min</t>
    <phoneticPr fontId="2" type="noConversion"/>
  </si>
  <si>
    <t>max</t>
    <phoneticPr fontId="2" type="noConversion"/>
  </si>
  <si>
    <t>counts</t>
    <phoneticPr fontId="2" type="noConversion"/>
  </si>
  <si>
    <t>Total</t>
    <phoneticPr fontId="2" type="noConversion"/>
  </si>
  <si>
    <t># positive</t>
    <phoneticPr fontId="2" type="noConversion"/>
  </si>
  <si>
    <t># negative</t>
    <phoneticPr fontId="2" type="noConversion"/>
  </si>
  <si>
    <t>WOE</t>
    <phoneticPr fontId="2" type="noConversion"/>
  </si>
  <si>
    <t>negative %</t>
    <phoneticPr fontId="2" type="noConversion"/>
  </si>
  <si>
    <t>positive %</t>
    <phoneticPr fontId="2" type="noConversion"/>
  </si>
  <si>
    <t>positive % - negative%</t>
    <phoneticPr fontId="2" type="noConversion"/>
  </si>
  <si>
    <t>IV</t>
    <phoneticPr fontId="2" type="noConversion"/>
  </si>
  <si>
    <t>G1</t>
    <phoneticPr fontId="2" type="noConversion"/>
  </si>
  <si>
    <t>G2</t>
  </si>
  <si>
    <t>G3</t>
  </si>
  <si>
    <t>G4</t>
  </si>
  <si>
    <t>G5</t>
  </si>
  <si>
    <t>Sub group</t>
    <phoneticPr fontId="2" type="noConversion"/>
  </si>
  <si>
    <t>http://ucanalytics.com/blogs/information-value-and-weight-of-evidencebanking-case/</t>
    <phoneticPr fontId="2" type="noConversion"/>
  </si>
  <si>
    <t>http://ucanalytics.com/blogs/data-visualization-case-study-banking/</t>
    <phoneticPr fontId="2" type="noConversion"/>
  </si>
  <si>
    <t>logit(odds ratio)</t>
    <phoneticPr fontId="2" type="noConversion"/>
  </si>
  <si>
    <t>bins</t>
    <phoneticPr fontId="2" type="noConversion"/>
  </si>
  <si>
    <t>돌연변이 유전자</t>
    <phoneticPr fontId="2" type="noConversion"/>
  </si>
  <si>
    <t>정상유전자</t>
    <phoneticPr fontId="2" type="noConversion"/>
  </si>
  <si>
    <t>암 발병</t>
    <phoneticPr fontId="2" type="noConversion"/>
  </si>
  <si>
    <t>정상</t>
    <phoneticPr fontId="2" type="noConversion"/>
  </si>
  <si>
    <t>TTL</t>
    <phoneticPr fontId="2" type="noConversion"/>
  </si>
  <si>
    <t>odd(cancer, if mutated gene)=</t>
    <phoneticPr fontId="2" type="noConversion"/>
  </si>
  <si>
    <t>odd(cancer, if normal gene)=</t>
    <phoneticPr fontId="2" type="noConversion"/>
  </si>
  <si>
    <t>3) Odd ratio?</t>
    <phoneticPr fontId="2" type="noConversion"/>
  </si>
  <si>
    <t>이 값이 클수록 해당 변수(Age의 discrtinization)가 예측에 영향이 커짐</t>
    <phoneticPr fontId="2" type="noConversion"/>
  </si>
  <si>
    <t>Sub Group별(bins)로 labeling(Dummy variable로)하여 로짓회귀분석</t>
    <phoneticPr fontId="2" type="noConversion"/>
  </si>
  <si>
    <t>R^2의 값과 유사하다.</t>
    <phoneticPr fontId="2" type="noConversion"/>
  </si>
  <si>
    <t xml:space="preserve">금융권에서 사용하는 신용평가 방법 score balance 방법(discretinization + log(odds ratio)) 인듯 궁금하면 아래 사이트 </t>
    <phoneticPr fontId="2" type="noConversion"/>
  </si>
  <si>
    <t>1) 돌연변이 유전자를  가진 사람이 정상유전자를 가진 사람보다 암에 걸릴 odds는?</t>
    <phoneticPr fontId="2" type="noConversion"/>
  </si>
  <si>
    <t>2) 돌연변이 유전자를  가진 사람이 정상유전자를 가진 사람보다 암에 걸릴 odds는?</t>
    <phoneticPr fontId="2" type="noConversion"/>
  </si>
  <si>
    <t>4) log(Odd ratio)? Odd ratio 균등화하는 방안</t>
    <phoneticPr fontId="2" type="noConversion"/>
  </si>
  <si>
    <t>p-value</t>
    <phoneticPr fontId="2" type="noConversion"/>
  </si>
  <si>
    <t>Chi-squared test</t>
  </si>
  <si>
    <t>Quiz 1) 돌연변이 유전자를 가진 사람의 암에 걸릴 확률은 정상유전자를 가진 사람보다 몇 배가 높은 가? 6.88 배(odd ratio)</t>
    <phoneticPr fontId="2" type="noConversion"/>
  </si>
  <si>
    <t>돌연변이와 정상유전자가 차이가 없는 경우 기대되는 평균  암발병 건수</t>
    <phoneticPr fontId="2" type="noConversion"/>
  </si>
  <si>
    <t>x^2 통계량</t>
    <phoneticPr fontId="2" type="noConversion"/>
  </si>
  <si>
    <t>df(자유도)</t>
    <phoneticPr fontId="2" type="noConversion"/>
  </si>
  <si>
    <t xml:space="preserve">Quiz 2) 돌연변이와 정상 유전자의 암발병율에 차이가 없는가? </t>
    <phoneticPr fontId="2" type="noConversion"/>
  </si>
  <si>
    <t>돌연변이와 정상유전자에 차이가 없다는 가정(귀무가설)에서  발생할 수 있는 확률(우연성, randomness)은 거의 없다(0.0000)</t>
    <phoneticPr fontId="2" type="noConversion"/>
  </si>
  <si>
    <t xml:space="preserve">따라서 귀무가설은 기각 </t>
    <phoneticPr fontId="2" type="noConversion"/>
  </si>
  <si>
    <t>(P-value is the probability that rabdom chance generate data, or something else that is equal, or rare.)</t>
    <phoneticPr fontId="2" type="noConversion"/>
  </si>
  <si>
    <t>Fisher's  exact test  혹은 Wald test 도 두 집단의 차이를 검증하는 통계량</t>
    <phoneticPr fontId="2" type="noConversion"/>
  </si>
  <si>
    <t>Understanding of Weight of Evidence (WOE) and Information Value (IV)</t>
    <phoneticPr fontId="2" type="noConversion"/>
  </si>
  <si>
    <t>inf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</si>
</sst>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3" formatCode="0.000"/>
    <numFmt numFmtId="187" formatCode="0.00_ "/>
    <numFmt numFmtId="194" formatCode="_-* #,##0.000_-;\-* #,##0.0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A2A9B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41" fontId="3" fillId="0" borderId="0" xfId="1" applyFont="1" applyAlignment="1">
      <alignment horizontal="right" vertical="center"/>
    </xf>
    <xf numFmtId="41" fontId="3" fillId="2" borderId="0" xfId="1" applyFont="1" applyFill="1" applyAlignment="1">
      <alignment horizontal="right" vertical="center"/>
    </xf>
    <xf numFmtId="10" fontId="3" fillId="2" borderId="0" xfId="2" applyNumberFormat="1" applyFont="1" applyFill="1" applyAlignment="1">
      <alignment horizontal="right" vertical="center"/>
    </xf>
    <xf numFmtId="10" fontId="3" fillId="0" borderId="0" xfId="2" applyNumberFormat="1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2" borderId="0" xfId="0" applyNumberFormat="1" applyFont="1" applyFill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2" borderId="1" xfId="1" applyFont="1" applyFill="1" applyBorder="1" applyAlignment="1">
      <alignment horizontal="right" vertical="center"/>
    </xf>
    <xf numFmtId="10" fontId="3" fillId="2" borderId="1" xfId="2" applyNumberFormat="1" applyFont="1" applyFill="1" applyBorder="1" applyAlignment="1">
      <alignment horizontal="right" vertical="center"/>
    </xf>
    <xf numFmtId="10" fontId="3" fillId="0" borderId="1" xfId="2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9" fontId="3" fillId="2" borderId="0" xfId="2" applyFont="1" applyFill="1" applyAlignment="1">
      <alignment horizontal="right" vertical="center"/>
    </xf>
    <xf numFmtId="9" fontId="3" fillId="0" borderId="0" xfId="2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3" borderId="0" xfId="0" applyFont="1" applyFill="1" applyAlignment="1">
      <alignment horizontal="left" vertical="center" wrapText="1" shrinkToFit="1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83" fontId="3" fillId="0" borderId="0" xfId="0" applyNumberFormat="1" applyFont="1" applyAlignment="1">
      <alignment horizontal="left" vertical="center"/>
    </xf>
    <xf numFmtId="183" fontId="3" fillId="0" borderId="0" xfId="0" applyNumberFormat="1" applyFont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187" fontId="3" fillId="0" borderId="10" xfId="0" applyNumberFormat="1" applyFont="1" applyBorder="1" applyAlignment="1">
      <alignment horizontal="right" vertical="center"/>
    </xf>
    <xf numFmtId="194" fontId="3" fillId="0" borderId="10" xfId="1" applyNumberFormat="1" applyFont="1" applyBorder="1" applyAlignment="1">
      <alignment horizontal="right" vertical="center"/>
    </xf>
    <xf numFmtId="2" fontId="6" fillId="5" borderId="0" xfId="0" applyNumberFormat="1" applyFont="1" applyFill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8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194" fontId="3" fillId="0" borderId="0" xfId="1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showGridLines="0" tabSelected="1" workbookViewId="0">
      <selection activeCell="F42" sqref="F42"/>
    </sheetView>
  </sheetViews>
  <sheetFormatPr defaultColWidth="9" defaultRowHeight="21.5" customHeight="1" x14ac:dyDescent="0.45"/>
  <cols>
    <col min="1" max="1" width="19.5" style="1" customWidth="1"/>
    <col min="2" max="2" width="9" style="1"/>
    <col min="3" max="4" width="12.75" style="1" bestFit="1" customWidth="1"/>
    <col min="5" max="6" width="11.33203125" style="1" customWidth="1"/>
    <col min="7" max="7" width="11.25" style="1" customWidth="1"/>
    <col min="8" max="8" width="12" style="1" customWidth="1"/>
    <col min="9" max="9" width="17.1640625" style="1" customWidth="1"/>
    <col min="10" max="10" width="23" style="1" bestFit="1" customWidth="1"/>
    <col min="11" max="11" width="25.33203125" style="1" customWidth="1"/>
    <col min="12" max="12" width="22.75" style="1" customWidth="1"/>
    <col min="13" max="16384" width="9" style="1"/>
  </cols>
  <sheetData>
    <row r="1" spans="1:12" ht="37.5" customHeight="1" thickBot="1" x14ac:dyDescent="0.5">
      <c r="A1" s="42" t="s">
        <v>48</v>
      </c>
    </row>
    <row r="2" spans="1:12" ht="27" customHeight="1" thickBot="1" x14ac:dyDescent="0.5">
      <c r="B2" s="2" t="s">
        <v>21</v>
      </c>
      <c r="C2" s="2"/>
      <c r="I2" s="3" t="s">
        <v>20</v>
      </c>
    </row>
    <row r="3" spans="1:12" ht="27" customHeight="1" thickBot="1" x14ac:dyDescent="0.5">
      <c r="B3" s="4" t="s">
        <v>1</v>
      </c>
      <c r="C3" s="4" t="s">
        <v>2</v>
      </c>
      <c r="D3" s="4" t="s">
        <v>3</v>
      </c>
      <c r="E3" s="5" t="s">
        <v>5</v>
      </c>
      <c r="F3" s="4" t="s">
        <v>6</v>
      </c>
      <c r="G3" s="5" t="s">
        <v>9</v>
      </c>
      <c r="H3" s="4" t="s">
        <v>8</v>
      </c>
      <c r="I3" s="43" t="s">
        <v>7</v>
      </c>
      <c r="J3" s="5" t="s">
        <v>10</v>
      </c>
      <c r="K3" s="43" t="s">
        <v>11</v>
      </c>
      <c r="L3" s="4" t="s">
        <v>17</v>
      </c>
    </row>
    <row r="4" spans="1:12" ht="27" customHeight="1" x14ac:dyDescent="0.45">
      <c r="A4" s="1" t="s">
        <v>0</v>
      </c>
      <c r="B4" s="1">
        <v>10</v>
      </c>
      <c r="C4" s="1">
        <v>20</v>
      </c>
      <c r="D4" s="6">
        <v>1200</v>
      </c>
      <c r="E4" s="7">
        <v>150</v>
      </c>
      <c r="F4" s="6">
        <f>D4-E4</f>
        <v>1050</v>
      </c>
      <c r="G4" s="8">
        <f>E4/$E$9</f>
        <v>0.28301886792452829</v>
      </c>
      <c r="H4" s="9">
        <f>F4/$F$9</f>
        <v>0.189873417721519</v>
      </c>
      <c r="I4" s="10">
        <f>LN(G4/H4)</f>
        <v>0.39915593891489959</v>
      </c>
      <c r="J4" s="11">
        <f>G4-H4</f>
        <v>9.3145450203009295E-2</v>
      </c>
      <c r="K4" s="10">
        <f>I4*J4</f>
        <v>3.7179559631433198E-2</v>
      </c>
      <c r="L4" s="1" t="s">
        <v>12</v>
      </c>
    </row>
    <row r="5" spans="1:12" ht="27" customHeight="1" x14ac:dyDescent="0.45">
      <c r="A5" s="1" t="s">
        <v>0</v>
      </c>
      <c r="B5" s="1">
        <f>B4+11</f>
        <v>21</v>
      </c>
      <c r="C5" s="1">
        <f>C4+10</f>
        <v>30</v>
      </c>
      <c r="D5" s="6">
        <v>900</v>
      </c>
      <c r="E5" s="7">
        <v>120</v>
      </c>
      <c r="F5" s="6">
        <f t="shared" ref="F5:F8" si="0">D5-E5</f>
        <v>780</v>
      </c>
      <c r="G5" s="8">
        <f t="shared" ref="G5:G8" si="1">E5/$E$9</f>
        <v>0.22641509433962265</v>
      </c>
      <c r="H5" s="9">
        <f t="shared" ref="H5:H8" si="2">F5/$F$9</f>
        <v>0.1410488245931284</v>
      </c>
      <c r="I5" s="10">
        <f t="shared" ref="I5:I8" si="3">LN(G5/H5)</f>
        <v>0.47326391106862159</v>
      </c>
      <c r="J5" s="11">
        <f t="shared" ref="J5:J8" si="4">G5-H5</f>
        <v>8.536626974649425E-2</v>
      </c>
      <c r="K5" s="10">
        <f t="shared" ref="K5:K8" si="5">I5*J5</f>
        <v>4.0400774693564817E-2</v>
      </c>
      <c r="L5" s="1" t="s">
        <v>13</v>
      </c>
    </row>
    <row r="6" spans="1:12" ht="27" customHeight="1" x14ac:dyDescent="0.45">
      <c r="A6" s="1" t="s">
        <v>0</v>
      </c>
      <c r="B6" s="1">
        <f>B5+10</f>
        <v>31</v>
      </c>
      <c r="C6" s="1">
        <f>C5+10</f>
        <v>40</v>
      </c>
      <c r="D6" s="6">
        <v>1090</v>
      </c>
      <c r="E6" s="7">
        <v>110</v>
      </c>
      <c r="F6" s="6">
        <f t="shared" si="0"/>
        <v>980</v>
      </c>
      <c r="G6" s="8">
        <f t="shared" si="1"/>
        <v>0.20754716981132076</v>
      </c>
      <c r="H6" s="9">
        <f t="shared" si="2"/>
        <v>0.17721518987341772</v>
      </c>
      <c r="I6" s="10">
        <f t="shared" si="3"/>
        <v>0.15799388209801163</v>
      </c>
      <c r="J6" s="11">
        <f t="shared" si="4"/>
        <v>3.0331979937903042E-2</v>
      </c>
      <c r="K6" s="10">
        <f t="shared" si="5"/>
        <v>4.7922672621083075E-3</v>
      </c>
      <c r="L6" s="1" t="s">
        <v>14</v>
      </c>
    </row>
    <row r="7" spans="1:12" ht="27" customHeight="1" x14ac:dyDescent="0.45">
      <c r="A7" s="1" t="s">
        <v>0</v>
      </c>
      <c r="B7" s="1">
        <f t="shared" ref="B7:B8" si="6">B6+10</f>
        <v>41</v>
      </c>
      <c r="C7" s="1">
        <f t="shared" ref="C7" si="7">C6+10</f>
        <v>50</v>
      </c>
      <c r="D7" s="6">
        <v>1460</v>
      </c>
      <c r="E7" s="7">
        <v>100</v>
      </c>
      <c r="F7" s="6">
        <f t="shared" si="0"/>
        <v>1360</v>
      </c>
      <c r="G7" s="8">
        <f t="shared" si="1"/>
        <v>0.18867924528301888</v>
      </c>
      <c r="H7" s="9">
        <f t="shared" si="2"/>
        <v>0.24593128390596744</v>
      </c>
      <c r="I7" s="10">
        <f t="shared" si="3"/>
        <v>-0.26500370477179325</v>
      </c>
      <c r="J7" s="11">
        <f t="shared" si="4"/>
        <v>-5.7252038622948559E-2</v>
      </c>
      <c r="K7" s="10">
        <f t="shared" si="5"/>
        <v>1.5172002340819165E-2</v>
      </c>
      <c r="L7" s="1" t="s">
        <v>15</v>
      </c>
    </row>
    <row r="8" spans="1:12" ht="27" customHeight="1" thickBot="1" x14ac:dyDescent="0.5">
      <c r="A8" s="4" t="s">
        <v>0</v>
      </c>
      <c r="B8" s="4">
        <f t="shared" si="6"/>
        <v>51</v>
      </c>
      <c r="C8" s="4" t="s">
        <v>49</v>
      </c>
      <c r="D8" s="12">
        <v>1410</v>
      </c>
      <c r="E8" s="13">
        <v>50</v>
      </c>
      <c r="F8" s="12">
        <f t="shared" si="0"/>
        <v>1360</v>
      </c>
      <c r="G8" s="14">
        <f t="shared" si="1"/>
        <v>9.4339622641509441E-2</v>
      </c>
      <c r="H8" s="15">
        <f t="shared" si="2"/>
        <v>0.24593128390596744</v>
      </c>
      <c r="I8" s="16">
        <f t="shared" si="3"/>
        <v>-0.95815088533173853</v>
      </c>
      <c r="J8" s="17">
        <f t="shared" si="4"/>
        <v>-0.151591661264458</v>
      </c>
      <c r="K8" s="16">
        <f t="shared" si="5"/>
        <v>0.14524768444944944</v>
      </c>
      <c r="L8" s="4" t="s">
        <v>16</v>
      </c>
    </row>
    <row r="9" spans="1:12" ht="27" customHeight="1" thickBot="1" x14ac:dyDescent="0.5">
      <c r="A9" s="1" t="s">
        <v>4</v>
      </c>
      <c r="D9" s="6">
        <f>SUM(D4:D8)</f>
        <v>6060</v>
      </c>
      <c r="E9" s="7">
        <f t="shared" ref="E9:H9" si="8">SUM(E4:E8)</f>
        <v>530</v>
      </c>
      <c r="F9" s="6">
        <f t="shared" si="8"/>
        <v>5530</v>
      </c>
      <c r="G9" s="19">
        <f t="shared" si="8"/>
        <v>1</v>
      </c>
      <c r="H9" s="20">
        <f t="shared" si="8"/>
        <v>1</v>
      </c>
      <c r="K9" s="21">
        <f>SUM(K4:K8)</f>
        <v>0.24279228837737493</v>
      </c>
    </row>
    <row r="10" spans="1:12" ht="70" x14ac:dyDescent="0.45">
      <c r="D10" s="6"/>
      <c r="E10" s="6"/>
      <c r="F10" s="6"/>
      <c r="G10" s="20"/>
      <c r="H10" s="20"/>
      <c r="K10" s="22" t="s">
        <v>30</v>
      </c>
      <c r="L10" s="22" t="s">
        <v>31</v>
      </c>
    </row>
    <row r="11" spans="1:12" ht="21.5" customHeight="1" x14ac:dyDescent="0.45">
      <c r="A11" s="24" t="s">
        <v>33</v>
      </c>
      <c r="K11" s="23" t="s">
        <v>32</v>
      </c>
    </row>
    <row r="12" spans="1:12" ht="21.5" customHeight="1" x14ac:dyDescent="0.45">
      <c r="A12" s="24" t="s">
        <v>18</v>
      </c>
    </row>
    <row r="13" spans="1:12" ht="21.5" customHeight="1" x14ac:dyDescent="0.45">
      <c r="A13" s="24" t="s">
        <v>19</v>
      </c>
    </row>
    <row r="15" spans="1:12" ht="31.5" customHeight="1" x14ac:dyDescent="0.45">
      <c r="A15" s="40" t="s">
        <v>39</v>
      </c>
    </row>
    <row r="16" spans="1:12" ht="44" customHeight="1" x14ac:dyDescent="0.45">
      <c r="A16" s="25"/>
      <c r="B16" s="4" t="s">
        <v>24</v>
      </c>
      <c r="C16" s="25" t="s">
        <v>25</v>
      </c>
      <c r="D16" s="4" t="s">
        <v>26</v>
      </c>
    </row>
    <row r="17" spans="1:5" ht="44" customHeight="1" x14ac:dyDescent="0.45">
      <c r="A17" s="26" t="s">
        <v>22</v>
      </c>
      <c r="B17" s="1">
        <v>23</v>
      </c>
      <c r="C17" s="26">
        <v>117</v>
      </c>
      <c r="D17" s="1">
        <f>SUM(B17:C17)</f>
        <v>140</v>
      </c>
    </row>
    <row r="18" spans="1:5" ht="44" customHeight="1" x14ac:dyDescent="0.45">
      <c r="A18" s="25" t="s">
        <v>23</v>
      </c>
      <c r="B18" s="4">
        <v>6</v>
      </c>
      <c r="C18" s="25">
        <v>210</v>
      </c>
      <c r="D18" s="4">
        <f>SUM(B18:C18)</f>
        <v>216</v>
      </c>
    </row>
    <row r="19" spans="1:5" ht="44" customHeight="1" x14ac:dyDescent="0.45">
      <c r="A19" s="26" t="s">
        <v>26</v>
      </c>
      <c r="B19" s="1">
        <f>SUM(B17:B18)</f>
        <v>29</v>
      </c>
      <c r="C19" s="26">
        <f t="shared" ref="C19:D19" si="9">SUM(C17:C18)</f>
        <v>327</v>
      </c>
      <c r="D19" s="1">
        <f t="shared" si="9"/>
        <v>356</v>
      </c>
    </row>
    <row r="20" spans="1:5" ht="16" customHeight="1" x14ac:dyDescent="0.45">
      <c r="A20" s="18"/>
      <c r="C20" s="18"/>
    </row>
    <row r="21" spans="1:5" ht="21.5" customHeight="1" x14ac:dyDescent="0.45">
      <c r="A21" s="24" t="s">
        <v>34</v>
      </c>
    </row>
    <row r="22" spans="1:5" ht="21.5" customHeight="1" x14ac:dyDescent="0.45">
      <c r="B22" s="1" t="s">
        <v>27</v>
      </c>
      <c r="C22" s="27">
        <f>B17/C17</f>
        <v>0.19658119658119658</v>
      </c>
    </row>
    <row r="24" spans="1:5" ht="21.5" customHeight="1" x14ac:dyDescent="0.45">
      <c r="A24" s="24" t="s">
        <v>35</v>
      </c>
    </row>
    <row r="25" spans="1:5" ht="21.5" customHeight="1" x14ac:dyDescent="0.45">
      <c r="B25" s="1" t="s">
        <v>28</v>
      </c>
      <c r="C25" s="27">
        <f>B18/C18</f>
        <v>2.8571428571428571E-2</v>
      </c>
    </row>
    <row r="27" spans="1:5" ht="21.5" customHeight="1" x14ac:dyDescent="0.45">
      <c r="A27" s="24" t="s">
        <v>29</v>
      </c>
    </row>
    <row r="28" spans="1:5" ht="21.5" customHeight="1" x14ac:dyDescent="0.45">
      <c r="C28" s="28">
        <f>C22/C25</f>
        <v>6.8803418803418808</v>
      </c>
      <c r="D28" s="28"/>
      <c r="E28" s="28">
        <f>C25/C22</f>
        <v>0.14534161490683228</v>
      </c>
    </row>
    <row r="30" spans="1:5" ht="21.5" customHeight="1" x14ac:dyDescent="0.45">
      <c r="A30" s="24" t="s">
        <v>36</v>
      </c>
    </row>
    <row r="31" spans="1:5" ht="21.5" customHeight="1" x14ac:dyDescent="0.45">
      <c r="C31" s="28">
        <f>LOG(C28)</f>
        <v>0.83761001862170692</v>
      </c>
      <c r="D31" s="28"/>
      <c r="E31" s="28">
        <f t="shared" ref="D31:E31" si="10">LOG(E28)</f>
        <v>-0.83761001862170692</v>
      </c>
    </row>
    <row r="33" spans="1:5" ht="27.5" customHeight="1" x14ac:dyDescent="0.45">
      <c r="A33" s="40" t="s">
        <v>43</v>
      </c>
    </row>
    <row r="34" spans="1:5" ht="45" customHeight="1" x14ac:dyDescent="0.45">
      <c r="A34" s="25"/>
      <c r="B34" s="4" t="s">
        <v>24</v>
      </c>
      <c r="C34" s="25" t="s">
        <v>25</v>
      </c>
      <c r="D34" s="4" t="s">
        <v>26</v>
      </c>
    </row>
    <row r="35" spans="1:5" ht="45" customHeight="1" x14ac:dyDescent="0.45">
      <c r="A35" s="26" t="s">
        <v>22</v>
      </c>
      <c r="B35" s="36">
        <f>B37/D37*D35</f>
        <v>11.404494382022472</v>
      </c>
      <c r="C35" s="37">
        <f>C37/D37*D35</f>
        <v>128.59550561797752</v>
      </c>
      <c r="D35" s="29">
        <v>140</v>
      </c>
    </row>
    <row r="36" spans="1:5" ht="45" customHeight="1" x14ac:dyDescent="0.45">
      <c r="A36" s="25" t="s">
        <v>23</v>
      </c>
      <c r="B36" s="38">
        <f>B37/D37*D36</f>
        <v>17.59550561797753</v>
      </c>
      <c r="C36" s="39">
        <f>C37/D37*D36</f>
        <v>198.40449438202248</v>
      </c>
      <c r="D36" s="30">
        <v>216</v>
      </c>
    </row>
    <row r="37" spans="1:5" ht="45" customHeight="1" x14ac:dyDescent="0.45">
      <c r="A37" s="26" t="s">
        <v>26</v>
      </c>
      <c r="B37" s="29">
        <v>29</v>
      </c>
      <c r="C37" s="31">
        <v>327</v>
      </c>
      <c r="D37" s="29">
        <v>356</v>
      </c>
    </row>
    <row r="38" spans="1:5" ht="32" customHeight="1" x14ac:dyDescent="0.45">
      <c r="A38" s="24" t="s">
        <v>40</v>
      </c>
    </row>
    <row r="39" spans="1:5" ht="27.5" customHeight="1" thickBot="1" x14ac:dyDescent="0.5">
      <c r="A39" s="44" t="s">
        <v>38</v>
      </c>
      <c r="B39" s="32">
        <f>(B17-B35)^2/B35</f>
        <v>11.789716056899318</v>
      </c>
      <c r="C39" s="32">
        <f>(C17-C35)^2/C35</f>
        <v>1.045571148777003</v>
      </c>
    </row>
    <row r="40" spans="1:5" ht="27.5" customHeight="1" x14ac:dyDescent="0.45">
      <c r="B40" s="32">
        <f>(B18-B36)^2/B36</f>
        <v>7.641482629471783</v>
      </c>
      <c r="C40" s="32">
        <f>(C18-C36)^2/C36</f>
        <v>0.6776850038369463</v>
      </c>
    </row>
    <row r="41" spans="1:5" ht="26" customHeight="1" x14ac:dyDescent="0.45">
      <c r="C41" s="1" t="s">
        <v>41</v>
      </c>
      <c r="D41" s="33">
        <f>SUM(B39:C40)</f>
        <v>21.15445483898505</v>
      </c>
    </row>
    <row r="42" spans="1:5" ht="26" customHeight="1" x14ac:dyDescent="0.45">
      <c r="C42" s="1" t="s">
        <v>42</v>
      </c>
      <c r="D42" s="34">
        <f>COUNT(B35:C36)-1</f>
        <v>3</v>
      </c>
    </row>
    <row r="43" spans="1:5" ht="26" customHeight="1" x14ac:dyDescent="0.45">
      <c r="C43" s="1" t="s">
        <v>37</v>
      </c>
      <c r="D43" s="35">
        <f>_xlfn.CHISQ.DIST.RT(D41,D42)</f>
        <v>9.7779760576989342E-5</v>
      </c>
      <c r="E43" s="24" t="s">
        <v>46</v>
      </c>
    </row>
    <row r="44" spans="1:5" ht="13.5" customHeight="1" x14ac:dyDescent="0.45">
      <c r="D44" s="41"/>
      <c r="E44" s="24"/>
    </row>
    <row r="45" spans="1:5" ht="21.5" customHeight="1" x14ac:dyDescent="0.45">
      <c r="A45" s="24" t="s">
        <v>44</v>
      </c>
    </row>
    <row r="46" spans="1:5" ht="21.5" customHeight="1" x14ac:dyDescent="0.45">
      <c r="A46" s="24" t="s">
        <v>45</v>
      </c>
    </row>
    <row r="48" spans="1:5" ht="21.5" customHeight="1" x14ac:dyDescent="0.45">
      <c r="A48" s="24" t="s">
        <v>47</v>
      </c>
    </row>
  </sheetData>
  <mergeCells count="1">
    <mergeCell ref="B2:C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</cp:lastModifiedBy>
  <dcterms:created xsi:type="dcterms:W3CDTF">2021-02-17T08:13:42Z</dcterms:created>
  <dcterms:modified xsi:type="dcterms:W3CDTF">2022-03-13T22:29:53Z</dcterms:modified>
</cp:coreProperties>
</file>