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SSIST\"/>
    </mc:Choice>
  </mc:AlternateContent>
  <xr:revisionPtr revIDLastSave="0" documentId="13_ncr:1_{C2E72309-B60D-406A-9A4E-D8686D40CA42}" xr6:coauthVersionLast="37" xr6:coauthVersionMax="37" xr10:uidLastSave="{00000000-0000-0000-0000-000000000000}"/>
  <bookViews>
    <workbookView xWindow="0" yWindow="0" windowWidth="25600" windowHeight="12060" xr2:uid="{86B954B0-624E-405E-9C52-3C6ECA6C631A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31" i="1" l="1"/>
  <c r="P31" i="1"/>
  <c r="J24" i="1" a="1"/>
  <c r="J27" i="1" s="1"/>
  <c r="L20" i="1"/>
  <c r="C20" i="1"/>
  <c r="B20" i="1"/>
  <c r="B21" i="1" s="1"/>
  <c r="P19" i="1"/>
  <c r="M19" i="1"/>
  <c r="L19" i="1"/>
  <c r="C19" i="1"/>
  <c r="B19" i="1"/>
  <c r="O18" i="1"/>
  <c r="M18" i="1"/>
  <c r="Q30" i="1" s="1"/>
  <c r="L18" i="1"/>
  <c r="P30" i="1" s="1"/>
  <c r="J30" i="1" s="1" a="1"/>
  <c r="C18" i="1"/>
  <c r="B18" i="1"/>
  <c r="M17" i="1"/>
  <c r="L17" i="1"/>
  <c r="U15" i="1"/>
  <c r="U15" i="1" a="1"/>
  <c r="V16" i="1" s="1"/>
  <c r="S16" i="1"/>
  <c r="R16" i="1"/>
  <c r="R15" i="1"/>
  <c r="R17" i="1" s="1"/>
  <c r="R15" i="1" a="1"/>
  <c r="S15" i="1" s="1"/>
  <c r="S17" i="1" s="1"/>
  <c r="M13" i="1"/>
  <c r="L13" i="1"/>
  <c r="J13" i="1"/>
  <c r="I13" i="1"/>
  <c r="M12" i="1"/>
  <c r="L12" i="1"/>
  <c r="K12" i="1"/>
  <c r="J12" i="1"/>
  <c r="I12" i="1"/>
  <c r="I12" i="1" a="1"/>
  <c r="K13" i="1" s="1"/>
  <c r="D8" i="1"/>
  <c r="H4" i="1" s="1"/>
  <c r="H7" i="1" s="1"/>
  <c r="C8" i="1"/>
  <c r="G5" i="1" s="1"/>
  <c r="B8" i="1"/>
  <c r="F5" i="1" s="1"/>
  <c r="F9" i="1" s="1"/>
  <c r="D7" i="1"/>
  <c r="C7" i="1"/>
  <c r="B7" i="1"/>
  <c r="H6" i="1"/>
  <c r="F6" i="1"/>
  <c r="H5" i="1"/>
  <c r="F4" i="1"/>
  <c r="H3" i="1"/>
  <c r="H8" i="1" s="1"/>
  <c r="F3" i="1"/>
  <c r="F7" i="1" s="1"/>
  <c r="E15" i="1" l="1" a="1"/>
  <c r="J32" i="1"/>
  <c r="K31" i="1"/>
  <c r="J31" i="1"/>
  <c r="J34" i="1"/>
  <c r="J30" i="1"/>
  <c r="K33" i="1"/>
  <c r="K34" i="1"/>
  <c r="K30" i="1"/>
  <c r="J33" i="1"/>
  <c r="K32" i="1"/>
  <c r="O9" i="1"/>
  <c r="K27" i="1"/>
  <c r="J24" i="1"/>
  <c r="J28" i="1"/>
  <c r="G3" i="1"/>
  <c r="G6" i="1"/>
  <c r="H9" i="1"/>
  <c r="Q9" i="1" s="1"/>
  <c r="O12" i="1" a="1"/>
  <c r="U18" i="1" a="1"/>
  <c r="K24" i="1"/>
  <c r="K28" i="1"/>
  <c r="F8" i="1"/>
  <c r="U16" i="1"/>
  <c r="R18" i="1" a="1"/>
  <c r="J26" i="1"/>
  <c r="J25" i="1"/>
  <c r="G4" i="1"/>
  <c r="V15" i="1"/>
  <c r="X15" i="1" s="1" a="1"/>
  <c r="M20" i="1"/>
  <c r="K25" i="1"/>
  <c r="K26" i="1"/>
  <c r="Y16" i="1" l="1"/>
  <c r="Y15" i="1"/>
  <c r="X16" i="1"/>
  <c r="X15" i="1"/>
  <c r="G8" i="1"/>
  <c r="G9" i="1"/>
  <c r="G7" i="1"/>
  <c r="V19" i="1"/>
  <c r="V18" i="1"/>
  <c r="U18" i="1"/>
  <c r="U19" i="1"/>
  <c r="J3" i="1" a="1"/>
  <c r="P13" i="1"/>
  <c r="P12" i="1"/>
  <c r="O12" i="1"/>
  <c r="O13" i="1"/>
  <c r="S18" i="1"/>
  <c r="R18" i="1"/>
  <c r="S19" i="1"/>
  <c r="R19" i="1"/>
  <c r="F16" i="1"/>
  <c r="F15" i="1"/>
  <c r="E16" i="1"/>
  <c r="E15" i="1"/>
  <c r="H15" i="1" s="1"/>
  <c r="P9" i="1" l="1"/>
  <c r="F10" i="1"/>
  <c r="M5" i="1"/>
  <c r="L5" i="1"/>
  <c r="L3" i="1"/>
  <c r="K5" i="1"/>
  <c r="K3" i="1"/>
  <c r="J5" i="1"/>
  <c r="J3" i="1"/>
  <c r="M4" i="1"/>
  <c r="L4" i="1"/>
  <c r="K4" i="1"/>
  <c r="J4" i="1"/>
  <c r="M3" i="1"/>
  <c r="R20" i="1"/>
  <c r="X18" i="1" a="1"/>
  <c r="S20" i="1"/>
  <c r="Y19" i="1" l="1"/>
  <c r="X19" i="1"/>
  <c r="Y18" i="1"/>
  <c r="X18" i="1"/>
  <c r="O3" i="1" a="1"/>
  <c r="P5" i="1" l="1"/>
  <c r="Q4" i="1"/>
  <c r="P4" i="1"/>
  <c r="O4" i="1"/>
  <c r="Q3" i="1"/>
  <c r="P3" i="1"/>
  <c r="Q5" i="1"/>
  <c r="O3" i="1"/>
  <c r="O5" i="1"/>
</calcChain>
</file>

<file path=xl/sharedStrings.xml><?xml version="1.0" encoding="utf-8"?>
<sst xmlns="http://schemas.openxmlformats.org/spreadsheetml/2006/main" count="23" uniqueCount="12">
  <si>
    <t>주성분분석</t>
    <phoneticPr fontId="2" type="noConversion"/>
  </si>
  <si>
    <t>평균조정된 X</t>
    <phoneticPr fontId="2" type="noConversion"/>
  </si>
  <si>
    <t>X Tranpose</t>
    <phoneticPr fontId="2" type="noConversion"/>
  </si>
  <si>
    <t>표본공분산</t>
    <phoneticPr fontId="2" type="noConversion"/>
  </si>
  <si>
    <t>Summation</t>
    <phoneticPr fontId="2" type="noConversion"/>
  </si>
  <si>
    <t>Mean</t>
    <phoneticPr fontId="2" type="noConversion"/>
  </si>
  <si>
    <t>각 변수의 변동량</t>
    <phoneticPr fontId="2" type="noConversion"/>
  </si>
  <si>
    <t>ss(x)=총변동량</t>
    <phoneticPr fontId="2" type="noConversion"/>
  </si>
  <si>
    <t>=</t>
    <phoneticPr fontId="2" type="noConversion"/>
  </si>
  <si>
    <t>normalization</t>
    <phoneticPr fontId="2" type="noConversion"/>
  </si>
  <si>
    <t>모바일앱</t>
    <phoneticPr fontId="2" type="noConversion"/>
  </si>
  <si>
    <t>분광분해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</si>
</sst>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76" formatCode="_-* #,##0.00_-;\-* #,##0.00_-;_-* &quot;-&quot;_-;_-@_-"/>
    <numFmt numFmtId="177" formatCode="0.00_ "/>
  </numFmts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b/>
      <sz val="12"/>
      <color rgb="FF00B050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Border="1">
      <alignment vertical="center"/>
    </xf>
    <xf numFmtId="0" fontId="3" fillId="2" borderId="0" xfId="0" applyFont="1" applyFill="1">
      <alignment vertical="center"/>
    </xf>
    <xf numFmtId="0" fontId="3" fillId="0" borderId="1" xfId="0" applyFont="1" applyBorder="1">
      <alignment vertical="center"/>
    </xf>
    <xf numFmtId="0" fontId="3" fillId="0" borderId="2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9" xfId="0" applyFont="1" applyBorder="1">
      <alignment vertical="center"/>
    </xf>
    <xf numFmtId="0" fontId="3" fillId="3" borderId="2" xfId="0" applyFont="1" applyFill="1" applyBorder="1">
      <alignment vertical="center"/>
    </xf>
    <xf numFmtId="0" fontId="3" fillId="3" borderId="3" xfId="0" applyFont="1" applyFill="1" applyBorder="1">
      <alignment vertical="center"/>
    </xf>
    <xf numFmtId="0" fontId="3" fillId="3" borderId="4" xfId="0" applyFont="1" applyFill="1" applyBorder="1">
      <alignment vertical="center"/>
    </xf>
    <xf numFmtId="0" fontId="3" fillId="3" borderId="8" xfId="0" applyFont="1" applyFill="1" applyBorder="1">
      <alignment vertical="center"/>
    </xf>
    <xf numFmtId="0" fontId="3" fillId="3" borderId="0" xfId="0" applyFont="1" applyFill="1" applyBorder="1">
      <alignment vertical="center"/>
    </xf>
    <xf numFmtId="176" fontId="3" fillId="3" borderId="2" xfId="1" applyNumberFormat="1" applyFont="1" applyFill="1" applyBorder="1">
      <alignment vertical="center"/>
    </xf>
    <xf numFmtId="176" fontId="3" fillId="3" borderId="4" xfId="1" applyNumberFormat="1" applyFont="1" applyFill="1" applyBorder="1">
      <alignment vertical="center"/>
    </xf>
    <xf numFmtId="176" fontId="3" fillId="3" borderId="0" xfId="1" applyNumberFormat="1" applyFont="1" applyFill="1" applyBorder="1">
      <alignment vertical="center"/>
    </xf>
    <xf numFmtId="0" fontId="3" fillId="3" borderId="5" xfId="0" applyFont="1" applyFill="1" applyBorder="1">
      <alignment vertical="center"/>
    </xf>
    <xf numFmtId="0" fontId="3" fillId="3" borderId="7" xfId="0" applyFont="1" applyFill="1" applyBorder="1">
      <alignment vertical="center"/>
    </xf>
    <xf numFmtId="0" fontId="4" fillId="3" borderId="0" xfId="0" applyFont="1" applyFill="1" applyBorder="1">
      <alignment vertical="center"/>
    </xf>
    <xf numFmtId="176" fontId="3" fillId="3" borderId="5" xfId="1" applyNumberFormat="1" applyFont="1" applyFill="1" applyBorder="1">
      <alignment vertical="center"/>
    </xf>
    <xf numFmtId="176" fontId="3" fillId="3" borderId="7" xfId="1" applyNumberFormat="1" applyFont="1" applyFill="1" applyBorder="1">
      <alignment vertical="center"/>
    </xf>
    <xf numFmtId="0" fontId="3" fillId="3" borderId="10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3" fillId="3" borderId="1" xfId="0" applyFont="1" applyFill="1" applyBorder="1" applyAlignment="1">
      <alignment horizontal="right" vertical="top"/>
    </xf>
    <xf numFmtId="176" fontId="3" fillId="3" borderId="1" xfId="1" applyNumberFormat="1" applyFont="1" applyFill="1" applyBorder="1">
      <alignment vertical="center"/>
    </xf>
    <xf numFmtId="176" fontId="3" fillId="3" borderId="11" xfId="1" applyNumberFormat="1" applyFont="1" applyFill="1" applyBorder="1">
      <alignment vertical="center"/>
    </xf>
    <xf numFmtId="0" fontId="3" fillId="3" borderId="9" xfId="0" applyFont="1" applyFill="1" applyBorder="1">
      <alignment vertical="center"/>
    </xf>
    <xf numFmtId="0" fontId="5" fillId="3" borderId="5" xfId="0" applyFont="1" applyFill="1" applyBorder="1">
      <alignment vertical="center"/>
    </xf>
    <xf numFmtId="0" fontId="3" fillId="3" borderId="6" xfId="0" applyFont="1" applyFill="1" applyBorder="1">
      <alignment vertical="center"/>
    </xf>
    <xf numFmtId="0" fontId="3" fillId="3" borderId="6" xfId="0" applyFont="1" applyFill="1" applyBorder="1" applyAlignment="1">
      <alignment horizontal="right" vertical="top"/>
    </xf>
    <xf numFmtId="0" fontId="3" fillId="0" borderId="0" xfId="0" applyFont="1" applyBorder="1" applyAlignment="1">
      <alignment horizontal="right" vertical="top"/>
    </xf>
    <xf numFmtId="177" fontId="3" fillId="4" borderId="0" xfId="0" applyNumberFormat="1" applyFont="1" applyFill="1">
      <alignment vertical="center"/>
    </xf>
    <xf numFmtId="0" fontId="3" fillId="0" borderId="0" xfId="0" applyFont="1" applyAlignment="1">
      <alignment vertical="center" wrapText="1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0" Type="http://schemas.openxmlformats.org/officeDocument/2006/relationships/image" Target="../media/image10.emf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95250</xdr:colOff>
      <xdr:row>39</xdr:row>
      <xdr:rowOff>47625</xdr:rowOff>
    </xdr:from>
    <xdr:to>
      <xdr:col>21</xdr:col>
      <xdr:colOff>238125</xdr:colOff>
      <xdr:row>44</xdr:row>
      <xdr:rowOff>95250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8B846D81-3974-40EC-A6E0-F4638A42C815}"/>
            </a:ext>
          </a:extLst>
        </xdr:cNvPr>
        <xdr:cNvSpPr txBox="1"/>
      </xdr:nvSpPr>
      <xdr:spPr>
        <a:xfrm>
          <a:off x="4159250" y="8347075"/>
          <a:ext cx="4600575" cy="1127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ko-KR" sz="1100"/>
            <a:t>{</a:t>
          </a:r>
          <a:r>
            <a:rPr lang="ko-KR" altLang="en-US" sz="1100"/>
            <a:t>표본 공분산행렬</a:t>
          </a:r>
          <a:r>
            <a:rPr lang="en-US" altLang="ko-KR" sz="1100"/>
            <a:t>]</a:t>
          </a:r>
        </a:p>
        <a:p>
          <a:r>
            <a:rPr lang="ko-KR" altLang="en-US" sz="1100"/>
            <a:t>행렬의 각 열의 벡터</a:t>
          </a:r>
          <a:r>
            <a:rPr lang="en-US" altLang="ko-KR" sz="1100"/>
            <a:t>(</a:t>
          </a:r>
          <a:r>
            <a:rPr lang="ko-KR" altLang="en-US" sz="1100"/>
            <a:t>독립변수</a:t>
          </a:r>
          <a:r>
            <a:rPr lang="en-US" altLang="ko-KR" sz="1100"/>
            <a:t>)</a:t>
          </a:r>
          <a:r>
            <a:rPr lang="ko-KR" altLang="en-US" sz="1100"/>
            <a:t>의 평균으로 각 열의 원소를 평균조정하여 자신의 행렬을 </a:t>
          </a:r>
          <a:r>
            <a:rPr lang="en-US" altLang="ko-KR" sz="1100"/>
            <a:t>Cross product</a:t>
          </a:r>
          <a:r>
            <a:rPr lang="ko-KR" altLang="en-US" sz="1100"/>
            <a:t>하여  관측치 </a:t>
          </a:r>
          <a:r>
            <a:rPr lang="en-US" altLang="ko-KR" sz="1100"/>
            <a:t>-1 </a:t>
          </a:r>
          <a:r>
            <a:rPr lang="ko-KR" altLang="en-US" sz="1100"/>
            <a:t>로 나누면 표본공분산이 된다</a:t>
          </a:r>
          <a:r>
            <a:rPr lang="en-US" altLang="ko-KR" sz="1100"/>
            <a:t>.</a:t>
          </a:r>
          <a:endParaRPr lang="ko-KR" altLang="en-US" sz="1100"/>
        </a:p>
      </xdr:txBody>
    </xdr:sp>
    <xdr:clientData/>
  </xdr:twoCellAnchor>
  <xdr:twoCellAnchor editAs="oneCell">
    <xdr:from>
      <xdr:col>9</xdr:col>
      <xdr:colOff>381001</xdr:colOff>
      <xdr:row>36</xdr:row>
      <xdr:rowOff>66676</xdr:rowOff>
    </xdr:from>
    <xdr:to>
      <xdr:col>17</xdr:col>
      <xdr:colOff>346167</xdr:colOff>
      <xdr:row>37</xdr:row>
      <xdr:rowOff>117476</xdr:rowOff>
    </xdr:to>
    <xdr:pic>
      <xdr:nvPicPr>
        <xdr:cNvPr id="5" name="Picture 3">
          <a:extLst>
            <a:ext uri="{FF2B5EF4-FFF2-40B4-BE49-F238E27FC236}">
              <a16:creationId xmlns:a16="http://schemas.microsoft.com/office/drawing/2014/main" id="{3B1030F9-3A05-41F6-A75C-A6460C0C46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70301" y="7718426"/>
          <a:ext cx="4219666" cy="27305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3</xdr:row>
      <xdr:rowOff>0</xdr:rowOff>
    </xdr:from>
    <xdr:to>
      <xdr:col>20</xdr:col>
      <xdr:colOff>8164</xdr:colOff>
      <xdr:row>3</xdr:row>
      <xdr:rowOff>171450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277FE4CA-3701-4EB3-A431-244B35F934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308850" y="647700"/>
          <a:ext cx="700314" cy="17145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38100</xdr:colOff>
      <xdr:row>4</xdr:row>
      <xdr:rowOff>0</xdr:rowOff>
    </xdr:from>
    <xdr:to>
      <xdr:col>20</xdr:col>
      <xdr:colOff>428625</xdr:colOff>
      <xdr:row>4</xdr:row>
      <xdr:rowOff>215900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F15A121C-FC6C-469E-ACE9-D3E694866D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346950" y="863600"/>
          <a:ext cx="1082675" cy="2159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338818</xdr:colOff>
      <xdr:row>12</xdr:row>
      <xdr:rowOff>136071</xdr:rowOff>
    </xdr:from>
    <xdr:to>
      <xdr:col>4</xdr:col>
      <xdr:colOff>360589</xdr:colOff>
      <xdr:row>13</xdr:row>
      <xdr:rowOff>212271</xdr:rowOff>
    </xdr:to>
    <xdr:pic>
      <xdr:nvPicPr>
        <xdr:cNvPr id="8" name="Picture 8">
          <a:extLst>
            <a:ext uri="{FF2B5EF4-FFF2-40B4-BE49-F238E27FC236}">
              <a16:creationId xmlns:a16="http://schemas.microsoft.com/office/drawing/2014/main" id="{63C2A018-678F-4A2E-92C9-9F7B936F8A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481818" y="2739571"/>
          <a:ext cx="409121" cy="298450"/>
        </a:xfrm>
        <a:prstGeom prst="rect">
          <a:avLst/>
        </a:prstGeom>
        <a:noFill/>
      </xdr:spPr>
    </xdr:pic>
    <xdr:clientData/>
  </xdr:twoCellAnchor>
  <xdr:twoCellAnchor editAs="oneCell">
    <xdr:from>
      <xdr:col>17</xdr:col>
      <xdr:colOff>155122</xdr:colOff>
      <xdr:row>8</xdr:row>
      <xdr:rowOff>38100</xdr:rowOff>
    </xdr:from>
    <xdr:to>
      <xdr:col>25</xdr:col>
      <xdr:colOff>200271</xdr:colOff>
      <xdr:row>12</xdr:row>
      <xdr:rowOff>114299</xdr:rowOff>
    </xdr:to>
    <xdr:pic>
      <xdr:nvPicPr>
        <xdr:cNvPr id="9" name="Picture 1">
          <a:extLst>
            <a:ext uri="{FF2B5EF4-FFF2-40B4-BE49-F238E27FC236}">
              <a16:creationId xmlns:a16="http://schemas.microsoft.com/office/drawing/2014/main" id="{A4040795-33B6-4D9F-805B-CF779C11BF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8651422" y="1828800"/>
          <a:ext cx="4598099" cy="965199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136071</xdr:colOff>
      <xdr:row>13</xdr:row>
      <xdr:rowOff>72118</xdr:rowOff>
    </xdr:from>
    <xdr:to>
      <xdr:col>10</xdr:col>
      <xdr:colOff>349703</xdr:colOff>
      <xdr:row>14</xdr:row>
      <xdr:rowOff>146050</xdr:rowOff>
    </xdr:to>
    <xdr:pic>
      <xdr:nvPicPr>
        <xdr:cNvPr id="10" name="Picture 2">
          <a:extLst>
            <a:ext uri="{FF2B5EF4-FFF2-40B4-BE49-F238E27FC236}">
              <a16:creationId xmlns:a16="http://schemas.microsoft.com/office/drawing/2014/main" id="{21D5546C-A18A-45DC-9C59-DEEB939D65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3812721" y="2891518"/>
          <a:ext cx="213632" cy="296182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117021</xdr:colOff>
      <xdr:row>13</xdr:row>
      <xdr:rowOff>48986</xdr:rowOff>
    </xdr:from>
    <xdr:to>
      <xdr:col>16</xdr:col>
      <xdr:colOff>489856</xdr:colOff>
      <xdr:row>14</xdr:row>
      <xdr:rowOff>113393</xdr:rowOff>
    </xdr:to>
    <xdr:pic>
      <xdr:nvPicPr>
        <xdr:cNvPr id="11" name="Picture 3">
          <a:extLst>
            <a:ext uri="{FF2B5EF4-FFF2-40B4-BE49-F238E27FC236}">
              <a16:creationId xmlns:a16="http://schemas.microsoft.com/office/drawing/2014/main" id="{471EFEE5-7739-49D5-9508-C4DBDCD788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6435271" y="2868386"/>
          <a:ext cx="372835" cy="286657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436790</xdr:colOff>
      <xdr:row>13</xdr:row>
      <xdr:rowOff>58510</xdr:rowOff>
    </xdr:from>
    <xdr:to>
      <xdr:col>14</xdr:col>
      <xdr:colOff>8165</xdr:colOff>
      <xdr:row>14</xdr:row>
      <xdr:rowOff>132442</xdr:rowOff>
    </xdr:to>
    <xdr:pic>
      <xdr:nvPicPr>
        <xdr:cNvPr id="12" name="Picture 4">
          <a:extLst>
            <a:ext uri="{FF2B5EF4-FFF2-40B4-BE49-F238E27FC236}">
              <a16:creationId xmlns:a16="http://schemas.microsoft.com/office/drawing/2014/main" id="{8051CFE6-928B-4EC5-A20F-AF226E5FDF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4977040" y="2877910"/>
          <a:ext cx="327025" cy="296182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99333</xdr:colOff>
      <xdr:row>22</xdr:row>
      <xdr:rowOff>141515</xdr:rowOff>
    </xdr:from>
    <xdr:to>
      <xdr:col>6</xdr:col>
      <xdr:colOff>134281</xdr:colOff>
      <xdr:row>25</xdr:row>
      <xdr:rowOff>165100</xdr:rowOff>
    </xdr:to>
    <xdr:pic>
      <xdr:nvPicPr>
        <xdr:cNvPr id="13" name="Picture 5">
          <a:extLst>
            <a:ext uri="{FF2B5EF4-FFF2-40B4-BE49-F238E27FC236}">
              <a16:creationId xmlns:a16="http://schemas.microsoft.com/office/drawing/2014/main" id="{B1B23960-0994-4319-8D9D-52406AA2C5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99333" y="5069115"/>
          <a:ext cx="4092598" cy="69033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269875</xdr:colOff>
      <xdr:row>10</xdr:row>
      <xdr:rowOff>200025</xdr:rowOff>
    </xdr:from>
    <xdr:to>
      <xdr:col>4</xdr:col>
      <xdr:colOff>107950</xdr:colOff>
      <xdr:row>12</xdr:row>
      <xdr:rowOff>56092</xdr:rowOff>
    </xdr:to>
    <xdr:pic>
      <xdr:nvPicPr>
        <xdr:cNvPr id="14" name="Picture 6">
          <a:extLst>
            <a:ext uri="{FF2B5EF4-FFF2-40B4-BE49-F238E27FC236}">
              <a16:creationId xmlns:a16="http://schemas.microsoft.com/office/drawing/2014/main" id="{E94BF193-48F8-4583-AD44-940BB4B5B4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1412875" y="2435225"/>
          <a:ext cx="225425" cy="300567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22226</xdr:colOff>
      <xdr:row>9</xdr:row>
      <xdr:rowOff>41276</xdr:rowOff>
    </xdr:from>
    <xdr:to>
      <xdr:col>10</xdr:col>
      <xdr:colOff>330201</xdr:colOff>
      <xdr:row>10</xdr:row>
      <xdr:rowOff>89634</xdr:rowOff>
    </xdr:to>
    <xdr:pic>
      <xdr:nvPicPr>
        <xdr:cNvPr id="15" name="Picture 7">
          <a:extLst>
            <a:ext uri="{FF2B5EF4-FFF2-40B4-BE49-F238E27FC236}">
              <a16:creationId xmlns:a16="http://schemas.microsoft.com/office/drawing/2014/main" id="{EA35515D-A9D3-4DA7-B3AD-FC3298E726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4651376" y="1997076"/>
          <a:ext cx="307975" cy="270608"/>
        </a:xfrm>
        <a:prstGeom prst="rect">
          <a:avLst/>
        </a:prstGeom>
        <a:noFill/>
      </xdr:spPr>
    </xdr:pic>
    <xdr:clientData/>
  </xdr:twoCellAnchor>
  <xdr:twoCellAnchor editAs="oneCell">
    <xdr:from>
      <xdr:col>15</xdr:col>
      <xdr:colOff>405912</xdr:colOff>
      <xdr:row>21</xdr:row>
      <xdr:rowOff>84014</xdr:rowOff>
    </xdr:from>
    <xdr:to>
      <xdr:col>15</xdr:col>
      <xdr:colOff>624010</xdr:colOff>
      <xdr:row>22</xdr:row>
      <xdr:rowOff>161925</xdr:rowOff>
    </xdr:to>
    <xdr:pic>
      <xdr:nvPicPr>
        <xdr:cNvPr id="16" name="Picture 2">
          <a:extLst>
            <a:ext uri="{FF2B5EF4-FFF2-40B4-BE49-F238E27FC236}">
              <a16:creationId xmlns:a16="http://schemas.microsoft.com/office/drawing/2014/main" id="{050FB261-2288-4E9D-A900-29CA438950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6184412" y="4713164"/>
          <a:ext cx="218098" cy="300161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319698</xdr:colOff>
      <xdr:row>21</xdr:row>
      <xdr:rowOff>106484</xdr:rowOff>
    </xdr:from>
    <xdr:to>
      <xdr:col>13</xdr:col>
      <xdr:colOff>43822</xdr:colOff>
      <xdr:row>22</xdr:row>
      <xdr:rowOff>177964</xdr:rowOff>
    </xdr:to>
    <xdr:pic>
      <xdr:nvPicPr>
        <xdr:cNvPr id="17" name="Picture 6">
          <a:extLst>
            <a:ext uri="{FF2B5EF4-FFF2-40B4-BE49-F238E27FC236}">
              <a16:creationId xmlns:a16="http://schemas.microsoft.com/office/drawing/2014/main" id="{083B33FA-8122-4C6B-BF26-D69587D9C9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4859948" y="4735634"/>
          <a:ext cx="225774" cy="293730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210284</xdr:colOff>
      <xdr:row>21</xdr:row>
      <xdr:rowOff>114300</xdr:rowOff>
    </xdr:from>
    <xdr:to>
      <xdr:col>9</xdr:col>
      <xdr:colOff>508733</xdr:colOff>
      <xdr:row>22</xdr:row>
      <xdr:rowOff>146051</xdr:rowOff>
    </xdr:to>
    <xdr:pic>
      <xdr:nvPicPr>
        <xdr:cNvPr id="18" name="Picture 9">
          <a:extLst>
            <a:ext uri="{FF2B5EF4-FFF2-40B4-BE49-F238E27FC236}">
              <a16:creationId xmlns:a16="http://schemas.microsoft.com/office/drawing/2014/main" id="{C70F05CB-943F-4623-BE46-8FCBD6ABA1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3499584" y="4743450"/>
          <a:ext cx="298449" cy="254001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F21B5-BEDD-4350-99ED-7D2A5B34BFCC}">
  <dimension ref="A1:Y35"/>
  <sheetViews>
    <sheetView showGridLines="0" tabSelected="1" workbookViewId="0">
      <selection activeCell="I7" sqref="I7"/>
    </sheetView>
  </sheetViews>
  <sheetFormatPr defaultRowHeight="17.5" x14ac:dyDescent="0.45"/>
  <cols>
    <col min="1" max="1" width="17.1640625" style="1" bestFit="1" customWidth="1"/>
    <col min="2" max="4" width="5.08203125" style="1" customWidth="1"/>
    <col min="5" max="5" width="15.75" style="1" bestFit="1" customWidth="1"/>
    <col min="6" max="8" width="5.08203125" style="1" customWidth="1"/>
    <col min="9" max="9" width="4.58203125" style="1" customWidth="1"/>
    <col min="10" max="11" width="6.83203125" style="1" customWidth="1"/>
    <col min="12" max="12" width="6.25" style="1" customWidth="1"/>
    <col min="13" max="13" width="6.58203125" style="1" customWidth="1"/>
    <col min="14" max="14" width="3.33203125" style="1" customWidth="1"/>
    <col min="15" max="17" width="8.6640625" style="1" customWidth="1"/>
    <col min="18" max="18" width="6.5" style="1" customWidth="1"/>
    <col min="19" max="19" width="6.83203125" style="1" customWidth="1"/>
    <col min="20" max="20" width="2.25" style="1" customWidth="1"/>
    <col min="21" max="25" width="8.83203125" style="1" customWidth="1"/>
    <col min="26" max="26" width="6.83203125" style="1" customWidth="1"/>
    <col min="27" max="27" width="1.33203125" style="1" customWidth="1"/>
    <col min="28" max="29" width="6.83203125" style="1" customWidth="1"/>
    <col min="30" max="16384" width="8.6640625" style="1"/>
  </cols>
  <sheetData>
    <row r="1" spans="1:25" x14ac:dyDescent="0.45">
      <c r="A1" s="1" t="s">
        <v>0</v>
      </c>
    </row>
    <row r="2" spans="1:25" x14ac:dyDescent="0.45">
      <c r="F2" s="1" t="s">
        <v>1</v>
      </c>
      <c r="J2" s="1" t="s">
        <v>2</v>
      </c>
      <c r="O2" s="1" t="s">
        <v>3</v>
      </c>
    </row>
    <row r="3" spans="1:25" x14ac:dyDescent="0.45">
      <c r="B3" s="2">
        <v>2</v>
      </c>
      <c r="C3" s="2">
        <v>3</v>
      </c>
      <c r="D3" s="2">
        <v>11</v>
      </c>
      <c r="F3" s="1">
        <f>B3-$B$8</f>
        <v>-1</v>
      </c>
      <c r="G3" s="1">
        <f>C3-$C$8</f>
        <v>-2</v>
      </c>
      <c r="H3" s="1">
        <f>D3-$D$8</f>
        <v>3</v>
      </c>
      <c r="J3" s="1">
        <f t="array" ref="J3:M5">TRANSPOSE(F3:H6)</f>
        <v>-1</v>
      </c>
      <c r="K3" s="1">
        <v>0</v>
      </c>
      <c r="L3" s="1">
        <v>1</v>
      </c>
      <c r="M3" s="1">
        <v>0</v>
      </c>
      <c r="O3" s="3">
        <f t="array" ref="O3:Q5">1/3*MMULT(J3:M5,F3:H6)</f>
        <v>0.66666666666666663</v>
      </c>
      <c r="P3" s="1">
        <v>1.3333333333333333</v>
      </c>
      <c r="Q3" s="1">
        <v>-2</v>
      </c>
    </row>
    <row r="4" spans="1:25" x14ac:dyDescent="0.45">
      <c r="B4" s="2">
        <v>3</v>
      </c>
      <c r="C4" s="2">
        <v>5</v>
      </c>
      <c r="D4" s="2">
        <v>8</v>
      </c>
      <c r="F4" s="1">
        <f t="shared" ref="F4:F6" si="0">B4-$B$8</f>
        <v>0</v>
      </c>
      <c r="G4" s="1">
        <f t="shared" ref="G4:G6" si="1">C4-$C$8</f>
        <v>0</v>
      </c>
      <c r="H4" s="1">
        <f t="shared" ref="H4:H6" si="2">D4-$D$8</f>
        <v>0</v>
      </c>
      <c r="J4" s="1">
        <v>-2</v>
      </c>
      <c r="K4" s="1">
        <v>0</v>
      </c>
      <c r="L4" s="1">
        <v>2</v>
      </c>
      <c r="M4" s="1">
        <v>0</v>
      </c>
      <c r="O4" s="1">
        <v>1.3333333333333333</v>
      </c>
      <c r="P4" s="3">
        <v>2.6666666666666665</v>
      </c>
      <c r="Q4" s="1">
        <v>-4</v>
      </c>
    </row>
    <row r="5" spans="1:25" x14ac:dyDescent="0.45">
      <c r="B5" s="2">
        <v>4</v>
      </c>
      <c r="C5" s="2">
        <v>7</v>
      </c>
      <c r="D5" s="2">
        <v>5</v>
      </c>
      <c r="F5" s="1">
        <f t="shared" si="0"/>
        <v>1</v>
      </c>
      <c r="G5" s="1">
        <f t="shared" si="1"/>
        <v>2</v>
      </c>
      <c r="H5" s="1">
        <f t="shared" si="2"/>
        <v>-3</v>
      </c>
      <c r="J5" s="1">
        <v>3</v>
      </c>
      <c r="K5" s="1">
        <v>0</v>
      </c>
      <c r="L5" s="1">
        <v>-3</v>
      </c>
      <c r="M5" s="1">
        <v>0</v>
      </c>
      <c r="O5" s="1">
        <v>-2</v>
      </c>
      <c r="P5" s="1">
        <v>-4</v>
      </c>
      <c r="Q5" s="3">
        <v>6</v>
      </c>
    </row>
    <row r="6" spans="1:25" s="4" customFormat="1" ht="18" thickBot="1" x14ac:dyDescent="0.5">
      <c r="B6" s="4">
        <v>3</v>
      </c>
      <c r="C6" s="4">
        <v>5</v>
      </c>
      <c r="D6" s="4">
        <v>8</v>
      </c>
      <c r="F6" s="4">
        <f t="shared" si="0"/>
        <v>0</v>
      </c>
      <c r="G6" s="4">
        <f t="shared" si="1"/>
        <v>0</v>
      </c>
      <c r="H6" s="4">
        <f t="shared" si="2"/>
        <v>0</v>
      </c>
    </row>
    <row r="7" spans="1:25" ht="18" thickTop="1" x14ac:dyDescent="0.45">
      <c r="A7" s="1" t="s">
        <v>4</v>
      </c>
      <c r="B7" s="1">
        <f>SUM(B3:B6)</f>
        <v>12</v>
      </c>
      <c r="C7" s="1">
        <f t="shared" ref="C7:D7" si="3">SUM(C3:C6)</f>
        <v>20</v>
      </c>
      <c r="D7" s="1">
        <f t="shared" si="3"/>
        <v>32</v>
      </c>
      <c r="F7" s="1">
        <f t="shared" ref="F7:H7" si="4">SUM(F3:F6)</f>
        <v>0</v>
      </c>
      <c r="G7" s="1">
        <f t="shared" si="4"/>
        <v>0</v>
      </c>
      <c r="H7" s="1">
        <f t="shared" si="4"/>
        <v>0</v>
      </c>
    </row>
    <row r="8" spans="1:25" x14ac:dyDescent="0.45">
      <c r="A8" s="1" t="s">
        <v>5</v>
      </c>
      <c r="B8" s="1">
        <f>AVERAGE(B3:B6)</f>
        <v>3</v>
      </c>
      <c r="C8" s="1">
        <f t="shared" ref="C8:D8" si="5">AVERAGE(C3:C6)</f>
        <v>5</v>
      </c>
      <c r="D8" s="1">
        <f t="shared" si="5"/>
        <v>8</v>
      </c>
      <c r="F8" s="1">
        <f t="shared" ref="F8:H8" si="6">AVERAGE(F3:F6)</f>
        <v>0</v>
      </c>
      <c r="G8" s="1">
        <f t="shared" si="6"/>
        <v>0</v>
      </c>
      <c r="H8" s="1">
        <f t="shared" si="6"/>
        <v>0</v>
      </c>
    </row>
    <row r="9" spans="1:25" x14ac:dyDescent="0.45">
      <c r="E9" s="1" t="s">
        <v>6</v>
      </c>
      <c r="F9" s="1">
        <f>F3^2+F4^2+F5^2+F6^2</f>
        <v>2</v>
      </c>
      <c r="G9" s="1">
        <f t="shared" ref="G9:H9" si="7">G3^2+G4^2+G5^2+G6^2</f>
        <v>8</v>
      </c>
      <c r="H9" s="1">
        <f t="shared" si="7"/>
        <v>18</v>
      </c>
      <c r="O9" s="1">
        <f>F9/3</f>
        <v>0.66666666666666663</v>
      </c>
      <c r="P9" s="1">
        <f t="shared" ref="P9:Q9" si="8">G9/3</f>
        <v>2.6666666666666665</v>
      </c>
      <c r="Q9" s="1">
        <f t="shared" si="8"/>
        <v>6</v>
      </c>
    </row>
    <row r="10" spans="1:25" x14ac:dyDescent="0.45">
      <c r="E10" s="1" t="s">
        <v>7</v>
      </c>
      <c r="F10" s="3">
        <f>F9+G9+H9</f>
        <v>28</v>
      </c>
    </row>
    <row r="11" spans="1:25" x14ac:dyDescent="0.45">
      <c r="I11" s="1" t="s">
        <v>2</v>
      </c>
      <c r="O11" s="1" t="s">
        <v>3</v>
      </c>
    </row>
    <row r="12" spans="1:25" x14ac:dyDescent="0.45">
      <c r="B12" s="1" t="s">
        <v>1</v>
      </c>
      <c r="I12" s="5">
        <f t="array" ref="I12:M13">TRANSPOSE(B13:C17)</f>
        <v>4</v>
      </c>
      <c r="J12" s="6">
        <v>2</v>
      </c>
      <c r="K12" s="6">
        <v>0</v>
      </c>
      <c r="L12" s="6">
        <v>-1</v>
      </c>
      <c r="M12" s="7">
        <v>-5</v>
      </c>
      <c r="O12" s="3">
        <f t="array" ref="O12:P13">1/4*MMULT(I12:M13,B13:C17)</f>
        <v>11.5</v>
      </c>
      <c r="P12" s="1">
        <v>6.5</v>
      </c>
    </row>
    <row r="13" spans="1:25" x14ac:dyDescent="0.45">
      <c r="B13" s="5">
        <v>4</v>
      </c>
      <c r="C13" s="7">
        <v>3</v>
      </c>
      <c r="I13" s="8">
        <v>3</v>
      </c>
      <c r="J13" s="9">
        <v>0</v>
      </c>
      <c r="K13" s="9">
        <v>-1</v>
      </c>
      <c r="L13" s="9">
        <v>1</v>
      </c>
      <c r="M13" s="10">
        <v>-3</v>
      </c>
      <c r="O13" s="1">
        <v>6.5</v>
      </c>
      <c r="P13" s="3">
        <v>5</v>
      </c>
    </row>
    <row r="14" spans="1:25" x14ac:dyDescent="0.45">
      <c r="B14" s="11">
        <v>2</v>
      </c>
      <c r="C14" s="12">
        <v>0</v>
      </c>
      <c r="D14" s="13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5"/>
    </row>
    <row r="15" spans="1:25" x14ac:dyDescent="0.45">
      <c r="B15" s="11">
        <v>0</v>
      </c>
      <c r="C15" s="12">
        <v>-1</v>
      </c>
      <c r="D15" s="16"/>
      <c r="E15" s="13">
        <f t="array" ref="E15:F16">MMULT(I12:M13,B13:C17)</f>
        <v>46</v>
      </c>
      <c r="F15" s="15">
        <v>26</v>
      </c>
      <c r="G15" s="17"/>
      <c r="H15" s="17">
        <f>E15-62.07</f>
        <v>-16.07</v>
      </c>
      <c r="I15" s="17"/>
      <c r="J15" s="17"/>
      <c r="K15" s="17"/>
      <c r="L15" s="18">
        <v>0.85070000000000001</v>
      </c>
      <c r="M15" s="19">
        <v>-0.52569999999999995</v>
      </c>
      <c r="N15" s="20"/>
      <c r="O15" s="18">
        <v>62.07</v>
      </c>
      <c r="P15" s="19">
        <v>0</v>
      </c>
      <c r="Q15" s="20"/>
      <c r="R15" s="18">
        <f t="array" ref="R15:S16">TRANSPOSE(L15:M16)</f>
        <v>0.85070000000000001</v>
      </c>
      <c r="S15" s="19">
        <v>0.52700000000000002</v>
      </c>
      <c r="T15" s="20"/>
      <c r="U15" s="20">
        <f t="array" ref="U15:V16">MMULT(L15:M16,O15:P16)</f>
        <v>52.802948999999998</v>
      </c>
      <c r="V15" s="20">
        <v>-2.066001</v>
      </c>
      <c r="W15" s="20"/>
      <c r="X15" s="18">
        <f t="array" ref="X15:Y16">MMULT(U15:V16,R15:S16)</f>
        <v>46.005565440000005</v>
      </c>
      <c r="Y15" s="19">
        <v>26.0708466729</v>
      </c>
    </row>
    <row r="16" spans="1:25" x14ac:dyDescent="0.45">
      <c r="B16" s="11">
        <v>-1</v>
      </c>
      <c r="C16" s="12">
        <v>1</v>
      </c>
      <c r="D16" s="16"/>
      <c r="E16" s="21">
        <v>26</v>
      </c>
      <c r="F16" s="22">
        <v>20</v>
      </c>
      <c r="G16" s="17"/>
      <c r="H16" s="17"/>
      <c r="I16" s="17"/>
      <c r="J16" s="23" t="s">
        <v>8</v>
      </c>
      <c r="K16" s="17"/>
      <c r="L16" s="24">
        <v>0.52700000000000002</v>
      </c>
      <c r="M16" s="25">
        <v>0.85009999999999997</v>
      </c>
      <c r="N16" s="20"/>
      <c r="O16" s="24">
        <v>0</v>
      </c>
      <c r="P16" s="25">
        <v>3.93</v>
      </c>
      <c r="Q16" s="20"/>
      <c r="R16" s="24">
        <v>-0.52569999999999995</v>
      </c>
      <c r="S16" s="25">
        <v>0.85009999999999997</v>
      </c>
      <c r="T16" s="20" t="s">
        <v>8</v>
      </c>
      <c r="U16" s="20">
        <v>32.710889999999999</v>
      </c>
      <c r="V16" s="20">
        <v>3.3408929999999999</v>
      </c>
      <c r="W16" s="20"/>
      <c r="X16" s="24">
        <v>26.0708466729</v>
      </c>
      <c r="Y16" s="25">
        <v>20.0787321693</v>
      </c>
    </row>
    <row r="17" spans="1:25" s="4" customFormat="1" ht="18" thickBot="1" x14ac:dyDescent="0.5">
      <c r="B17" s="8">
        <v>-5</v>
      </c>
      <c r="C17" s="10">
        <v>-3</v>
      </c>
      <c r="D17" s="26"/>
      <c r="E17" s="27"/>
      <c r="F17" s="27"/>
      <c r="G17" s="27"/>
      <c r="H17" s="27"/>
      <c r="I17" s="27"/>
      <c r="J17" s="28" t="s">
        <v>9</v>
      </c>
      <c r="K17" s="27"/>
      <c r="L17" s="29">
        <f>L15^2+L16^2</f>
        <v>1.00141949</v>
      </c>
      <c r="M17" s="29">
        <f>M15^2+M16^2</f>
        <v>0.99903049999999993</v>
      </c>
      <c r="N17" s="29"/>
      <c r="O17" s="29"/>
      <c r="P17" s="29"/>
      <c r="Q17" s="29"/>
      <c r="R17" s="29">
        <f>R15^2+R16^2</f>
        <v>1.0000509800000001</v>
      </c>
      <c r="S17" s="29">
        <f>S15^2+S16^2</f>
        <v>1.00039901</v>
      </c>
      <c r="T17" s="29"/>
      <c r="U17" s="29"/>
      <c r="V17" s="29"/>
      <c r="W17" s="29"/>
      <c r="X17" s="29"/>
      <c r="Y17" s="30"/>
    </row>
    <row r="18" spans="1:25" ht="18" thickTop="1" x14ac:dyDescent="0.45">
      <c r="A18" s="1" t="s">
        <v>4</v>
      </c>
      <c r="B18" s="1">
        <f>SUM(B13:B17)</f>
        <v>0</v>
      </c>
      <c r="C18" s="1">
        <f>SUM(C13:C17)</f>
        <v>0</v>
      </c>
      <c r="D18" s="16"/>
      <c r="E18" s="17"/>
      <c r="F18" s="17"/>
      <c r="G18" s="17"/>
      <c r="H18" s="17"/>
      <c r="I18" s="17" t="s">
        <v>10</v>
      </c>
      <c r="J18" s="17"/>
      <c r="K18" s="17"/>
      <c r="L18" s="18">
        <f>L16</f>
        <v>0.52700000000000002</v>
      </c>
      <c r="M18" s="19">
        <f>M16</f>
        <v>0.85009999999999997</v>
      </c>
      <c r="N18" s="20"/>
      <c r="O18" s="18">
        <f>P16</f>
        <v>3.93</v>
      </c>
      <c r="P18" s="19">
        <v>0</v>
      </c>
      <c r="Q18" s="20"/>
      <c r="R18" s="18">
        <f t="array" ref="R18:S19">TRANSPOSE(L18:M19)</f>
        <v>0.52700000000000002</v>
      </c>
      <c r="S18" s="19">
        <v>-0.85070000000000001</v>
      </c>
      <c r="T18" s="20"/>
      <c r="U18" s="20">
        <f t="array" ref="U18:V19">MMULT(L18:M19,O18:P19)</f>
        <v>2.07111</v>
      </c>
      <c r="V18" s="20">
        <v>52.765706999999999</v>
      </c>
      <c r="W18" s="20"/>
      <c r="X18" s="18">
        <f t="array" ref="X18:Y19">MMULT(U18:V19,R18:S19)</f>
        <v>45.9476024907</v>
      </c>
      <c r="Y18" s="19">
        <v>26.045634312000001</v>
      </c>
    </row>
    <row r="19" spans="1:25" x14ac:dyDescent="0.45">
      <c r="A19" s="1" t="s">
        <v>5</v>
      </c>
      <c r="B19" s="1">
        <f>AVERAGE(B13:B17)</f>
        <v>0</v>
      </c>
      <c r="C19" s="1">
        <f>AVERAGE(C13:C17)</f>
        <v>0</v>
      </c>
      <c r="D19" s="16"/>
      <c r="E19" s="17"/>
      <c r="F19" s="17"/>
      <c r="G19" s="17"/>
      <c r="H19" s="17"/>
      <c r="I19" s="17"/>
      <c r="J19" s="17"/>
      <c r="K19" s="17"/>
      <c r="L19" s="24">
        <f>L15*-1</f>
        <v>-0.85070000000000001</v>
      </c>
      <c r="M19" s="25">
        <f>L16</f>
        <v>0.52700000000000002</v>
      </c>
      <c r="N19" s="20"/>
      <c r="O19" s="24">
        <v>0</v>
      </c>
      <c r="P19" s="25">
        <f>O15</f>
        <v>62.07</v>
      </c>
      <c r="Q19" s="20"/>
      <c r="R19" s="24">
        <v>0.85009999999999997</v>
      </c>
      <c r="S19" s="25">
        <v>0.52700000000000002</v>
      </c>
      <c r="T19" s="20" t="s">
        <v>8</v>
      </c>
      <c r="U19" s="20">
        <v>-3.343251</v>
      </c>
      <c r="V19" s="20">
        <v>32.710889999999999</v>
      </c>
      <c r="W19" s="20"/>
      <c r="X19" s="24">
        <v>26.045634312000001</v>
      </c>
      <c r="Y19" s="25">
        <v>20.082742655700002</v>
      </c>
    </row>
    <row r="20" spans="1:25" ht="18" thickBot="1" x14ac:dyDescent="0.5">
      <c r="A20" s="1" t="s">
        <v>6</v>
      </c>
      <c r="B20" s="1">
        <f>B13^2+B14^2+B15^2+B16^2+B17^2</f>
        <v>46</v>
      </c>
      <c r="C20" s="1">
        <f>C13^2+C14^2+C15^2+C16^2+C17^2</f>
        <v>20</v>
      </c>
      <c r="D20" s="16"/>
      <c r="E20" s="17"/>
      <c r="F20" s="17"/>
      <c r="G20" s="17"/>
      <c r="H20" s="17"/>
      <c r="I20" s="17"/>
      <c r="J20" s="28" t="s">
        <v>9</v>
      </c>
      <c r="K20" s="17"/>
      <c r="L20" s="27">
        <f>L18^2+L19^2</f>
        <v>1.00141949</v>
      </c>
      <c r="M20" s="27">
        <f>M18^2+M19^2</f>
        <v>1.00039901</v>
      </c>
      <c r="N20" s="17"/>
      <c r="O20" s="17"/>
      <c r="P20" s="17"/>
      <c r="Q20" s="17"/>
      <c r="R20" s="27">
        <f>R18^2+R19^2</f>
        <v>1.00039901</v>
      </c>
      <c r="S20" s="27">
        <f>S18^2+S19^2</f>
        <v>1.00141949</v>
      </c>
      <c r="T20" s="17"/>
      <c r="U20" s="17"/>
      <c r="V20" s="17"/>
      <c r="W20" s="17"/>
      <c r="X20" s="17"/>
      <c r="Y20" s="31"/>
    </row>
    <row r="21" spans="1:25" ht="18" thickTop="1" x14ac:dyDescent="0.45">
      <c r="A21" s="1" t="s">
        <v>7</v>
      </c>
      <c r="B21" s="3">
        <f>B20+C20</f>
        <v>66</v>
      </c>
      <c r="D21" s="32" t="s">
        <v>11</v>
      </c>
      <c r="E21" s="33"/>
      <c r="F21" s="33"/>
      <c r="G21" s="33"/>
      <c r="H21" s="33"/>
      <c r="I21" s="33"/>
      <c r="J21" s="34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22"/>
    </row>
    <row r="23" spans="1:25" x14ac:dyDescent="0.45">
      <c r="N23" s="35"/>
      <c r="P23" s="2"/>
      <c r="Q23" s="2"/>
      <c r="V23" s="2"/>
      <c r="W23" s="2"/>
    </row>
    <row r="24" spans="1:25" x14ac:dyDescent="0.45">
      <c r="J24" s="36">
        <f t="array" ref="J24:K28">MMULT(M24:N28,P24:Q25)</f>
        <v>4.9838000000000005</v>
      </c>
      <c r="K24" s="36">
        <v>0.44750000000000023</v>
      </c>
      <c r="M24" s="5">
        <v>4</v>
      </c>
      <c r="N24" s="7">
        <v>3</v>
      </c>
      <c r="P24" s="13">
        <v>0.85070000000000001</v>
      </c>
      <c r="Q24" s="15">
        <v>-0.52569999999999995</v>
      </c>
      <c r="V24" s="2"/>
      <c r="W24" s="2"/>
    </row>
    <row r="25" spans="1:25" x14ac:dyDescent="0.45">
      <c r="J25" s="36">
        <v>1.7014</v>
      </c>
      <c r="K25" s="36">
        <v>-1.0513999999999999</v>
      </c>
      <c r="M25" s="11">
        <v>2</v>
      </c>
      <c r="N25" s="12">
        <v>0</v>
      </c>
      <c r="P25" s="21">
        <v>0.52700000000000002</v>
      </c>
      <c r="Q25" s="22">
        <v>0.85009999999999997</v>
      </c>
      <c r="V25" s="2"/>
      <c r="W25" s="2"/>
    </row>
    <row r="26" spans="1:25" x14ac:dyDescent="0.45">
      <c r="J26" s="36">
        <v>-0.52700000000000002</v>
      </c>
      <c r="K26" s="36">
        <v>-0.85009999999999997</v>
      </c>
      <c r="M26" s="11">
        <v>0</v>
      </c>
      <c r="N26" s="12">
        <v>-1</v>
      </c>
      <c r="P26" s="2"/>
      <c r="Q26" s="2"/>
      <c r="V26" s="2"/>
      <c r="W26" s="2"/>
    </row>
    <row r="27" spans="1:25" x14ac:dyDescent="0.45">
      <c r="J27" s="36">
        <v>-0.32369999999999999</v>
      </c>
      <c r="K27" s="36">
        <v>1.3757999999999999</v>
      </c>
      <c r="M27" s="11">
        <v>-1</v>
      </c>
      <c r="N27" s="12">
        <v>1</v>
      </c>
      <c r="P27" s="2"/>
      <c r="Q27" s="2"/>
      <c r="V27" s="2"/>
      <c r="W27" s="2"/>
    </row>
    <row r="28" spans="1:25" x14ac:dyDescent="0.45">
      <c r="J28" s="36">
        <v>-5.8345000000000002</v>
      </c>
      <c r="K28" s="36">
        <v>7.8199999999999825E-2</v>
      </c>
      <c r="M28" s="8">
        <v>-5</v>
      </c>
      <c r="N28" s="10">
        <v>-3</v>
      </c>
    </row>
    <row r="30" spans="1:25" x14ac:dyDescent="0.45">
      <c r="G30" s="17" t="s">
        <v>10</v>
      </c>
      <c r="J30" s="36">
        <f t="array" ref="J30:K34">MMULT(M30:N34,P30:Q31)</f>
        <v>-0.44410000000000016</v>
      </c>
      <c r="K30" s="36">
        <v>4.9813999999999998</v>
      </c>
      <c r="M30" s="5">
        <v>4</v>
      </c>
      <c r="N30" s="7">
        <v>3</v>
      </c>
      <c r="P30" s="13">
        <f>L18</f>
        <v>0.52700000000000002</v>
      </c>
      <c r="Q30" s="15">
        <f>M18</f>
        <v>0.85009999999999997</v>
      </c>
    </row>
    <row r="31" spans="1:25" x14ac:dyDescent="0.45">
      <c r="J31" s="36">
        <v>1.054</v>
      </c>
      <c r="K31" s="36">
        <v>1.7001999999999999</v>
      </c>
      <c r="M31" s="11">
        <v>2</v>
      </c>
      <c r="N31" s="12">
        <v>0</v>
      </c>
      <c r="P31" s="21">
        <f>L19</f>
        <v>-0.85070000000000001</v>
      </c>
      <c r="Q31" s="22">
        <f>M19</f>
        <v>0.52700000000000002</v>
      </c>
    </row>
    <row r="32" spans="1:25" x14ac:dyDescent="0.45">
      <c r="J32" s="36">
        <v>0.85070000000000001</v>
      </c>
      <c r="K32" s="36">
        <v>-0.52700000000000002</v>
      </c>
      <c r="M32" s="11">
        <v>0</v>
      </c>
      <c r="N32" s="12">
        <v>-1</v>
      </c>
    </row>
    <row r="33" spans="8:14" x14ac:dyDescent="0.45">
      <c r="J33" s="36">
        <v>-1.3776999999999999</v>
      </c>
      <c r="K33" s="36">
        <v>-0.32309999999999994</v>
      </c>
      <c r="M33" s="11">
        <v>-1</v>
      </c>
      <c r="N33" s="12">
        <v>1</v>
      </c>
    </row>
    <row r="34" spans="8:14" x14ac:dyDescent="0.45">
      <c r="J34" s="36">
        <v>-8.2899999999999974E-2</v>
      </c>
      <c r="K34" s="36">
        <v>-5.8315000000000001</v>
      </c>
      <c r="M34" s="8">
        <v>-5</v>
      </c>
      <c r="N34" s="10">
        <v>-3</v>
      </c>
    </row>
    <row r="35" spans="8:14" x14ac:dyDescent="0.45">
      <c r="H35" s="37"/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NFSI</dc:creator>
  <cp:lastModifiedBy>NFSI</cp:lastModifiedBy>
  <dcterms:created xsi:type="dcterms:W3CDTF">2022-03-13T11:25:39Z</dcterms:created>
  <dcterms:modified xsi:type="dcterms:W3CDTF">2022-03-13T11:31:17Z</dcterms:modified>
</cp:coreProperties>
</file>