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 tabRatio="576"/>
  </bookViews>
  <sheets>
    <sheet name="Sheet1" sheetId="1" r:id="rId1"/>
  </sheets>
  <definedNames>
    <definedName name="RR">Sheet1!$B$4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4" i="1"/>
  <c r="C12" i="1"/>
  <c r="H10" i="1"/>
  <c r="A10" i="1"/>
  <c r="G9" i="1"/>
  <c r="F9" i="1"/>
  <c r="E10" i="1"/>
  <c r="F10" i="1"/>
  <c r="G10" i="1"/>
  <c r="S14" i="1"/>
  <c r="B14" i="1"/>
  <c r="A19" i="1"/>
  <c r="A18" i="1"/>
  <c r="A17" i="1"/>
  <c r="A16" i="1"/>
  <c r="A15" i="1"/>
  <c r="A14" i="1"/>
  <c r="A13" i="1"/>
  <c r="A12" i="1"/>
  <c r="A11" i="1"/>
  <c r="S17" i="1"/>
  <c r="B17" i="1"/>
  <c r="S18" i="1"/>
  <c r="B18" i="1"/>
  <c r="S13" i="1"/>
  <c r="B13" i="1"/>
  <c r="S16" i="1"/>
  <c r="B16" i="1"/>
  <c r="U18" i="1"/>
  <c r="F18" i="1"/>
  <c r="G17" i="1"/>
  <c r="E17" i="1"/>
  <c r="P18" i="1"/>
  <c r="I17" i="1"/>
  <c r="R17" i="1"/>
  <c r="T17" i="1"/>
  <c r="H17" i="1"/>
  <c r="P19" i="1"/>
  <c r="S15" i="1"/>
  <c r="B15" i="1"/>
  <c r="S12" i="1"/>
  <c r="B12" i="1"/>
  <c r="S19" i="1"/>
  <c r="B19" i="1"/>
  <c r="E19" i="1"/>
  <c r="I19" i="1"/>
  <c r="R19" i="1"/>
  <c r="T19" i="1"/>
  <c r="H19" i="1"/>
  <c r="G19" i="1"/>
  <c r="S11" i="1"/>
  <c r="U11" i="1"/>
  <c r="G18" i="1"/>
  <c r="E18" i="1"/>
  <c r="F19" i="1"/>
  <c r="Q19" i="1"/>
  <c r="I18" i="1"/>
  <c r="R18" i="1"/>
  <c r="T18" i="1"/>
  <c r="H18" i="1"/>
  <c r="U19" i="1"/>
  <c r="F17" i="1"/>
  <c r="E16" i="1"/>
  <c r="U17" i="1"/>
  <c r="O17" i="1"/>
  <c r="O18" i="1"/>
  <c r="O19" i="1"/>
  <c r="I16" i="1"/>
  <c r="R16" i="1"/>
  <c r="T16" i="1"/>
  <c r="H16" i="1"/>
  <c r="G16" i="1"/>
  <c r="U14" i="1"/>
  <c r="L16" i="1"/>
  <c r="F14" i="1"/>
  <c r="L19" i="1"/>
  <c r="L15" i="1"/>
  <c r="L18" i="1"/>
  <c r="G13" i="1"/>
  <c r="L17" i="1"/>
  <c r="L14" i="1"/>
  <c r="I13" i="1"/>
  <c r="R13" i="1"/>
  <c r="T13" i="1"/>
  <c r="H13" i="1"/>
  <c r="E13" i="1"/>
  <c r="F16" i="1"/>
  <c r="N18" i="1"/>
  <c r="U16" i="1"/>
  <c r="N19" i="1"/>
  <c r="G15" i="1"/>
  <c r="N17" i="1"/>
  <c r="N16" i="1"/>
  <c r="I15" i="1"/>
  <c r="R15" i="1"/>
  <c r="T15" i="1"/>
  <c r="H15" i="1"/>
  <c r="E15" i="1"/>
  <c r="J12" i="1"/>
  <c r="J15" i="1"/>
  <c r="J18" i="1"/>
  <c r="J13" i="1"/>
  <c r="F11" i="1"/>
  <c r="F12" i="1"/>
  <c r="U12" i="1"/>
  <c r="J16" i="1"/>
  <c r="J14" i="1"/>
  <c r="J17" i="1"/>
  <c r="G11" i="1"/>
  <c r="J19" i="1"/>
  <c r="I11" i="1"/>
  <c r="R11" i="1"/>
  <c r="T11" i="1"/>
  <c r="H11" i="1"/>
  <c r="E11" i="1"/>
  <c r="E12" i="1"/>
  <c r="K14" i="1"/>
  <c r="K13" i="1"/>
  <c r="K16" i="1"/>
  <c r="K19" i="1"/>
  <c r="F13" i="1"/>
  <c r="K17" i="1"/>
  <c r="G12" i="1"/>
  <c r="K15" i="1"/>
  <c r="K18" i="1"/>
  <c r="I12" i="1"/>
  <c r="R12" i="1"/>
  <c r="T12" i="1"/>
  <c r="H12" i="1"/>
  <c r="U13" i="1"/>
  <c r="M15" i="1"/>
  <c r="M17" i="1"/>
  <c r="E14" i="1"/>
  <c r="F15" i="1"/>
  <c r="G14" i="1"/>
  <c r="M19" i="1"/>
  <c r="M18" i="1"/>
  <c r="U15" i="1"/>
  <c r="B11" i="1"/>
  <c r="I14" i="1"/>
  <c r="R14" i="1"/>
  <c r="T14" i="1"/>
  <c r="H14" i="1"/>
  <c r="M16" i="1"/>
</calcChain>
</file>

<file path=xl/sharedStrings.xml><?xml version="1.0" encoding="utf-8"?>
<sst xmlns="http://schemas.openxmlformats.org/spreadsheetml/2006/main" count="23" uniqueCount="23">
  <si>
    <t>Recovery RateN(RR)</t>
  </si>
  <si>
    <t>dt</t>
  </si>
  <si>
    <t>DF</t>
  </si>
  <si>
    <t>1st term</t>
  </si>
  <si>
    <t>2nd term</t>
  </si>
  <si>
    <t>3rd term</t>
  </si>
  <si>
    <t>4th term</t>
  </si>
  <si>
    <t>5th term</t>
  </si>
  <si>
    <t>6th term</t>
  </si>
  <si>
    <t>7th term</t>
  </si>
  <si>
    <t>8th term</t>
  </si>
  <si>
    <t>9th term</t>
  </si>
  <si>
    <t>sum</t>
  </si>
  <si>
    <t>quotient</t>
  </si>
  <si>
    <t>first term</t>
  </si>
  <si>
    <t>last term</t>
  </si>
  <si>
    <t>Probability of Default</t>
  </si>
  <si>
    <t>Implied Hazard Rates</t>
  </si>
  <si>
    <t>Market CDS</t>
  </si>
  <si>
    <t>Time (Years)</t>
  </si>
  <si>
    <t>Period
P_t-1 - P_t</t>
  </si>
  <si>
    <t>Cumulative PD
1-P(t)
Pd_Cum</t>
  </si>
  <si>
    <t>Cumulative Survial Probability
P_t
P_Cum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</si>
</sst>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U19"/>
  <sheetViews>
    <sheetView tabSelected="1" zoomScale="85" zoomScaleNormal="85" workbookViewId="0">
      <selection activeCell="H10" sqref="H10:H19"/>
    </sheetView>
  </sheetViews>
  <sheetFormatPr defaultRowHeight="14.4" x14ac:dyDescent="0.3"/>
  <cols>
    <col min="1" max="1" width="19.6640625" customWidth="1"/>
    <col min="2" max="2" width="4.44140625" bestFit="1" customWidth="1"/>
    <col min="3" max="3" width="7" customWidth="1"/>
    <col min="4" max="4" width="10" bestFit="1" customWidth="1"/>
    <col min="5" max="5" width="10" customWidth="1"/>
    <col min="6" max="6" width="12.109375" customWidth="1"/>
    <col min="7" max="7" width="13.109375" customWidth="1"/>
    <col min="8" max="8" width="17.109375" customWidth="1"/>
    <col min="9" max="21" width="11" bestFit="1" customWidth="1"/>
  </cols>
  <sheetData>
    <row r="2" spans="1:21" x14ac:dyDescent="0.3">
      <c r="A2" t="s">
        <v>16</v>
      </c>
    </row>
    <row r="4" spans="1:21" x14ac:dyDescent="0.3">
      <c r="A4" t="s">
        <v>0</v>
      </c>
      <c r="B4">
        <v>0.4</v>
      </c>
    </row>
    <row r="6" spans="1:21" x14ac:dyDescent="0.3">
      <c r="A6" s="2" t="s">
        <v>19</v>
      </c>
      <c r="B6" s="2" t="s">
        <v>1</v>
      </c>
      <c r="C6" s="1" t="s">
        <v>18</v>
      </c>
      <c r="D6" s="2" t="s">
        <v>2</v>
      </c>
      <c r="E6" s="1" t="s">
        <v>17</v>
      </c>
      <c r="F6" s="1" t="s">
        <v>20</v>
      </c>
      <c r="G6" s="1" t="s">
        <v>21</v>
      </c>
      <c r="H6" s="1" t="s">
        <v>22</v>
      </c>
    </row>
    <row r="7" spans="1:21" x14ac:dyDescent="0.3">
      <c r="A7" s="2"/>
      <c r="B7" s="2"/>
      <c r="C7" s="1"/>
      <c r="D7" s="2"/>
      <c r="E7" s="1"/>
      <c r="F7" s="2"/>
      <c r="G7" s="1"/>
      <c r="H7" s="1"/>
    </row>
    <row r="8" spans="1:21" x14ac:dyDescent="0.3">
      <c r="A8" s="2"/>
      <c r="B8" s="2"/>
      <c r="C8" s="1"/>
      <c r="D8" s="2"/>
      <c r="E8" s="1"/>
      <c r="F8" s="2"/>
      <c r="G8" s="1"/>
      <c r="H8" s="1"/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</row>
    <row r="9" spans="1:21" x14ac:dyDescent="0.3">
      <c r="A9">
        <v>0</v>
      </c>
      <c r="D9">
        <v>1</v>
      </c>
      <c r="F9">
        <f>G9</f>
        <v>0</v>
      </c>
      <c r="G9">
        <f>1-H9</f>
        <v>0</v>
      </c>
      <c r="H9">
        <v>1</v>
      </c>
    </row>
    <row r="10" spans="1:21" x14ac:dyDescent="0.3">
      <c r="A10">
        <f>A9+B10</f>
        <v>0.5</v>
      </c>
      <c r="B10">
        <v>0.5</v>
      </c>
      <c r="C10">
        <v>128.4</v>
      </c>
      <c r="D10">
        <v>0.99583479331400004</v>
      </c>
      <c r="E10">
        <f t="shared" ref="E10:E19" si="0">-LN(H10)/A10</f>
        <v>2.128632019695954E-2</v>
      </c>
      <c r="F10">
        <f>H9-H10</f>
        <v>1.0586722073810173E-2</v>
      </c>
      <c r="G10">
        <f t="shared" ref="G10:G19" si="1">1-H10</f>
        <v>1.0586722073810173E-2</v>
      </c>
      <c r="H10">
        <f>(1-RR)/((1-RR)+B10*C10/10000)</f>
        <v>0.98941327792618983</v>
      </c>
    </row>
    <row r="11" spans="1:21" x14ac:dyDescent="0.3">
      <c r="A11">
        <f t="shared" ref="A11:A19" ca="1" si="2">A10+B11</f>
        <v>1</v>
      </c>
      <c r="B11">
        <f ca="1">$B$11</f>
        <v>0.5</v>
      </c>
      <c r="C11">
        <v>150</v>
      </c>
      <c r="D11">
        <v>0.99096300549399996</v>
      </c>
      <c r="E11">
        <f t="shared" ca="1" si="0"/>
        <v>2.2197421712663361E-2</v>
      </c>
      <c r="F11">
        <f t="shared" ref="F11:F19" ca="1" si="3">H10-H11</f>
        <v>1.2509564610413304E-2</v>
      </c>
      <c r="G11">
        <f t="shared" ca="1" si="1"/>
        <v>2.195287174902516E-2</v>
      </c>
      <c r="H11">
        <f ca="1">T11+U11</f>
        <v>0.97804712825097484</v>
      </c>
      <c r="I11">
        <f t="shared" ref="I11:I19" ca="1" si="4">($D$11*((1-RR)*$H$10-(1-RR+$B$11*C11/10000)*$H$11))</f>
        <v>-9.5535824868716679E-4</v>
      </c>
      <c r="R11">
        <f ca="1">SUM(I11:Q11)</f>
        <v>-9.5535824868716679E-4</v>
      </c>
      <c r="S11">
        <f t="shared" ref="S11:S19" ca="1" si="5">(D11*((1-RR)+B11*C11/10000))</f>
        <v>0.60120585935864657</v>
      </c>
      <c r="T11">
        <f ca="1">R11/S11</f>
        <v>-1.5890700894138363E-3</v>
      </c>
      <c r="U11">
        <f t="shared" ref="U11:U19" ca="1" si="6">H10*(1-RR)/(1-RR+B11*C11/10000)</f>
        <v>0.97963619834038873</v>
      </c>
    </row>
    <row r="12" spans="1:21" x14ac:dyDescent="0.3">
      <c r="A12">
        <f t="shared" ca="1" si="2"/>
        <v>1.5</v>
      </c>
      <c r="B12">
        <f t="shared" ref="B12:B19" ca="1" si="7">$B$11</f>
        <v>0.5</v>
      </c>
      <c r="C12">
        <f>AVERAGE(C11,C13)</f>
        <v>200.29500000000002</v>
      </c>
      <c r="D12">
        <v>0.98569666301900005</v>
      </c>
      <c r="E12">
        <f t="shared" ca="1" si="0"/>
        <v>2.7797843343853341E-2</v>
      </c>
      <c r="F12">
        <f t="shared" ca="1" si="3"/>
        <v>1.8886540726516965E-2</v>
      </c>
      <c r="G12">
        <f t="shared" ca="1" si="1"/>
        <v>4.0839412475542125E-2</v>
      </c>
      <c r="H12">
        <f ca="1">T12+U12</f>
        <v>0.95916058752445787</v>
      </c>
      <c r="I12">
        <f ca="1">($D$11*((1-RR)*$H$10-(1-RR+$B$11*C12/10000)*$H$11))</f>
        <v>-2.6031909326642974E-3</v>
      </c>
      <c r="J12">
        <f t="shared" ref="J12:J19" ca="1" si="8">($D$12*((1-RR)*$H$11-(1-RR+$B$12*C12/10000)*$H$12))</f>
        <v>-6.6370458685672379E-4</v>
      </c>
      <c r="R12">
        <f t="shared" ref="R12:R19" ca="1" si="9">SUM(I12:Q12)</f>
        <v>-3.2668955195210214E-3</v>
      </c>
      <c r="S12">
        <f t="shared" ca="1" si="5"/>
        <v>0.59965743621757583</v>
      </c>
      <c r="T12">
        <f ca="1">R12/S12</f>
        <v>-5.4479363086488639E-3</v>
      </c>
      <c r="U12">
        <f t="shared" ca="1" si="6"/>
        <v>0.96460852383310669</v>
      </c>
    </row>
    <row r="13" spans="1:21" x14ac:dyDescent="0.3">
      <c r="A13">
        <f t="shared" ca="1" si="2"/>
        <v>2</v>
      </c>
      <c r="B13">
        <f t="shared" ca="1" si="7"/>
        <v>0.5</v>
      </c>
      <c r="C13">
        <v>250.59</v>
      </c>
      <c r="D13">
        <v>0.98010503953600003</v>
      </c>
      <c r="E13">
        <f t="shared" ca="1" si="0"/>
        <v>3.3451743598432469E-2</v>
      </c>
      <c r="F13">
        <f t="shared" ca="1" si="3"/>
        <v>2.3875123521640451E-2</v>
      </c>
      <c r="G13">
        <f t="shared" ca="1" si="1"/>
        <v>6.4714535997182576E-2</v>
      </c>
      <c r="H13">
        <f ca="1">T13+U13</f>
        <v>0.93528546400281742</v>
      </c>
      <c r="I13">
        <f t="shared" ca="1" si="4"/>
        <v>-4.2510236166414285E-3</v>
      </c>
      <c r="J13">
        <f t="shared" ca="1" si="8"/>
        <v>-2.2827674224005887E-3</v>
      </c>
      <c r="K13">
        <f t="shared" ref="K13:K19" ca="1" si="10">($D$13*((1-RR)*$H$12-(1-RR+$B$13*C13/10000)*$H$13))</f>
        <v>1.687535676820672E-3</v>
      </c>
      <c r="R13">
        <f t="shared" ca="1" si="9"/>
        <v>-4.8462553622213448E-3</v>
      </c>
      <c r="S13">
        <f t="shared" ca="1" si="5"/>
        <v>0.59789298721562634</v>
      </c>
      <c r="T13">
        <f ca="1">R13/S13</f>
        <v>-8.1055564554958943E-3</v>
      </c>
      <c r="U13">
        <f t="shared" ca="1" si="6"/>
        <v>0.94339102045831336</v>
      </c>
    </row>
    <row r="14" spans="1:21" x14ac:dyDescent="0.3">
      <c r="A14">
        <f t="shared" ca="1" si="2"/>
        <v>2.5</v>
      </c>
      <c r="B14">
        <f t="shared" ca="1" si="7"/>
        <v>0.5</v>
      </c>
      <c r="C14">
        <f>AVERAGE(C13,C15)</f>
        <v>280.29500000000002</v>
      </c>
      <c r="D14">
        <v>0.97410111162099999</v>
      </c>
      <c r="E14">
        <f t="shared" ca="1" si="0"/>
        <v>3.9174425426960563E-2</v>
      </c>
      <c r="F14">
        <f t="shared" ca="1" si="3"/>
        <v>2.8578590499201306E-2</v>
      </c>
      <c r="G14">
        <f t="shared" ca="1" si="1"/>
        <v>9.3293126496383882E-2</v>
      </c>
      <c r="H14">
        <f ca="1">T14+U14</f>
        <v>0.90670687350361612</v>
      </c>
      <c r="I14">
        <f t="shared" ca="1" si="4"/>
        <v>-5.8971300466844328E-3</v>
      </c>
      <c r="J14">
        <f t="shared" ca="1" si="8"/>
        <v>-3.9001341430314543E-3</v>
      </c>
      <c r="K14">
        <f t="shared" ca="1" si="10"/>
        <v>1.0983035655362996E-4</v>
      </c>
      <c r="L14">
        <f t="shared" ref="L14:L19" ca="1" si="11">($D$14*((1-RR)*$H$13-(1-RR+$B$14*C14/10000)*$H$14))</f>
        <v>3.31654895527178E-3</v>
      </c>
      <c r="R14">
        <f t="shared" ca="1" si="9"/>
        <v>-6.3708848778904767E-3</v>
      </c>
      <c r="S14">
        <f t="shared" ca="1" si="5"/>
        <v>0.59585594530162034</v>
      </c>
      <c r="T14">
        <f ca="1">R14/S14</f>
        <v>-1.0691988438020125E-2</v>
      </c>
      <c r="U14">
        <f t="shared" ca="1" si="6"/>
        <v>0.91739886194163622</v>
      </c>
    </row>
    <row r="15" spans="1:21" x14ac:dyDescent="0.3">
      <c r="A15">
        <f t="shared" ca="1" si="2"/>
        <v>3</v>
      </c>
      <c r="B15">
        <f t="shared" ca="1" si="7"/>
        <v>0.5</v>
      </c>
      <c r="C15">
        <v>310</v>
      </c>
      <c r="D15">
        <v>0.96783236118000004</v>
      </c>
      <c r="E15">
        <f t="shared" ca="1" si="0"/>
        <v>4.4993707639747055E-2</v>
      </c>
      <c r="F15">
        <f t="shared" ca="1" si="3"/>
        <v>3.2974468454083694E-2</v>
      </c>
      <c r="G15">
        <f t="shared" ca="1" si="1"/>
        <v>0.12626759495046758</v>
      </c>
      <c r="H15">
        <f t="shared" ref="H15:H19" ca="1" si="12">T15+U15</f>
        <v>0.87373240504953242</v>
      </c>
      <c r="I15">
        <f t="shared" ca="1" si="4"/>
        <v>-7.5432364767274362E-3</v>
      </c>
      <c r="J15">
        <f t="shared" ca="1" si="8"/>
        <v>-5.5175008636623203E-3</v>
      </c>
      <c r="K15">
        <f t="shared" ca="1" si="10"/>
        <v>-1.4678749637134121E-3</v>
      </c>
      <c r="L15">
        <f t="shared" ca="1" si="11"/>
        <v>1.7868425483221237E-3</v>
      </c>
      <c r="M15">
        <f ca="1">($D$15*((1-RR)*$H$14-(1-RR+$B$15*C15/10000)*$H$15))</f>
        <v>4.8970045385387587E-3</v>
      </c>
      <c r="R15">
        <f t="shared" ca="1" si="9"/>
        <v>-7.8447652172422867E-3</v>
      </c>
      <c r="S15">
        <f t="shared" ca="1" si="5"/>
        <v>0.59363643187989312</v>
      </c>
      <c r="T15">
        <f t="shared" ref="T15:T19" ca="1" si="13">R15/S15</f>
        <v>-1.3214763777890017E-2</v>
      </c>
      <c r="U15">
        <f t="shared" ca="1" si="6"/>
        <v>0.88694716882742242</v>
      </c>
    </row>
    <row r="16" spans="1:21" x14ac:dyDescent="0.3">
      <c r="A16">
        <f t="shared" ca="1" si="2"/>
        <v>3.5</v>
      </c>
      <c r="B16">
        <f t="shared" ca="1" si="7"/>
        <v>0.5</v>
      </c>
      <c r="C16">
        <f>AVERAGE(C15,C17)</f>
        <v>360</v>
      </c>
      <c r="D16">
        <v>0.96123247030000003</v>
      </c>
      <c r="E16">
        <f t="shared" ca="1" si="0"/>
        <v>5.0170389471591678E-2</v>
      </c>
      <c r="F16">
        <f t="shared" ca="1" si="3"/>
        <v>3.4775856267641569E-2</v>
      </c>
      <c r="G16">
        <f t="shared" ca="1" si="1"/>
        <v>0.16104345121810915</v>
      </c>
      <c r="H16">
        <f t="shared" ca="1" si="12"/>
        <v>0.83895654878189085</v>
      </c>
      <c r="I16">
        <f t="shared" ca="1" si="4"/>
        <v>-8.983672080904238E-3</v>
      </c>
      <c r="J16">
        <f t="shared" ca="1" si="8"/>
        <v>-6.9327876075131909E-3</v>
      </c>
      <c r="K16">
        <f t="shared" ca="1" si="10"/>
        <v>-2.8484557540774283E-3</v>
      </c>
      <c r="L16">
        <f t="shared" ca="1" si="11"/>
        <v>4.4826350367907795E-4</v>
      </c>
      <c r="M16">
        <f ca="1">($D$15*((1-RR)*$H$14-(1-RR+$B$15*C16/10000)*$H$15))</f>
        <v>3.6072764393398427E-3</v>
      </c>
      <c r="N16">
        <f ca="1">($D$16*((1-RR)*$H$15-(1-RR+$B$16*C16/10000)*$H$16))</f>
        <v>6.6099391255550095E-3</v>
      </c>
      <c r="R16">
        <f t="shared" ca="1" si="9"/>
        <v>-8.099436373920927E-3</v>
      </c>
      <c r="S16">
        <f t="shared" ca="1" si="5"/>
        <v>0.59099191632525561</v>
      </c>
      <c r="T16">
        <f t="shared" ca="1" si="13"/>
        <v>-1.3704817528271162E-2</v>
      </c>
      <c r="U16">
        <f t="shared" ca="1" si="6"/>
        <v>0.85266136631016198</v>
      </c>
    </row>
    <row r="17" spans="1:21" x14ac:dyDescent="0.3">
      <c r="A17">
        <f t="shared" ca="1" si="2"/>
        <v>4</v>
      </c>
      <c r="B17">
        <f t="shared" ca="1" si="7"/>
        <v>0.5</v>
      </c>
      <c r="C17">
        <v>410</v>
      </c>
      <c r="D17">
        <v>0.95423927873100001</v>
      </c>
      <c r="E17">
        <f t="shared" ca="1" si="0"/>
        <v>5.5470680605277427E-2</v>
      </c>
      <c r="F17">
        <f t="shared" ca="1" si="3"/>
        <v>3.7947249524283966E-2</v>
      </c>
      <c r="G17">
        <f t="shared" ca="1" si="1"/>
        <v>0.19899070074239311</v>
      </c>
      <c r="H17">
        <f t="shared" ca="1" si="12"/>
        <v>0.80100929925760689</v>
      </c>
      <c r="I17">
        <f t="shared" ca="1" si="4"/>
        <v>-1.0424107685081259E-2</v>
      </c>
      <c r="J17">
        <f t="shared" ca="1" si="8"/>
        <v>-8.3480743513641709E-3</v>
      </c>
      <c r="K17">
        <f t="shared" ca="1" si="10"/>
        <v>-4.2290365444414444E-3</v>
      </c>
      <c r="L17">
        <f t="shared" ca="1" si="11"/>
        <v>-8.9031554096407652E-4</v>
      </c>
      <c r="M17">
        <f ca="1">($D$15*((1-RR)*$H$14-(1-RR+$B$15*C17/10000)*$H$15))</f>
        <v>2.3175483401408187E-3</v>
      </c>
      <c r="N17">
        <f ca="1">($D$16*((1-RR)*$H$15-(1-RR+$B$16*C17/10000)*$H$16))</f>
        <v>5.3751130338677974E-3</v>
      </c>
      <c r="O17">
        <f ca="1">($D$17*((1-RR)*$H$16-(1-RR+$B$17*C17/10000)*$H$17))</f>
        <v>6.9218436430963128E-3</v>
      </c>
      <c r="R17">
        <f t="shared" ca="1" si="9"/>
        <v>-9.2770291047460235E-3</v>
      </c>
      <c r="S17">
        <f t="shared" ca="1" si="5"/>
        <v>0.58808573949093113</v>
      </c>
      <c r="T17">
        <f t="shared" ca="1" si="13"/>
        <v>-1.5774960149138397E-2</v>
      </c>
      <c r="U17">
        <f t="shared" ca="1" si="6"/>
        <v>0.81678425940674526</v>
      </c>
    </row>
    <row r="18" spans="1:21" x14ac:dyDescent="0.3">
      <c r="A18">
        <f t="shared" ca="1" si="2"/>
        <v>4.5</v>
      </c>
      <c r="B18">
        <f t="shared" ca="1" si="7"/>
        <v>0.5</v>
      </c>
      <c r="C18">
        <f>AVERAGE(C17,C19)</f>
        <v>500</v>
      </c>
      <c r="D18">
        <v>0.94689889010399997</v>
      </c>
      <c r="E18">
        <f t="shared" ca="1" si="0"/>
        <v>6.0575655501680231E-2</v>
      </c>
      <c r="F18">
        <f t="shared" ca="1" si="3"/>
        <v>3.9604742054686115E-2</v>
      </c>
      <c r="G18">
        <f t="shared" ca="1" si="1"/>
        <v>0.23859544279707923</v>
      </c>
      <c r="H18">
        <f t="shared" ca="1" si="12"/>
        <v>0.76140455720292077</v>
      </c>
      <c r="I18">
        <f t="shared" ca="1" si="4"/>
        <v>-1.1777983984847022E-2</v>
      </c>
      <c r="J18">
        <f t="shared" ca="1" si="8"/>
        <v>-9.6783130474336638E-3</v>
      </c>
      <c r="K18">
        <f t="shared" ca="1" si="10"/>
        <v>-5.5266548527959022E-3</v>
      </c>
      <c r="L18">
        <f t="shared" ca="1" si="11"/>
        <v>-2.148456091398986E-3</v>
      </c>
      <c r="M18">
        <f ca="1">($D$15*((1-RR)*$H$14-(1-RR+$B$15*C18/10000)*$H$15))</f>
        <v>1.1053231621571719E-3</v>
      </c>
      <c r="N18">
        <f ca="1">($D$16*((1-RR)*$H$15-(1-RR+$B$16*C18/10000)*$H$16))</f>
        <v>4.2144906672587192E-3</v>
      </c>
      <c r="O18">
        <f ca="1">($D$17*((1-RR)*$H$16-(1-RR+$B$17*C18/10000)*$H$17))</f>
        <v>5.8150153444785522E-3</v>
      </c>
      <c r="P18">
        <f ca="1">($D$18*((1-RR)*$H$17-(1-RR+$B$18*C18/10000)*$H$18))</f>
        <v>8.2279525041128697E-3</v>
      </c>
      <c r="R18">
        <f t="shared" ca="1" si="9"/>
        <v>-9.7686262984682595E-3</v>
      </c>
      <c r="S18">
        <f t="shared" ca="1" si="5"/>
        <v>0.58486156846163662</v>
      </c>
      <c r="T18">
        <f t="shared" ca="1" si="13"/>
        <v>-1.6702458881274609E-2</v>
      </c>
      <c r="U18">
        <f t="shared" ca="1" si="6"/>
        <v>0.77810701608419541</v>
      </c>
    </row>
    <row r="19" spans="1:21" x14ac:dyDescent="0.3">
      <c r="A19">
        <f t="shared" ca="1" si="2"/>
        <v>5</v>
      </c>
      <c r="B19">
        <f t="shared" ca="1" si="7"/>
        <v>0.5</v>
      </c>
      <c r="C19">
        <v>590</v>
      </c>
      <c r="D19">
        <v>0.93918722794499998</v>
      </c>
      <c r="E19">
        <f t="shared" ca="1" si="0"/>
        <v>6.5842402988677398E-2</v>
      </c>
      <c r="F19">
        <f t="shared" ca="1" si="3"/>
        <v>4.1914099356345047E-2</v>
      </c>
      <c r="G19">
        <f t="shared" ca="1" si="1"/>
        <v>0.28050954215342427</v>
      </c>
      <c r="H19">
        <f t="shared" ca="1" si="12"/>
        <v>0.71949045784657573</v>
      </c>
      <c r="I19">
        <f t="shared" ca="1" si="4"/>
        <v>-1.3131860284612674E-2</v>
      </c>
      <c r="J19">
        <f t="shared" ca="1" si="8"/>
        <v>-1.1008551743503047E-2</v>
      </c>
      <c r="K19">
        <f t="shared" ca="1" si="10"/>
        <v>-6.8242731611503609E-3</v>
      </c>
      <c r="L19">
        <f t="shared" ca="1" si="11"/>
        <v>-3.4065966418340039E-3</v>
      </c>
      <c r="M19">
        <f ca="1">($D$15*((1-RR)*$H$14-(1-RR+$B$15*C19/10000)*$H$15))</f>
        <v>-1.0690201582647507E-4</v>
      </c>
      <c r="N19">
        <f ca="1">($D$16*((1-RR)*$H$15-(1-RR+$B$16*C19/10000)*$H$16))</f>
        <v>3.0538683006497477E-3</v>
      </c>
      <c r="O19">
        <f ca="1">($D$17*((1-RR)*$H$16-(1-RR+$B$17*C19/10000)*$H$17))</f>
        <v>4.7081870458606841E-3</v>
      </c>
      <c r="P19">
        <f ca="1">($D$18*((1-RR)*$H$17-(1-RR+$B$18*C19/10000)*$H$18))</f>
        <v>7.1788759034797757E-3</v>
      </c>
      <c r="Q19">
        <f ca="1">($D$19*((1-RR)*$H$18-(1-RR+$B$19*C19/10000)*$H$19))</f>
        <v>8.7790906773571823E-3</v>
      </c>
      <c r="R19">
        <f t="shared" ca="1" si="9"/>
        <v>-1.0758161919579167E-2</v>
      </c>
      <c r="S19">
        <f t="shared" ca="1" si="5"/>
        <v>0.58138741768286317</v>
      </c>
      <c r="T19">
        <f t="shared" ca="1" si="13"/>
        <v>-1.8504290929542543E-2</v>
      </c>
      <c r="U19">
        <f t="shared" ca="1" si="6"/>
        <v>0.73799474877611826</v>
      </c>
    </row>
  </sheetData>
  <mergeCells count="8">
    <mergeCell ref="H6:H8"/>
    <mergeCell ref="A6:A8"/>
    <mergeCell ref="E6:E8"/>
    <mergeCell ref="D6:D8"/>
    <mergeCell ref="C6:C8"/>
    <mergeCell ref="F6:F8"/>
    <mergeCell ref="G6:G8"/>
    <mergeCell ref="B6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2017-07-22T16:14:34Z</dcterms:modified>
</cp:coreProperties>
</file>