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Ex3.xml" ContentType="application/vnd.ms-office.chartex+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drawings/drawing5.xml" ContentType="application/vnd.openxmlformats-officedocument.drawing+xml"/>
  <Override PartName="/xl/charts/chartEx4.xml" ContentType="application/vnd.ms-office.chartex+xml"/>
  <Override PartName="/xl/charts/style4.xml" ContentType="application/vnd.ms-office.chartstyle+xml"/>
  <Override PartName="/xl/charts/colors4.xml" ContentType="application/vnd.ms-office.chartcolorstyle+xml"/>
  <Override PartName="/xl/charts/chartEx5.xml" ContentType="application/vnd.ms-office.chartex+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drawings/drawing7.xml" ContentType="application/vnd.openxmlformats-officedocument.drawing+xml"/>
  <Override PartName="/xl/charts/chart1.xml" ContentType="application/vnd.openxmlformats-officedocument.drawingml.chart+xml"/>
  <Override PartName="/xl/charts/style6.xml" ContentType="application/vnd.ms-office.chartstyle+xml"/>
  <Override PartName="/xl/charts/colors6.xml" ContentType="application/vnd.ms-office.chartcolorstyle+xml"/>
  <Override PartName="/xl/charts/chart2.xml" ContentType="application/vnd.openxmlformats-officedocument.drawingml.chart+xml"/>
  <Override PartName="/xl/charts/style7.xml" ContentType="application/vnd.ms-office.chartstyle+xml"/>
  <Override PartName="/xl/charts/colors7.xml" ContentType="application/vnd.ms-office.chartcolorstyle+xml"/>
  <Override PartName="/xl/charts/chart3.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ml.chartshapes+xml"/>
  <Override PartName="/xl/charts/chart4.xml" ContentType="application/vnd.openxmlformats-officedocument.drawingml.chart+xml"/>
  <Override PartName="/xl/charts/style9.xml" ContentType="application/vnd.ms-office.chartstyle+xml"/>
  <Override PartName="/xl/charts/colors9.xml" ContentType="application/vnd.ms-office.chartcolorstyle+xml"/>
  <Override PartName="/xl/charts/chart5.xml" ContentType="application/vnd.openxmlformats-officedocument.drawingml.chart+xml"/>
  <Override PartName="/xl/charts/style10.xml" ContentType="application/vnd.ms-office.chartstyle+xml"/>
  <Override PartName="/xl/charts/colors10.xml" ContentType="application/vnd.ms-office.chartcolorstyle+xml"/>
  <Override PartName="/xl/charts/chart6.xml" ContentType="application/vnd.openxmlformats-officedocument.drawingml.chart+xml"/>
  <Override PartName="/xl/charts/style11.xml" ContentType="application/vnd.ms-office.chartstyle+xml"/>
  <Override PartName="/xl/charts/colors11.xml" ContentType="application/vnd.ms-office.chartcolorstyle+xml"/>
  <Override PartName="/xl/charts/chart7.xml" ContentType="application/vnd.openxmlformats-officedocument.drawingml.chart+xml"/>
  <Override PartName="/xl/charts/style12.xml" ContentType="application/vnd.ms-office.chartstyle+xml"/>
  <Override PartName="/xl/charts/colors12.xml" ContentType="application/vnd.ms-office.chartcolorstyle+xml"/>
  <Override PartName="/xl/charts/chart8.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https://paypal-my.sharepoint.com/personal/anchhabra_paypal_com/Documents/Personal_Data_Transfer/Python_Training_DSBA_GL/003_Advanced_Statistics/Week_2/"/>
    </mc:Choice>
  </mc:AlternateContent>
  <xr:revisionPtr revIDLastSave="301" documentId="114_{E626F2B5-BE50-4068-B725-DDBB6B07ED70}" xr6:coauthVersionLast="45" xr6:coauthVersionMax="45" xr10:uidLastSave="{FD196C01-F98F-4EFC-AE51-189330E68232}"/>
  <bookViews>
    <workbookView xWindow="-110" yWindow="-110" windowWidth="19420" windowHeight="10420" tabRatio="767" firstSheet="7" activeTab="9" xr2:uid="{C4E6DCFC-6E68-408B-90BB-71FE58E698BB}"/>
  </bookViews>
  <sheets>
    <sheet name="Two_way_anova_theory" sheetId="5" r:id="rId1"/>
    <sheet name="one_way_anova_theory" sheetId="1" r:id="rId2"/>
    <sheet name="Calculation" sheetId="2" r:id="rId3"/>
    <sheet name="one_way_anova_results" sheetId="4" r:id="rId4"/>
    <sheet name="One_way_Anova" sheetId="3" r:id="rId5"/>
    <sheet name="Two_way_ANOVA_Results" sheetId="8" r:id="rId6"/>
    <sheet name="Two_way_ANOVA_golf_data" sheetId="7" r:id="rId7"/>
    <sheet name="Two_way_ANOVA" sheetId="6" r:id="rId8"/>
    <sheet name="Basic_Stats_Week_2" sheetId="10" r:id="rId9"/>
    <sheet name="Variable_Types" sheetId="9" r:id="rId10"/>
    <sheet name="Sheet2" sheetId="12" r:id="rId11"/>
    <sheet name="Correlation" sheetId="11" r:id="rId12"/>
  </sheets>
  <externalReferences>
    <externalReference r:id="rId13"/>
  </externalReferences>
  <definedNames>
    <definedName name="_xlnm._FilterDatabase" localSheetId="4" hidden="1">One_way_Anova!$A$1:$D$41</definedName>
    <definedName name="_xlnm._FilterDatabase" localSheetId="7" hidden="1">Two_way_ANOVA!$A$1:$D$79</definedName>
    <definedName name="_xlnm._FilterDatabase" localSheetId="6" hidden="1">Two_way_ANOVA_golf_data!$A$28:$C$52</definedName>
    <definedName name="_xlchart.v1.0" hidden="1">One_way_Anova!$B$1</definedName>
    <definedName name="_xlchart.v1.1" hidden="1">One_way_Anova!$B$2:$B$41</definedName>
    <definedName name="_xlchart.v1.10" hidden="1">One_way_Anova!$B$1</definedName>
    <definedName name="_xlchart.v1.11" hidden="1">One_way_Anova!$B$2:$B$41</definedName>
    <definedName name="_xlchart.v1.12" hidden="1">Basic_Stats_Week_2!$A$42</definedName>
    <definedName name="_xlchart.v1.13" hidden="1">Basic_Stats_Week_2!$A$43:$A$52</definedName>
    <definedName name="_xlchart.v1.14" hidden="1">Basic_Stats_Week_2!$A$1</definedName>
    <definedName name="_xlchart.v1.15" hidden="1">Basic_Stats_Week_2!$A$2:$A$10</definedName>
    <definedName name="_xlchart.v1.2" hidden="1">One_way_Anova!$H$1</definedName>
    <definedName name="_xlchart.v1.3" hidden="1">One_way_Anova!$H$2:$H$11</definedName>
    <definedName name="_xlchart.v1.4" hidden="1">One_way_Anova!$I$1</definedName>
    <definedName name="_xlchart.v1.5" hidden="1">One_way_Anova!$I$2:$I$11</definedName>
    <definedName name="_xlchart.v1.6" hidden="1">One_way_Anova!$J$1</definedName>
    <definedName name="_xlchart.v1.7" hidden="1">One_way_Anova!$J$2:$J$11</definedName>
    <definedName name="_xlchart.v1.8" hidden="1">One_way_Anova!$K$1</definedName>
    <definedName name="_xlchart.v1.9" hidden="1">One_way_Anova!$K$2:$K$11</definedName>
  </definedNames>
  <calcPr calcId="191029"/>
  <pivotCaches>
    <pivotCache cacheId="0" r:id="rId14"/>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90" i="9" l="1"/>
  <c r="I91" i="9"/>
  <c r="I92" i="9"/>
  <c r="I89" i="9"/>
  <c r="U58" i="11"/>
  <c r="C48" i="11"/>
  <c r="S41" i="11"/>
  <c r="S40" i="11"/>
  <c r="D38" i="11"/>
  <c r="R17" i="11"/>
  <c r="R15" i="11"/>
  <c r="Q15" i="11"/>
  <c r="D4" i="11"/>
  <c r="AW3" i="11"/>
  <c r="G47" i="10" l="1"/>
  <c r="G46" i="10"/>
  <c r="G45" i="10"/>
  <c r="F44" i="10"/>
  <c r="E44" i="10"/>
  <c r="F43" i="10"/>
  <c r="E43" i="10"/>
  <c r="Q36" i="10"/>
  <c r="Q35" i="10"/>
  <c r="R29" i="10" s="1"/>
  <c r="S29" i="10" s="1"/>
  <c r="S28" i="10"/>
  <c r="R28" i="10"/>
  <c r="O21" i="10"/>
  <c r="P21" i="10" s="1"/>
  <c r="O20" i="10"/>
  <c r="P20" i="10" s="1"/>
  <c r="O19" i="10"/>
  <c r="P19" i="10" s="1"/>
  <c r="O18" i="10"/>
  <c r="P18" i="10" s="1"/>
  <c r="P17" i="10"/>
  <c r="O17" i="10"/>
  <c r="P16" i="10"/>
  <c r="O16" i="10"/>
  <c r="O15" i="10"/>
  <c r="P15" i="10" s="1"/>
  <c r="Q14" i="10"/>
  <c r="O14" i="10"/>
  <c r="P14" i="10" s="1"/>
  <c r="C14" i="10"/>
  <c r="T13" i="10"/>
  <c r="O13" i="10"/>
  <c r="P13" i="10" s="1"/>
  <c r="J13" i="10"/>
  <c r="J14" i="10" s="1"/>
  <c r="W12" i="10"/>
  <c r="W18" i="10" s="1"/>
  <c r="J12" i="10"/>
  <c r="E11" i="10"/>
  <c r="W10" i="10"/>
  <c r="W9" i="10"/>
  <c r="W8" i="10"/>
  <c r="E8" i="10"/>
  <c r="W7" i="10"/>
  <c r="J7" i="10"/>
  <c r="E7" i="10"/>
  <c r="F7" i="10" s="1" a="1"/>
  <c r="F7" i="10" s="1"/>
  <c r="W6" i="10"/>
  <c r="K6" i="10" a="1"/>
  <c r="K6" i="10" s="1"/>
  <c r="J6" i="10"/>
  <c r="W5" i="10"/>
  <c r="O5" i="10"/>
  <c r="P5" i="10" s="1" a="1"/>
  <c r="P5" i="10" s="1"/>
  <c r="J18" i="10" s="1"/>
  <c r="J19" i="10" s="1"/>
  <c r="J5" i="10"/>
  <c r="K5" i="10" s="1" a="1"/>
  <c r="K5" i="10" s="1"/>
  <c r="W4" i="10"/>
  <c r="Q4" i="10"/>
  <c r="P4" i="10" a="1"/>
  <c r="P4" i="10" s="1"/>
  <c r="O4" i="10"/>
  <c r="J4" i="10"/>
  <c r="K4" i="10" s="1" a="1"/>
  <c r="K4" i="10" s="1"/>
  <c r="W3" i="10"/>
  <c r="O3" i="10"/>
  <c r="P3" i="10" s="1" a="1"/>
  <c r="P3" i="10" s="1"/>
  <c r="J17" i="10" s="1"/>
  <c r="L3" i="10"/>
  <c r="K3" i="10" a="1"/>
  <c r="K3" i="10" s="1"/>
  <c r="E3" i="10"/>
  <c r="T18" i="10" s="1"/>
  <c r="W2" i="10"/>
  <c r="W13" i="10" s="1"/>
  <c r="W17" i="10" s="1"/>
  <c r="W19" i="10" s="1"/>
  <c r="E2" i="10"/>
  <c r="Q13" i="10" l="1"/>
  <c r="T12" i="10" s="1"/>
  <c r="T17" i="10" s="1"/>
  <c r="P22" i="10"/>
  <c r="W14" i="10"/>
  <c r="R24" i="10"/>
  <c r="R30" i="10"/>
  <c r="S30" i="10" s="1"/>
  <c r="R25" i="10"/>
  <c r="S25" i="10" s="1"/>
  <c r="R31" i="10"/>
  <c r="S31" i="10" s="1"/>
  <c r="E45" i="10"/>
  <c r="E49" i="10" s="1"/>
  <c r="R26" i="10"/>
  <c r="S26" i="10" s="1"/>
  <c r="R32" i="10"/>
  <c r="S32" i="10" s="1"/>
  <c r="R27" i="10"/>
  <c r="S27" i="10" s="1"/>
  <c r="R33" i="10"/>
  <c r="S33" i="10" s="1"/>
  <c r="E47" i="10" l="1"/>
  <c r="E50" i="10"/>
  <c r="R35" i="10"/>
  <c r="S24" i="10"/>
  <c r="E46" i="10"/>
  <c r="J13" i="3" l="1"/>
  <c r="H13" i="3" l="1"/>
  <c r="L14" i="3" s="1"/>
  <c r="L20" i="3"/>
  <c r="I43" i="3"/>
  <c r="K20" i="3"/>
  <c r="J21" i="3"/>
  <c r="J20" i="3"/>
  <c r="K43" i="3"/>
  <c r="N43" i="3" s="1"/>
  <c r="J43" i="3"/>
  <c r="L43" i="3"/>
  <c r="U39" i="3"/>
  <c r="I21" i="3"/>
  <c r="T39" i="3"/>
  <c r="T28" i="3"/>
  <c r="T29" i="3"/>
  <c r="T30" i="3"/>
  <c r="T31" i="3"/>
  <c r="T32" i="3"/>
  <c r="T33" i="3"/>
  <c r="T34" i="3"/>
  <c r="T35" i="3"/>
  <c r="T36" i="3"/>
  <c r="S28" i="3"/>
  <c r="S29" i="3"/>
  <c r="S30" i="3"/>
  <c r="S31" i="3"/>
  <c r="S32" i="3"/>
  <c r="S33" i="3"/>
  <c r="S34" i="3"/>
  <c r="S35" i="3"/>
  <c r="S36" i="3"/>
  <c r="S27" i="3"/>
  <c r="T27" i="3"/>
  <c r="H21" i="3"/>
  <c r="K32" i="3"/>
  <c r="I38" i="3"/>
  <c r="J30" i="3"/>
  <c r="K30" i="3"/>
  <c r="P28" i="3"/>
  <c r="Q28" i="3"/>
  <c r="Q39" i="3"/>
  <c r="P29" i="3"/>
  <c r="P30" i="3"/>
  <c r="P31" i="3"/>
  <c r="P32" i="3"/>
  <c r="Q32" i="3"/>
  <c r="P33" i="3"/>
  <c r="Q33" i="3"/>
  <c r="P34" i="3"/>
  <c r="P35" i="3"/>
  <c r="P36" i="3"/>
  <c r="P27" i="3"/>
  <c r="Q27" i="3"/>
  <c r="R38" i="3"/>
  <c r="O38" i="3"/>
  <c r="Q29" i="3"/>
  <c r="Q30" i="3"/>
  <c r="Q31" i="3"/>
  <c r="Q34" i="3"/>
  <c r="Q35" i="3"/>
  <c r="Q36" i="3"/>
  <c r="N39" i="3"/>
  <c r="N28" i="3"/>
  <c r="N29" i="3"/>
  <c r="N30" i="3"/>
  <c r="N31" i="3"/>
  <c r="N32" i="3"/>
  <c r="N33" i="3"/>
  <c r="N34" i="3"/>
  <c r="N35" i="3"/>
  <c r="N36" i="3"/>
  <c r="M28" i="3"/>
  <c r="M29" i="3"/>
  <c r="M30" i="3"/>
  <c r="M31" i="3"/>
  <c r="M32" i="3"/>
  <c r="M33" i="3"/>
  <c r="M34" i="3"/>
  <c r="M35" i="3"/>
  <c r="M36" i="3"/>
  <c r="M27" i="3"/>
  <c r="N27" i="3"/>
  <c r="L38" i="3"/>
  <c r="I22" i="3"/>
  <c r="H22" i="3"/>
  <c r="H20" i="3"/>
  <c r="H16" i="3"/>
  <c r="J29" i="3"/>
  <c r="K29" i="3"/>
  <c r="J36" i="3"/>
  <c r="K36" i="3"/>
  <c r="J28" i="3"/>
  <c r="K28" i="3"/>
  <c r="J35" i="3"/>
  <c r="K35" i="3"/>
  <c r="J27" i="3"/>
  <c r="K27" i="3"/>
  <c r="J34" i="3"/>
  <c r="K34" i="3"/>
  <c r="J33" i="3"/>
  <c r="K33" i="3"/>
  <c r="J32" i="3"/>
  <c r="J31" i="3"/>
  <c r="K31" i="3"/>
  <c r="K39" i="3"/>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2"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2" i="3"/>
  <c r="N13" i="3"/>
  <c r="I13" i="3"/>
  <c r="K13" i="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<sst xmlns="http://schemas.openxmlformats.org/spreadsheetml/2006/main" count="797" uniqueCount="255">
  <si>
    <r>
      <rPr>
        <sz val="11"/>
        <color theme="1"/>
        <rFont val="Calibri"/>
        <family val="2"/>
        <scheme val="minor"/>
      </rPr>
      <t xml:space="preserve">Note to remember - </t>
    </r>
    <r>
      <rPr>
        <b/>
        <sz val="11"/>
        <color theme="1"/>
        <rFont val="Calibri"/>
        <family val="2"/>
        <scheme val="minor"/>
      </rPr>
      <t>ANOVA - The bigger question we are asking whether their population mean is same or not? Not sample mean</t>
    </r>
  </si>
  <si>
    <t>Variability among or between the sample means?</t>
  </si>
  <si>
    <r>
      <t xml:space="preserve">Each sample mean is at a certain distance from population mean (mu) and that is nothing but variance - sort of the distance between sample mean to overall mean - </t>
    </r>
    <r>
      <rPr>
        <b/>
        <sz val="11"/>
        <color theme="1"/>
        <rFont val="Calibri"/>
        <family val="2"/>
        <scheme val="minor"/>
      </rPr>
      <t>this is called between variance</t>
    </r>
  </si>
  <si>
    <t>The error rate compounds here</t>
  </si>
  <si>
    <t>Design</t>
  </si>
  <si>
    <t>Distance</t>
  </si>
  <si>
    <t>Design1</t>
  </si>
  <si>
    <t>Design2</t>
  </si>
  <si>
    <t>Design3</t>
  </si>
  <si>
    <t>Design4</t>
  </si>
  <si>
    <t>Desgin1</t>
  </si>
  <si>
    <t>Desgin2</t>
  </si>
  <si>
    <t>Desgin3</t>
  </si>
  <si>
    <t>Desgin4</t>
  </si>
  <si>
    <t>Overall Mean</t>
  </si>
  <si>
    <t>C</t>
  </si>
  <si>
    <t xml:space="preserve">Sample Means </t>
  </si>
  <si>
    <t>Total Sum of Squares -</t>
  </si>
  <si>
    <r>
      <t>X-</t>
    </r>
    <r>
      <rPr>
        <sz val="14"/>
        <color theme="1"/>
        <rFont val="Calibri"/>
        <family val="2"/>
        <scheme val="minor"/>
      </rPr>
      <t>x̄</t>
    </r>
  </si>
  <si>
    <t>Anova: Single Factor</t>
  </si>
  <si>
    <t>SUMMARY</t>
  </si>
  <si>
    <t>Groups</t>
  </si>
  <si>
    <t>Count</t>
  </si>
  <si>
    <t>Sum</t>
  </si>
  <si>
    <t>Average</t>
  </si>
  <si>
    <t>Variance</t>
  </si>
  <si>
    <t>ANOVA</t>
  </si>
  <si>
    <t>Source of Variation</t>
  </si>
  <si>
    <t>SS</t>
  </si>
  <si>
    <t>df</t>
  </si>
  <si>
    <t>MS</t>
  </si>
  <si>
    <t>F</t>
  </si>
  <si>
    <t>P-value</t>
  </si>
  <si>
    <t>F crit</t>
  </si>
  <si>
    <t>Between Groups</t>
  </si>
  <si>
    <t>Within Groups</t>
  </si>
  <si>
    <t>Total</t>
  </si>
  <si>
    <t>N</t>
  </si>
  <si>
    <t>DF</t>
  </si>
  <si>
    <t>Sum of Squares</t>
  </si>
  <si>
    <t>MSS</t>
  </si>
  <si>
    <t>F-Statistic</t>
  </si>
  <si>
    <t>Between Sum of Squares</t>
  </si>
  <si>
    <t>Within Sum of Squares</t>
  </si>
  <si>
    <t>To run the Two-Way ANOVA model, we need to collect data on the quantitative dependent variable at different combinations (levels) of two independent categorical variables</t>
  </si>
  <si>
    <t>Each categorical value should have finite possible values or factor levels. They divide the dependent variable’s observations into groups for each combination of the categories</t>
  </si>
  <si>
    <t>The quantitative metric should be one for which we can take measures and calculate a mean (average). Observations need to be of sufficient quantity so that we can calculate an average for each combination of the levels in the categorical metrics.</t>
  </si>
  <si>
    <t>The Analysis of Variance model relies on an F-test to check statistical significance. The F-test is a comparison test, which compares the variance in each group’s mean value to the overall variance in the dependent variable</t>
  </si>
  <si>
    <t>If the variance within the groups is smaller than the overall variance, the F-value will be higher, meaning the observed difference is most likely real, and not due to chance.</t>
  </si>
  <si>
    <t>ANOVA is a test of hypotheses that we use to evaluate the differences between group means. The model uses sample data to infer the characteristics of the entire population</t>
  </si>
  <si>
    <t>gender</t>
  </si>
  <si>
    <t>diet</t>
  </si>
  <si>
    <t>preweight</t>
  </si>
  <si>
    <t>weight6weeks</t>
  </si>
  <si>
    <t>M</t>
  </si>
  <si>
    <t>B</t>
  </si>
  <si>
    <t>A</t>
  </si>
  <si>
    <t>Grand Total</t>
  </si>
  <si>
    <t>PriceLevel</t>
  </si>
  <si>
    <t>AdLevel</t>
  </si>
  <si>
    <t>Sales</t>
  </si>
  <si>
    <t>Between Groups variance</t>
  </si>
  <si>
    <t>within group variance</t>
  </si>
  <si>
    <t>The means of these groups spread out around the global mean (220.085) of all 40 data points.The further the groups are from the global mean, the larger the variance in the numerator becomes - Check the between sum of squares</t>
  </si>
  <si>
    <t>To conclude that the group means are not equal, you want low within-group variance. Why? The within-group variance represents the variance that the model does not explain. Statisticians refer to this as random error. As the error increases, it becomes more likely that the observed differences between group means are caused by the error rather than by actual differences at the population level. Obviously, you want low amounts of error.</t>
  </si>
  <si>
    <t>F-statistics are the ratio of two variances that are approximately the same value when the null hypothesis is true, which yields F-statistics near 1</t>
  </si>
  <si>
    <t>We don’t know exactly how uncommon our F-value is if the null hypothesis is correct. To interpret individual F-values, we need to place them in a larger context. F-distributions provide this broader context and allow us to calculate probabilities</t>
  </si>
  <si>
    <t>A tricky thing about F-values is that they are a unitless statistic, which makes them hard to interpret. Our F-value of 53.02 indicates that the between-groups variance is ~53 times the size of the within-group variance. The null hypothesis value is that variances are equal, which produces an F-value of 1. Is our F-value of 53 large enough to reject the null hypothesis?</t>
  </si>
  <si>
    <t>Our goal is to evaluate whether our sample F-value is so rare that it justifies rejecting the null hypothesis for the entire population. We’ll calculate the probability of obtaining an F-value that is at least as high as our study’s value (53)</t>
  </si>
  <si>
    <t>This probability has a name—the P value!  A low probability indicates that our sample data are unlikely when the null hypothesis is true</t>
  </si>
  <si>
    <t>p-value</t>
  </si>
  <si>
    <t>C-1</t>
  </si>
  <si>
    <t>N-C</t>
  </si>
  <si>
    <t>Let’s return to the question about why we analyze variances to determine whether the group means are different. Focus on the “means are different” aspect. This part explicitly involves the variation of the group means. If there is no variation in the means, they can’t be different, right? Similarly, the larger the differences between the means, the more variation must be present</t>
  </si>
  <si>
    <t>ANOVA and F-tests assess the amount of variability between the group means in the context of the variation within groups to determine whether the mean differences are statistically significant. While statistically significant ANOVA results indicate that not all means are equal, it doesn’t identify which particular differences between pairs of means are significant. To make that determination, you’ll need to use post hoc tests to supplement the ANOVA results</t>
  </si>
  <si>
    <t>Anova: Two-Factor With Replication</t>
  </si>
  <si>
    <t>Sample</t>
  </si>
  <si>
    <t>Columns</t>
  </si>
  <si>
    <t>Interaction</t>
  </si>
  <si>
    <t>Within</t>
  </si>
  <si>
    <t>N-1</t>
  </si>
  <si>
    <t>Why Analysis of Variance instead Means</t>
  </si>
  <si>
    <t>Scale of Measurements</t>
  </si>
  <si>
    <t>Nominal Scale</t>
  </si>
  <si>
    <t>Ordered Scale</t>
  </si>
  <si>
    <t>Interval Scale</t>
  </si>
  <si>
    <t>Ratio Scale</t>
  </si>
  <si>
    <t>Examples</t>
  </si>
  <si>
    <t>Marital Status, Gender</t>
  </si>
  <si>
    <t>Income - High, Medium and Low, NPS Score/Feedbacks</t>
  </si>
  <si>
    <t>Any numerical variable can be converted into interval scales/bin - What pd function we use?? - Most of the time these are rank ordered</t>
  </si>
  <si>
    <t>Quatiles, percentiles data etc. - not in common</t>
  </si>
  <si>
    <t>Covariance v/s Correlation v/s Regression</t>
  </si>
  <si>
    <t>What do we mean by Causation?</t>
  </si>
  <si>
    <t>Age</t>
  </si>
  <si>
    <t>Basic Statistics - Avg</t>
  </si>
  <si>
    <t>Basic Statistics - Percentiles</t>
  </si>
  <si>
    <t>Basic Statistics - Quartiles</t>
  </si>
  <si>
    <t>Income</t>
  </si>
  <si>
    <t>Metric</t>
  </si>
  <si>
    <t>Position</t>
  </si>
  <si>
    <t>Value</t>
  </si>
  <si>
    <t>P5</t>
  </si>
  <si>
    <t>Q1</t>
  </si>
  <si>
    <t>P25</t>
  </si>
  <si>
    <t>Q2/Median</t>
  </si>
  <si>
    <t>P75</t>
  </si>
  <si>
    <t>Q3</t>
  </si>
  <si>
    <t>Basic Statistics - Median</t>
  </si>
  <si>
    <t>P100</t>
  </si>
  <si>
    <t>Q4</t>
  </si>
  <si>
    <t>Max</t>
  </si>
  <si>
    <t>Median</t>
  </si>
  <si>
    <t>P50</t>
  </si>
  <si>
    <t>Basic Statistics - Mode</t>
  </si>
  <si>
    <t>Dispersion</t>
  </si>
  <si>
    <t>Data Points level</t>
  </si>
  <si>
    <t>Group level</t>
  </si>
  <si>
    <t>Mode</t>
  </si>
  <si>
    <t>Basic Statistics - Range</t>
  </si>
  <si>
    <t>Basic Statistics - SD</t>
  </si>
  <si>
    <t>Min value</t>
  </si>
  <si>
    <t>X</t>
  </si>
  <si>
    <t>Xbar</t>
  </si>
  <si>
    <t>X-Xbar</t>
  </si>
  <si>
    <t>square(X - Xbar)</t>
  </si>
  <si>
    <t>sum(square((X - Xbar))/n</t>
  </si>
  <si>
    <t>sqrt(variance)</t>
  </si>
  <si>
    <t>Max value</t>
  </si>
  <si>
    <t>Sd formula</t>
  </si>
  <si>
    <t>SD</t>
  </si>
  <si>
    <t>Range</t>
  </si>
  <si>
    <t>Basic Statistics - IQR</t>
  </si>
  <si>
    <t>Basic Statistics - COV</t>
  </si>
  <si>
    <t xml:space="preserve">Basic Statistics - COV Data1 </t>
  </si>
  <si>
    <t>IQR Range</t>
  </si>
  <si>
    <t>COV</t>
  </si>
  <si>
    <t>No unit</t>
  </si>
  <si>
    <t>X-xbar</t>
  </si>
  <si>
    <t>Detection method</t>
  </si>
  <si>
    <t>Data</t>
  </si>
  <si>
    <t>Outliers</t>
  </si>
  <si>
    <t>IQR</t>
  </si>
  <si>
    <t>upper boundary</t>
  </si>
  <si>
    <t>lower boundary</t>
  </si>
  <si>
    <t>Now we have also heard that if both x and y change in the same direction then co-variance is positive (+ve), if they vary in opposite direction then co-variance is negative (-ve)</t>
  </si>
  <si>
    <t>The reason for that is co-variance only gives us the direction of whether the variables vary in same direction or opposite direction. But to Quantify this, correlation comes to our rescue.</t>
  </si>
  <si>
    <t>I think the key phrase to use when explaining both variance and standard deviation is "measure of spread". In the most basic language, the variance and standard deviation tell us how well spread out the data is. To be a little more accurate, although still addressing the layman, they tell us how well the data is spread out around the mean. In passing, note that the mean is a "measure of location". To conclude the explanation to the layman, it ought to be highlighted that the standard deviation is expressed in the same units as the data we're working with and that it is for this reason that we take the square root of the variance. i.e. the two are linked</t>
  </si>
  <si>
    <t>When describing a variable we typically summarise it using two measures: a measure of centre and a measure of spread. Common measures of centre include the mean, median and mode. Common measure of spread include the variance and interquartile range.
The variance (represented by the Greek lowercase sigma raised to the power two) is commonly used when the mean is reported. The variance is the average squared deviation of variable. The deviation is calculated by subtracting the mean from each observation. This is squared because the sum would otherwise be zero and squaring removes this problem while maintaining the relative size of the deviations. The problem with using the variation as a measure of spread is that it is in squared units. For example if our variable of interest was height measured in inches then the variance would be reported in squared-inches which makes little sense. The standard deviation (represented by the Greek lowercase sigma) is the square-root of the variance and returns the measure of spread to the original units. This is much more intuitive and is therefore more popular than the variance.</t>
  </si>
  <si>
    <t>Standard Deviation</t>
  </si>
  <si>
    <r>
      <t>the standard deviation is the average distance from the average</t>
    </r>
    <r>
      <rPr>
        <sz val="8"/>
        <color rgb="FF242729"/>
        <rFont val="Arial"/>
        <family val="2"/>
      </rPr>
      <t>.</t>
    </r>
  </si>
  <si>
    <t>https://stats.stackexchange.com/questions/118/why-square-the-difference-instead-of-taking-the-absolute-value-in-standard-devia</t>
  </si>
  <si>
    <t>Why square the difference instead of taking the absolute value in standard deviation?</t>
  </si>
  <si>
    <t>The squared difference has nicer mathematical properties; it's continuously differentiable (nice when you want to minimize it), it's a sufficient statistic for the Gaussian distribution, and it's (a version of) the L2 norm which comes in handy for proving convergence and so on.
The mean absolute deviation (the absolute value notation you suggest) is also used as a measure of dispersion, but it's not as "well-behaved" as the squared error.</t>
  </si>
  <si>
    <t>To summarise, least absolute deviations is more robust to outliers than ordinary least squares, but it can be unstable (small change in even a single datum can give big change in fitted line) and doesn't always have a unique solution - there can be a whole range of fitted lines. Also least absolute deviations requires iterative methods, while ordinary least squares has a simple closed-form solution, though that's not such a big deal now as it was in the days of Gauss and Legendre, of course.</t>
  </si>
  <si>
    <t>http://www.leeds.ac.uk/educol/documents/00003759.htm</t>
  </si>
  <si>
    <t>Revisiting a 90-year-old debate: the advantages of the mean deviation</t>
  </si>
  <si>
    <t>https://stats.stackexchange.com/questions/26/what-is-a-standard-deviation</t>
  </si>
  <si>
    <t>Understanding “variance” intuitively</t>
  </si>
  <si>
    <t>How would you explain covariance to someone who understands only the mean?</t>
  </si>
  <si>
    <t>https://stats.stackexchange.com/questions/18058/how-would-you-explain-covariance-to-someone-who-understands-only-the-mean</t>
  </si>
  <si>
    <t>https://stats.stackexchange.com/questions/35123/whats-the-difference-between-variance-and-standard-deviation</t>
  </si>
  <si>
    <t>https://www.mathsisfun.com/data/standard-deviation.html</t>
  </si>
  <si>
    <t>Covariance v/s Correlation</t>
  </si>
  <si>
    <t>https://www.mygreatlearning.com/blog/covariance-vs-correlation/#:~:text=Covariance%20and%20correlation%20are%20related,the%20relationship%20between%20two%20variables.</t>
  </si>
  <si>
    <t>Correlation is a special case of covariance which can be obtained when the data is standardized. Now, when it comes to making a choice, which is a better measure of the relationship between two variables, correlation is preferred over covariance, because it remains unaffected by the change in location and scale, and can also be used to make a comparison between two pairs of variables</t>
  </si>
  <si>
    <t>https://stats.stackexchange.com/questions/18082/how-would-you-explain-the-difference-between-correlation-and-covariance</t>
  </si>
  <si>
    <t>https://stats.stackexchange.com/questions/17537/understanding-variance-intuitively</t>
  </si>
  <si>
    <t>To be Discussed</t>
  </si>
  <si>
    <t>PCA</t>
  </si>
  <si>
    <t>Covariance and Correlation Matrix</t>
  </si>
  <si>
    <t>https://towardsdatascience.com/let-us-understand-the-correlation-matrix-and-covariance-matrix-d42e6b643c22</t>
  </si>
  <si>
    <t>data.quantile(0.25)</t>
  </si>
  <si>
    <t>data.quantile(0.75)</t>
  </si>
  <si>
    <t>It increases the error variance and reduces the power of statistical tests</t>
  </si>
  <si>
    <t>If the outliers are non-randomly distributed, they can decrease normality</t>
  </si>
  <si>
    <t>They can bias or influence estimates that may be of substantive interest</t>
  </si>
  <si>
    <t>They can also impact the basic assumption of Regression, ANOVA and other statistical model assumptions.</t>
  </si>
  <si>
    <t>Impact of an outlier</t>
  </si>
  <si>
    <t>https://www.analyticsvidhya.com/blog/2016/01/guide-data-exploration/</t>
  </si>
  <si>
    <t>How to Treat Outliers-</t>
  </si>
  <si>
    <t>The categorical data type is useful in the following cases:</t>
  </si>
  <si>
    <t>As a signal to other Python libraries that this column should be treated as a categorical variable (e.g. to use suitable statistical methods or plot types).</t>
  </si>
  <si>
    <t>The Pandas documentation has a concise section on when to use the categoricaldata type:</t>
  </si>
  <si>
    <t>A string variable consisting of only a few different values. Converting such a string variable to a categorical variable will save some memory, see here.</t>
  </si>
  <si>
    <t>The lexical order of a variable is not the same as the logical order (“one”, “two”, “three”). By converting to a categorical and specifying an order on the categories, sorting and min/max will use the logical order instead of the lexical order, see here.</t>
  </si>
  <si>
    <t>https://stackoverflow.com/questions/30601830/when-to-use-category-rather-than-object</t>
  </si>
  <si>
    <t>Ice Cream Sales vs Temperature</t>
  </si>
  <si>
    <t>Temperature °C</t>
  </si>
  <si>
    <t>Ice Cream Sales</t>
  </si>
  <si>
    <t>numcol</t>
  </si>
  <si>
    <t>yieldpercol</t>
  </si>
  <si>
    <t>14.2°</t>
  </si>
  <si>
    <t>My name is Rakesh and I am doing PGPDSBA</t>
  </si>
  <si>
    <t>16.4°</t>
  </si>
  <si>
    <t>11.9°</t>
  </si>
  <si>
    <t>15.2°</t>
  </si>
  <si>
    <t>18.5°</t>
  </si>
  <si>
    <t>22.1°</t>
  </si>
  <si>
    <t>totalprod</t>
  </si>
  <si>
    <t>stocks</t>
  </si>
  <si>
    <t>priceperlb</t>
  </si>
  <si>
    <t>prodvalue</t>
  </si>
  <si>
    <t>year</t>
  </si>
  <si>
    <t>19.4°</t>
  </si>
  <si>
    <t>25.1°</t>
  </si>
  <si>
    <t>23.4°</t>
  </si>
  <si>
    <t>18.1°</t>
  </si>
  <si>
    <t>22.6°</t>
  </si>
  <si>
    <t>17.2°</t>
  </si>
  <si>
    <t>https://stackoverflow.com/questions/52086574/pandas-isna-and-isnull-what-is-the-difference</t>
  </si>
  <si>
    <t>Country</t>
  </si>
  <si>
    <t>Productionper Person</t>
  </si>
  <si>
    <t>Birth Rate</t>
  </si>
  <si>
    <t>Madagascar</t>
  </si>
  <si>
    <t>India</t>
  </si>
  <si>
    <t>Mexico</t>
  </si>
  <si>
    <t>Y</t>
  </si>
  <si>
    <t>Taiwan</t>
  </si>
  <si>
    <t>Norway</t>
  </si>
  <si>
    <t>Correlation</t>
  </si>
  <si>
    <t>I</t>
  </si>
  <si>
    <t>am</t>
  </si>
  <si>
    <t xml:space="preserve">a </t>
  </si>
  <si>
    <t xml:space="preserve">student </t>
  </si>
  <si>
    <t xml:space="preserve">of </t>
  </si>
  <si>
    <t>DSBA</t>
  </si>
  <si>
    <t>z</t>
  </si>
  <si>
    <t>x-mu/sigma</t>
  </si>
  <si>
    <t>xi-xmin/xmax-xmin</t>
  </si>
  <si>
    <t>Normalizing</t>
  </si>
  <si>
    <t>Wage</t>
  </si>
  <si>
    <t>Experience_years</t>
  </si>
  <si>
    <t>X1</t>
  </si>
  <si>
    <t>X2</t>
  </si>
  <si>
    <t>Wealth</t>
  </si>
  <si>
    <t>Multicolinearity</t>
  </si>
  <si>
    <t>Yi = β1 + β2D2i + β3iD3i</t>
  </si>
  <si>
    <t>Yi</t>
  </si>
  <si>
    <t>B1</t>
  </si>
  <si>
    <t>B2*1</t>
  </si>
  <si>
    <t>B3*0</t>
  </si>
  <si>
    <t>Married</t>
  </si>
  <si>
    <t>+</t>
  </si>
  <si>
    <t>B2</t>
  </si>
  <si>
    <t>B2*0</t>
  </si>
  <si>
    <t>B3*1</t>
  </si>
  <si>
    <t>B3</t>
  </si>
  <si>
    <t>Not Married</t>
  </si>
  <si>
    <t>Yi = β1 + β2D2i</t>
  </si>
  <si>
    <t>B1+B2</t>
  </si>
  <si>
    <t>Ideally</t>
  </si>
  <si>
    <t>Yi = β2D2i +β3D3i</t>
  </si>
  <si>
    <t>Notmaaried</t>
  </si>
  <si>
    <t>Not married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</si>
</sst>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6" formatCode="&quot;$&quot;#,##0_);[Red]\(&quot;$&quot;#,##0\)"/>
    <numFmt numFmtId="43" formatCode="_(* #,##0.00_);_(* \(#,##0.00\);_(* &quot;-&quot;??_);_(@_)"/>
    <numFmt numFmtId="164" formatCode="_(* #,##0.000000_);_(* \(#,##0.000000\);_(* &quot;-&quot;??_);_(@_)"/>
    <numFmt numFmtId="169" formatCode="#,##0.0"/>
    <numFmt numFmtId="170" formatCode="0.00000%"/>
  </numFmts>
  <fonts count="13" x14ac:knownFonts="1">
    <font>
      <sz val="11"/>
      <color theme="1"/>
      <name val="Calibri"/>
      <family val="2"/>
      <scheme val="minor"/>
    </font>
    <font>
      <b/>
      <sz val="11"/>
      <color theme="1"/>
      <name val="Calibri"/>
      <family val="2"/>
      <scheme val="minor"/>
    </font>
    <font>
      <b/>
      <sz val="11"/>
      <color theme="0"/>
      <name val="Calibri"/>
      <family val="2"/>
      <scheme val="minor"/>
    </font>
    <font>
      <sz val="14"/>
      <color theme="1"/>
      <name val="Calibri"/>
      <family val="2"/>
      <scheme val="minor"/>
    </font>
    <font>
      <i/>
      <sz val="11"/>
      <color theme="1"/>
      <name val="Calibri"/>
      <family val="2"/>
      <scheme val="minor"/>
    </font>
    <font>
      <sz val="11"/>
      <color rgb="FF292929"/>
      <name val="Arial"/>
      <family val="2"/>
    </font>
    <font>
      <sz val="11"/>
      <color theme="1"/>
      <name val="Calibri"/>
      <family val="2"/>
      <scheme val="minor"/>
    </font>
    <font>
      <i/>
      <sz val="10"/>
      <color theme="1"/>
      <name val="Calibri"/>
      <family val="2"/>
      <scheme val="minor"/>
    </font>
    <font>
      <sz val="7"/>
      <color rgb="FF777777"/>
      <name val="Arial"/>
      <family val="2"/>
    </font>
    <font>
      <sz val="8"/>
      <color rgb="FF242729"/>
      <name val="Arial"/>
      <family val="2"/>
    </font>
    <font>
      <b/>
      <sz val="8"/>
      <color rgb="FF242729"/>
      <name val="Arial"/>
      <family val="2"/>
    </font>
    <font>
      <u/>
      <sz val="11"/>
      <color theme="10"/>
      <name val="Calibri"/>
      <family val="2"/>
      <scheme val="minor"/>
    </font>
    <font>
      <sz val="8"/>
      <color rgb="FF333333"/>
      <name val="Verdana"/>
      <family val="2"/>
    </font>
  </fonts>
  <fills count="8">
    <fill>
      <patternFill patternType="none"/>
    </fill>
    <fill>
      <patternFill patternType="gray125"/>
    </fill>
    <fill>
      <patternFill patternType="solid">
        <fgColor theme="4"/>
        <bgColor indexed="64"/>
      </patternFill>
    </fill>
    <fill>
      <patternFill patternType="solid">
        <fgColor theme="3"/>
        <bgColor indexed="64"/>
      </patternFill>
    </fill>
    <fill>
      <patternFill patternType="solid">
        <fgColor rgb="FFFFFF00"/>
        <bgColor indexed="64"/>
      </patternFill>
    </fill>
    <fill>
      <patternFill patternType="solid">
        <fgColor rgb="FFFFC000"/>
        <bgColor indexed="64"/>
      </patternFill>
    </fill>
    <fill>
      <patternFill patternType="solid">
        <fgColor theme="7"/>
        <bgColor indexed="64"/>
      </patternFill>
    </fill>
    <fill>
      <patternFill patternType="solid">
        <fgColor theme="5"/>
        <bgColor indexed="64"/>
      </patternFill>
    </fill>
  </fills>
  <borders count="4">
    <border>
      <left/>
      <right/>
      <top/>
      <bottom/>
      <diagonal/>
    </border>
    <border>
      <left/>
      <right/>
      <top/>
      <bottom style="medium">
        <color indexed="64"/>
      </bottom>
      <diagonal/>
    </border>
    <border>
      <left/>
      <right/>
      <top style="medium">
        <color indexed="64"/>
      </top>
      <bottom style="thin">
        <color indexed="64"/>
      </bottom>
      <diagonal/>
    </border>
    <border>
      <left/>
      <right/>
      <top/>
      <bottom style="medium">
        <color indexed="18"/>
      </bottom>
      <diagonal/>
    </border>
  </borders>
  <cellStyleXfs count="3">
    <xf numFmtId="0" fontId="0" fillId="0" borderId="0"/>
    <xf numFmtId="43" fontId="6" fillId="0" borderId="0" applyFont="0" applyFill="0" applyBorder="0" applyAlignment="0" applyProtection="0"/>
    <xf numFmtId="0" fontId="11" fillId="0" borderId="0" applyNumberFormat="0" applyFill="0" applyBorder="0" applyAlignment="0" applyProtection="0"/>
  </cellStyleXfs>
  <cellXfs count="49">
    <xf numFmtId="0" fontId="0" fillId="0" borderId="0" xfId="0"/>
    <xf numFmtId="0" fontId="1" fillId="0" borderId="0" xfId="0" applyFont="1"/>
    <xf numFmtId="0" fontId="0" fillId="0" borderId="0" xfId="0" applyFill="1" applyBorder="1" applyAlignment="1"/>
    <xf numFmtId="0" fontId="0" fillId="0" borderId="1" xfId="0" applyFill="1" applyBorder="1" applyAlignment="1"/>
    <xf numFmtId="0" fontId="4" fillId="0" borderId="2" xfId="0" applyFont="1" applyFill="1" applyBorder="1" applyAlignment="1">
      <alignment horizontal="center"/>
    </xf>
    <xf numFmtId="0" fontId="0" fillId="0" borderId="0" xfId="0" applyAlignment="1">
      <alignment horizontal="center"/>
    </xf>
    <xf numFmtId="0" fontId="2" fillId="2" borderId="0" xfId="0" applyFont="1" applyFill="1" applyAlignment="1">
      <alignment horizontal="center"/>
    </xf>
    <xf numFmtId="2" fontId="0" fillId="0" borderId="0" xfId="0" applyNumberFormat="1"/>
    <xf numFmtId="0" fontId="1" fillId="0" borderId="0" xfId="0" applyFont="1" applyAlignment="1">
      <alignment horizontal="center"/>
    </xf>
    <xf numFmtId="0" fontId="5" fillId="0" borderId="0" xfId="0" applyFont="1"/>
    <xf numFmtId="0" fontId="0" fillId="0" borderId="0" xfId="0" applyAlignment="1">
      <alignment horizontal="left"/>
    </xf>
    <xf numFmtId="0" fontId="0" fillId="0" borderId="0" xfId="0" pivotButton="1"/>
    <xf numFmtId="0" fontId="2" fillId="3" borderId="0" xfId="0" applyFont="1" applyFill="1"/>
    <xf numFmtId="0" fontId="0" fillId="0" borderId="0" xfId="0" applyFont="1"/>
    <xf numFmtId="164" fontId="0" fillId="0" borderId="0" xfId="1" applyNumberFormat="1" applyFont="1"/>
    <xf numFmtId="0" fontId="7" fillId="0" borderId="3" xfId="0" applyFont="1" applyFill="1" applyBorder="1" applyAlignment="1">
      <alignment horizontal="right"/>
    </xf>
    <xf numFmtId="0" fontId="8" fillId="0" borderId="0" xfId="0" applyFont="1"/>
    <xf numFmtId="4" fontId="0" fillId="0" borderId="0" xfId="0" applyNumberFormat="1"/>
    <xf numFmtId="0" fontId="0" fillId="4" borderId="0" xfId="0" applyFill="1"/>
    <xf numFmtId="0" fontId="0" fillId="5" borderId="0" xfId="0" applyFill="1"/>
    <xf numFmtId="3" fontId="0" fillId="4" borderId="0" xfId="0" applyNumberFormat="1" applyFill="1"/>
    <xf numFmtId="0" fontId="1" fillId="4" borderId="0" xfId="0" applyFont="1" applyFill="1"/>
    <xf numFmtId="3" fontId="0" fillId="0" borderId="0" xfId="0" applyNumberFormat="1"/>
    <xf numFmtId="0" fontId="0" fillId="6" borderId="0" xfId="0" applyFill="1"/>
    <xf numFmtId="4" fontId="0" fillId="6" borderId="0" xfId="0" applyNumberFormat="1" applyFill="1"/>
    <xf numFmtId="0" fontId="1" fillId="6" borderId="0" xfId="0" applyFont="1" applyFill="1"/>
    <xf numFmtId="9" fontId="1" fillId="6" borderId="0" xfId="0" applyNumberFormat="1" applyFont="1" applyFill="1"/>
    <xf numFmtId="4" fontId="1" fillId="6" borderId="0" xfId="0" applyNumberFormat="1" applyFont="1" applyFill="1"/>
    <xf numFmtId="0" fontId="0" fillId="0" borderId="0" xfId="0" applyAlignment="1">
      <alignment wrapText="1"/>
    </xf>
    <xf numFmtId="0" fontId="0" fillId="0" borderId="0" xfId="0" applyAlignment="1">
      <alignment vertical="top" wrapText="1"/>
    </xf>
    <xf numFmtId="0" fontId="10" fillId="0" borderId="0" xfId="0" applyFont="1"/>
    <xf numFmtId="0" fontId="11" fillId="0" borderId="0" xfId="2" applyAlignment="1">
      <alignment horizontal="left" vertical="center" wrapText="1"/>
    </xf>
    <xf numFmtId="0" fontId="11" fillId="0" borderId="0" xfId="2"/>
    <xf numFmtId="0" fontId="2" fillId="3" borderId="0" xfId="0" applyFont="1" applyFill="1" applyAlignment="1">
      <alignment horizontal="center"/>
    </xf>
    <xf numFmtId="6" fontId="0" fillId="0" borderId="0" xfId="0" applyNumberFormat="1"/>
    <xf numFmtId="169" fontId="0" fillId="0" borderId="0" xfId="0" applyNumberFormat="1"/>
    <xf numFmtId="10" fontId="0" fillId="0" borderId="0" xfId="0" applyNumberFormat="1"/>
    <xf numFmtId="169" fontId="1" fillId="0" borderId="0" xfId="0" applyNumberFormat="1" applyFont="1"/>
    <xf numFmtId="3" fontId="1" fillId="0" borderId="0" xfId="0" applyNumberFormat="1" applyFont="1"/>
    <xf numFmtId="9" fontId="0" fillId="0" borderId="0" xfId="0" applyNumberFormat="1"/>
    <xf numFmtId="0" fontId="12" fillId="0" borderId="0" xfId="0" applyFont="1" applyAlignment="1">
      <alignment horizontal="right" vertical="center" wrapText="1"/>
    </xf>
    <xf numFmtId="0" fontId="12" fillId="0" borderId="0" xfId="0" applyFont="1" applyAlignment="1">
      <alignment vertical="center" wrapText="1"/>
    </xf>
    <xf numFmtId="6" fontId="12" fillId="0" borderId="0" xfId="0" applyNumberFormat="1" applyFont="1" applyAlignment="1">
      <alignment horizontal="right" vertical="center" wrapText="1"/>
    </xf>
    <xf numFmtId="11" fontId="0" fillId="0" borderId="0" xfId="0" applyNumberFormat="1"/>
    <xf numFmtId="170" fontId="0" fillId="0" borderId="0" xfId="0" applyNumberFormat="1"/>
    <xf numFmtId="0" fontId="0" fillId="7" borderId="0" xfId="0" applyFill="1"/>
    <xf numFmtId="0" fontId="0" fillId="0" borderId="0" xfId="0" applyAlignment="1">
      <alignment horizontal="left" vertical="center" indent="3"/>
    </xf>
    <xf numFmtId="0" fontId="0" fillId="0" borderId="0" xfId="0" applyAlignment="1">
      <alignment horizontal="right"/>
    </xf>
    <xf numFmtId="0" fontId="0" fillId="4" borderId="0" xfId="0" applyFill="1" applyAlignment="1">
      <alignment horizontal="right"/>
    </xf>
  </cellXfs>
  <cellStyles count="3">
    <cellStyle name="Comma" xfId="1" builtinId="3"/>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8.xml"/><Relationship Id="rId1" Type="http://schemas.microsoft.com/office/2011/relationships/chartStyle" Target="style8.xml"/></Relationships>
</file>

<file path=xl/charts/_rels/chart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5.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6.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7.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8.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Correlation!$A$2</c:f>
              <c:strCache>
                <c:ptCount val="1"/>
                <c:pt idx="0">
                  <c:v>Temperature °C</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1"/>
            <c:dispEq val="0"/>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strRef>
              <c:f>Correlation!$A$3:$A$14</c:f>
              <c:strCache>
                <c:ptCount val="12"/>
                <c:pt idx="0">
                  <c:v>14.2°</c:v>
                </c:pt>
                <c:pt idx="1">
                  <c:v>16.4°</c:v>
                </c:pt>
                <c:pt idx="2">
                  <c:v>11.9°</c:v>
                </c:pt>
                <c:pt idx="3">
                  <c:v>15.2°</c:v>
                </c:pt>
                <c:pt idx="4">
                  <c:v>18.5°</c:v>
                </c:pt>
                <c:pt idx="5">
                  <c:v>22.1°</c:v>
                </c:pt>
                <c:pt idx="6">
                  <c:v>19.4°</c:v>
                </c:pt>
                <c:pt idx="7">
                  <c:v>25.1°</c:v>
                </c:pt>
                <c:pt idx="8">
                  <c:v>23.4°</c:v>
                </c:pt>
                <c:pt idx="9">
                  <c:v>18.1°</c:v>
                </c:pt>
                <c:pt idx="10">
                  <c:v>22.6°</c:v>
                </c:pt>
                <c:pt idx="11">
                  <c:v>17.2°</c:v>
                </c:pt>
              </c:strCache>
            </c:strRef>
          </c:cat>
          <c:val>
            <c:numRef>
              <c:f>Correlation!$B$3:$B$14</c:f>
              <c:numCache>
                <c:formatCode>"$"#,##0_);[Red]\("$"#,##0\)</c:formatCode>
                <c:ptCount val="12"/>
                <c:pt idx="0">
                  <c:v>215</c:v>
                </c:pt>
                <c:pt idx="1">
                  <c:v>325</c:v>
                </c:pt>
                <c:pt idx="2">
                  <c:v>185</c:v>
                </c:pt>
                <c:pt idx="3">
                  <c:v>332</c:v>
                </c:pt>
                <c:pt idx="4">
                  <c:v>406</c:v>
                </c:pt>
                <c:pt idx="5">
                  <c:v>522</c:v>
                </c:pt>
                <c:pt idx="6">
                  <c:v>412</c:v>
                </c:pt>
                <c:pt idx="7">
                  <c:v>614</c:v>
                </c:pt>
                <c:pt idx="8">
                  <c:v>544</c:v>
                </c:pt>
                <c:pt idx="9">
                  <c:v>421</c:v>
                </c:pt>
                <c:pt idx="10">
                  <c:v>445</c:v>
                </c:pt>
                <c:pt idx="11">
                  <c:v>408</c:v>
                </c:pt>
              </c:numCache>
            </c:numRef>
          </c:val>
          <c:smooth val="0"/>
          <c:extLst>
            <c:ext xmlns:c16="http://schemas.microsoft.com/office/drawing/2014/chart" uri="{C3380CC4-5D6E-409C-BE32-E72D297353CC}">
              <c16:uniqueId val="{00000001-5366-4ED6-8546-21B1AF441577}"/>
            </c:ext>
          </c:extLst>
        </c:ser>
        <c:dLbls>
          <c:showLegendKey val="0"/>
          <c:showVal val="0"/>
          <c:showCatName val="0"/>
          <c:showSerName val="0"/>
          <c:showPercent val="0"/>
          <c:showBubbleSize val="0"/>
        </c:dLbls>
        <c:smooth val="0"/>
        <c:axId val="386978992"/>
        <c:axId val="386977680"/>
      </c:lineChart>
      <c:catAx>
        <c:axId val="386978992"/>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6977680"/>
        <c:crosses val="autoZero"/>
        <c:auto val="1"/>
        <c:lblAlgn val="ctr"/>
        <c:lblOffset val="100"/>
        <c:noMultiLvlLbl val="0"/>
      </c:catAx>
      <c:valAx>
        <c:axId val="386977680"/>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6978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Correlation!$C$36</c:f>
              <c:strCache>
                <c:ptCount val="1"/>
                <c:pt idx="0">
                  <c:v>Birth Rate</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Correlation!$B$37:$B$41</c:f>
              <c:numCache>
                <c:formatCode>"$"#,##0_);[Red]\("$"#,##0\)</c:formatCode>
                <c:ptCount val="5"/>
                <c:pt idx="0">
                  <c:v>1000</c:v>
                </c:pt>
                <c:pt idx="1">
                  <c:v>3100</c:v>
                </c:pt>
                <c:pt idx="2">
                  <c:v>9600</c:v>
                </c:pt>
                <c:pt idx="3">
                  <c:v>25300</c:v>
                </c:pt>
                <c:pt idx="4">
                  <c:v>40000</c:v>
                </c:pt>
              </c:numCache>
            </c:numRef>
          </c:xVal>
          <c:yVal>
            <c:numRef>
              <c:f>Correlation!$C$37:$C$41</c:f>
              <c:numCache>
                <c:formatCode>General</c:formatCode>
                <c:ptCount val="5"/>
                <c:pt idx="0">
                  <c:v>5.7</c:v>
                </c:pt>
                <c:pt idx="1">
                  <c:v>2.85</c:v>
                </c:pt>
                <c:pt idx="2">
                  <c:v>2.4900000000000002</c:v>
                </c:pt>
                <c:pt idx="3">
                  <c:v>1.57</c:v>
                </c:pt>
                <c:pt idx="4">
                  <c:v>1.78</c:v>
                </c:pt>
              </c:numCache>
            </c:numRef>
          </c:yVal>
          <c:smooth val="0"/>
          <c:extLst>
            <c:ext xmlns:c16="http://schemas.microsoft.com/office/drawing/2014/chart" uri="{C3380CC4-5D6E-409C-BE32-E72D297353CC}">
              <c16:uniqueId val="{00000001-2FBF-4226-802D-4C7534A31504}"/>
            </c:ext>
          </c:extLst>
        </c:ser>
        <c:dLbls>
          <c:showLegendKey val="0"/>
          <c:showVal val="0"/>
          <c:showCatName val="0"/>
          <c:showSerName val="0"/>
          <c:showPercent val="0"/>
          <c:showBubbleSize val="0"/>
        </c:dLbls>
        <c:axId val="806538096"/>
        <c:axId val="806535800"/>
      </c:scatterChart>
      <c:valAx>
        <c:axId val="80653809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6535800"/>
        <c:crosses val="autoZero"/>
        <c:crossBetween val="midCat"/>
      </c:valAx>
      <c:valAx>
        <c:axId val="806535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653809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Correlation!$B$46</c:f>
              <c:strCache>
                <c:ptCount val="1"/>
                <c:pt idx="0">
                  <c:v>totalprod</c:v>
                </c:pt>
              </c:strCache>
            </c:strRef>
          </c:tx>
          <c:spPr>
            <a:ln w="19050" cap="rnd">
              <a:noFill/>
              <a:round/>
            </a:ln>
            <a:effectLst/>
          </c:spPr>
          <c:marker>
            <c:symbol val="circle"/>
            <c:size val="5"/>
            <c:spPr>
              <a:solidFill>
                <a:schemeClr val="accent1"/>
              </a:solidFill>
              <a:ln w="9525">
                <a:solidFill>
                  <a:schemeClr val="accent1"/>
                </a:solidFill>
              </a:ln>
              <a:effectLst/>
            </c:spPr>
          </c:marker>
          <c:xVal>
            <c:numRef>
              <c:f>Correlation!$A$47:$A$672</c:f>
              <c:numCache>
                <c:formatCode>General</c:formatCode>
                <c:ptCount val="626"/>
                <c:pt idx="0">
                  <c:v>16000</c:v>
                </c:pt>
                <c:pt idx="1">
                  <c:v>17000</c:v>
                </c:pt>
                <c:pt idx="2">
                  <c:v>16000</c:v>
                </c:pt>
                <c:pt idx="3">
                  <c:v>14000</c:v>
                </c:pt>
                <c:pt idx="4">
                  <c:v>12000</c:v>
                </c:pt>
                <c:pt idx="5">
                  <c:v>13000</c:v>
                </c:pt>
                <c:pt idx="6">
                  <c:v>12000</c:v>
                </c:pt>
                <c:pt idx="7">
                  <c:v>13000</c:v>
                </c:pt>
                <c:pt idx="8">
                  <c:v>11000</c:v>
                </c:pt>
                <c:pt idx="9">
                  <c:v>11000</c:v>
                </c:pt>
                <c:pt idx="10">
                  <c:v>9000</c:v>
                </c:pt>
                <c:pt idx="11">
                  <c:v>9000</c:v>
                </c:pt>
                <c:pt idx="12">
                  <c:v>9000</c:v>
                </c:pt>
                <c:pt idx="13">
                  <c:v>9000</c:v>
                </c:pt>
                <c:pt idx="14">
                  <c:v>8000</c:v>
                </c:pt>
                <c:pt idx="15">
                  <c:v>53000</c:v>
                </c:pt>
                <c:pt idx="16">
                  <c:v>52000</c:v>
                </c:pt>
                <c:pt idx="17">
                  <c:v>52000</c:v>
                </c:pt>
                <c:pt idx="18">
                  <c:v>50000</c:v>
                </c:pt>
                <c:pt idx="19">
                  <c:v>45000</c:v>
                </c:pt>
                <c:pt idx="20">
                  <c:v>40000</c:v>
                </c:pt>
                <c:pt idx="21">
                  <c:v>40000</c:v>
                </c:pt>
                <c:pt idx="22">
                  <c:v>36000</c:v>
                </c:pt>
                <c:pt idx="23">
                  <c:v>32000</c:v>
                </c:pt>
                <c:pt idx="24">
                  <c:v>28000</c:v>
                </c:pt>
                <c:pt idx="25">
                  <c:v>28000</c:v>
                </c:pt>
                <c:pt idx="26">
                  <c:v>24000</c:v>
                </c:pt>
                <c:pt idx="27">
                  <c:v>25000</c:v>
                </c:pt>
                <c:pt idx="28">
                  <c:v>22000</c:v>
                </c:pt>
                <c:pt idx="29">
                  <c:v>25000</c:v>
                </c:pt>
                <c:pt idx="30">
                  <c:v>55000</c:v>
                </c:pt>
                <c:pt idx="31">
                  <c:v>52000</c:v>
                </c:pt>
                <c:pt idx="32">
                  <c:v>40000</c:v>
                </c:pt>
                <c:pt idx="33">
                  <c:v>43000</c:v>
                </c:pt>
                <c:pt idx="34">
                  <c:v>38000</c:v>
                </c:pt>
                <c:pt idx="35">
                  <c:v>35000</c:v>
                </c:pt>
                <c:pt idx="36">
                  <c:v>32000</c:v>
                </c:pt>
                <c:pt idx="37">
                  <c:v>36000</c:v>
                </c:pt>
                <c:pt idx="38">
                  <c:v>30000</c:v>
                </c:pt>
                <c:pt idx="39">
                  <c:v>30000</c:v>
                </c:pt>
                <c:pt idx="40">
                  <c:v>25000</c:v>
                </c:pt>
                <c:pt idx="41">
                  <c:v>20000</c:v>
                </c:pt>
                <c:pt idx="42">
                  <c:v>24000</c:v>
                </c:pt>
                <c:pt idx="43">
                  <c:v>23000</c:v>
                </c:pt>
                <c:pt idx="44">
                  <c:v>22000</c:v>
                </c:pt>
                <c:pt idx="45">
                  <c:v>450000</c:v>
                </c:pt>
                <c:pt idx="46">
                  <c:v>465000</c:v>
                </c:pt>
                <c:pt idx="47">
                  <c:v>440000</c:v>
                </c:pt>
                <c:pt idx="48">
                  <c:v>460000</c:v>
                </c:pt>
                <c:pt idx="49">
                  <c:v>470000</c:v>
                </c:pt>
                <c:pt idx="50">
                  <c:v>480000</c:v>
                </c:pt>
                <c:pt idx="51">
                  <c:v>390000</c:v>
                </c:pt>
                <c:pt idx="52" formatCode="0.00E+00">
                  <c:v>400000</c:v>
                </c:pt>
                <c:pt idx="53">
                  <c:v>380000</c:v>
                </c:pt>
                <c:pt idx="54">
                  <c:v>340000</c:v>
                </c:pt>
                <c:pt idx="55">
                  <c:v>360000</c:v>
                </c:pt>
                <c:pt idx="56">
                  <c:v>355000</c:v>
                </c:pt>
                <c:pt idx="57">
                  <c:v>410000</c:v>
                </c:pt>
                <c:pt idx="58">
                  <c:v>370000</c:v>
                </c:pt>
                <c:pt idx="59">
                  <c:v>330000</c:v>
                </c:pt>
                <c:pt idx="60">
                  <c:v>27000</c:v>
                </c:pt>
                <c:pt idx="61">
                  <c:v>27000</c:v>
                </c:pt>
                <c:pt idx="62">
                  <c:v>29000</c:v>
                </c:pt>
                <c:pt idx="63">
                  <c:v>26000</c:v>
                </c:pt>
                <c:pt idx="64">
                  <c:v>24000</c:v>
                </c:pt>
                <c:pt idx="65">
                  <c:v>24000</c:v>
                </c:pt>
                <c:pt idx="66">
                  <c:v>23000</c:v>
                </c:pt>
                <c:pt idx="67">
                  <c:v>28000</c:v>
                </c:pt>
                <c:pt idx="68">
                  <c:v>36000</c:v>
                </c:pt>
                <c:pt idx="69">
                  <c:v>31000</c:v>
                </c:pt>
                <c:pt idx="70">
                  <c:v>27000</c:v>
                </c:pt>
                <c:pt idx="71">
                  <c:v>28000</c:v>
                </c:pt>
                <c:pt idx="72">
                  <c:v>34000</c:v>
                </c:pt>
                <c:pt idx="73">
                  <c:v>31000</c:v>
                </c:pt>
                <c:pt idx="74">
                  <c:v>25000</c:v>
                </c:pt>
                <c:pt idx="75">
                  <c:v>230000</c:v>
                </c:pt>
                <c:pt idx="76">
                  <c:v>228000</c:v>
                </c:pt>
                <c:pt idx="77">
                  <c:v>232000</c:v>
                </c:pt>
                <c:pt idx="78">
                  <c:v>220000</c:v>
                </c:pt>
                <c:pt idx="79">
                  <c:v>220000</c:v>
                </c:pt>
                <c:pt idx="80">
                  <c:v>210000</c:v>
                </c:pt>
                <c:pt idx="81">
                  <c:v>205000</c:v>
                </c:pt>
                <c:pt idx="82">
                  <c:v>160000</c:v>
                </c:pt>
                <c:pt idx="83">
                  <c:v>170000</c:v>
                </c:pt>
                <c:pt idx="84">
                  <c:v>160000</c:v>
                </c:pt>
                <c:pt idx="85">
                  <c:v>150000</c:v>
                </c:pt>
                <c:pt idx="86">
                  <c:v>170000</c:v>
                </c:pt>
                <c:pt idx="87" formatCode="0.00E+00">
                  <c:v>200000</c:v>
                </c:pt>
                <c:pt idx="88">
                  <c:v>180000</c:v>
                </c:pt>
                <c:pt idx="89">
                  <c:v>193000</c:v>
                </c:pt>
                <c:pt idx="90">
                  <c:v>75000</c:v>
                </c:pt>
                <c:pt idx="91">
                  <c:v>65000</c:v>
                </c:pt>
                <c:pt idx="92">
                  <c:v>55000</c:v>
                </c:pt>
                <c:pt idx="93">
                  <c:v>55000</c:v>
                </c:pt>
                <c:pt idx="94">
                  <c:v>50000</c:v>
                </c:pt>
                <c:pt idx="95">
                  <c:v>52000</c:v>
                </c:pt>
                <c:pt idx="96">
                  <c:v>63000</c:v>
                </c:pt>
                <c:pt idx="97">
                  <c:v>59000</c:v>
                </c:pt>
                <c:pt idx="98">
                  <c:v>63000</c:v>
                </c:pt>
                <c:pt idx="99">
                  <c:v>60000</c:v>
                </c:pt>
                <c:pt idx="100">
                  <c:v>65000</c:v>
                </c:pt>
                <c:pt idx="101">
                  <c:v>65000</c:v>
                </c:pt>
                <c:pt idx="102">
                  <c:v>55000</c:v>
                </c:pt>
                <c:pt idx="103">
                  <c:v>65000</c:v>
                </c:pt>
                <c:pt idx="104">
                  <c:v>59000</c:v>
                </c:pt>
                <c:pt idx="105">
                  <c:v>8000</c:v>
                </c:pt>
                <c:pt idx="106">
                  <c:v>8000</c:v>
                </c:pt>
                <c:pt idx="107">
                  <c:v>7000</c:v>
                </c:pt>
                <c:pt idx="108">
                  <c:v>8000</c:v>
                </c:pt>
                <c:pt idx="109">
                  <c:v>7000</c:v>
                </c:pt>
                <c:pt idx="110">
                  <c:v>7000</c:v>
                </c:pt>
                <c:pt idx="111">
                  <c:v>8000</c:v>
                </c:pt>
                <c:pt idx="112">
                  <c:v>9000</c:v>
                </c:pt>
                <c:pt idx="113">
                  <c:v>10000</c:v>
                </c:pt>
                <c:pt idx="114">
                  <c:v>10000</c:v>
                </c:pt>
                <c:pt idx="115">
                  <c:v>10000</c:v>
                </c:pt>
                <c:pt idx="116">
                  <c:v>10000</c:v>
                </c:pt>
                <c:pt idx="117">
                  <c:v>10000</c:v>
                </c:pt>
                <c:pt idx="118">
                  <c:v>9000</c:v>
                </c:pt>
                <c:pt idx="119">
                  <c:v>10000</c:v>
                </c:pt>
                <c:pt idx="120">
                  <c:v>50000</c:v>
                </c:pt>
                <c:pt idx="121">
                  <c:v>40000</c:v>
                </c:pt>
                <c:pt idx="122">
                  <c:v>30000</c:v>
                </c:pt>
                <c:pt idx="123">
                  <c:v>33000</c:v>
                </c:pt>
                <c:pt idx="124">
                  <c:v>33000</c:v>
                </c:pt>
                <c:pt idx="125">
                  <c:v>32000</c:v>
                </c:pt>
                <c:pt idx="126">
                  <c:v>35000</c:v>
                </c:pt>
                <c:pt idx="127">
                  <c:v>28000</c:v>
                </c:pt>
                <c:pt idx="128">
                  <c:v>26000</c:v>
                </c:pt>
                <c:pt idx="129">
                  <c:v>26000</c:v>
                </c:pt>
                <c:pt idx="130">
                  <c:v>24000</c:v>
                </c:pt>
                <c:pt idx="131">
                  <c:v>26000</c:v>
                </c:pt>
                <c:pt idx="132">
                  <c:v>27000</c:v>
                </c:pt>
                <c:pt idx="133">
                  <c:v>25000</c:v>
                </c:pt>
                <c:pt idx="134">
                  <c:v>37000</c:v>
                </c:pt>
                <c:pt idx="135">
                  <c:v>120000</c:v>
                </c:pt>
                <c:pt idx="136">
                  <c:v>120000</c:v>
                </c:pt>
                <c:pt idx="137" formatCode="0.00E+00">
                  <c:v>100000</c:v>
                </c:pt>
                <c:pt idx="138" formatCode="0.00E+00">
                  <c:v>100000</c:v>
                </c:pt>
                <c:pt idx="139" formatCode="0.00E+00">
                  <c:v>100000</c:v>
                </c:pt>
                <c:pt idx="140" formatCode="0.00E+00">
                  <c:v>100000</c:v>
                </c:pt>
                <c:pt idx="141" formatCode="0.00E+00">
                  <c:v>100000</c:v>
                </c:pt>
                <c:pt idx="142">
                  <c:v>95000</c:v>
                </c:pt>
                <c:pt idx="143">
                  <c:v>95000</c:v>
                </c:pt>
                <c:pt idx="144">
                  <c:v>92000</c:v>
                </c:pt>
                <c:pt idx="145">
                  <c:v>90000</c:v>
                </c:pt>
                <c:pt idx="146">
                  <c:v>103000</c:v>
                </c:pt>
                <c:pt idx="147">
                  <c:v>97000</c:v>
                </c:pt>
                <c:pt idx="148">
                  <c:v>87000</c:v>
                </c:pt>
                <c:pt idx="149">
                  <c:v>92000</c:v>
                </c:pt>
                <c:pt idx="150">
                  <c:v>9000</c:v>
                </c:pt>
                <c:pt idx="151">
                  <c:v>9000</c:v>
                </c:pt>
                <c:pt idx="152">
                  <c:v>8000</c:v>
                </c:pt>
                <c:pt idx="153">
                  <c:v>6000</c:v>
                </c:pt>
                <c:pt idx="154">
                  <c:v>9000</c:v>
                </c:pt>
                <c:pt idx="155">
                  <c:v>7000</c:v>
                </c:pt>
                <c:pt idx="156">
                  <c:v>7000</c:v>
                </c:pt>
                <c:pt idx="157">
                  <c:v>8000</c:v>
                </c:pt>
                <c:pt idx="158">
                  <c:v>10000</c:v>
                </c:pt>
                <c:pt idx="159">
                  <c:v>9000</c:v>
                </c:pt>
                <c:pt idx="160">
                  <c:v>8000</c:v>
                </c:pt>
                <c:pt idx="161">
                  <c:v>8000</c:v>
                </c:pt>
                <c:pt idx="162">
                  <c:v>9000</c:v>
                </c:pt>
                <c:pt idx="163">
                  <c:v>7000</c:v>
                </c:pt>
                <c:pt idx="164">
                  <c:v>7000</c:v>
                </c:pt>
                <c:pt idx="165">
                  <c:v>9000</c:v>
                </c:pt>
                <c:pt idx="166">
                  <c:v>10000</c:v>
                </c:pt>
                <c:pt idx="167">
                  <c:v>8000</c:v>
                </c:pt>
                <c:pt idx="168">
                  <c:v>7000</c:v>
                </c:pt>
                <c:pt idx="169">
                  <c:v>8000</c:v>
                </c:pt>
                <c:pt idx="170">
                  <c:v>5000</c:v>
                </c:pt>
                <c:pt idx="171">
                  <c:v>7000</c:v>
                </c:pt>
                <c:pt idx="172">
                  <c:v>8000</c:v>
                </c:pt>
                <c:pt idx="173">
                  <c:v>7000</c:v>
                </c:pt>
                <c:pt idx="174">
                  <c:v>8000</c:v>
                </c:pt>
                <c:pt idx="175">
                  <c:v>7000</c:v>
                </c:pt>
                <c:pt idx="176">
                  <c:v>9000</c:v>
                </c:pt>
                <c:pt idx="177">
                  <c:v>10000</c:v>
                </c:pt>
                <c:pt idx="178">
                  <c:v>8000</c:v>
                </c:pt>
                <c:pt idx="179">
                  <c:v>8000</c:v>
                </c:pt>
                <c:pt idx="180">
                  <c:v>16000</c:v>
                </c:pt>
                <c:pt idx="181">
                  <c:v>13000</c:v>
                </c:pt>
                <c:pt idx="182">
                  <c:v>15000</c:v>
                </c:pt>
                <c:pt idx="183">
                  <c:v>13000</c:v>
                </c:pt>
                <c:pt idx="184">
                  <c:v>17000</c:v>
                </c:pt>
                <c:pt idx="185">
                  <c:v>16000</c:v>
                </c:pt>
                <c:pt idx="186">
                  <c:v>14000</c:v>
                </c:pt>
                <c:pt idx="187">
                  <c:v>16000</c:v>
                </c:pt>
                <c:pt idx="188">
                  <c:v>14000</c:v>
                </c:pt>
                <c:pt idx="189">
                  <c:v>14000</c:v>
                </c:pt>
                <c:pt idx="190">
                  <c:v>10000</c:v>
                </c:pt>
                <c:pt idx="191">
                  <c:v>9000</c:v>
                </c:pt>
                <c:pt idx="192">
                  <c:v>9000</c:v>
                </c:pt>
                <c:pt idx="193">
                  <c:v>7000</c:v>
                </c:pt>
                <c:pt idx="194">
                  <c:v>6000</c:v>
                </c:pt>
                <c:pt idx="195">
                  <c:v>3000</c:v>
                </c:pt>
                <c:pt idx="196">
                  <c:v>3000</c:v>
                </c:pt>
                <c:pt idx="197">
                  <c:v>4000</c:v>
                </c:pt>
                <c:pt idx="198">
                  <c:v>4000</c:v>
                </c:pt>
                <c:pt idx="199">
                  <c:v>5000</c:v>
                </c:pt>
                <c:pt idx="200">
                  <c:v>5000</c:v>
                </c:pt>
                <c:pt idx="201">
                  <c:v>5000</c:v>
                </c:pt>
                <c:pt idx="202">
                  <c:v>5000</c:v>
                </c:pt>
                <c:pt idx="203">
                  <c:v>5000</c:v>
                </c:pt>
                <c:pt idx="204">
                  <c:v>4000</c:v>
                </c:pt>
                <c:pt idx="205">
                  <c:v>4000</c:v>
                </c:pt>
                <c:pt idx="206">
                  <c:v>5000</c:v>
                </c:pt>
                <c:pt idx="207">
                  <c:v>5000</c:v>
                </c:pt>
                <c:pt idx="208">
                  <c:v>4000</c:v>
                </c:pt>
                <c:pt idx="209">
                  <c:v>5000</c:v>
                </c:pt>
                <c:pt idx="210">
                  <c:v>41000</c:v>
                </c:pt>
                <c:pt idx="211">
                  <c:v>48000</c:v>
                </c:pt>
                <c:pt idx="212">
                  <c:v>43000</c:v>
                </c:pt>
                <c:pt idx="213">
                  <c:v>45000</c:v>
                </c:pt>
                <c:pt idx="214">
                  <c:v>35000</c:v>
                </c:pt>
                <c:pt idx="215">
                  <c:v>34000</c:v>
                </c:pt>
                <c:pt idx="216">
                  <c:v>35000</c:v>
                </c:pt>
                <c:pt idx="217">
                  <c:v>35000</c:v>
                </c:pt>
                <c:pt idx="218">
                  <c:v>30000</c:v>
                </c:pt>
                <c:pt idx="219">
                  <c:v>29000</c:v>
                </c:pt>
                <c:pt idx="220">
                  <c:v>40000</c:v>
                </c:pt>
                <c:pt idx="221">
                  <c:v>37000</c:v>
                </c:pt>
                <c:pt idx="222">
                  <c:v>36000</c:v>
                </c:pt>
                <c:pt idx="223">
                  <c:v>36000</c:v>
                </c:pt>
                <c:pt idx="224">
                  <c:v>41000</c:v>
                </c:pt>
                <c:pt idx="225">
                  <c:v>7000</c:v>
                </c:pt>
                <c:pt idx="226">
                  <c:v>6000</c:v>
                </c:pt>
                <c:pt idx="227">
                  <c:v>6000</c:v>
                </c:pt>
                <c:pt idx="228">
                  <c:v>4000</c:v>
                </c:pt>
                <c:pt idx="229">
                  <c:v>3000</c:v>
                </c:pt>
                <c:pt idx="230">
                  <c:v>2000</c:v>
                </c:pt>
                <c:pt idx="231">
                  <c:v>10000</c:v>
                </c:pt>
                <c:pt idx="232">
                  <c:v>14000</c:v>
                </c:pt>
                <c:pt idx="233">
                  <c:v>11000</c:v>
                </c:pt>
                <c:pt idx="234">
                  <c:v>11000</c:v>
                </c:pt>
                <c:pt idx="235">
                  <c:v>11000</c:v>
                </c:pt>
                <c:pt idx="236">
                  <c:v>8000</c:v>
                </c:pt>
                <c:pt idx="237">
                  <c:v>7000</c:v>
                </c:pt>
                <c:pt idx="238">
                  <c:v>8000</c:v>
                </c:pt>
                <c:pt idx="239">
                  <c:v>11000</c:v>
                </c:pt>
                <c:pt idx="240">
                  <c:v>9000</c:v>
                </c:pt>
                <c:pt idx="241">
                  <c:v>7000</c:v>
                </c:pt>
                <c:pt idx="242">
                  <c:v>6000</c:v>
                </c:pt>
                <c:pt idx="243">
                  <c:v>5000</c:v>
                </c:pt>
                <c:pt idx="244">
                  <c:v>4000</c:v>
                </c:pt>
                <c:pt idx="245">
                  <c:v>4000</c:v>
                </c:pt>
                <c:pt idx="246">
                  <c:v>80000</c:v>
                </c:pt>
                <c:pt idx="247">
                  <c:v>73000</c:v>
                </c:pt>
                <c:pt idx="248">
                  <c:v>72000</c:v>
                </c:pt>
                <c:pt idx="249">
                  <c:v>76000</c:v>
                </c:pt>
                <c:pt idx="250">
                  <c:v>72000</c:v>
                </c:pt>
                <c:pt idx="251">
                  <c:v>65000</c:v>
                </c:pt>
                <c:pt idx="252">
                  <c:v>65000</c:v>
                </c:pt>
                <c:pt idx="253">
                  <c:v>65000</c:v>
                </c:pt>
                <c:pt idx="254">
                  <c:v>72000</c:v>
                </c:pt>
                <c:pt idx="255">
                  <c:v>72000</c:v>
                </c:pt>
                <c:pt idx="256">
                  <c:v>71000</c:v>
                </c:pt>
                <c:pt idx="257">
                  <c:v>66000</c:v>
                </c:pt>
                <c:pt idx="258">
                  <c:v>71000</c:v>
                </c:pt>
                <c:pt idx="259">
                  <c:v>74000</c:v>
                </c:pt>
                <c:pt idx="260">
                  <c:v>73000</c:v>
                </c:pt>
                <c:pt idx="261">
                  <c:v>140000</c:v>
                </c:pt>
                <c:pt idx="262">
                  <c:v>145000</c:v>
                </c:pt>
                <c:pt idx="263">
                  <c:v>150000</c:v>
                </c:pt>
                <c:pt idx="264">
                  <c:v>135000</c:v>
                </c:pt>
                <c:pt idx="265">
                  <c:v>117000</c:v>
                </c:pt>
                <c:pt idx="266">
                  <c:v>120000</c:v>
                </c:pt>
                <c:pt idx="267">
                  <c:v>135000</c:v>
                </c:pt>
                <c:pt idx="268">
                  <c:v>120000</c:v>
                </c:pt>
                <c:pt idx="269">
                  <c:v>125000</c:v>
                </c:pt>
                <c:pt idx="270">
                  <c:v>130000</c:v>
                </c:pt>
                <c:pt idx="271">
                  <c:v>122000</c:v>
                </c:pt>
                <c:pt idx="272">
                  <c:v>122000</c:v>
                </c:pt>
                <c:pt idx="273">
                  <c:v>128000</c:v>
                </c:pt>
                <c:pt idx="274">
                  <c:v>120000</c:v>
                </c:pt>
                <c:pt idx="275">
                  <c:v>125000</c:v>
                </c:pt>
                <c:pt idx="276">
                  <c:v>23000</c:v>
                </c:pt>
                <c:pt idx="277">
                  <c:v>24000</c:v>
                </c:pt>
                <c:pt idx="278">
                  <c:v>23000</c:v>
                </c:pt>
                <c:pt idx="279">
                  <c:v>22000</c:v>
                </c:pt>
                <c:pt idx="280">
                  <c:v>18000</c:v>
                </c:pt>
                <c:pt idx="281">
                  <c:v>17000</c:v>
                </c:pt>
                <c:pt idx="282">
                  <c:v>16000</c:v>
                </c:pt>
                <c:pt idx="283">
                  <c:v>15000</c:v>
                </c:pt>
                <c:pt idx="284">
                  <c:v>15000</c:v>
                </c:pt>
                <c:pt idx="285">
                  <c:v>14000</c:v>
                </c:pt>
                <c:pt idx="286">
                  <c:v>11000</c:v>
                </c:pt>
                <c:pt idx="287">
                  <c:v>11000</c:v>
                </c:pt>
                <c:pt idx="288">
                  <c:v>11000</c:v>
                </c:pt>
                <c:pt idx="289">
                  <c:v>8000</c:v>
                </c:pt>
                <c:pt idx="290">
                  <c:v>7000</c:v>
                </c:pt>
                <c:pt idx="291">
                  <c:v>18000</c:v>
                </c:pt>
                <c:pt idx="292">
                  <c:v>18000</c:v>
                </c:pt>
                <c:pt idx="293">
                  <c:v>17000</c:v>
                </c:pt>
                <c:pt idx="294">
                  <c:v>17000</c:v>
                </c:pt>
                <c:pt idx="295">
                  <c:v>18000</c:v>
                </c:pt>
                <c:pt idx="296">
                  <c:v>21000</c:v>
                </c:pt>
                <c:pt idx="297">
                  <c:v>18000</c:v>
                </c:pt>
                <c:pt idx="298">
                  <c:v>16000</c:v>
                </c:pt>
                <c:pt idx="299">
                  <c:v>14000</c:v>
                </c:pt>
                <c:pt idx="300">
                  <c:v>15000</c:v>
                </c:pt>
                <c:pt idx="301">
                  <c:v>14000</c:v>
                </c:pt>
                <c:pt idx="302">
                  <c:v>14000</c:v>
                </c:pt>
                <c:pt idx="303">
                  <c:v>16000</c:v>
                </c:pt>
                <c:pt idx="304">
                  <c:v>18000</c:v>
                </c:pt>
                <c:pt idx="305">
                  <c:v>18000</c:v>
                </c:pt>
                <c:pt idx="306">
                  <c:v>115000</c:v>
                </c:pt>
                <c:pt idx="307">
                  <c:v>122000</c:v>
                </c:pt>
                <c:pt idx="308">
                  <c:v>124000</c:v>
                </c:pt>
                <c:pt idx="309">
                  <c:v>136000</c:v>
                </c:pt>
                <c:pt idx="310">
                  <c:v>134000</c:v>
                </c:pt>
                <c:pt idx="311">
                  <c:v>145000</c:v>
                </c:pt>
                <c:pt idx="312">
                  <c:v>140000</c:v>
                </c:pt>
                <c:pt idx="313">
                  <c:v>130000</c:v>
                </c:pt>
                <c:pt idx="314">
                  <c:v>132000</c:v>
                </c:pt>
                <c:pt idx="315">
                  <c:v>135000</c:v>
                </c:pt>
                <c:pt idx="316">
                  <c:v>134000</c:v>
                </c:pt>
                <c:pt idx="317">
                  <c:v>146000</c:v>
                </c:pt>
                <c:pt idx="318">
                  <c:v>157000</c:v>
                </c:pt>
                <c:pt idx="319">
                  <c:v>145000</c:v>
                </c:pt>
                <c:pt idx="320">
                  <c:v>145000</c:v>
                </c:pt>
                <c:pt idx="321">
                  <c:v>8000</c:v>
                </c:pt>
                <c:pt idx="322">
                  <c:v>9000</c:v>
                </c:pt>
                <c:pt idx="323">
                  <c:v>11000</c:v>
                </c:pt>
                <c:pt idx="324">
                  <c:v>13000</c:v>
                </c:pt>
                <c:pt idx="325">
                  <c:v>16000</c:v>
                </c:pt>
                <c:pt idx="326">
                  <c:v>10000</c:v>
                </c:pt>
                <c:pt idx="327">
                  <c:v>9000</c:v>
                </c:pt>
                <c:pt idx="328">
                  <c:v>10000</c:v>
                </c:pt>
                <c:pt idx="329">
                  <c:v>10000</c:v>
                </c:pt>
                <c:pt idx="330">
                  <c:v>12000</c:v>
                </c:pt>
                <c:pt idx="331">
                  <c:v>12000</c:v>
                </c:pt>
                <c:pt idx="332">
                  <c:v>11000</c:v>
                </c:pt>
                <c:pt idx="333">
                  <c:v>13000</c:v>
                </c:pt>
                <c:pt idx="334">
                  <c:v>14000</c:v>
                </c:pt>
                <c:pt idx="335">
                  <c:v>13000</c:v>
                </c:pt>
                <c:pt idx="336">
                  <c:v>230000</c:v>
                </c:pt>
                <c:pt idx="337">
                  <c:v>255000</c:v>
                </c:pt>
                <c:pt idx="338" formatCode="0.00E+00">
                  <c:v>300000</c:v>
                </c:pt>
                <c:pt idx="339">
                  <c:v>280000</c:v>
                </c:pt>
                <c:pt idx="340">
                  <c:v>320000</c:v>
                </c:pt>
                <c:pt idx="341">
                  <c:v>340000</c:v>
                </c:pt>
                <c:pt idx="342">
                  <c:v>390000</c:v>
                </c:pt>
                <c:pt idx="343">
                  <c:v>370000</c:v>
                </c:pt>
                <c:pt idx="344">
                  <c:v>350000</c:v>
                </c:pt>
                <c:pt idx="345">
                  <c:v>420000</c:v>
                </c:pt>
                <c:pt idx="346" formatCode="0.00E+00">
                  <c:v>400000</c:v>
                </c:pt>
                <c:pt idx="347">
                  <c:v>450000</c:v>
                </c:pt>
                <c:pt idx="348">
                  <c:v>510000</c:v>
                </c:pt>
                <c:pt idx="349">
                  <c:v>460000</c:v>
                </c:pt>
                <c:pt idx="350">
                  <c:v>480000</c:v>
                </c:pt>
                <c:pt idx="351">
                  <c:v>64000</c:v>
                </c:pt>
                <c:pt idx="352">
                  <c:v>58000</c:v>
                </c:pt>
                <c:pt idx="353">
                  <c:v>50000</c:v>
                </c:pt>
                <c:pt idx="354">
                  <c:v>43000</c:v>
                </c:pt>
                <c:pt idx="355">
                  <c:v>43000</c:v>
                </c:pt>
                <c:pt idx="356">
                  <c:v>45000</c:v>
                </c:pt>
                <c:pt idx="357">
                  <c:v>51000</c:v>
                </c:pt>
                <c:pt idx="358">
                  <c:v>40000</c:v>
                </c:pt>
                <c:pt idx="359">
                  <c:v>47000</c:v>
                </c:pt>
                <c:pt idx="360">
                  <c:v>45000</c:v>
                </c:pt>
                <c:pt idx="361">
                  <c:v>36000</c:v>
                </c:pt>
                <c:pt idx="362">
                  <c:v>48000</c:v>
                </c:pt>
                <c:pt idx="363">
                  <c:v>41000</c:v>
                </c:pt>
                <c:pt idx="364">
                  <c:v>41000</c:v>
                </c:pt>
                <c:pt idx="365">
                  <c:v>43000</c:v>
                </c:pt>
                <c:pt idx="366">
                  <c:v>11000</c:v>
                </c:pt>
                <c:pt idx="367">
                  <c:v>10000</c:v>
                </c:pt>
                <c:pt idx="368">
                  <c:v>11000</c:v>
                </c:pt>
                <c:pt idx="369">
                  <c:v>11000</c:v>
                </c:pt>
                <c:pt idx="370">
                  <c:v>11000</c:v>
                </c:pt>
                <c:pt idx="371">
                  <c:v>10000</c:v>
                </c:pt>
                <c:pt idx="372">
                  <c:v>12000</c:v>
                </c:pt>
                <c:pt idx="373">
                  <c:v>12000</c:v>
                </c:pt>
                <c:pt idx="374">
                  <c:v>9000</c:v>
                </c:pt>
                <c:pt idx="375">
                  <c:v>9000</c:v>
                </c:pt>
                <c:pt idx="376">
                  <c:v>9000</c:v>
                </c:pt>
                <c:pt idx="377">
                  <c:v>11000</c:v>
                </c:pt>
                <c:pt idx="378">
                  <c:v>13000</c:v>
                </c:pt>
                <c:pt idx="379">
                  <c:v>11000</c:v>
                </c:pt>
                <c:pt idx="380">
                  <c:v>14000</c:v>
                </c:pt>
                <c:pt idx="381">
                  <c:v>14000</c:v>
                </c:pt>
                <c:pt idx="382">
                  <c:v>15000</c:v>
                </c:pt>
                <c:pt idx="383">
                  <c:v>15000</c:v>
                </c:pt>
                <c:pt idx="384">
                  <c:v>10000</c:v>
                </c:pt>
                <c:pt idx="385">
                  <c:v>11000</c:v>
                </c:pt>
                <c:pt idx="386">
                  <c:v>6000</c:v>
                </c:pt>
                <c:pt idx="387">
                  <c:v>8000</c:v>
                </c:pt>
                <c:pt idx="388">
                  <c:v>7000</c:v>
                </c:pt>
                <c:pt idx="389">
                  <c:v>7000</c:v>
                </c:pt>
                <c:pt idx="390">
                  <c:v>6000</c:v>
                </c:pt>
                <c:pt idx="391">
                  <c:v>6000</c:v>
                </c:pt>
                <c:pt idx="392">
                  <c:v>7000</c:v>
                </c:pt>
                <c:pt idx="393">
                  <c:v>7000</c:v>
                </c:pt>
                <c:pt idx="394">
                  <c:v>7000</c:v>
                </c:pt>
                <c:pt idx="395">
                  <c:v>5000</c:v>
                </c:pt>
                <c:pt idx="396">
                  <c:v>10000</c:v>
                </c:pt>
                <c:pt idx="397">
                  <c:v>9000</c:v>
                </c:pt>
                <c:pt idx="398">
                  <c:v>10000</c:v>
                </c:pt>
                <c:pt idx="399">
                  <c:v>9000</c:v>
                </c:pt>
                <c:pt idx="400">
                  <c:v>9000</c:v>
                </c:pt>
                <c:pt idx="401">
                  <c:v>6000</c:v>
                </c:pt>
                <c:pt idx="402">
                  <c:v>14000</c:v>
                </c:pt>
                <c:pt idx="403">
                  <c:v>12000</c:v>
                </c:pt>
                <c:pt idx="404">
                  <c:v>9000</c:v>
                </c:pt>
                <c:pt idx="405">
                  <c:v>10000</c:v>
                </c:pt>
                <c:pt idx="406">
                  <c:v>10000</c:v>
                </c:pt>
                <c:pt idx="407">
                  <c:v>65000</c:v>
                </c:pt>
                <c:pt idx="408">
                  <c:v>69000</c:v>
                </c:pt>
                <c:pt idx="409">
                  <c:v>58000</c:v>
                </c:pt>
                <c:pt idx="410">
                  <c:v>53000</c:v>
                </c:pt>
                <c:pt idx="411">
                  <c:v>60000</c:v>
                </c:pt>
                <c:pt idx="412">
                  <c:v>67000</c:v>
                </c:pt>
                <c:pt idx="413">
                  <c:v>64000</c:v>
                </c:pt>
                <c:pt idx="414">
                  <c:v>59000</c:v>
                </c:pt>
                <c:pt idx="415">
                  <c:v>58000</c:v>
                </c:pt>
                <c:pt idx="416">
                  <c:v>53000</c:v>
                </c:pt>
                <c:pt idx="417">
                  <c:v>50000</c:v>
                </c:pt>
                <c:pt idx="418">
                  <c:v>45000</c:v>
                </c:pt>
                <c:pt idx="419">
                  <c:v>45000</c:v>
                </c:pt>
                <c:pt idx="420">
                  <c:v>49000</c:v>
                </c:pt>
                <c:pt idx="421">
                  <c:v>51000</c:v>
                </c:pt>
                <c:pt idx="422">
                  <c:v>18000</c:v>
                </c:pt>
                <c:pt idx="423">
                  <c:v>20000</c:v>
                </c:pt>
                <c:pt idx="424">
                  <c:v>18000</c:v>
                </c:pt>
                <c:pt idx="425">
                  <c:v>18000</c:v>
                </c:pt>
                <c:pt idx="426">
                  <c:v>18000</c:v>
                </c:pt>
                <c:pt idx="427">
                  <c:v>15000</c:v>
                </c:pt>
                <c:pt idx="428">
                  <c:v>16000</c:v>
                </c:pt>
                <c:pt idx="429">
                  <c:v>15000</c:v>
                </c:pt>
                <c:pt idx="430">
                  <c:v>14000</c:v>
                </c:pt>
                <c:pt idx="431">
                  <c:v>14000</c:v>
                </c:pt>
                <c:pt idx="432">
                  <c:v>14000</c:v>
                </c:pt>
                <c:pt idx="433">
                  <c:v>11000</c:v>
                </c:pt>
                <c:pt idx="434">
                  <c:v>18000</c:v>
                </c:pt>
                <c:pt idx="435">
                  <c:v>15000</c:v>
                </c:pt>
                <c:pt idx="436">
                  <c:v>18000</c:v>
                </c:pt>
                <c:pt idx="437">
                  <c:v>4000</c:v>
                </c:pt>
                <c:pt idx="438">
                  <c:v>6000</c:v>
                </c:pt>
                <c:pt idx="439">
                  <c:v>7000</c:v>
                </c:pt>
                <c:pt idx="440">
                  <c:v>4000</c:v>
                </c:pt>
                <c:pt idx="441">
                  <c:v>3000</c:v>
                </c:pt>
                <c:pt idx="442">
                  <c:v>3000</c:v>
                </c:pt>
                <c:pt idx="443">
                  <c:v>50000</c:v>
                </c:pt>
                <c:pt idx="444">
                  <c:v>45000</c:v>
                </c:pt>
                <c:pt idx="445">
                  <c:v>48000</c:v>
                </c:pt>
                <c:pt idx="446">
                  <c:v>44000</c:v>
                </c:pt>
                <c:pt idx="447">
                  <c:v>43000</c:v>
                </c:pt>
                <c:pt idx="448">
                  <c:v>42000</c:v>
                </c:pt>
                <c:pt idx="449">
                  <c:v>42000</c:v>
                </c:pt>
                <c:pt idx="450">
                  <c:v>39000</c:v>
                </c:pt>
                <c:pt idx="451">
                  <c:v>46000</c:v>
                </c:pt>
                <c:pt idx="452">
                  <c:v>46000</c:v>
                </c:pt>
                <c:pt idx="453">
                  <c:v>50000</c:v>
                </c:pt>
                <c:pt idx="454">
                  <c:v>55000</c:v>
                </c:pt>
                <c:pt idx="455">
                  <c:v>59000</c:v>
                </c:pt>
                <c:pt idx="456">
                  <c:v>60000</c:v>
                </c:pt>
                <c:pt idx="457">
                  <c:v>60000</c:v>
                </c:pt>
                <c:pt idx="458">
                  <c:v>26000</c:v>
                </c:pt>
                <c:pt idx="459">
                  <c:v>28000</c:v>
                </c:pt>
                <c:pt idx="460">
                  <c:v>25000</c:v>
                </c:pt>
                <c:pt idx="461">
                  <c:v>26000</c:v>
                </c:pt>
                <c:pt idx="462">
                  <c:v>29000</c:v>
                </c:pt>
                <c:pt idx="463">
                  <c:v>27000</c:v>
                </c:pt>
                <c:pt idx="464">
                  <c:v>30000</c:v>
                </c:pt>
                <c:pt idx="465">
                  <c:v>28000</c:v>
                </c:pt>
                <c:pt idx="466">
                  <c:v>28000</c:v>
                </c:pt>
                <c:pt idx="467">
                  <c:v>25000</c:v>
                </c:pt>
                <c:pt idx="468">
                  <c:v>23000</c:v>
                </c:pt>
                <c:pt idx="469">
                  <c:v>21000</c:v>
                </c:pt>
                <c:pt idx="470">
                  <c:v>30000</c:v>
                </c:pt>
                <c:pt idx="471">
                  <c:v>24000</c:v>
                </c:pt>
                <c:pt idx="472">
                  <c:v>16000</c:v>
                </c:pt>
                <c:pt idx="473">
                  <c:v>7000</c:v>
                </c:pt>
                <c:pt idx="474">
                  <c:v>5000</c:v>
                </c:pt>
                <c:pt idx="475">
                  <c:v>4000</c:v>
                </c:pt>
                <c:pt idx="476">
                  <c:v>225000</c:v>
                </c:pt>
                <c:pt idx="477">
                  <c:v>224000</c:v>
                </c:pt>
                <c:pt idx="478">
                  <c:v>235000</c:v>
                </c:pt>
                <c:pt idx="479">
                  <c:v>235000</c:v>
                </c:pt>
                <c:pt idx="480">
                  <c:v>225000</c:v>
                </c:pt>
                <c:pt idx="481">
                  <c:v>215000</c:v>
                </c:pt>
                <c:pt idx="482">
                  <c:v>215000</c:v>
                </c:pt>
                <c:pt idx="483">
                  <c:v>220000</c:v>
                </c:pt>
                <c:pt idx="484">
                  <c:v>225000</c:v>
                </c:pt>
                <c:pt idx="485">
                  <c:v>255000</c:v>
                </c:pt>
                <c:pt idx="486">
                  <c:v>225000</c:v>
                </c:pt>
                <c:pt idx="487">
                  <c:v>270000</c:v>
                </c:pt>
                <c:pt idx="488">
                  <c:v>265000</c:v>
                </c:pt>
                <c:pt idx="489">
                  <c:v>250000</c:v>
                </c:pt>
                <c:pt idx="490">
                  <c:v>260000</c:v>
                </c:pt>
                <c:pt idx="491">
                  <c:v>7000</c:v>
                </c:pt>
                <c:pt idx="492">
                  <c:v>8000</c:v>
                </c:pt>
                <c:pt idx="493">
                  <c:v>9000</c:v>
                </c:pt>
                <c:pt idx="494">
                  <c:v>8000</c:v>
                </c:pt>
                <c:pt idx="495">
                  <c:v>8000</c:v>
                </c:pt>
                <c:pt idx="496">
                  <c:v>6000</c:v>
                </c:pt>
                <c:pt idx="497">
                  <c:v>6000</c:v>
                </c:pt>
                <c:pt idx="498">
                  <c:v>7000</c:v>
                </c:pt>
                <c:pt idx="499">
                  <c:v>7000</c:v>
                </c:pt>
                <c:pt idx="500">
                  <c:v>7000</c:v>
                </c:pt>
                <c:pt idx="501">
                  <c:v>7000</c:v>
                </c:pt>
                <c:pt idx="502">
                  <c:v>7000</c:v>
                </c:pt>
                <c:pt idx="503">
                  <c:v>8000</c:v>
                </c:pt>
                <c:pt idx="504">
                  <c:v>7000</c:v>
                </c:pt>
                <c:pt idx="505">
                  <c:v>6000</c:v>
                </c:pt>
                <c:pt idx="506">
                  <c:v>91000</c:v>
                </c:pt>
                <c:pt idx="507">
                  <c:v>108000</c:v>
                </c:pt>
                <c:pt idx="508">
                  <c:v>105000</c:v>
                </c:pt>
                <c:pt idx="509">
                  <c:v>97000</c:v>
                </c:pt>
                <c:pt idx="510">
                  <c:v>114000</c:v>
                </c:pt>
                <c:pt idx="511">
                  <c:v>140000</c:v>
                </c:pt>
                <c:pt idx="512">
                  <c:v>116000</c:v>
                </c:pt>
                <c:pt idx="513">
                  <c:v>84000</c:v>
                </c:pt>
                <c:pt idx="514">
                  <c:v>82000</c:v>
                </c:pt>
                <c:pt idx="515">
                  <c:v>105000</c:v>
                </c:pt>
                <c:pt idx="516">
                  <c:v>77000</c:v>
                </c:pt>
                <c:pt idx="517">
                  <c:v>89000</c:v>
                </c:pt>
                <c:pt idx="518" formatCode="0.00E+00">
                  <c:v>100000</c:v>
                </c:pt>
                <c:pt idx="519">
                  <c:v>78000</c:v>
                </c:pt>
                <c:pt idx="520">
                  <c:v>92000</c:v>
                </c:pt>
                <c:pt idx="521">
                  <c:v>30000</c:v>
                </c:pt>
                <c:pt idx="522">
                  <c:v>26000</c:v>
                </c:pt>
                <c:pt idx="523">
                  <c:v>24000</c:v>
                </c:pt>
                <c:pt idx="524">
                  <c:v>23000</c:v>
                </c:pt>
                <c:pt idx="525">
                  <c:v>22000</c:v>
                </c:pt>
                <c:pt idx="526">
                  <c:v>25000</c:v>
                </c:pt>
                <c:pt idx="527">
                  <c:v>24000</c:v>
                </c:pt>
                <c:pt idx="528">
                  <c:v>24000</c:v>
                </c:pt>
                <c:pt idx="529">
                  <c:v>26000</c:v>
                </c:pt>
                <c:pt idx="530">
                  <c:v>28000</c:v>
                </c:pt>
                <c:pt idx="531">
                  <c:v>28000</c:v>
                </c:pt>
                <c:pt idx="532">
                  <c:v>26000</c:v>
                </c:pt>
                <c:pt idx="533">
                  <c:v>26000</c:v>
                </c:pt>
                <c:pt idx="534">
                  <c:v>23000</c:v>
                </c:pt>
                <c:pt idx="535">
                  <c:v>25000</c:v>
                </c:pt>
                <c:pt idx="536">
                  <c:v>8000</c:v>
                </c:pt>
                <c:pt idx="537">
                  <c:v>7000</c:v>
                </c:pt>
                <c:pt idx="538">
                  <c:v>7000</c:v>
                </c:pt>
                <c:pt idx="539">
                  <c:v>9000</c:v>
                </c:pt>
                <c:pt idx="540">
                  <c:v>8000</c:v>
                </c:pt>
                <c:pt idx="541">
                  <c:v>6000</c:v>
                </c:pt>
                <c:pt idx="542">
                  <c:v>7000</c:v>
                </c:pt>
                <c:pt idx="543">
                  <c:v>8000</c:v>
                </c:pt>
                <c:pt idx="544">
                  <c:v>8000</c:v>
                </c:pt>
                <c:pt idx="545">
                  <c:v>6000</c:v>
                </c:pt>
                <c:pt idx="546">
                  <c:v>6000</c:v>
                </c:pt>
                <c:pt idx="547">
                  <c:v>6000</c:v>
                </c:pt>
                <c:pt idx="548">
                  <c:v>5000</c:v>
                </c:pt>
                <c:pt idx="549">
                  <c:v>4000</c:v>
                </c:pt>
                <c:pt idx="550">
                  <c:v>4000</c:v>
                </c:pt>
                <c:pt idx="551">
                  <c:v>6000</c:v>
                </c:pt>
                <c:pt idx="552">
                  <c:v>6000</c:v>
                </c:pt>
                <c:pt idx="553">
                  <c:v>7000</c:v>
                </c:pt>
                <c:pt idx="554">
                  <c:v>7000</c:v>
                </c:pt>
                <c:pt idx="555">
                  <c:v>7000</c:v>
                </c:pt>
                <c:pt idx="556">
                  <c:v>7000</c:v>
                </c:pt>
                <c:pt idx="557">
                  <c:v>6000</c:v>
                </c:pt>
                <c:pt idx="558">
                  <c:v>6000</c:v>
                </c:pt>
                <c:pt idx="559">
                  <c:v>6000</c:v>
                </c:pt>
                <c:pt idx="560">
                  <c:v>5000</c:v>
                </c:pt>
                <c:pt idx="561">
                  <c:v>5000</c:v>
                </c:pt>
                <c:pt idx="562">
                  <c:v>5000</c:v>
                </c:pt>
                <c:pt idx="563">
                  <c:v>4000</c:v>
                </c:pt>
                <c:pt idx="564">
                  <c:v>4000</c:v>
                </c:pt>
                <c:pt idx="565">
                  <c:v>4000</c:v>
                </c:pt>
                <c:pt idx="566">
                  <c:v>58000</c:v>
                </c:pt>
                <c:pt idx="567">
                  <c:v>52000</c:v>
                </c:pt>
                <c:pt idx="568">
                  <c:v>52000</c:v>
                </c:pt>
                <c:pt idx="569">
                  <c:v>48000</c:v>
                </c:pt>
                <c:pt idx="570">
                  <c:v>50000</c:v>
                </c:pt>
                <c:pt idx="571">
                  <c:v>58000</c:v>
                </c:pt>
                <c:pt idx="572">
                  <c:v>56000</c:v>
                </c:pt>
                <c:pt idx="573">
                  <c:v>51000</c:v>
                </c:pt>
                <c:pt idx="574">
                  <c:v>49000</c:v>
                </c:pt>
                <c:pt idx="575">
                  <c:v>46000</c:v>
                </c:pt>
                <c:pt idx="576">
                  <c:v>49000</c:v>
                </c:pt>
                <c:pt idx="577">
                  <c:v>62000</c:v>
                </c:pt>
                <c:pt idx="578">
                  <c:v>71000</c:v>
                </c:pt>
                <c:pt idx="579">
                  <c:v>71000</c:v>
                </c:pt>
                <c:pt idx="580">
                  <c:v>62000</c:v>
                </c:pt>
                <c:pt idx="581">
                  <c:v>89000</c:v>
                </c:pt>
                <c:pt idx="582">
                  <c:v>80000</c:v>
                </c:pt>
                <c:pt idx="583">
                  <c:v>84000</c:v>
                </c:pt>
                <c:pt idx="584">
                  <c:v>67000</c:v>
                </c:pt>
                <c:pt idx="585">
                  <c:v>70000</c:v>
                </c:pt>
                <c:pt idx="586">
                  <c:v>74000</c:v>
                </c:pt>
                <c:pt idx="587">
                  <c:v>68000</c:v>
                </c:pt>
                <c:pt idx="588">
                  <c:v>64000</c:v>
                </c:pt>
                <c:pt idx="589">
                  <c:v>64000</c:v>
                </c:pt>
                <c:pt idx="590">
                  <c:v>60000</c:v>
                </c:pt>
                <c:pt idx="591">
                  <c:v>58000</c:v>
                </c:pt>
                <c:pt idx="592">
                  <c:v>63000</c:v>
                </c:pt>
                <c:pt idx="593">
                  <c:v>64000</c:v>
                </c:pt>
                <c:pt idx="594">
                  <c:v>57000</c:v>
                </c:pt>
                <c:pt idx="595">
                  <c:v>60000</c:v>
                </c:pt>
                <c:pt idx="596">
                  <c:v>6000</c:v>
                </c:pt>
                <c:pt idx="597">
                  <c:v>6000</c:v>
                </c:pt>
                <c:pt idx="598">
                  <c:v>7000</c:v>
                </c:pt>
                <c:pt idx="599">
                  <c:v>7000</c:v>
                </c:pt>
                <c:pt idx="600">
                  <c:v>9000</c:v>
                </c:pt>
                <c:pt idx="601">
                  <c:v>8000</c:v>
                </c:pt>
                <c:pt idx="602">
                  <c:v>9000</c:v>
                </c:pt>
                <c:pt idx="603">
                  <c:v>8000</c:v>
                </c:pt>
                <c:pt idx="604">
                  <c:v>6000</c:v>
                </c:pt>
                <c:pt idx="605">
                  <c:v>6000</c:v>
                </c:pt>
                <c:pt idx="606">
                  <c:v>6000</c:v>
                </c:pt>
                <c:pt idx="607">
                  <c:v>5000</c:v>
                </c:pt>
                <c:pt idx="608">
                  <c:v>5000</c:v>
                </c:pt>
                <c:pt idx="609">
                  <c:v>4000</c:v>
                </c:pt>
                <c:pt idx="610">
                  <c:v>6000</c:v>
                </c:pt>
                <c:pt idx="611">
                  <c:v>46000</c:v>
                </c:pt>
                <c:pt idx="612">
                  <c:v>37000</c:v>
                </c:pt>
                <c:pt idx="613">
                  <c:v>39000</c:v>
                </c:pt>
                <c:pt idx="614">
                  <c:v>38000</c:v>
                </c:pt>
                <c:pt idx="615">
                  <c:v>38000</c:v>
                </c:pt>
                <c:pt idx="616">
                  <c:v>39000</c:v>
                </c:pt>
                <c:pt idx="617">
                  <c:v>39000</c:v>
                </c:pt>
                <c:pt idx="618">
                  <c:v>40000</c:v>
                </c:pt>
                <c:pt idx="619">
                  <c:v>39000</c:v>
                </c:pt>
                <c:pt idx="620">
                  <c:v>43000</c:v>
                </c:pt>
                <c:pt idx="621">
                  <c:v>39000</c:v>
                </c:pt>
                <c:pt idx="622">
                  <c:v>37000</c:v>
                </c:pt>
                <c:pt idx="623">
                  <c:v>34000</c:v>
                </c:pt>
                <c:pt idx="624">
                  <c:v>35000</c:v>
                </c:pt>
                <c:pt idx="625">
                  <c:v>50000</c:v>
                </c:pt>
              </c:numCache>
            </c:numRef>
          </c:xVal>
          <c:yVal>
            <c:numRef>
              <c:f>Correlation!$B$47:$B$672</c:f>
              <c:numCache>
                <c:formatCode>General</c:formatCode>
                <c:ptCount val="626"/>
                <c:pt idx="0">
                  <c:v>1136000</c:v>
                </c:pt>
                <c:pt idx="1">
                  <c:v>1156000</c:v>
                </c:pt>
                <c:pt idx="2">
                  <c:v>1248000</c:v>
                </c:pt>
                <c:pt idx="3">
                  <c:v>1022000</c:v>
                </c:pt>
                <c:pt idx="4">
                  <c:v>1032000</c:v>
                </c:pt>
                <c:pt idx="5">
                  <c:v>1066000</c:v>
                </c:pt>
                <c:pt idx="6">
                  <c:v>1044000</c:v>
                </c:pt>
                <c:pt idx="7">
                  <c:v>858000</c:v>
                </c:pt>
                <c:pt idx="8">
                  <c:v>792000</c:v>
                </c:pt>
                <c:pt idx="9">
                  <c:v>616000</c:v>
                </c:pt>
                <c:pt idx="10">
                  <c:v>594000</c:v>
                </c:pt>
                <c:pt idx="11">
                  <c:v>450000</c:v>
                </c:pt>
                <c:pt idx="12">
                  <c:v>486000</c:v>
                </c:pt>
                <c:pt idx="13">
                  <c:v>450000</c:v>
                </c:pt>
                <c:pt idx="14">
                  <c:v>432000</c:v>
                </c:pt>
                <c:pt idx="15">
                  <c:v>3445000</c:v>
                </c:pt>
                <c:pt idx="16">
                  <c:v>4628000</c:v>
                </c:pt>
                <c:pt idx="17">
                  <c:v>4836000</c:v>
                </c:pt>
                <c:pt idx="18">
                  <c:v>4900000</c:v>
                </c:pt>
                <c:pt idx="19">
                  <c:v>3960000</c:v>
                </c:pt>
                <c:pt idx="20" formatCode="0.00E+00">
                  <c:v>3000000</c:v>
                </c:pt>
                <c:pt idx="21">
                  <c:v>2280000</c:v>
                </c:pt>
                <c:pt idx="22">
                  <c:v>2484000</c:v>
                </c:pt>
                <c:pt idx="23">
                  <c:v>2432000</c:v>
                </c:pt>
                <c:pt idx="24">
                  <c:v>2240000</c:v>
                </c:pt>
                <c:pt idx="25">
                  <c:v>2100000</c:v>
                </c:pt>
                <c:pt idx="26">
                  <c:v>1368000</c:v>
                </c:pt>
                <c:pt idx="27">
                  <c:v>1500000</c:v>
                </c:pt>
                <c:pt idx="28">
                  <c:v>1408000</c:v>
                </c:pt>
                <c:pt idx="29">
                  <c:v>1575000</c:v>
                </c:pt>
                <c:pt idx="30">
                  <c:v>3300000</c:v>
                </c:pt>
                <c:pt idx="31">
                  <c:v>3224000</c:v>
                </c:pt>
                <c:pt idx="32">
                  <c:v>2360000</c:v>
                </c:pt>
                <c:pt idx="33">
                  <c:v>2537000</c:v>
                </c:pt>
                <c:pt idx="34">
                  <c:v>2394000</c:v>
                </c:pt>
                <c:pt idx="35">
                  <c:v>2520000</c:v>
                </c:pt>
                <c:pt idx="36">
                  <c:v>1760000</c:v>
                </c:pt>
                <c:pt idx="37">
                  <c:v>1800000</c:v>
                </c:pt>
                <c:pt idx="38">
                  <c:v>1950000</c:v>
                </c:pt>
                <c:pt idx="39">
                  <c:v>1920000</c:v>
                </c:pt>
                <c:pt idx="40">
                  <c:v>1600000</c:v>
                </c:pt>
                <c:pt idx="41">
                  <c:v>1040000</c:v>
                </c:pt>
                <c:pt idx="42">
                  <c:v>1848000</c:v>
                </c:pt>
                <c:pt idx="43">
                  <c:v>1219000</c:v>
                </c:pt>
                <c:pt idx="44">
                  <c:v>1012000</c:v>
                </c:pt>
                <c:pt idx="45">
                  <c:v>37350000</c:v>
                </c:pt>
                <c:pt idx="46">
                  <c:v>27900000</c:v>
                </c:pt>
                <c:pt idx="47">
                  <c:v>30800000</c:v>
                </c:pt>
                <c:pt idx="48">
                  <c:v>28060000</c:v>
                </c:pt>
                <c:pt idx="49">
                  <c:v>23500000</c:v>
                </c:pt>
                <c:pt idx="50">
                  <c:v>32160000</c:v>
                </c:pt>
                <c:pt idx="51">
                  <c:v>17550000</c:v>
                </c:pt>
                <c:pt idx="52" formatCode="0.00E+00">
                  <c:v>30000000</c:v>
                </c:pt>
                <c:pt idx="53">
                  <c:v>19760000</c:v>
                </c:pt>
                <c:pt idx="54">
                  <c:v>13600000</c:v>
                </c:pt>
                <c:pt idx="55">
                  <c:v>18360000</c:v>
                </c:pt>
                <c:pt idx="56">
                  <c:v>11715000</c:v>
                </c:pt>
                <c:pt idx="57">
                  <c:v>27470000</c:v>
                </c:pt>
                <c:pt idx="58">
                  <c:v>17760000</c:v>
                </c:pt>
                <c:pt idx="59">
                  <c:v>11550000</c:v>
                </c:pt>
                <c:pt idx="60">
                  <c:v>1944000</c:v>
                </c:pt>
                <c:pt idx="61">
                  <c:v>2052000</c:v>
                </c:pt>
                <c:pt idx="62">
                  <c:v>1740000</c:v>
                </c:pt>
                <c:pt idx="63">
                  <c:v>1430000</c:v>
                </c:pt>
                <c:pt idx="64">
                  <c:v>1440000</c:v>
                </c:pt>
                <c:pt idx="65">
                  <c:v>2064000</c:v>
                </c:pt>
                <c:pt idx="66">
                  <c:v>1840000</c:v>
                </c:pt>
                <c:pt idx="67">
                  <c:v>1960000</c:v>
                </c:pt>
                <c:pt idx="68">
                  <c:v>2700000</c:v>
                </c:pt>
                <c:pt idx="69">
                  <c:v>1581000</c:v>
                </c:pt>
                <c:pt idx="70">
                  <c:v>1215000</c:v>
                </c:pt>
                <c:pt idx="71">
                  <c:v>1484000</c:v>
                </c:pt>
                <c:pt idx="72">
                  <c:v>1904000</c:v>
                </c:pt>
                <c:pt idx="73">
                  <c:v>1705000</c:v>
                </c:pt>
                <c:pt idx="74">
                  <c:v>1200000</c:v>
                </c:pt>
                <c:pt idx="75">
                  <c:v>22540000</c:v>
                </c:pt>
                <c:pt idx="76">
                  <c:v>23256000</c:v>
                </c:pt>
                <c:pt idx="77">
                  <c:v>24360000</c:v>
                </c:pt>
                <c:pt idx="78" formatCode="0.00E+00">
                  <c:v>22000000</c:v>
                </c:pt>
                <c:pt idx="79">
                  <c:v>20460000</c:v>
                </c:pt>
                <c:pt idx="80">
                  <c:v>14910000</c:v>
                </c:pt>
                <c:pt idx="81">
                  <c:v>20090000</c:v>
                </c:pt>
                <c:pt idx="82">
                  <c:v>13760000</c:v>
                </c:pt>
                <c:pt idx="83">
                  <c:v>13770000</c:v>
                </c:pt>
                <c:pt idx="84">
                  <c:v>11360000</c:v>
                </c:pt>
                <c:pt idx="85">
                  <c:v>11850000</c:v>
                </c:pt>
                <c:pt idx="86">
                  <c:v>11560000</c:v>
                </c:pt>
                <c:pt idx="87">
                  <c:v>13800000</c:v>
                </c:pt>
                <c:pt idx="88">
                  <c:v>10980000</c:v>
                </c:pt>
                <c:pt idx="89">
                  <c:v>12352000</c:v>
                </c:pt>
                <c:pt idx="90">
                  <c:v>4200000</c:v>
                </c:pt>
                <c:pt idx="91">
                  <c:v>3315000</c:v>
                </c:pt>
                <c:pt idx="92">
                  <c:v>3135000</c:v>
                </c:pt>
                <c:pt idx="93">
                  <c:v>3135000</c:v>
                </c:pt>
                <c:pt idx="94">
                  <c:v>2600000</c:v>
                </c:pt>
                <c:pt idx="95">
                  <c:v>3380000</c:v>
                </c:pt>
                <c:pt idx="96">
                  <c:v>3087000</c:v>
                </c:pt>
                <c:pt idx="97">
                  <c:v>2891000</c:v>
                </c:pt>
                <c:pt idx="98">
                  <c:v>4662000</c:v>
                </c:pt>
                <c:pt idx="99">
                  <c:v>3480000</c:v>
                </c:pt>
                <c:pt idx="100">
                  <c:v>4615000</c:v>
                </c:pt>
                <c:pt idx="101">
                  <c:v>2665000</c:v>
                </c:pt>
                <c:pt idx="102">
                  <c:v>2530000</c:v>
                </c:pt>
                <c:pt idx="103">
                  <c:v>2795000</c:v>
                </c:pt>
                <c:pt idx="104">
                  <c:v>3009000</c:v>
                </c:pt>
                <c:pt idx="105">
                  <c:v>944000</c:v>
                </c:pt>
                <c:pt idx="106">
                  <c:v>640000</c:v>
                </c:pt>
                <c:pt idx="107">
                  <c:v>784000</c:v>
                </c:pt>
                <c:pt idx="108">
                  <c:v>696000</c:v>
                </c:pt>
                <c:pt idx="109">
                  <c:v>952000</c:v>
                </c:pt>
                <c:pt idx="110">
                  <c:v>798000</c:v>
                </c:pt>
                <c:pt idx="111">
                  <c:v>768000</c:v>
                </c:pt>
                <c:pt idx="112">
                  <c:v>1179000</c:v>
                </c:pt>
                <c:pt idx="113">
                  <c:v>930000</c:v>
                </c:pt>
                <c:pt idx="114">
                  <c:v>920000</c:v>
                </c:pt>
                <c:pt idx="115" formatCode="0.00E+00">
                  <c:v>900000</c:v>
                </c:pt>
                <c:pt idx="116">
                  <c:v>950000</c:v>
                </c:pt>
                <c:pt idx="117">
                  <c:v>770000</c:v>
                </c:pt>
                <c:pt idx="118">
                  <c:v>666000</c:v>
                </c:pt>
                <c:pt idx="119">
                  <c:v>750000</c:v>
                </c:pt>
                <c:pt idx="120">
                  <c:v>3900000</c:v>
                </c:pt>
                <c:pt idx="121">
                  <c:v>2600000</c:v>
                </c:pt>
                <c:pt idx="122">
                  <c:v>2010000</c:v>
                </c:pt>
                <c:pt idx="123">
                  <c:v>1683000</c:v>
                </c:pt>
                <c:pt idx="124">
                  <c:v>2310000</c:v>
                </c:pt>
                <c:pt idx="125">
                  <c:v>1888000</c:v>
                </c:pt>
                <c:pt idx="126">
                  <c:v>2345000</c:v>
                </c:pt>
                <c:pt idx="127">
                  <c:v>2464000</c:v>
                </c:pt>
                <c:pt idx="128">
                  <c:v>2184000</c:v>
                </c:pt>
                <c:pt idx="129">
                  <c:v>2106000</c:v>
                </c:pt>
                <c:pt idx="130">
                  <c:v>1488000</c:v>
                </c:pt>
                <c:pt idx="131">
                  <c:v>1092000</c:v>
                </c:pt>
                <c:pt idx="132">
                  <c:v>1323000</c:v>
                </c:pt>
                <c:pt idx="133">
                  <c:v>1550000</c:v>
                </c:pt>
                <c:pt idx="134">
                  <c:v>2257000</c:v>
                </c:pt>
                <c:pt idx="135" formatCode="0.00E+00">
                  <c:v>6000000</c:v>
                </c:pt>
                <c:pt idx="136">
                  <c:v>5760000</c:v>
                </c:pt>
                <c:pt idx="137">
                  <c:v>4700000</c:v>
                </c:pt>
                <c:pt idx="138">
                  <c:v>4600000</c:v>
                </c:pt>
                <c:pt idx="139">
                  <c:v>5700000</c:v>
                </c:pt>
                <c:pt idx="140">
                  <c:v>4600000</c:v>
                </c:pt>
                <c:pt idx="141">
                  <c:v>6300000</c:v>
                </c:pt>
                <c:pt idx="142">
                  <c:v>3515000</c:v>
                </c:pt>
                <c:pt idx="143">
                  <c:v>4180000</c:v>
                </c:pt>
                <c:pt idx="144">
                  <c:v>3772000</c:v>
                </c:pt>
                <c:pt idx="145">
                  <c:v>3600000</c:v>
                </c:pt>
                <c:pt idx="146">
                  <c:v>4738000</c:v>
                </c:pt>
                <c:pt idx="147">
                  <c:v>2619000</c:v>
                </c:pt>
                <c:pt idx="148">
                  <c:v>3132000</c:v>
                </c:pt>
                <c:pt idx="149">
                  <c:v>2944000</c:v>
                </c:pt>
                <c:pt idx="150">
                  <c:v>639000</c:v>
                </c:pt>
                <c:pt idx="151">
                  <c:v>594000</c:v>
                </c:pt>
                <c:pt idx="152">
                  <c:v>488000</c:v>
                </c:pt>
                <c:pt idx="153">
                  <c:v>456000</c:v>
                </c:pt>
                <c:pt idx="154">
                  <c:v>720000</c:v>
                </c:pt>
                <c:pt idx="155">
                  <c:v>420000</c:v>
                </c:pt>
                <c:pt idx="156">
                  <c:v>385000</c:v>
                </c:pt>
                <c:pt idx="157">
                  <c:v>680000</c:v>
                </c:pt>
                <c:pt idx="158">
                  <c:v>660000</c:v>
                </c:pt>
                <c:pt idx="159">
                  <c:v>567000</c:v>
                </c:pt>
                <c:pt idx="160">
                  <c:v>448000</c:v>
                </c:pt>
                <c:pt idx="161">
                  <c:v>272000</c:v>
                </c:pt>
                <c:pt idx="162">
                  <c:v>369000</c:v>
                </c:pt>
                <c:pt idx="163">
                  <c:v>350000</c:v>
                </c:pt>
                <c:pt idx="164">
                  <c:v>427000</c:v>
                </c:pt>
                <c:pt idx="165">
                  <c:v>828000</c:v>
                </c:pt>
                <c:pt idx="166">
                  <c:v>810000</c:v>
                </c:pt>
                <c:pt idx="167">
                  <c:v>520000</c:v>
                </c:pt>
                <c:pt idx="168">
                  <c:v>532000</c:v>
                </c:pt>
                <c:pt idx="169">
                  <c:v>496000</c:v>
                </c:pt>
                <c:pt idx="170">
                  <c:v>280000</c:v>
                </c:pt>
                <c:pt idx="171">
                  <c:v>413000</c:v>
                </c:pt>
                <c:pt idx="172">
                  <c:v>512000</c:v>
                </c:pt>
                <c:pt idx="173">
                  <c:v>378000</c:v>
                </c:pt>
                <c:pt idx="174">
                  <c:v>424000</c:v>
                </c:pt>
                <c:pt idx="175">
                  <c:v>469000</c:v>
                </c:pt>
                <c:pt idx="176">
                  <c:v>288000</c:v>
                </c:pt>
                <c:pt idx="177">
                  <c:v>430000</c:v>
                </c:pt>
                <c:pt idx="178">
                  <c:v>408000</c:v>
                </c:pt>
                <c:pt idx="179">
                  <c:v>472000</c:v>
                </c:pt>
                <c:pt idx="180">
                  <c:v>736000</c:v>
                </c:pt>
                <c:pt idx="181">
                  <c:v>871000</c:v>
                </c:pt>
                <c:pt idx="182">
                  <c:v>1020000</c:v>
                </c:pt>
                <c:pt idx="183">
                  <c:v>663000</c:v>
                </c:pt>
                <c:pt idx="184">
                  <c:v>884000</c:v>
                </c:pt>
                <c:pt idx="185">
                  <c:v>912000</c:v>
                </c:pt>
                <c:pt idx="186">
                  <c:v>1120000</c:v>
                </c:pt>
                <c:pt idx="187" formatCode="0.00E+00">
                  <c:v>800000</c:v>
                </c:pt>
                <c:pt idx="188">
                  <c:v>770000</c:v>
                </c:pt>
                <c:pt idx="189">
                  <c:v>560000</c:v>
                </c:pt>
                <c:pt idx="190">
                  <c:v>610000</c:v>
                </c:pt>
                <c:pt idx="191">
                  <c:v>567000</c:v>
                </c:pt>
                <c:pt idx="192">
                  <c:v>468000</c:v>
                </c:pt>
                <c:pt idx="193">
                  <c:v>308000</c:v>
                </c:pt>
                <c:pt idx="194">
                  <c:v>330000</c:v>
                </c:pt>
                <c:pt idx="195">
                  <c:v>150000</c:v>
                </c:pt>
                <c:pt idx="196">
                  <c:v>150000</c:v>
                </c:pt>
                <c:pt idx="197">
                  <c:v>192000</c:v>
                </c:pt>
                <c:pt idx="198">
                  <c:v>312000</c:v>
                </c:pt>
                <c:pt idx="199">
                  <c:v>270000</c:v>
                </c:pt>
                <c:pt idx="200">
                  <c:v>240000</c:v>
                </c:pt>
                <c:pt idx="201">
                  <c:v>280000</c:v>
                </c:pt>
                <c:pt idx="202">
                  <c:v>250000</c:v>
                </c:pt>
                <c:pt idx="203">
                  <c:v>280000</c:v>
                </c:pt>
                <c:pt idx="204">
                  <c:v>244000</c:v>
                </c:pt>
                <c:pt idx="205">
                  <c:v>156000</c:v>
                </c:pt>
                <c:pt idx="206">
                  <c:v>175000</c:v>
                </c:pt>
                <c:pt idx="207">
                  <c:v>335000</c:v>
                </c:pt>
                <c:pt idx="208">
                  <c:v>156000</c:v>
                </c:pt>
                <c:pt idx="209">
                  <c:v>255000</c:v>
                </c:pt>
                <c:pt idx="210">
                  <c:v>4551000</c:v>
                </c:pt>
                <c:pt idx="211">
                  <c:v>5472000</c:v>
                </c:pt>
                <c:pt idx="212">
                  <c:v>4042000</c:v>
                </c:pt>
                <c:pt idx="213">
                  <c:v>4770000</c:v>
                </c:pt>
                <c:pt idx="214">
                  <c:v>4340000</c:v>
                </c:pt>
                <c:pt idx="215">
                  <c:v>3060000</c:v>
                </c:pt>
                <c:pt idx="216">
                  <c:v>3430000</c:v>
                </c:pt>
                <c:pt idx="217">
                  <c:v>3395000</c:v>
                </c:pt>
                <c:pt idx="218">
                  <c:v>2700000</c:v>
                </c:pt>
                <c:pt idx="219">
                  <c:v>2581000</c:v>
                </c:pt>
                <c:pt idx="220">
                  <c:v>3080000</c:v>
                </c:pt>
                <c:pt idx="221">
                  <c:v>3811000</c:v>
                </c:pt>
                <c:pt idx="222">
                  <c:v>2880000</c:v>
                </c:pt>
                <c:pt idx="223">
                  <c:v>2772000</c:v>
                </c:pt>
                <c:pt idx="224">
                  <c:v>3526000</c:v>
                </c:pt>
                <c:pt idx="225">
                  <c:v>308000</c:v>
                </c:pt>
                <c:pt idx="226">
                  <c:v>276000</c:v>
                </c:pt>
                <c:pt idx="227">
                  <c:v>276000</c:v>
                </c:pt>
                <c:pt idx="228">
                  <c:v>184000</c:v>
                </c:pt>
                <c:pt idx="229">
                  <c:v>138000</c:v>
                </c:pt>
                <c:pt idx="230">
                  <c:v>84000</c:v>
                </c:pt>
                <c:pt idx="231">
                  <c:v>260000</c:v>
                </c:pt>
                <c:pt idx="232">
                  <c:v>308000</c:v>
                </c:pt>
                <c:pt idx="233">
                  <c:v>231000</c:v>
                </c:pt>
                <c:pt idx="234">
                  <c:v>220000</c:v>
                </c:pt>
                <c:pt idx="235">
                  <c:v>451000</c:v>
                </c:pt>
                <c:pt idx="236">
                  <c:v>264000</c:v>
                </c:pt>
                <c:pt idx="237">
                  <c:v>217000</c:v>
                </c:pt>
                <c:pt idx="238">
                  <c:v>208000</c:v>
                </c:pt>
                <c:pt idx="239">
                  <c:v>253000</c:v>
                </c:pt>
                <c:pt idx="240">
                  <c:v>234000</c:v>
                </c:pt>
                <c:pt idx="241">
                  <c:v>294000</c:v>
                </c:pt>
                <c:pt idx="242" formatCode="0.00E+00">
                  <c:v>300000</c:v>
                </c:pt>
                <c:pt idx="243">
                  <c:v>205000</c:v>
                </c:pt>
                <c:pt idx="244">
                  <c:v>120000</c:v>
                </c:pt>
                <c:pt idx="245">
                  <c:v>136000</c:v>
                </c:pt>
                <c:pt idx="246">
                  <c:v>6800000</c:v>
                </c:pt>
                <c:pt idx="247">
                  <c:v>6205000</c:v>
                </c:pt>
                <c:pt idx="248">
                  <c:v>5400000</c:v>
                </c:pt>
                <c:pt idx="249">
                  <c:v>4560000</c:v>
                </c:pt>
                <c:pt idx="250">
                  <c:v>5544000</c:v>
                </c:pt>
                <c:pt idx="251">
                  <c:v>4810000</c:v>
                </c:pt>
                <c:pt idx="252">
                  <c:v>4355000</c:v>
                </c:pt>
                <c:pt idx="253">
                  <c:v>4420000</c:v>
                </c:pt>
                <c:pt idx="254">
                  <c:v>3960000</c:v>
                </c:pt>
                <c:pt idx="255">
                  <c:v>4608000</c:v>
                </c:pt>
                <c:pt idx="256">
                  <c:v>5183000</c:v>
                </c:pt>
                <c:pt idx="257">
                  <c:v>3960000</c:v>
                </c:pt>
                <c:pt idx="258">
                  <c:v>4118000</c:v>
                </c:pt>
                <c:pt idx="259">
                  <c:v>4736000</c:v>
                </c:pt>
                <c:pt idx="260">
                  <c:v>4161000</c:v>
                </c:pt>
                <c:pt idx="261">
                  <c:v>11060000</c:v>
                </c:pt>
                <c:pt idx="262">
                  <c:v>11890000</c:v>
                </c:pt>
                <c:pt idx="263">
                  <c:v>13500000</c:v>
                </c:pt>
                <c:pt idx="264">
                  <c:v>10935000</c:v>
                </c:pt>
                <c:pt idx="265">
                  <c:v>8541000</c:v>
                </c:pt>
                <c:pt idx="266">
                  <c:v>9960000</c:v>
                </c:pt>
                <c:pt idx="267">
                  <c:v>10125000</c:v>
                </c:pt>
                <c:pt idx="268">
                  <c:v>8880000</c:v>
                </c:pt>
                <c:pt idx="269" formatCode="0.00E+00">
                  <c:v>10000000</c:v>
                </c:pt>
                <c:pt idx="270">
                  <c:v>8840000</c:v>
                </c:pt>
                <c:pt idx="271">
                  <c:v>9516000</c:v>
                </c:pt>
                <c:pt idx="272">
                  <c:v>7930000</c:v>
                </c:pt>
                <c:pt idx="273">
                  <c:v>8448000</c:v>
                </c:pt>
                <c:pt idx="274">
                  <c:v>6360000</c:v>
                </c:pt>
                <c:pt idx="275">
                  <c:v>8375000</c:v>
                </c:pt>
                <c:pt idx="276">
                  <c:v>1518000</c:v>
                </c:pt>
                <c:pt idx="277">
                  <c:v>1560000</c:v>
                </c:pt>
                <c:pt idx="278">
                  <c:v>1725000</c:v>
                </c:pt>
                <c:pt idx="279">
                  <c:v>1342000</c:v>
                </c:pt>
                <c:pt idx="280" formatCode="0.00E+00">
                  <c:v>900000</c:v>
                </c:pt>
                <c:pt idx="281">
                  <c:v>901000</c:v>
                </c:pt>
                <c:pt idx="282">
                  <c:v>656000</c:v>
                </c:pt>
                <c:pt idx="283">
                  <c:v>750000</c:v>
                </c:pt>
                <c:pt idx="284">
                  <c:v>690000</c:v>
                </c:pt>
                <c:pt idx="285">
                  <c:v>644000</c:v>
                </c:pt>
                <c:pt idx="286">
                  <c:v>583000</c:v>
                </c:pt>
                <c:pt idx="287">
                  <c:v>517000</c:v>
                </c:pt>
                <c:pt idx="288">
                  <c:v>572000</c:v>
                </c:pt>
                <c:pt idx="289">
                  <c:v>344000</c:v>
                </c:pt>
                <c:pt idx="290">
                  <c:v>371000</c:v>
                </c:pt>
                <c:pt idx="291">
                  <c:v>1548000</c:v>
                </c:pt>
                <c:pt idx="292">
                  <c:v>1314000</c:v>
                </c:pt>
                <c:pt idx="293">
                  <c:v>1224000</c:v>
                </c:pt>
                <c:pt idx="294">
                  <c:v>1122000</c:v>
                </c:pt>
                <c:pt idx="295">
                  <c:v>1404000</c:v>
                </c:pt>
                <c:pt idx="296">
                  <c:v>1449000</c:v>
                </c:pt>
                <c:pt idx="297">
                  <c:v>1170000</c:v>
                </c:pt>
                <c:pt idx="298">
                  <c:v>1280000</c:v>
                </c:pt>
                <c:pt idx="299">
                  <c:v>1372000</c:v>
                </c:pt>
                <c:pt idx="300">
                  <c:v>1380000</c:v>
                </c:pt>
                <c:pt idx="301">
                  <c:v>1372000</c:v>
                </c:pt>
                <c:pt idx="302">
                  <c:v>1456000</c:v>
                </c:pt>
                <c:pt idx="303">
                  <c:v>1568000</c:v>
                </c:pt>
                <c:pt idx="304">
                  <c:v>2070000</c:v>
                </c:pt>
                <c:pt idx="305">
                  <c:v>2124000</c:v>
                </c:pt>
                <c:pt idx="306">
                  <c:v>14030000</c:v>
                </c:pt>
                <c:pt idx="307">
                  <c:v>8540000</c:v>
                </c:pt>
                <c:pt idx="308">
                  <c:v>10912000</c:v>
                </c:pt>
                <c:pt idx="309">
                  <c:v>13872000</c:v>
                </c:pt>
                <c:pt idx="310">
                  <c:v>8442000</c:v>
                </c:pt>
                <c:pt idx="311">
                  <c:v>9570000</c:v>
                </c:pt>
                <c:pt idx="312">
                  <c:v>10780000</c:v>
                </c:pt>
                <c:pt idx="313">
                  <c:v>8710000</c:v>
                </c:pt>
                <c:pt idx="314">
                  <c:v>10428000</c:v>
                </c:pt>
                <c:pt idx="315">
                  <c:v>9180000</c:v>
                </c:pt>
                <c:pt idx="316">
                  <c:v>9380000</c:v>
                </c:pt>
                <c:pt idx="317">
                  <c:v>10220000</c:v>
                </c:pt>
                <c:pt idx="318">
                  <c:v>11618000</c:v>
                </c:pt>
                <c:pt idx="319">
                  <c:v>13340000</c:v>
                </c:pt>
                <c:pt idx="320">
                  <c:v>7540000</c:v>
                </c:pt>
                <c:pt idx="321">
                  <c:v>472000</c:v>
                </c:pt>
                <c:pt idx="322">
                  <c:v>414000</c:v>
                </c:pt>
                <c:pt idx="323">
                  <c:v>539000</c:v>
                </c:pt>
                <c:pt idx="324">
                  <c:v>572000</c:v>
                </c:pt>
                <c:pt idx="325">
                  <c:v>672000</c:v>
                </c:pt>
                <c:pt idx="326">
                  <c:v>440000</c:v>
                </c:pt>
                <c:pt idx="327">
                  <c:v>360000</c:v>
                </c:pt>
                <c:pt idx="328">
                  <c:v>540000</c:v>
                </c:pt>
                <c:pt idx="329" formatCode="0.00E+00">
                  <c:v>500000</c:v>
                </c:pt>
                <c:pt idx="330">
                  <c:v>540000</c:v>
                </c:pt>
                <c:pt idx="331">
                  <c:v>624000</c:v>
                </c:pt>
                <c:pt idx="332">
                  <c:v>495000</c:v>
                </c:pt>
                <c:pt idx="333">
                  <c:v>598000</c:v>
                </c:pt>
                <c:pt idx="334">
                  <c:v>868000</c:v>
                </c:pt>
                <c:pt idx="335">
                  <c:v>507000</c:v>
                </c:pt>
                <c:pt idx="336">
                  <c:v>29440000</c:v>
                </c:pt>
                <c:pt idx="337">
                  <c:v>26775000</c:v>
                </c:pt>
                <c:pt idx="338">
                  <c:v>34500000</c:v>
                </c:pt>
                <c:pt idx="339">
                  <c:v>26880000</c:v>
                </c:pt>
                <c:pt idx="340" formatCode="0.00E+00">
                  <c:v>24000000</c:v>
                </c:pt>
                <c:pt idx="341">
                  <c:v>29580000</c:v>
                </c:pt>
                <c:pt idx="342">
                  <c:v>30420000</c:v>
                </c:pt>
                <c:pt idx="343">
                  <c:v>33670000</c:v>
                </c:pt>
                <c:pt idx="344">
                  <c:v>25900000</c:v>
                </c:pt>
                <c:pt idx="345">
                  <c:v>31080000</c:v>
                </c:pt>
                <c:pt idx="346" formatCode="0.00E+00">
                  <c:v>36000000</c:v>
                </c:pt>
                <c:pt idx="347">
                  <c:v>34650000</c:v>
                </c:pt>
                <c:pt idx="348">
                  <c:v>46410000</c:v>
                </c:pt>
                <c:pt idx="349">
                  <c:v>32660000</c:v>
                </c:pt>
                <c:pt idx="350">
                  <c:v>33120000</c:v>
                </c:pt>
                <c:pt idx="351">
                  <c:v>4480000</c:v>
                </c:pt>
                <c:pt idx="352">
                  <c:v>4466000</c:v>
                </c:pt>
                <c:pt idx="353">
                  <c:v>4350000</c:v>
                </c:pt>
                <c:pt idx="354">
                  <c:v>2064000</c:v>
                </c:pt>
                <c:pt idx="355">
                  <c:v>3225000</c:v>
                </c:pt>
                <c:pt idx="356">
                  <c:v>3330000</c:v>
                </c:pt>
                <c:pt idx="357">
                  <c:v>4539000</c:v>
                </c:pt>
                <c:pt idx="358">
                  <c:v>2720000</c:v>
                </c:pt>
                <c:pt idx="359">
                  <c:v>3431000</c:v>
                </c:pt>
                <c:pt idx="360">
                  <c:v>2205000</c:v>
                </c:pt>
                <c:pt idx="361">
                  <c:v>2412000</c:v>
                </c:pt>
                <c:pt idx="362">
                  <c:v>2688000</c:v>
                </c:pt>
                <c:pt idx="363">
                  <c:v>2255000</c:v>
                </c:pt>
                <c:pt idx="364">
                  <c:v>2419000</c:v>
                </c:pt>
                <c:pt idx="365">
                  <c:v>2795000</c:v>
                </c:pt>
                <c:pt idx="366">
                  <c:v>539000</c:v>
                </c:pt>
                <c:pt idx="367">
                  <c:v>440000</c:v>
                </c:pt>
                <c:pt idx="368">
                  <c:v>385000</c:v>
                </c:pt>
                <c:pt idx="369">
                  <c:v>374000</c:v>
                </c:pt>
                <c:pt idx="370">
                  <c:v>440000</c:v>
                </c:pt>
                <c:pt idx="371">
                  <c:v>190000</c:v>
                </c:pt>
                <c:pt idx="372">
                  <c:v>324000</c:v>
                </c:pt>
                <c:pt idx="373">
                  <c:v>384000</c:v>
                </c:pt>
                <c:pt idx="374">
                  <c:v>324000</c:v>
                </c:pt>
                <c:pt idx="375">
                  <c:v>513000</c:v>
                </c:pt>
                <c:pt idx="376">
                  <c:v>360000</c:v>
                </c:pt>
                <c:pt idx="377">
                  <c:v>352000</c:v>
                </c:pt>
                <c:pt idx="378">
                  <c:v>455000</c:v>
                </c:pt>
                <c:pt idx="379">
                  <c:v>451000</c:v>
                </c:pt>
                <c:pt idx="380">
                  <c:v>462000</c:v>
                </c:pt>
                <c:pt idx="381">
                  <c:v>770000</c:v>
                </c:pt>
                <c:pt idx="382">
                  <c:v>780000</c:v>
                </c:pt>
                <c:pt idx="383">
                  <c:v>960000</c:v>
                </c:pt>
                <c:pt idx="384" formatCode="0.00E+00">
                  <c:v>700000</c:v>
                </c:pt>
                <c:pt idx="385">
                  <c:v>484000</c:v>
                </c:pt>
                <c:pt idx="386">
                  <c:v>246000</c:v>
                </c:pt>
                <c:pt idx="387">
                  <c:v>352000</c:v>
                </c:pt>
                <c:pt idx="388">
                  <c:v>343000</c:v>
                </c:pt>
                <c:pt idx="389">
                  <c:v>336000</c:v>
                </c:pt>
                <c:pt idx="390">
                  <c:v>354000</c:v>
                </c:pt>
                <c:pt idx="391">
                  <c:v>288000</c:v>
                </c:pt>
                <c:pt idx="392">
                  <c:v>420000</c:v>
                </c:pt>
                <c:pt idx="393">
                  <c:v>462000</c:v>
                </c:pt>
                <c:pt idx="394">
                  <c:v>392000</c:v>
                </c:pt>
                <c:pt idx="395">
                  <c:v>260000</c:v>
                </c:pt>
                <c:pt idx="396">
                  <c:v>460000</c:v>
                </c:pt>
                <c:pt idx="397">
                  <c:v>405000</c:v>
                </c:pt>
                <c:pt idx="398">
                  <c:v>350000</c:v>
                </c:pt>
                <c:pt idx="399">
                  <c:v>450000</c:v>
                </c:pt>
                <c:pt idx="400">
                  <c:v>558000</c:v>
                </c:pt>
                <c:pt idx="401">
                  <c:v>384000</c:v>
                </c:pt>
                <c:pt idx="402">
                  <c:v>770000</c:v>
                </c:pt>
                <c:pt idx="403">
                  <c:v>552000</c:v>
                </c:pt>
                <c:pt idx="404">
                  <c:v>333000</c:v>
                </c:pt>
                <c:pt idx="405">
                  <c:v>280000</c:v>
                </c:pt>
                <c:pt idx="406">
                  <c:v>290000</c:v>
                </c:pt>
                <c:pt idx="407">
                  <c:v>5200000</c:v>
                </c:pt>
                <c:pt idx="408">
                  <c:v>4830000</c:v>
                </c:pt>
                <c:pt idx="409">
                  <c:v>4640000</c:v>
                </c:pt>
                <c:pt idx="410">
                  <c:v>3710000</c:v>
                </c:pt>
                <c:pt idx="411">
                  <c:v>5880000</c:v>
                </c:pt>
                <c:pt idx="412">
                  <c:v>4824000</c:v>
                </c:pt>
                <c:pt idx="413">
                  <c:v>4288000</c:v>
                </c:pt>
                <c:pt idx="414">
                  <c:v>4307000</c:v>
                </c:pt>
                <c:pt idx="415">
                  <c:v>3712000</c:v>
                </c:pt>
                <c:pt idx="416">
                  <c:v>3021000</c:v>
                </c:pt>
                <c:pt idx="417">
                  <c:v>3500000</c:v>
                </c:pt>
                <c:pt idx="418">
                  <c:v>2925000</c:v>
                </c:pt>
                <c:pt idx="419">
                  <c:v>2880000</c:v>
                </c:pt>
                <c:pt idx="420">
                  <c:v>2744000</c:v>
                </c:pt>
                <c:pt idx="421">
                  <c:v>2601000</c:v>
                </c:pt>
                <c:pt idx="422">
                  <c:v>1404000</c:v>
                </c:pt>
                <c:pt idx="423">
                  <c:v>1480000</c:v>
                </c:pt>
                <c:pt idx="424">
                  <c:v>1170000</c:v>
                </c:pt>
                <c:pt idx="425">
                  <c:v>1458000</c:v>
                </c:pt>
                <c:pt idx="426">
                  <c:v>1260000</c:v>
                </c:pt>
                <c:pt idx="427">
                  <c:v>750000</c:v>
                </c:pt>
                <c:pt idx="428">
                  <c:v>928000</c:v>
                </c:pt>
                <c:pt idx="429">
                  <c:v>1035000</c:v>
                </c:pt>
                <c:pt idx="430">
                  <c:v>784000</c:v>
                </c:pt>
                <c:pt idx="431">
                  <c:v>854000</c:v>
                </c:pt>
                <c:pt idx="432">
                  <c:v>742000</c:v>
                </c:pt>
                <c:pt idx="433">
                  <c:v>550000</c:v>
                </c:pt>
                <c:pt idx="434">
                  <c:v>1116000</c:v>
                </c:pt>
                <c:pt idx="435">
                  <c:v>990000</c:v>
                </c:pt>
                <c:pt idx="436">
                  <c:v>1080000</c:v>
                </c:pt>
                <c:pt idx="437">
                  <c:v>204000</c:v>
                </c:pt>
                <c:pt idx="438">
                  <c:v>270000</c:v>
                </c:pt>
                <c:pt idx="439">
                  <c:v>245000</c:v>
                </c:pt>
                <c:pt idx="440">
                  <c:v>188000</c:v>
                </c:pt>
                <c:pt idx="441">
                  <c:v>159000</c:v>
                </c:pt>
                <c:pt idx="442">
                  <c:v>141000</c:v>
                </c:pt>
                <c:pt idx="443">
                  <c:v>2250000</c:v>
                </c:pt>
                <c:pt idx="444">
                  <c:v>2565000</c:v>
                </c:pt>
                <c:pt idx="445">
                  <c:v>2448000</c:v>
                </c:pt>
                <c:pt idx="446">
                  <c:v>1936000</c:v>
                </c:pt>
                <c:pt idx="447">
                  <c:v>2107000</c:v>
                </c:pt>
                <c:pt idx="448">
                  <c:v>2142000</c:v>
                </c:pt>
                <c:pt idx="449">
                  <c:v>2268000</c:v>
                </c:pt>
                <c:pt idx="450">
                  <c:v>1638000</c:v>
                </c:pt>
                <c:pt idx="451">
                  <c:v>2208000</c:v>
                </c:pt>
                <c:pt idx="452">
                  <c:v>1978000</c:v>
                </c:pt>
                <c:pt idx="453">
                  <c:v>2150000</c:v>
                </c:pt>
                <c:pt idx="454">
                  <c:v>1870000</c:v>
                </c:pt>
                <c:pt idx="455">
                  <c:v>2301000</c:v>
                </c:pt>
                <c:pt idx="456">
                  <c:v>2040000</c:v>
                </c:pt>
                <c:pt idx="457">
                  <c:v>1920000</c:v>
                </c:pt>
                <c:pt idx="458">
                  <c:v>1716000</c:v>
                </c:pt>
                <c:pt idx="459">
                  <c:v>1680000</c:v>
                </c:pt>
                <c:pt idx="460">
                  <c:v>1125000</c:v>
                </c:pt>
                <c:pt idx="461">
                  <c:v>1482000</c:v>
                </c:pt>
                <c:pt idx="462">
                  <c:v>1653000</c:v>
                </c:pt>
                <c:pt idx="463">
                  <c:v>1350000</c:v>
                </c:pt>
                <c:pt idx="464">
                  <c:v>1620000</c:v>
                </c:pt>
                <c:pt idx="465">
                  <c:v>1568000</c:v>
                </c:pt>
                <c:pt idx="466">
                  <c:v>1120000</c:v>
                </c:pt>
                <c:pt idx="467">
                  <c:v>1050000</c:v>
                </c:pt>
                <c:pt idx="468">
                  <c:v>1104000</c:v>
                </c:pt>
                <c:pt idx="469">
                  <c:v>840000</c:v>
                </c:pt>
                <c:pt idx="470">
                  <c:v>1110000</c:v>
                </c:pt>
                <c:pt idx="471">
                  <c:v>1056000</c:v>
                </c:pt>
                <c:pt idx="472">
                  <c:v>960000</c:v>
                </c:pt>
                <c:pt idx="473">
                  <c:v>280000</c:v>
                </c:pt>
                <c:pt idx="474">
                  <c:v>470000</c:v>
                </c:pt>
                <c:pt idx="475">
                  <c:v>280000</c:v>
                </c:pt>
                <c:pt idx="476">
                  <c:v>21375000</c:v>
                </c:pt>
                <c:pt idx="477">
                  <c:v>23296000</c:v>
                </c:pt>
                <c:pt idx="478">
                  <c:v>28435000</c:v>
                </c:pt>
                <c:pt idx="479">
                  <c:v>15275000</c:v>
                </c:pt>
                <c:pt idx="480">
                  <c:v>11475000</c:v>
                </c:pt>
                <c:pt idx="481">
                  <c:v>15050000</c:v>
                </c:pt>
                <c:pt idx="482">
                  <c:v>22575000</c:v>
                </c:pt>
                <c:pt idx="483">
                  <c:v>17380000</c:v>
                </c:pt>
                <c:pt idx="484">
                  <c:v>10575000</c:v>
                </c:pt>
                <c:pt idx="485">
                  <c:v>13260000</c:v>
                </c:pt>
                <c:pt idx="486">
                  <c:v>21375000</c:v>
                </c:pt>
                <c:pt idx="487">
                  <c:v>17820000</c:v>
                </c:pt>
                <c:pt idx="488">
                  <c:v>15370000</c:v>
                </c:pt>
                <c:pt idx="489">
                  <c:v>16500000</c:v>
                </c:pt>
                <c:pt idx="490">
                  <c:v>16380000</c:v>
                </c:pt>
                <c:pt idx="491">
                  <c:v>448000</c:v>
                </c:pt>
                <c:pt idx="492">
                  <c:v>408000</c:v>
                </c:pt>
                <c:pt idx="493">
                  <c:v>549000</c:v>
                </c:pt>
                <c:pt idx="494">
                  <c:v>472000</c:v>
                </c:pt>
                <c:pt idx="495">
                  <c:v>488000</c:v>
                </c:pt>
                <c:pt idx="496">
                  <c:v>240000</c:v>
                </c:pt>
                <c:pt idx="497">
                  <c:v>324000</c:v>
                </c:pt>
                <c:pt idx="498">
                  <c:v>385000</c:v>
                </c:pt>
                <c:pt idx="499">
                  <c:v>385000</c:v>
                </c:pt>
                <c:pt idx="500">
                  <c:v>455000</c:v>
                </c:pt>
                <c:pt idx="501">
                  <c:v>427000</c:v>
                </c:pt>
                <c:pt idx="502">
                  <c:v>357000</c:v>
                </c:pt>
                <c:pt idx="503">
                  <c:v>504000</c:v>
                </c:pt>
                <c:pt idx="504">
                  <c:v>308000</c:v>
                </c:pt>
                <c:pt idx="505">
                  <c:v>366000</c:v>
                </c:pt>
                <c:pt idx="506">
                  <c:v>7007000</c:v>
                </c:pt>
                <c:pt idx="507">
                  <c:v>8748000</c:v>
                </c:pt>
                <c:pt idx="508">
                  <c:v>8295000</c:v>
                </c:pt>
                <c:pt idx="509">
                  <c:v>7663000</c:v>
                </c:pt>
                <c:pt idx="510">
                  <c:v>7638000</c:v>
                </c:pt>
                <c:pt idx="511">
                  <c:v>9380000</c:v>
                </c:pt>
                <c:pt idx="512">
                  <c:v>8816000</c:v>
                </c:pt>
                <c:pt idx="513">
                  <c:v>5964000</c:v>
                </c:pt>
                <c:pt idx="514">
                  <c:v>5740000</c:v>
                </c:pt>
                <c:pt idx="515">
                  <c:v>8610000</c:v>
                </c:pt>
                <c:pt idx="516">
                  <c:v>4928000</c:v>
                </c:pt>
                <c:pt idx="517">
                  <c:v>5607000</c:v>
                </c:pt>
                <c:pt idx="518">
                  <c:v>7200000</c:v>
                </c:pt>
                <c:pt idx="519">
                  <c:v>4524000</c:v>
                </c:pt>
                <c:pt idx="520">
                  <c:v>4784000</c:v>
                </c:pt>
                <c:pt idx="521">
                  <c:v>1740000</c:v>
                </c:pt>
                <c:pt idx="522">
                  <c:v>1170000</c:v>
                </c:pt>
                <c:pt idx="523">
                  <c:v>984000</c:v>
                </c:pt>
                <c:pt idx="524">
                  <c:v>874000</c:v>
                </c:pt>
                <c:pt idx="525">
                  <c:v>1298000</c:v>
                </c:pt>
                <c:pt idx="526">
                  <c:v>1425000</c:v>
                </c:pt>
                <c:pt idx="527">
                  <c:v>1680000</c:v>
                </c:pt>
                <c:pt idx="528">
                  <c:v>1080000</c:v>
                </c:pt>
                <c:pt idx="529">
                  <c:v>1300000</c:v>
                </c:pt>
                <c:pt idx="530">
                  <c:v>1176000</c:v>
                </c:pt>
                <c:pt idx="531">
                  <c:v>1344000</c:v>
                </c:pt>
                <c:pt idx="532">
                  <c:v>988000</c:v>
                </c:pt>
                <c:pt idx="533">
                  <c:v>780000</c:v>
                </c:pt>
                <c:pt idx="534">
                  <c:v>897000</c:v>
                </c:pt>
                <c:pt idx="535">
                  <c:v>950000</c:v>
                </c:pt>
                <c:pt idx="536">
                  <c:v>296000</c:v>
                </c:pt>
                <c:pt idx="537">
                  <c:v>245000</c:v>
                </c:pt>
                <c:pt idx="538">
                  <c:v>294000</c:v>
                </c:pt>
                <c:pt idx="539">
                  <c:v>468000</c:v>
                </c:pt>
                <c:pt idx="540">
                  <c:v>304000</c:v>
                </c:pt>
                <c:pt idx="541">
                  <c:v>222000</c:v>
                </c:pt>
                <c:pt idx="542">
                  <c:v>266000</c:v>
                </c:pt>
                <c:pt idx="543">
                  <c:v>296000</c:v>
                </c:pt>
                <c:pt idx="544">
                  <c:v>336000</c:v>
                </c:pt>
                <c:pt idx="545">
                  <c:v>276000</c:v>
                </c:pt>
                <c:pt idx="546">
                  <c:v>252000</c:v>
                </c:pt>
                <c:pt idx="547">
                  <c:v>234000</c:v>
                </c:pt>
                <c:pt idx="548">
                  <c:v>185000</c:v>
                </c:pt>
                <c:pt idx="549">
                  <c:v>160000</c:v>
                </c:pt>
                <c:pt idx="550">
                  <c:v>164000</c:v>
                </c:pt>
                <c:pt idx="551">
                  <c:v>384000</c:v>
                </c:pt>
                <c:pt idx="552">
                  <c:v>396000</c:v>
                </c:pt>
                <c:pt idx="553">
                  <c:v>413000</c:v>
                </c:pt>
                <c:pt idx="554">
                  <c:v>567000</c:v>
                </c:pt>
                <c:pt idx="555">
                  <c:v>623000</c:v>
                </c:pt>
                <c:pt idx="556">
                  <c:v>581000</c:v>
                </c:pt>
                <c:pt idx="557">
                  <c:v>408000</c:v>
                </c:pt>
                <c:pt idx="558">
                  <c:v>546000</c:v>
                </c:pt>
                <c:pt idx="559">
                  <c:v>336000</c:v>
                </c:pt>
                <c:pt idx="560">
                  <c:v>320000</c:v>
                </c:pt>
                <c:pt idx="561">
                  <c:v>330000</c:v>
                </c:pt>
                <c:pt idx="562">
                  <c:v>245000</c:v>
                </c:pt>
                <c:pt idx="563">
                  <c:v>260000</c:v>
                </c:pt>
                <c:pt idx="564">
                  <c:v>172000</c:v>
                </c:pt>
                <c:pt idx="565">
                  <c:v>240000</c:v>
                </c:pt>
                <c:pt idx="566">
                  <c:v>2958000</c:v>
                </c:pt>
                <c:pt idx="567">
                  <c:v>2600000</c:v>
                </c:pt>
                <c:pt idx="568">
                  <c:v>2808000</c:v>
                </c:pt>
                <c:pt idx="569">
                  <c:v>2496000</c:v>
                </c:pt>
                <c:pt idx="570">
                  <c:v>2550000</c:v>
                </c:pt>
                <c:pt idx="571">
                  <c:v>3248000</c:v>
                </c:pt>
                <c:pt idx="572">
                  <c:v>3528000</c:v>
                </c:pt>
                <c:pt idx="573">
                  <c:v>2805000</c:v>
                </c:pt>
                <c:pt idx="574">
                  <c:v>2548000</c:v>
                </c:pt>
                <c:pt idx="575">
                  <c:v>2024000</c:v>
                </c:pt>
                <c:pt idx="576">
                  <c:v>2156000</c:v>
                </c:pt>
                <c:pt idx="577">
                  <c:v>2728000</c:v>
                </c:pt>
                <c:pt idx="578">
                  <c:v>2627000</c:v>
                </c:pt>
                <c:pt idx="579">
                  <c:v>2698000</c:v>
                </c:pt>
                <c:pt idx="580">
                  <c:v>2542000</c:v>
                </c:pt>
                <c:pt idx="581">
                  <c:v>8099000</c:v>
                </c:pt>
                <c:pt idx="582" formatCode="0.00E+00">
                  <c:v>6000000</c:v>
                </c:pt>
                <c:pt idx="583">
                  <c:v>7560000</c:v>
                </c:pt>
                <c:pt idx="584">
                  <c:v>5427000</c:v>
                </c:pt>
                <c:pt idx="585">
                  <c:v>6650000</c:v>
                </c:pt>
                <c:pt idx="586">
                  <c:v>5698000</c:v>
                </c:pt>
                <c:pt idx="587">
                  <c:v>5848000</c:v>
                </c:pt>
                <c:pt idx="588">
                  <c:v>5312000</c:v>
                </c:pt>
                <c:pt idx="589">
                  <c:v>5952000</c:v>
                </c:pt>
                <c:pt idx="590">
                  <c:v>5040000</c:v>
                </c:pt>
                <c:pt idx="591">
                  <c:v>4640000</c:v>
                </c:pt>
                <c:pt idx="592">
                  <c:v>3780000</c:v>
                </c:pt>
                <c:pt idx="593">
                  <c:v>4096000</c:v>
                </c:pt>
                <c:pt idx="594">
                  <c:v>3591000</c:v>
                </c:pt>
                <c:pt idx="595">
                  <c:v>4140000</c:v>
                </c:pt>
                <c:pt idx="596">
                  <c:v>330000</c:v>
                </c:pt>
                <c:pt idx="597">
                  <c:v>234000</c:v>
                </c:pt>
                <c:pt idx="598">
                  <c:v>378000</c:v>
                </c:pt>
                <c:pt idx="599">
                  <c:v>455000</c:v>
                </c:pt>
                <c:pt idx="600">
                  <c:v>459000</c:v>
                </c:pt>
                <c:pt idx="601">
                  <c:v>376000</c:v>
                </c:pt>
                <c:pt idx="602">
                  <c:v>495000</c:v>
                </c:pt>
                <c:pt idx="603">
                  <c:v>408000</c:v>
                </c:pt>
                <c:pt idx="604">
                  <c:v>252000</c:v>
                </c:pt>
                <c:pt idx="605">
                  <c:v>288000</c:v>
                </c:pt>
                <c:pt idx="606">
                  <c:v>258000</c:v>
                </c:pt>
                <c:pt idx="607">
                  <c:v>185000</c:v>
                </c:pt>
                <c:pt idx="608" formatCode="0.00E+00">
                  <c:v>200000</c:v>
                </c:pt>
                <c:pt idx="609">
                  <c:v>212000</c:v>
                </c:pt>
                <c:pt idx="610">
                  <c:v>288000</c:v>
                </c:pt>
                <c:pt idx="611">
                  <c:v>2760000</c:v>
                </c:pt>
                <c:pt idx="612">
                  <c:v>2664000</c:v>
                </c:pt>
                <c:pt idx="613">
                  <c:v>3627000</c:v>
                </c:pt>
                <c:pt idx="614">
                  <c:v>2926000</c:v>
                </c:pt>
                <c:pt idx="615">
                  <c:v>2394000</c:v>
                </c:pt>
                <c:pt idx="616">
                  <c:v>3159000</c:v>
                </c:pt>
                <c:pt idx="617">
                  <c:v>2925000</c:v>
                </c:pt>
                <c:pt idx="618">
                  <c:v>2240000</c:v>
                </c:pt>
                <c:pt idx="619">
                  <c:v>3315000</c:v>
                </c:pt>
                <c:pt idx="620">
                  <c:v>3440000</c:v>
                </c:pt>
                <c:pt idx="621">
                  <c:v>2379000</c:v>
                </c:pt>
                <c:pt idx="622">
                  <c:v>1776000</c:v>
                </c:pt>
                <c:pt idx="623">
                  <c:v>1224000</c:v>
                </c:pt>
                <c:pt idx="624">
                  <c:v>1890000</c:v>
                </c:pt>
                <c:pt idx="625">
                  <c:v>2550000</c:v>
                </c:pt>
              </c:numCache>
            </c:numRef>
          </c:yVal>
          <c:smooth val="0"/>
          <c:extLst>
            <c:ext xmlns:c16="http://schemas.microsoft.com/office/drawing/2014/chart" uri="{C3380CC4-5D6E-409C-BE32-E72D297353CC}">
              <c16:uniqueId val="{00000000-FC15-4437-B6BF-75E3F77CC8D2}"/>
            </c:ext>
          </c:extLst>
        </c:ser>
        <c:dLbls>
          <c:showLegendKey val="0"/>
          <c:showVal val="0"/>
          <c:showCatName val="0"/>
          <c:showSerName val="0"/>
          <c:showPercent val="0"/>
          <c:showBubbleSize val="0"/>
        </c:dLbls>
        <c:axId val="908824800"/>
        <c:axId val="908835952"/>
      </c:scatterChart>
      <c:valAx>
        <c:axId val="9088248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8835952"/>
        <c:crosses val="autoZero"/>
        <c:crossBetween val="midCat"/>
      </c:valAx>
      <c:valAx>
        <c:axId val="908835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88248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Correlation!$V$39</c:f>
              <c:strCache>
                <c:ptCount val="1"/>
                <c:pt idx="0">
                  <c:v>Y</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xVal>
            <c:numRef>
              <c:f>Correlation!$U$40:$U$44</c:f>
              <c:numCache>
                <c:formatCode>General</c:formatCode>
                <c:ptCount val="5"/>
                <c:pt idx="0">
                  <c:v>1</c:v>
                </c:pt>
                <c:pt idx="1">
                  <c:v>2</c:v>
                </c:pt>
                <c:pt idx="2">
                  <c:v>3</c:v>
                </c:pt>
                <c:pt idx="3">
                  <c:v>4</c:v>
                </c:pt>
                <c:pt idx="4">
                  <c:v>5</c:v>
                </c:pt>
              </c:numCache>
            </c:numRef>
          </c:xVal>
          <c:yVal>
            <c:numRef>
              <c:f>Correlation!$V$40:$V$44</c:f>
              <c:numCache>
                <c:formatCode>General</c:formatCode>
                <c:ptCount val="5"/>
                <c:pt idx="0">
                  <c:v>1</c:v>
                </c:pt>
                <c:pt idx="1">
                  <c:v>2</c:v>
                </c:pt>
                <c:pt idx="2">
                  <c:v>3</c:v>
                </c:pt>
                <c:pt idx="3">
                  <c:v>4</c:v>
                </c:pt>
                <c:pt idx="4">
                  <c:v>5</c:v>
                </c:pt>
              </c:numCache>
            </c:numRef>
          </c:yVal>
          <c:smooth val="0"/>
          <c:extLst>
            <c:ext xmlns:c16="http://schemas.microsoft.com/office/drawing/2014/chart" uri="{C3380CC4-5D6E-409C-BE32-E72D297353CC}">
              <c16:uniqueId val="{00000002-2761-4C8E-83C1-EA127F9D7237}"/>
            </c:ext>
          </c:extLst>
        </c:ser>
        <c:dLbls>
          <c:showLegendKey val="0"/>
          <c:showVal val="0"/>
          <c:showCatName val="0"/>
          <c:showSerName val="0"/>
          <c:showPercent val="0"/>
          <c:showBubbleSize val="0"/>
        </c:dLbls>
        <c:axId val="921535872"/>
        <c:axId val="921534560"/>
      </c:scatterChart>
      <c:valAx>
        <c:axId val="9215358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1534560"/>
        <c:crosses val="autoZero"/>
        <c:crossBetween val="midCat"/>
      </c:valAx>
      <c:valAx>
        <c:axId val="921534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153587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Correlation!$V$47</c:f>
              <c:strCache>
                <c:ptCount val="1"/>
                <c:pt idx="0">
                  <c:v>Y</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1">
                    <a:alpha val="91000"/>
                  </a:schemeClr>
                </a:solidFill>
                <a:prstDash val="sysDot"/>
              </a:ln>
              <a:effectLst/>
            </c:spPr>
            <c:trendlineType val="linear"/>
            <c:dispRSqr val="1"/>
            <c:dispEq val="0"/>
            <c:trendlineLbl>
              <c:layout>
                <c:manualLayout>
                  <c:x val="-1.1898772443599966E-2"/>
                  <c:y val="-7.2218002126344563E-2"/>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trendline>
            <c:spPr>
              <a:ln w="19050" cap="rnd">
                <a:solidFill>
                  <a:schemeClr val="accent1"/>
                </a:solidFill>
                <a:prstDash val="sysDot"/>
              </a:ln>
              <a:effectLst/>
            </c:spPr>
            <c:trendlineType val="linear"/>
            <c:dispRSqr val="0"/>
            <c:dispEq val="0"/>
          </c:trendline>
          <c:xVal>
            <c:numRef>
              <c:f>Correlation!$U$48:$U$52</c:f>
              <c:numCache>
                <c:formatCode>General</c:formatCode>
                <c:ptCount val="5"/>
                <c:pt idx="0">
                  <c:v>1</c:v>
                </c:pt>
                <c:pt idx="1">
                  <c:v>90</c:v>
                </c:pt>
                <c:pt idx="2">
                  <c:v>120</c:v>
                </c:pt>
                <c:pt idx="3">
                  <c:v>150</c:v>
                </c:pt>
                <c:pt idx="4">
                  <c:v>180</c:v>
                </c:pt>
              </c:numCache>
            </c:numRef>
          </c:xVal>
          <c:yVal>
            <c:numRef>
              <c:f>Correlation!$V$48:$V$52</c:f>
              <c:numCache>
                <c:formatCode>General</c:formatCode>
                <c:ptCount val="5"/>
                <c:pt idx="0">
                  <c:v>1</c:v>
                </c:pt>
                <c:pt idx="1">
                  <c:v>2</c:v>
                </c:pt>
                <c:pt idx="2">
                  <c:v>3</c:v>
                </c:pt>
                <c:pt idx="3">
                  <c:v>4</c:v>
                </c:pt>
                <c:pt idx="4">
                  <c:v>5</c:v>
                </c:pt>
              </c:numCache>
            </c:numRef>
          </c:yVal>
          <c:smooth val="0"/>
          <c:extLst>
            <c:ext xmlns:c16="http://schemas.microsoft.com/office/drawing/2014/chart" uri="{C3380CC4-5D6E-409C-BE32-E72D297353CC}">
              <c16:uniqueId val="{00000003-B21D-4BBB-87F2-E9FEA4CF1C3F}"/>
            </c:ext>
          </c:extLst>
        </c:ser>
        <c:dLbls>
          <c:showLegendKey val="0"/>
          <c:showVal val="0"/>
          <c:showCatName val="0"/>
          <c:showSerName val="0"/>
          <c:showPercent val="0"/>
          <c:showBubbleSize val="0"/>
        </c:dLbls>
        <c:axId val="913446480"/>
        <c:axId val="913445496"/>
      </c:scatterChart>
      <c:valAx>
        <c:axId val="9134464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3445496"/>
        <c:crosses val="autoZero"/>
        <c:crossBetween val="midCat"/>
      </c:valAx>
      <c:valAx>
        <c:axId val="9134454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344648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Correlation!$AV$2</c:f>
              <c:strCache>
                <c:ptCount val="1"/>
                <c:pt idx="0">
                  <c:v>yieldpercol</c:v>
                </c:pt>
              </c:strCache>
            </c:strRef>
          </c:tx>
          <c:spPr>
            <a:ln w="19050" cap="rnd">
              <a:noFill/>
              <a:round/>
            </a:ln>
            <a:effectLst/>
          </c:spPr>
          <c:marker>
            <c:symbol val="circle"/>
            <c:size val="5"/>
            <c:spPr>
              <a:solidFill>
                <a:schemeClr val="accent1"/>
              </a:solidFill>
              <a:ln w="9525">
                <a:solidFill>
                  <a:schemeClr val="accent1"/>
                </a:solidFill>
              </a:ln>
              <a:effectLst/>
            </c:spPr>
          </c:marker>
          <c:xVal>
            <c:numRef>
              <c:f>Correlation!$AU$3:$AU$628</c:f>
              <c:numCache>
                <c:formatCode>General</c:formatCode>
                <c:ptCount val="626"/>
                <c:pt idx="0">
                  <c:v>16000</c:v>
                </c:pt>
                <c:pt idx="1">
                  <c:v>17000</c:v>
                </c:pt>
                <c:pt idx="2">
                  <c:v>16000</c:v>
                </c:pt>
                <c:pt idx="3">
                  <c:v>14000</c:v>
                </c:pt>
                <c:pt idx="4">
                  <c:v>12000</c:v>
                </c:pt>
                <c:pt idx="5">
                  <c:v>13000</c:v>
                </c:pt>
                <c:pt idx="6">
                  <c:v>12000</c:v>
                </c:pt>
                <c:pt idx="7">
                  <c:v>13000</c:v>
                </c:pt>
                <c:pt idx="8">
                  <c:v>11000</c:v>
                </c:pt>
                <c:pt idx="9">
                  <c:v>11000</c:v>
                </c:pt>
                <c:pt idx="10">
                  <c:v>9000</c:v>
                </c:pt>
                <c:pt idx="11">
                  <c:v>9000</c:v>
                </c:pt>
                <c:pt idx="12">
                  <c:v>9000</c:v>
                </c:pt>
                <c:pt idx="13">
                  <c:v>9000</c:v>
                </c:pt>
                <c:pt idx="14">
                  <c:v>8000</c:v>
                </c:pt>
                <c:pt idx="15">
                  <c:v>53000</c:v>
                </c:pt>
                <c:pt idx="16">
                  <c:v>52000</c:v>
                </c:pt>
                <c:pt idx="17">
                  <c:v>52000</c:v>
                </c:pt>
                <c:pt idx="18">
                  <c:v>50000</c:v>
                </c:pt>
                <c:pt idx="19">
                  <c:v>45000</c:v>
                </c:pt>
                <c:pt idx="20">
                  <c:v>40000</c:v>
                </c:pt>
                <c:pt idx="21">
                  <c:v>40000</c:v>
                </c:pt>
                <c:pt idx="22">
                  <c:v>36000</c:v>
                </c:pt>
                <c:pt idx="23">
                  <c:v>32000</c:v>
                </c:pt>
                <c:pt idx="24">
                  <c:v>28000</c:v>
                </c:pt>
                <c:pt idx="25">
                  <c:v>28000</c:v>
                </c:pt>
                <c:pt idx="26">
                  <c:v>24000</c:v>
                </c:pt>
                <c:pt idx="27">
                  <c:v>25000</c:v>
                </c:pt>
                <c:pt idx="28">
                  <c:v>22000</c:v>
                </c:pt>
                <c:pt idx="29">
                  <c:v>25000</c:v>
                </c:pt>
                <c:pt idx="30">
                  <c:v>55000</c:v>
                </c:pt>
                <c:pt idx="31">
                  <c:v>52000</c:v>
                </c:pt>
                <c:pt idx="32">
                  <c:v>40000</c:v>
                </c:pt>
                <c:pt idx="33">
                  <c:v>43000</c:v>
                </c:pt>
                <c:pt idx="34">
                  <c:v>38000</c:v>
                </c:pt>
                <c:pt idx="35">
                  <c:v>35000</c:v>
                </c:pt>
                <c:pt idx="36">
                  <c:v>32000</c:v>
                </c:pt>
                <c:pt idx="37">
                  <c:v>36000</c:v>
                </c:pt>
                <c:pt idx="38">
                  <c:v>30000</c:v>
                </c:pt>
                <c:pt idx="39">
                  <c:v>30000</c:v>
                </c:pt>
                <c:pt idx="40">
                  <c:v>25000</c:v>
                </c:pt>
                <c:pt idx="41">
                  <c:v>20000</c:v>
                </c:pt>
                <c:pt idx="42">
                  <c:v>24000</c:v>
                </c:pt>
                <c:pt idx="43">
                  <c:v>23000</c:v>
                </c:pt>
                <c:pt idx="44">
                  <c:v>22000</c:v>
                </c:pt>
                <c:pt idx="45">
                  <c:v>450000</c:v>
                </c:pt>
                <c:pt idx="46">
                  <c:v>465000</c:v>
                </c:pt>
                <c:pt idx="47">
                  <c:v>440000</c:v>
                </c:pt>
                <c:pt idx="48">
                  <c:v>460000</c:v>
                </c:pt>
                <c:pt idx="49">
                  <c:v>470000</c:v>
                </c:pt>
                <c:pt idx="50">
                  <c:v>480000</c:v>
                </c:pt>
                <c:pt idx="51">
                  <c:v>390000</c:v>
                </c:pt>
                <c:pt idx="52" formatCode="0.00E+00">
                  <c:v>400000</c:v>
                </c:pt>
                <c:pt idx="53">
                  <c:v>380000</c:v>
                </c:pt>
                <c:pt idx="54">
                  <c:v>340000</c:v>
                </c:pt>
                <c:pt idx="55">
                  <c:v>360000</c:v>
                </c:pt>
                <c:pt idx="56">
                  <c:v>355000</c:v>
                </c:pt>
                <c:pt idx="57">
                  <c:v>410000</c:v>
                </c:pt>
                <c:pt idx="58">
                  <c:v>370000</c:v>
                </c:pt>
                <c:pt idx="59">
                  <c:v>330000</c:v>
                </c:pt>
                <c:pt idx="60">
                  <c:v>27000</c:v>
                </c:pt>
                <c:pt idx="61">
                  <c:v>27000</c:v>
                </c:pt>
                <c:pt idx="62">
                  <c:v>29000</c:v>
                </c:pt>
                <c:pt idx="63">
                  <c:v>26000</c:v>
                </c:pt>
                <c:pt idx="64">
                  <c:v>24000</c:v>
                </c:pt>
                <c:pt idx="65">
                  <c:v>24000</c:v>
                </c:pt>
                <c:pt idx="66">
                  <c:v>23000</c:v>
                </c:pt>
                <c:pt idx="67">
                  <c:v>28000</c:v>
                </c:pt>
                <c:pt idx="68">
                  <c:v>36000</c:v>
                </c:pt>
                <c:pt idx="69">
                  <c:v>31000</c:v>
                </c:pt>
                <c:pt idx="70">
                  <c:v>27000</c:v>
                </c:pt>
                <c:pt idx="71">
                  <c:v>28000</c:v>
                </c:pt>
                <c:pt idx="72">
                  <c:v>34000</c:v>
                </c:pt>
                <c:pt idx="73">
                  <c:v>31000</c:v>
                </c:pt>
                <c:pt idx="74">
                  <c:v>25000</c:v>
                </c:pt>
                <c:pt idx="75">
                  <c:v>230000</c:v>
                </c:pt>
                <c:pt idx="76">
                  <c:v>228000</c:v>
                </c:pt>
                <c:pt idx="77">
                  <c:v>232000</c:v>
                </c:pt>
                <c:pt idx="78">
                  <c:v>220000</c:v>
                </c:pt>
                <c:pt idx="79">
                  <c:v>220000</c:v>
                </c:pt>
                <c:pt idx="80">
                  <c:v>210000</c:v>
                </c:pt>
                <c:pt idx="81">
                  <c:v>205000</c:v>
                </c:pt>
                <c:pt idx="82">
                  <c:v>160000</c:v>
                </c:pt>
                <c:pt idx="83">
                  <c:v>170000</c:v>
                </c:pt>
                <c:pt idx="84">
                  <c:v>160000</c:v>
                </c:pt>
                <c:pt idx="85">
                  <c:v>150000</c:v>
                </c:pt>
                <c:pt idx="86">
                  <c:v>170000</c:v>
                </c:pt>
                <c:pt idx="87" formatCode="0.00E+00">
                  <c:v>200000</c:v>
                </c:pt>
                <c:pt idx="88">
                  <c:v>180000</c:v>
                </c:pt>
                <c:pt idx="89">
                  <c:v>193000</c:v>
                </c:pt>
                <c:pt idx="90">
                  <c:v>75000</c:v>
                </c:pt>
                <c:pt idx="91">
                  <c:v>65000</c:v>
                </c:pt>
                <c:pt idx="92">
                  <c:v>55000</c:v>
                </c:pt>
                <c:pt idx="93">
                  <c:v>55000</c:v>
                </c:pt>
                <c:pt idx="94">
                  <c:v>50000</c:v>
                </c:pt>
                <c:pt idx="95">
                  <c:v>52000</c:v>
                </c:pt>
                <c:pt idx="96">
                  <c:v>63000</c:v>
                </c:pt>
                <c:pt idx="97">
                  <c:v>59000</c:v>
                </c:pt>
                <c:pt idx="98">
                  <c:v>63000</c:v>
                </c:pt>
                <c:pt idx="99">
                  <c:v>60000</c:v>
                </c:pt>
                <c:pt idx="100">
                  <c:v>65000</c:v>
                </c:pt>
                <c:pt idx="101">
                  <c:v>65000</c:v>
                </c:pt>
                <c:pt idx="102">
                  <c:v>55000</c:v>
                </c:pt>
                <c:pt idx="103">
                  <c:v>65000</c:v>
                </c:pt>
                <c:pt idx="104">
                  <c:v>59000</c:v>
                </c:pt>
                <c:pt idx="105">
                  <c:v>8000</c:v>
                </c:pt>
                <c:pt idx="106">
                  <c:v>8000</c:v>
                </c:pt>
                <c:pt idx="107">
                  <c:v>7000</c:v>
                </c:pt>
                <c:pt idx="108">
                  <c:v>8000</c:v>
                </c:pt>
                <c:pt idx="109">
                  <c:v>7000</c:v>
                </c:pt>
                <c:pt idx="110">
                  <c:v>7000</c:v>
                </c:pt>
                <c:pt idx="111">
                  <c:v>8000</c:v>
                </c:pt>
                <c:pt idx="112">
                  <c:v>9000</c:v>
                </c:pt>
                <c:pt idx="113">
                  <c:v>10000</c:v>
                </c:pt>
                <c:pt idx="114">
                  <c:v>10000</c:v>
                </c:pt>
                <c:pt idx="115">
                  <c:v>10000</c:v>
                </c:pt>
                <c:pt idx="116">
                  <c:v>10000</c:v>
                </c:pt>
                <c:pt idx="117">
                  <c:v>10000</c:v>
                </c:pt>
                <c:pt idx="118">
                  <c:v>9000</c:v>
                </c:pt>
                <c:pt idx="119">
                  <c:v>10000</c:v>
                </c:pt>
                <c:pt idx="120">
                  <c:v>50000</c:v>
                </c:pt>
                <c:pt idx="121">
                  <c:v>40000</c:v>
                </c:pt>
                <c:pt idx="122">
                  <c:v>30000</c:v>
                </c:pt>
                <c:pt idx="123">
                  <c:v>33000</c:v>
                </c:pt>
                <c:pt idx="124">
                  <c:v>33000</c:v>
                </c:pt>
                <c:pt idx="125">
                  <c:v>32000</c:v>
                </c:pt>
                <c:pt idx="126">
                  <c:v>35000</c:v>
                </c:pt>
                <c:pt idx="127">
                  <c:v>28000</c:v>
                </c:pt>
                <c:pt idx="128">
                  <c:v>26000</c:v>
                </c:pt>
                <c:pt idx="129">
                  <c:v>26000</c:v>
                </c:pt>
                <c:pt idx="130">
                  <c:v>24000</c:v>
                </c:pt>
                <c:pt idx="131">
                  <c:v>26000</c:v>
                </c:pt>
                <c:pt idx="132">
                  <c:v>27000</c:v>
                </c:pt>
                <c:pt idx="133">
                  <c:v>25000</c:v>
                </c:pt>
                <c:pt idx="134">
                  <c:v>37000</c:v>
                </c:pt>
                <c:pt idx="135">
                  <c:v>120000</c:v>
                </c:pt>
                <c:pt idx="136">
                  <c:v>120000</c:v>
                </c:pt>
                <c:pt idx="137" formatCode="0.00E+00">
                  <c:v>100000</c:v>
                </c:pt>
                <c:pt idx="138" formatCode="0.00E+00">
                  <c:v>100000</c:v>
                </c:pt>
                <c:pt idx="139" formatCode="0.00E+00">
                  <c:v>100000</c:v>
                </c:pt>
                <c:pt idx="140" formatCode="0.00E+00">
                  <c:v>100000</c:v>
                </c:pt>
                <c:pt idx="141" formatCode="0.00E+00">
                  <c:v>100000</c:v>
                </c:pt>
                <c:pt idx="142">
                  <c:v>95000</c:v>
                </c:pt>
                <c:pt idx="143">
                  <c:v>95000</c:v>
                </c:pt>
                <c:pt idx="144">
                  <c:v>92000</c:v>
                </c:pt>
                <c:pt idx="145">
                  <c:v>90000</c:v>
                </c:pt>
                <c:pt idx="146">
                  <c:v>103000</c:v>
                </c:pt>
                <c:pt idx="147">
                  <c:v>97000</c:v>
                </c:pt>
                <c:pt idx="148">
                  <c:v>87000</c:v>
                </c:pt>
                <c:pt idx="149">
                  <c:v>92000</c:v>
                </c:pt>
                <c:pt idx="150">
                  <c:v>9000</c:v>
                </c:pt>
                <c:pt idx="151">
                  <c:v>9000</c:v>
                </c:pt>
                <c:pt idx="152">
                  <c:v>8000</c:v>
                </c:pt>
                <c:pt idx="153">
                  <c:v>6000</c:v>
                </c:pt>
                <c:pt idx="154">
                  <c:v>9000</c:v>
                </c:pt>
                <c:pt idx="155">
                  <c:v>7000</c:v>
                </c:pt>
                <c:pt idx="156">
                  <c:v>7000</c:v>
                </c:pt>
                <c:pt idx="157">
                  <c:v>8000</c:v>
                </c:pt>
                <c:pt idx="158">
                  <c:v>10000</c:v>
                </c:pt>
                <c:pt idx="159">
                  <c:v>9000</c:v>
                </c:pt>
                <c:pt idx="160">
                  <c:v>8000</c:v>
                </c:pt>
                <c:pt idx="161">
                  <c:v>8000</c:v>
                </c:pt>
                <c:pt idx="162">
                  <c:v>9000</c:v>
                </c:pt>
                <c:pt idx="163">
                  <c:v>7000</c:v>
                </c:pt>
                <c:pt idx="164">
                  <c:v>7000</c:v>
                </c:pt>
                <c:pt idx="165">
                  <c:v>9000</c:v>
                </c:pt>
                <c:pt idx="166">
                  <c:v>10000</c:v>
                </c:pt>
                <c:pt idx="167">
                  <c:v>8000</c:v>
                </c:pt>
                <c:pt idx="168">
                  <c:v>7000</c:v>
                </c:pt>
                <c:pt idx="169">
                  <c:v>8000</c:v>
                </c:pt>
                <c:pt idx="170">
                  <c:v>5000</c:v>
                </c:pt>
                <c:pt idx="171">
                  <c:v>7000</c:v>
                </c:pt>
                <c:pt idx="172">
                  <c:v>8000</c:v>
                </c:pt>
                <c:pt idx="173">
                  <c:v>7000</c:v>
                </c:pt>
                <c:pt idx="174">
                  <c:v>8000</c:v>
                </c:pt>
                <c:pt idx="175">
                  <c:v>7000</c:v>
                </c:pt>
                <c:pt idx="176">
                  <c:v>9000</c:v>
                </c:pt>
                <c:pt idx="177">
                  <c:v>10000</c:v>
                </c:pt>
                <c:pt idx="178">
                  <c:v>8000</c:v>
                </c:pt>
                <c:pt idx="179">
                  <c:v>8000</c:v>
                </c:pt>
                <c:pt idx="180">
                  <c:v>16000</c:v>
                </c:pt>
                <c:pt idx="181">
                  <c:v>13000</c:v>
                </c:pt>
                <c:pt idx="182">
                  <c:v>15000</c:v>
                </c:pt>
                <c:pt idx="183">
                  <c:v>13000</c:v>
                </c:pt>
                <c:pt idx="184">
                  <c:v>17000</c:v>
                </c:pt>
                <c:pt idx="185">
                  <c:v>16000</c:v>
                </c:pt>
                <c:pt idx="186">
                  <c:v>14000</c:v>
                </c:pt>
                <c:pt idx="187">
                  <c:v>16000</c:v>
                </c:pt>
                <c:pt idx="188">
                  <c:v>14000</c:v>
                </c:pt>
                <c:pt idx="189">
                  <c:v>14000</c:v>
                </c:pt>
                <c:pt idx="190">
                  <c:v>10000</c:v>
                </c:pt>
                <c:pt idx="191">
                  <c:v>9000</c:v>
                </c:pt>
                <c:pt idx="192">
                  <c:v>9000</c:v>
                </c:pt>
                <c:pt idx="193">
                  <c:v>7000</c:v>
                </c:pt>
                <c:pt idx="194">
                  <c:v>6000</c:v>
                </c:pt>
                <c:pt idx="195">
                  <c:v>3000</c:v>
                </c:pt>
                <c:pt idx="196">
                  <c:v>3000</c:v>
                </c:pt>
                <c:pt idx="197">
                  <c:v>4000</c:v>
                </c:pt>
                <c:pt idx="198">
                  <c:v>4000</c:v>
                </c:pt>
                <c:pt idx="199">
                  <c:v>5000</c:v>
                </c:pt>
                <c:pt idx="200">
                  <c:v>5000</c:v>
                </c:pt>
                <c:pt idx="201">
                  <c:v>5000</c:v>
                </c:pt>
                <c:pt idx="202">
                  <c:v>5000</c:v>
                </c:pt>
                <c:pt idx="203">
                  <c:v>5000</c:v>
                </c:pt>
                <c:pt idx="204">
                  <c:v>4000</c:v>
                </c:pt>
                <c:pt idx="205">
                  <c:v>4000</c:v>
                </c:pt>
                <c:pt idx="206">
                  <c:v>5000</c:v>
                </c:pt>
                <c:pt idx="207">
                  <c:v>5000</c:v>
                </c:pt>
                <c:pt idx="208">
                  <c:v>4000</c:v>
                </c:pt>
                <c:pt idx="209">
                  <c:v>5000</c:v>
                </c:pt>
                <c:pt idx="210">
                  <c:v>41000</c:v>
                </c:pt>
                <c:pt idx="211">
                  <c:v>48000</c:v>
                </c:pt>
                <c:pt idx="212">
                  <c:v>43000</c:v>
                </c:pt>
                <c:pt idx="213">
                  <c:v>45000</c:v>
                </c:pt>
                <c:pt idx="214">
                  <c:v>35000</c:v>
                </c:pt>
                <c:pt idx="215">
                  <c:v>34000</c:v>
                </c:pt>
                <c:pt idx="216">
                  <c:v>35000</c:v>
                </c:pt>
                <c:pt idx="217">
                  <c:v>35000</c:v>
                </c:pt>
                <c:pt idx="218">
                  <c:v>30000</c:v>
                </c:pt>
                <c:pt idx="219">
                  <c:v>29000</c:v>
                </c:pt>
                <c:pt idx="220">
                  <c:v>40000</c:v>
                </c:pt>
                <c:pt idx="221">
                  <c:v>37000</c:v>
                </c:pt>
                <c:pt idx="222">
                  <c:v>36000</c:v>
                </c:pt>
                <c:pt idx="223">
                  <c:v>36000</c:v>
                </c:pt>
                <c:pt idx="224">
                  <c:v>41000</c:v>
                </c:pt>
                <c:pt idx="225">
                  <c:v>7000</c:v>
                </c:pt>
                <c:pt idx="226">
                  <c:v>6000</c:v>
                </c:pt>
                <c:pt idx="227">
                  <c:v>6000</c:v>
                </c:pt>
                <c:pt idx="228">
                  <c:v>4000</c:v>
                </c:pt>
                <c:pt idx="229">
                  <c:v>3000</c:v>
                </c:pt>
                <c:pt idx="230">
                  <c:v>2000</c:v>
                </c:pt>
                <c:pt idx="231">
                  <c:v>10000</c:v>
                </c:pt>
                <c:pt idx="232">
                  <c:v>14000</c:v>
                </c:pt>
                <c:pt idx="233">
                  <c:v>11000</c:v>
                </c:pt>
                <c:pt idx="234">
                  <c:v>11000</c:v>
                </c:pt>
                <c:pt idx="235">
                  <c:v>11000</c:v>
                </c:pt>
                <c:pt idx="236">
                  <c:v>8000</c:v>
                </c:pt>
                <c:pt idx="237">
                  <c:v>7000</c:v>
                </c:pt>
                <c:pt idx="238">
                  <c:v>8000</c:v>
                </c:pt>
                <c:pt idx="239">
                  <c:v>11000</c:v>
                </c:pt>
                <c:pt idx="240">
                  <c:v>9000</c:v>
                </c:pt>
                <c:pt idx="241">
                  <c:v>7000</c:v>
                </c:pt>
                <c:pt idx="242">
                  <c:v>6000</c:v>
                </c:pt>
                <c:pt idx="243">
                  <c:v>5000</c:v>
                </c:pt>
                <c:pt idx="244">
                  <c:v>4000</c:v>
                </c:pt>
                <c:pt idx="245">
                  <c:v>4000</c:v>
                </c:pt>
                <c:pt idx="246">
                  <c:v>80000</c:v>
                </c:pt>
                <c:pt idx="247">
                  <c:v>73000</c:v>
                </c:pt>
                <c:pt idx="248">
                  <c:v>72000</c:v>
                </c:pt>
                <c:pt idx="249">
                  <c:v>76000</c:v>
                </c:pt>
                <c:pt idx="250">
                  <c:v>72000</c:v>
                </c:pt>
                <c:pt idx="251">
                  <c:v>65000</c:v>
                </c:pt>
                <c:pt idx="252">
                  <c:v>65000</c:v>
                </c:pt>
                <c:pt idx="253">
                  <c:v>65000</c:v>
                </c:pt>
                <c:pt idx="254">
                  <c:v>72000</c:v>
                </c:pt>
                <c:pt idx="255">
                  <c:v>72000</c:v>
                </c:pt>
                <c:pt idx="256">
                  <c:v>71000</c:v>
                </c:pt>
                <c:pt idx="257">
                  <c:v>66000</c:v>
                </c:pt>
                <c:pt idx="258">
                  <c:v>71000</c:v>
                </c:pt>
                <c:pt idx="259">
                  <c:v>74000</c:v>
                </c:pt>
                <c:pt idx="260">
                  <c:v>73000</c:v>
                </c:pt>
                <c:pt idx="261">
                  <c:v>140000</c:v>
                </c:pt>
                <c:pt idx="262">
                  <c:v>145000</c:v>
                </c:pt>
                <c:pt idx="263">
                  <c:v>150000</c:v>
                </c:pt>
                <c:pt idx="264">
                  <c:v>135000</c:v>
                </c:pt>
                <c:pt idx="265">
                  <c:v>117000</c:v>
                </c:pt>
                <c:pt idx="266">
                  <c:v>120000</c:v>
                </c:pt>
                <c:pt idx="267">
                  <c:v>135000</c:v>
                </c:pt>
                <c:pt idx="268">
                  <c:v>120000</c:v>
                </c:pt>
                <c:pt idx="269">
                  <c:v>125000</c:v>
                </c:pt>
                <c:pt idx="270">
                  <c:v>130000</c:v>
                </c:pt>
                <c:pt idx="271">
                  <c:v>122000</c:v>
                </c:pt>
                <c:pt idx="272">
                  <c:v>122000</c:v>
                </c:pt>
                <c:pt idx="273">
                  <c:v>128000</c:v>
                </c:pt>
                <c:pt idx="274">
                  <c:v>120000</c:v>
                </c:pt>
                <c:pt idx="275">
                  <c:v>125000</c:v>
                </c:pt>
                <c:pt idx="276">
                  <c:v>23000</c:v>
                </c:pt>
                <c:pt idx="277">
                  <c:v>24000</c:v>
                </c:pt>
                <c:pt idx="278">
                  <c:v>23000</c:v>
                </c:pt>
                <c:pt idx="279">
                  <c:v>22000</c:v>
                </c:pt>
                <c:pt idx="280">
                  <c:v>18000</c:v>
                </c:pt>
                <c:pt idx="281">
                  <c:v>17000</c:v>
                </c:pt>
                <c:pt idx="282">
                  <c:v>16000</c:v>
                </c:pt>
                <c:pt idx="283">
                  <c:v>15000</c:v>
                </c:pt>
                <c:pt idx="284">
                  <c:v>15000</c:v>
                </c:pt>
                <c:pt idx="285">
                  <c:v>14000</c:v>
                </c:pt>
                <c:pt idx="286">
                  <c:v>11000</c:v>
                </c:pt>
                <c:pt idx="287">
                  <c:v>11000</c:v>
                </c:pt>
                <c:pt idx="288">
                  <c:v>11000</c:v>
                </c:pt>
                <c:pt idx="289">
                  <c:v>8000</c:v>
                </c:pt>
                <c:pt idx="290">
                  <c:v>7000</c:v>
                </c:pt>
                <c:pt idx="291">
                  <c:v>18000</c:v>
                </c:pt>
                <c:pt idx="292">
                  <c:v>18000</c:v>
                </c:pt>
                <c:pt idx="293">
                  <c:v>17000</c:v>
                </c:pt>
                <c:pt idx="294">
                  <c:v>17000</c:v>
                </c:pt>
                <c:pt idx="295">
                  <c:v>18000</c:v>
                </c:pt>
                <c:pt idx="296">
                  <c:v>21000</c:v>
                </c:pt>
                <c:pt idx="297">
                  <c:v>18000</c:v>
                </c:pt>
                <c:pt idx="298">
                  <c:v>16000</c:v>
                </c:pt>
                <c:pt idx="299">
                  <c:v>14000</c:v>
                </c:pt>
                <c:pt idx="300">
                  <c:v>15000</c:v>
                </c:pt>
                <c:pt idx="301">
                  <c:v>14000</c:v>
                </c:pt>
                <c:pt idx="302">
                  <c:v>14000</c:v>
                </c:pt>
                <c:pt idx="303">
                  <c:v>16000</c:v>
                </c:pt>
                <c:pt idx="304">
                  <c:v>18000</c:v>
                </c:pt>
                <c:pt idx="305">
                  <c:v>18000</c:v>
                </c:pt>
                <c:pt idx="306">
                  <c:v>115000</c:v>
                </c:pt>
                <c:pt idx="307">
                  <c:v>122000</c:v>
                </c:pt>
                <c:pt idx="308">
                  <c:v>124000</c:v>
                </c:pt>
                <c:pt idx="309">
                  <c:v>136000</c:v>
                </c:pt>
                <c:pt idx="310">
                  <c:v>134000</c:v>
                </c:pt>
                <c:pt idx="311">
                  <c:v>145000</c:v>
                </c:pt>
                <c:pt idx="312">
                  <c:v>140000</c:v>
                </c:pt>
                <c:pt idx="313">
                  <c:v>130000</c:v>
                </c:pt>
                <c:pt idx="314">
                  <c:v>132000</c:v>
                </c:pt>
                <c:pt idx="315">
                  <c:v>135000</c:v>
                </c:pt>
                <c:pt idx="316">
                  <c:v>134000</c:v>
                </c:pt>
                <c:pt idx="317">
                  <c:v>146000</c:v>
                </c:pt>
                <c:pt idx="318">
                  <c:v>157000</c:v>
                </c:pt>
                <c:pt idx="319">
                  <c:v>145000</c:v>
                </c:pt>
                <c:pt idx="320">
                  <c:v>145000</c:v>
                </c:pt>
                <c:pt idx="321">
                  <c:v>8000</c:v>
                </c:pt>
                <c:pt idx="322">
                  <c:v>9000</c:v>
                </c:pt>
                <c:pt idx="323">
                  <c:v>11000</c:v>
                </c:pt>
                <c:pt idx="324">
                  <c:v>13000</c:v>
                </c:pt>
                <c:pt idx="325">
                  <c:v>16000</c:v>
                </c:pt>
                <c:pt idx="326">
                  <c:v>10000</c:v>
                </c:pt>
                <c:pt idx="327">
                  <c:v>9000</c:v>
                </c:pt>
                <c:pt idx="328">
                  <c:v>10000</c:v>
                </c:pt>
                <c:pt idx="329">
                  <c:v>10000</c:v>
                </c:pt>
                <c:pt idx="330">
                  <c:v>12000</c:v>
                </c:pt>
                <c:pt idx="331">
                  <c:v>12000</c:v>
                </c:pt>
                <c:pt idx="332">
                  <c:v>11000</c:v>
                </c:pt>
                <c:pt idx="333">
                  <c:v>13000</c:v>
                </c:pt>
                <c:pt idx="334">
                  <c:v>14000</c:v>
                </c:pt>
                <c:pt idx="335">
                  <c:v>13000</c:v>
                </c:pt>
                <c:pt idx="336">
                  <c:v>230000</c:v>
                </c:pt>
                <c:pt idx="337">
                  <c:v>255000</c:v>
                </c:pt>
                <c:pt idx="338" formatCode="0.00E+00">
                  <c:v>300000</c:v>
                </c:pt>
                <c:pt idx="339">
                  <c:v>280000</c:v>
                </c:pt>
                <c:pt idx="340">
                  <c:v>320000</c:v>
                </c:pt>
                <c:pt idx="341">
                  <c:v>340000</c:v>
                </c:pt>
                <c:pt idx="342">
                  <c:v>390000</c:v>
                </c:pt>
                <c:pt idx="343">
                  <c:v>370000</c:v>
                </c:pt>
                <c:pt idx="344">
                  <c:v>350000</c:v>
                </c:pt>
                <c:pt idx="345">
                  <c:v>420000</c:v>
                </c:pt>
                <c:pt idx="346" formatCode="0.00E+00">
                  <c:v>400000</c:v>
                </c:pt>
                <c:pt idx="347">
                  <c:v>450000</c:v>
                </c:pt>
                <c:pt idx="348">
                  <c:v>510000</c:v>
                </c:pt>
                <c:pt idx="349">
                  <c:v>460000</c:v>
                </c:pt>
                <c:pt idx="350">
                  <c:v>480000</c:v>
                </c:pt>
                <c:pt idx="351">
                  <c:v>64000</c:v>
                </c:pt>
                <c:pt idx="352">
                  <c:v>58000</c:v>
                </c:pt>
                <c:pt idx="353">
                  <c:v>50000</c:v>
                </c:pt>
                <c:pt idx="354">
                  <c:v>43000</c:v>
                </c:pt>
                <c:pt idx="355">
                  <c:v>43000</c:v>
                </c:pt>
                <c:pt idx="356">
                  <c:v>45000</c:v>
                </c:pt>
                <c:pt idx="357">
                  <c:v>51000</c:v>
                </c:pt>
                <c:pt idx="358">
                  <c:v>40000</c:v>
                </c:pt>
                <c:pt idx="359">
                  <c:v>47000</c:v>
                </c:pt>
                <c:pt idx="360">
                  <c:v>45000</c:v>
                </c:pt>
                <c:pt idx="361">
                  <c:v>36000</c:v>
                </c:pt>
                <c:pt idx="362">
                  <c:v>48000</c:v>
                </c:pt>
                <c:pt idx="363">
                  <c:v>41000</c:v>
                </c:pt>
                <c:pt idx="364">
                  <c:v>41000</c:v>
                </c:pt>
                <c:pt idx="365">
                  <c:v>43000</c:v>
                </c:pt>
                <c:pt idx="366">
                  <c:v>11000</c:v>
                </c:pt>
                <c:pt idx="367">
                  <c:v>10000</c:v>
                </c:pt>
                <c:pt idx="368">
                  <c:v>11000</c:v>
                </c:pt>
                <c:pt idx="369">
                  <c:v>11000</c:v>
                </c:pt>
                <c:pt idx="370">
                  <c:v>11000</c:v>
                </c:pt>
                <c:pt idx="371">
                  <c:v>10000</c:v>
                </c:pt>
                <c:pt idx="372">
                  <c:v>12000</c:v>
                </c:pt>
                <c:pt idx="373">
                  <c:v>12000</c:v>
                </c:pt>
                <c:pt idx="374">
                  <c:v>9000</c:v>
                </c:pt>
                <c:pt idx="375">
                  <c:v>9000</c:v>
                </c:pt>
                <c:pt idx="376">
                  <c:v>9000</c:v>
                </c:pt>
                <c:pt idx="377">
                  <c:v>11000</c:v>
                </c:pt>
                <c:pt idx="378">
                  <c:v>13000</c:v>
                </c:pt>
                <c:pt idx="379">
                  <c:v>11000</c:v>
                </c:pt>
                <c:pt idx="380">
                  <c:v>14000</c:v>
                </c:pt>
                <c:pt idx="381">
                  <c:v>14000</c:v>
                </c:pt>
                <c:pt idx="382">
                  <c:v>15000</c:v>
                </c:pt>
                <c:pt idx="383">
                  <c:v>15000</c:v>
                </c:pt>
                <c:pt idx="384">
                  <c:v>10000</c:v>
                </c:pt>
                <c:pt idx="385">
                  <c:v>11000</c:v>
                </c:pt>
                <c:pt idx="386">
                  <c:v>6000</c:v>
                </c:pt>
                <c:pt idx="387">
                  <c:v>8000</c:v>
                </c:pt>
                <c:pt idx="388">
                  <c:v>7000</c:v>
                </c:pt>
                <c:pt idx="389">
                  <c:v>7000</c:v>
                </c:pt>
                <c:pt idx="390">
                  <c:v>6000</c:v>
                </c:pt>
                <c:pt idx="391">
                  <c:v>6000</c:v>
                </c:pt>
                <c:pt idx="392">
                  <c:v>7000</c:v>
                </c:pt>
                <c:pt idx="393">
                  <c:v>7000</c:v>
                </c:pt>
                <c:pt idx="394">
                  <c:v>7000</c:v>
                </c:pt>
                <c:pt idx="395">
                  <c:v>5000</c:v>
                </c:pt>
                <c:pt idx="396">
                  <c:v>10000</c:v>
                </c:pt>
                <c:pt idx="397">
                  <c:v>9000</c:v>
                </c:pt>
                <c:pt idx="398">
                  <c:v>10000</c:v>
                </c:pt>
                <c:pt idx="399">
                  <c:v>9000</c:v>
                </c:pt>
                <c:pt idx="400">
                  <c:v>9000</c:v>
                </c:pt>
                <c:pt idx="401">
                  <c:v>6000</c:v>
                </c:pt>
                <c:pt idx="402">
                  <c:v>14000</c:v>
                </c:pt>
                <c:pt idx="403">
                  <c:v>12000</c:v>
                </c:pt>
                <c:pt idx="404">
                  <c:v>9000</c:v>
                </c:pt>
                <c:pt idx="405">
                  <c:v>10000</c:v>
                </c:pt>
                <c:pt idx="406">
                  <c:v>10000</c:v>
                </c:pt>
                <c:pt idx="407">
                  <c:v>65000</c:v>
                </c:pt>
                <c:pt idx="408">
                  <c:v>69000</c:v>
                </c:pt>
                <c:pt idx="409">
                  <c:v>58000</c:v>
                </c:pt>
                <c:pt idx="410">
                  <c:v>53000</c:v>
                </c:pt>
                <c:pt idx="411">
                  <c:v>60000</c:v>
                </c:pt>
                <c:pt idx="412">
                  <c:v>67000</c:v>
                </c:pt>
                <c:pt idx="413">
                  <c:v>64000</c:v>
                </c:pt>
                <c:pt idx="414">
                  <c:v>59000</c:v>
                </c:pt>
                <c:pt idx="415">
                  <c:v>58000</c:v>
                </c:pt>
                <c:pt idx="416">
                  <c:v>53000</c:v>
                </c:pt>
                <c:pt idx="417">
                  <c:v>50000</c:v>
                </c:pt>
                <c:pt idx="418">
                  <c:v>45000</c:v>
                </c:pt>
                <c:pt idx="419">
                  <c:v>45000</c:v>
                </c:pt>
                <c:pt idx="420">
                  <c:v>49000</c:v>
                </c:pt>
                <c:pt idx="421">
                  <c:v>51000</c:v>
                </c:pt>
                <c:pt idx="422">
                  <c:v>18000</c:v>
                </c:pt>
                <c:pt idx="423">
                  <c:v>20000</c:v>
                </c:pt>
                <c:pt idx="424">
                  <c:v>18000</c:v>
                </c:pt>
                <c:pt idx="425">
                  <c:v>18000</c:v>
                </c:pt>
                <c:pt idx="426">
                  <c:v>18000</c:v>
                </c:pt>
                <c:pt idx="427">
                  <c:v>15000</c:v>
                </c:pt>
                <c:pt idx="428">
                  <c:v>16000</c:v>
                </c:pt>
                <c:pt idx="429">
                  <c:v>15000</c:v>
                </c:pt>
                <c:pt idx="430">
                  <c:v>14000</c:v>
                </c:pt>
                <c:pt idx="431">
                  <c:v>14000</c:v>
                </c:pt>
                <c:pt idx="432">
                  <c:v>14000</c:v>
                </c:pt>
                <c:pt idx="433">
                  <c:v>11000</c:v>
                </c:pt>
                <c:pt idx="434">
                  <c:v>18000</c:v>
                </c:pt>
                <c:pt idx="435">
                  <c:v>15000</c:v>
                </c:pt>
                <c:pt idx="436">
                  <c:v>18000</c:v>
                </c:pt>
                <c:pt idx="437">
                  <c:v>4000</c:v>
                </c:pt>
                <c:pt idx="438">
                  <c:v>6000</c:v>
                </c:pt>
                <c:pt idx="439">
                  <c:v>7000</c:v>
                </c:pt>
                <c:pt idx="440">
                  <c:v>4000</c:v>
                </c:pt>
                <c:pt idx="441">
                  <c:v>3000</c:v>
                </c:pt>
                <c:pt idx="442">
                  <c:v>3000</c:v>
                </c:pt>
                <c:pt idx="443">
                  <c:v>50000</c:v>
                </c:pt>
                <c:pt idx="444">
                  <c:v>45000</c:v>
                </c:pt>
                <c:pt idx="445">
                  <c:v>48000</c:v>
                </c:pt>
                <c:pt idx="446">
                  <c:v>44000</c:v>
                </c:pt>
                <c:pt idx="447">
                  <c:v>43000</c:v>
                </c:pt>
                <c:pt idx="448">
                  <c:v>42000</c:v>
                </c:pt>
                <c:pt idx="449">
                  <c:v>42000</c:v>
                </c:pt>
                <c:pt idx="450">
                  <c:v>39000</c:v>
                </c:pt>
                <c:pt idx="451">
                  <c:v>46000</c:v>
                </c:pt>
                <c:pt idx="452">
                  <c:v>46000</c:v>
                </c:pt>
                <c:pt idx="453">
                  <c:v>50000</c:v>
                </c:pt>
                <c:pt idx="454">
                  <c:v>55000</c:v>
                </c:pt>
                <c:pt idx="455">
                  <c:v>59000</c:v>
                </c:pt>
                <c:pt idx="456">
                  <c:v>60000</c:v>
                </c:pt>
                <c:pt idx="457">
                  <c:v>60000</c:v>
                </c:pt>
                <c:pt idx="458">
                  <c:v>26000</c:v>
                </c:pt>
                <c:pt idx="459">
                  <c:v>28000</c:v>
                </c:pt>
                <c:pt idx="460">
                  <c:v>25000</c:v>
                </c:pt>
                <c:pt idx="461">
                  <c:v>26000</c:v>
                </c:pt>
                <c:pt idx="462">
                  <c:v>29000</c:v>
                </c:pt>
                <c:pt idx="463">
                  <c:v>27000</c:v>
                </c:pt>
                <c:pt idx="464">
                  <c:v>30000</c:v>
                </c:pt>
                <c:pt idx="465">
                  <c:v>28000</c:v>
                </c:pt>
                <c:pt idx="466">
                  <c:v>28000</c:v>
                </c:pt>
                <c:pt idx="467">
                  <c:v>25000</c:v>
                </c:pt>
                <c:pt idx="468">
                  <c:v>23000</c:v>
                </c:pt>
                <c:pt idx="469">
                  <c:v>21000</c:v>
                </c:pt>
                <c:pt idx="470">
                  <c:v>30000</c:v>
                </c:pt>
                <c:pt idx="471">
                  <c:v>24000</c:v>
                </c:pt>
                <c:pt idx="472">
                  <c:v>16000</c:v>
                </c:pt>
                <c:pt idx="473">
                  <c:v>7000</c:v>
                </c:pt>
                <c:pt idx="474">
                  <c:v>5000</c:v>
                </c:pt>
                <c:pt idx="475">
                  <c:v>4000</c:v>
                </c:pt>
                <c:pt idx="476">
                  <c:v>225000</c:v>
                </c:pt>
                <c:pt idx="477">
                  <c:v>224000</c:v>
                </c:pt>
                <c:pt idx="478">
                  <c:v>235000</c:v>
                </c:pt>
                <c:pt idx="479">
                  <c:v>235000</c:v>
                </c:pt>
                <c:pt idx="480">
                  <c:v>225000</c:v>
                </c:pt>
                <c:pt idx="481">
                  <c:v>215000</c:v>
                </c:pt>
                <c:pt idx="482">
                  <c:v>215000</c:v>
                </c:pt>
                <c:pt idx="483">
                  <c:v>220000</c:v>
                </c:pt>
                <c:pt idx="484">
                  <c:v>225000</c:v>
                </c:pt>
                <c:pt idx="485">
                  <c:v>255000</c:v>
                </c:pt>
                <c:pt idx="486">
                  <c:v>225000</c:v>
                </c:pt>
                <c:pt idx="487">
                  <c:v>270000</c:v>
                </c:pt>
                <c:pt idx="488">
                  <c:v>265000</c:v>
                </c:pt>
                <c:pt idx="489">
                  <c:v>250000</c:v>
                </c:pt>
                <c:pt idx="490">
                  <c:v>260000</c:v>
                </c:pt>
                <c:pt idx="491">
                  <c:v>7000</c:v>
                </c:pt>
                <c:pt idx="492">
                  <c:v>8000</c:v>
                </c:pt>
                <c:pt idx="493">
                  <c:v>9000</c:v>
                </c:pt>
                <c:pt idx="494">
                  <c:v>8000</c:v>
                </c:pt>
                <c:pt idx="495">
                  <c:v>8000</c:v>
                </c:pt>
                <c:pt idx="496">
                  <c:v>6000</c:v>
                </c:pt>
                <c:pt idx="497">
                  <c:v>6000</c:v>
                </c:pt>
                <c:pt idx="498">
                  <c:v>7000</c:v>
                </c:pt>
                <c:pt idx="499">
                  <c:v>7000</c:v>
                </c:pt>
                <c:pt idx="500">
                  <c:v>7000</c:v>
                </c:pt>
                <c:pt idx="501">
                  <c:v>7000</c:v>
                </c:pt>
                <c:pt idx="502">
                  <c:v>7000</c:v>
                </c:pt>
                <c:pt idx="503">
                  <c:v>8000</c:v>
                </c:pt>
                <c:pt idx="504">
                  <c:v>7000</c:v>
                </c:pt>
                <c:pt idx="505">
                  <c:v>6000</c:v>
                </c:pt>
                <c:pt idx="506">
                  <c:v>91000</c:v>
                </c:pt>
                <c:pt idx="507">
                  <c:v>108000</c:v>
                </c:pt>
                <c:pt idx="508">
                  <c:v>105000</c:v>
                </c:pt>
                <c:pt idx="509">
                  <c:v>97000</c:v>
                </c:pt>
                <c:pt idx="510">
                  <c:v>114000</c:v>
                </c:pt>
                <c:pt idx="511">
                  <c:v>140000</c:v>
                </c:pt>
                <c:pt idx="512">
                  <c:v>116000</c:v>
                </c:pt>
                <c:pt idx="513">
                  <c:v>84000</c:v>
                </c:pt>
                <c:pt idx="514">
                  <c:v>82000</c:v>
                </c:pt>
                <c:pt idx="515">
                  <c:v>105000</c:v>
                </c:pt>
                <c:pt idx="516">
                  <c:v>77000</c:v>
                </c:pt>
                <c:pt idx="517">
                  <c:v>89000</c:v>
                </c:pt>
                <c:pt idx="518" formatCode="0.00E+00">
                  <c:v>100000</c:v>
                </c:pt>
                <c:pt idx="519">
                  <c:v>78000</c:v>
                </c:pt>
                <c:pt idx="520">
                  <c:v>92000</c:v>
                </c:pt>
                <c:pt idx="521">
                  <c:v>30000</c:v>
                </c:pt>
                <c:pt idx="522">
                  <c:v>26000</c:v>
                </c:pt>
                <c:pt idx="523">
                  <c:v>24000</c:v>
                </c:pt>
                <c:pt idx="524">
                  <c:v>23000</c:v>
                </c:pt>
                <c:pt idx="525">
                  <c:v>22000</c:v>
                </c:pt>
                <c:pt idx="526">
                  <c:v>25000</c:v>
                </c:pt>
                <c:pt idx="527">
                  <c:v>24000</c:v>
                </c:pt>
                <c:pt idx="528">
                  <c:v>24000</c:v>
                </c:pt>
                <c:pt idx="529">
                  <c:v>26000</c:v>
                </c:pt>
                <c:pt idx="530">
                  <c:v>28000</c:v>
                </c:pt>
                <c:pt idx="531">
                  <c:v>28000</c:v>
                </c:pt>
                <c:pt idx="532">
                  <c:v>26000</c:v>
                </c:pt>
                <c:pt idx="533">
                  <c:v>26000</c:v>
                </c:pt>
                <c:pt idx="534">
                  <c:v>23000</c:v>
                </c:pt>
                <c:pt idx="535">
                  <c:v>25000</c:v>
                </c:pt>
                <c:pt idx="536">
                  <c:v>8000</c:v>
                </c:pt>
                <c:pt idx="537">
                  <c:v>7000</c:v>
                </c:pt>
                <c:pt idx="538">
                  <c:v>7000</c:v>
                </c:pt>
                <c:pt idx="539">
                  <c:v>9000</c:v>
                </c:pt>
                <c:pt idx="540">
                  <c:v>8000</c:v>
                </c:pt>
                <c:pt idx="541">
                  <c:v>6000</c:v>
                </c:pt>
                <c:pt idx="542">
                  <c:v>7000</c:v>
                </c:pt>
                <c:pt idx="543">
                  <c:v>8000</c:v>
                </c:pt>
                <c:pt idx="544">
                  <c:v>8000</c:v>
                </c:pt>
                <c:pt idx="545">
                  <c:v>6000</c:v>
                </c:pt>
                <c:pt idx="546">
                  <c:v>6000</c:v>
                </c:pt>
                <c:pt idx="547">
                  <c:v>6000</c:v>
                </c:pt>
                <c:pt idx="548">
                  <c:v>5000</c:v>
                </c:pt>
                <c:pt idx="549">
                  <c:v>4000</c:v>
                </c:pt>
                <c:pt idx="550">
                  <c:v>4000</c:v>
                </c:pt>
                <c:pt idx="551">
                  <c:v>6000</c:v>
                </c:pt>
                <c:pt idx="552">
                  <c:v>6000</c:v>
                </c:pt>
                <c:pt idx="553">
                  <c:v>7000</c:v>
                </c:pt>
                <c:pt idx="554">
                  <c:v>7000</c:v>
                </c:pt>
                <c:pt idx="555">
                  <c:v>7000</c:v>
                </c:pt>
                <c:pt idx="556">
                  <c:v>7000</c:v>
                </c:pt>
                <c:pt idx="557">
                  <c:v>6000</c:v>
                </c:pt>
                <c:pt idx="558">
                  <c:v>6000</c:v>
                </c:pt>
                <c:pt idx="559">
                  <c:v>6000</c:v>
                </c:pt>
                <c:pt idx="560">
                  <c:v>5000</c:v>
                </c:pt>
                <c:pt idx="561">
                  <c:v>5000</c:v>
                </c:pt>
                <c:pt idx="562">
                  <c:v>5000</c:v>
                </c:pt>
                <c:pt idx="563">
                  <c:v>4000</c:v>
                </c:pt>
                <c:pt idx="564">
                  <c:v>4000</c:v>
                </c:pt>
                <c:pt idx="565">
                  <c:v>4000</c:v>
                </c:pt>
                <c:pt idx="566">
                  <c:v>58000</c:v>
                </c:pt>
                <c:pt idx="567">
                  <c:v>52000</c:v>
                </c:pt>
                <c:pt idx="568">
                  <c:v>52000</c:v>
                </c:pt>
                <c:pt idx="569">
                  <c:v>48000</c:v>
                </c:pt>
                <c:pt idx="570">
                  <c:v>50000</c:v>
                </c:pt>
                <c:pt idx="571">
                  <c:v>58000</c:v>
                </c:pt>
                <c:pt idx="572">
                  <c:v>56000</c:v>
                </c:pt>
                <c:pt idx="573">
                  <c:v>51000</c:v>
                </c:pt>
                <c:pt idx="574">
                  <c:v>49000</c:v>
                </c:pt>
                <c:pt idx="575">
                  <c:v>46000</c:v>
                </c:pt>
                <c:pt idx="576">
                  <c:v>49000</c:v>
                </c:pt>
                <c:pt idx="577">
                  <c:v>62000</c:v>
                </c:pt>
                <c:pt idx="578">
                  <c:v>71000</c:v>
                </c:pt>
                <c:pt idx="579">
                  <c:v>71000</c:v>
                </c:pt>
                <c:pt idx="580">
                  <c:v>62000</c:v>
                </c:pt>
                <c:pt idx="581">
                  <c:v>89000</c:v>
                </c:pt>
                <c:pt idx="582">
                  <c:v>80000</c:v>
                </c:pt>
                <c:pt idx="583">
                  <c:v>84000</c:v>
                </c:pt>
                <c:pt idx="584">
                  <c:v>67000</c:v>
                </c:pt>
                <c:pt idx="585">
                  <c:v>70000</c:v>
                </c:pt>
                <c:pt idx="586">
                  <c:v>74000</c:v>
                </c:pt>
                <c:pt idx="587">
                  <c:v>68000</c:v>
                </c:pt>
                <c:pt idx="588">
                  <c:v>64000</c:v>
                </c:pt>
                <c:pt idx="589">
                  <c:v>64000</c:v>
                </c:pt>
                <c:pt idx="590">
                  <c:v>60000</c:v>
                </c:pt>
                <c:pt idx="591">
                  <c:v>58000</c:v>
                </c:pt>
                <c:pt idx="592">
                  <c:v>63000</c:v>
                </c:pt>
                <c:pt idx="593">
                  <c:v>64000</c:v>
                </c:pt>
                <c:pt idx="594">
                  <c:v>57000</c:v>
                </c:pt>
                <c:pt idx="595">
                  <c:v>60000</c:v>
                </c:pt>
                <c:pt idx="596">
                  <c:v>6000</c:v>
                </c:pt>
                <c:pt idx="597">
                  <c:v>6000</c:v>
                </c:pt>
                <c:pt idx="598">
                  <c:v>7000</c:v>
                </c:pt>
                <c:pt idx="599">
                  <c:v>7000</c:v>
                </c:pt>
                <c:pt idx="600">
                  <c:v>9000</c:v>
                </c:pt>
                <c:pt idx="601">
                  <c:v>8000</c:v>
                </c:pt>
                <c:pt idx="602">
                  <c:v>9000</c:v>
                </c:pt>
                <c:pt idx="603">
                  <c:v>8000</c:v>
                </c:pt>
                <c:pt idx="604">
                  <c:v>6000</c:v>
                </c:pt>
                <c:pt idx="605">
                  <c:v>6000</c:v>
                </c:pt>
                <c:pt idx="606">
                  <c:v>6000</c:v>
                </c:pt>
                <c:pt idx="607">
                  <c:v>5000</c:v>
                </c:pt>
                <c:pt idx="608">
                  <c:v>5000</c:v>
                </c:pt>
                <c:pt idx="609">
                  <c:v>4000</c:v>
                </c:pt>
                <c:pt idx="610">
                  <c:v>6000</c:v>
                </c:pt>
                <c:pt idx="611">
                  <c:v>46000</c:v>
                </c:pt>
                <c:pt idx="612">
                  <c:v>37000</c:v>
                </c:pt>
                <c:pt idx="613">
                  <c:v>39000</c:v>
                </c:pt>
                <c:pt idx="614">
                  <c:v>38000</c:v>
                </c:pt>
                <c:pt idx="615">
                  <c:v>38000</c:v>
                </c:pt>
                <c:pt idx="616">
                  <c:v>39000</c:v>
                </c:pt>
                <c:pt idx="617">
                  <c:v>39000</c:v>
                </c:pt>
                <c:pt idx="618">
                  <c:v>40000</c:v>
                </c:pt>
                <c:pt idx="619">
                  <c:v>39000</c:v>
                </c:pt>
                <c:pt idx="620">
                  <c:v>43000</c:v>
                </c:pt>
                <c:pt idx="621">
                  <c:v>39000</c:v>
                </c:pt>
                <c:pt idx="622">
                  <c:v>37000</c:v>
                </c:pt>
                <c:pt idx="623">
                  <c:v>34000</c:v>
                </c:pt>
                <c:pt idx="624">
                  <c:v>35000</c:v>
                </c:pt>
                <c:pt idx="625">
                  <c:v>50000</c:v>
                </c:pt>
              </c:numCache>
            </c:numRef>
          </c:xVal>
          <c:yVal>
            <c:numRef>
              <c:f>Correlation!$AV$3:$AV$628</c:f>
              <c:numCache>
                <c:formatCode>General</c:formatCode>
                <c:ptCount val="626"/>
                <c:pt idx="0">
                  <c:v>71</c:v>
                </c:pt>
                <c:pt idx="1">
                  <c:v>68</c:v>
                </c:pt>
                <c:pt idx="2">
                  <c:v>78</c:v>
                </c:pt>
                <c:pt idx="3">
                  <c:v>73</c:v>
                </c:pt>
                <c:pt idx="4">
                  <c:v>86</c:v>
                </c:pt>
                <c:pt idx="5">
                  <c:v>82</c:v>
                </c:pt>
                <c:pt idx="6">
                  <c:v>87</c:v>
                </c:pt>
                <c:pt idx="7">
                  <c:v>66</c:v>
                </c:pt>
                <c:pt idx="8">
                  <c:v>72</c:v>
                </c:pt>
                <c:pt idx="9">
                  <c:v>56</c:v>
                </c:pt>
                <c:pt idx="10">
                  <c:v>66</c:v>
                </c:pt>
                <c:pt idx="11">
                  <c:v>50</c:v>
                </c:pt>
                <c:pt idx="12">
                  <c:v>54</c:v>
                </c:pt>
                <c:pt idx="13">
                  <c:v>50</c:v>
                </c:pt>
                <c:pt idx="14">
                  <c:v>54</c:v>
                </c:pt>
                <c:pt idx="15">
                  <c:v>65</c:v>
                </c:pt>
                <c:pt idx="16">
                  <c:v>89</c:v>
                </c:pt>
                <c:pt idx="17">
                  <c:v>93</c:v>
                </c:pt>
                <c:pt idx="18">
                  <c:v>98</c:v>
                </c:pt>
                <c:pt idx="19">
                  <c:v>88</c:v>
                </c:pt>
                <c:pt idx="20">
                  <c:v>75</c:v>
                </c:pt>
                <c:pt idx="21">
                  <c:v>57</c:v>
                </c:pt>
                <c:pt idx="22">
                  <c:v>69</c:v>
                </c:pt>
                <c:pt idx="23">
                  <c:v>76</c:v>
                </c:pt>
                <c:pt idx="24">
                  <c:v>80</c:v>
                </c:pt>
                <c:pt idx="25">
                  <c:v>75</c:v>
                </c:pt>
                <c:pt idx="26">
                  <c:v>57</c:v>
                </c:pt>
                <c:pt idx="27">
                  <c:v>60</c:v>
                </c:pt>
                <c:pt idx="28">
                  <c:v>64</c:v>
                </c:pt>
                <c:pt idx="29">
                  <c:v>63</c:v>
                </c:pt>
                <c:pt idx="30">
                  <c:v>60</c:v>
                </c:pt>
                <c:pt idx="31">
                  <c:v>62</c:v>
                </c:pt>
                <c:pt idx="32">
                  <c:v>59</c:v>
                </c:pt>
                <c:pt idx="33">
                  <c:v>59</c:v>
                </c:pt>
                <c:pt idx="34">
                  <c:v>63</c:v>
                </c:pt>
                <c:pt idx="35">
                  <c:v>72</c:v>
                </c:pt>
                <c:pt idx="36">
                  <c:v>55</c:v>
                </c:pt>
                <c:pt idx="37">
                  <c:v>50</c:v>
                </c:pt>
                <c:pt idx="38">
                  <c:v>65</c:v>
                </c:pt>
                <c:pt idx="39">
                  <c:v>64</c:v>
                </c:pt>
                <c:pt idx="40">
                  <c:v>64</c:v>
                </c:pt>
                <c:pt idx="41">
                  <c:v>52</c:v>
                </c:pt>
                <c:pt idx="42">
                  <c:v>77</c:v>
                </c:pt>
                <c:pt idx="43">
                  <c:v>53</c:v>
                </c:pt>
                <c:pt idx="44">
                  <c:v>46</c:v>
                </c:pt>
                <c:pt idx="45">
                  <c:v>83</c:v>
                </c:pt>
                <c:pt idx="46">
                  <c:v>60</c:v>
                </c:pt>
                <c:pt idx="47">
                  <c:v>70</c:v>
                </c:pt>
                <c:pt idx="48">
                  <c:v>61</c:v>
                </c:pt>
                <c:pt idx="49">
                  <c:v>50</c:v>
                </c:pt>
                <c:pt idx="50">
                  <c:v>67</c:v>
                </c:pt>
                <c:pt idx="51">
                  <c:v>45</c:v>
                </c:pt>
                <c:pt idx="52">
                  <c:v>75</c:v>
                </c:pt>
                <c:pt idx="53">
                  <c:v>52</c:v>
                </c:pt>
                <c:pt idx="54">
                  <c:v>40</c:v>
                </c:pt>
                <c:pt idx="55">
                  <c:v>51</c:v>
                </c:pt>
                <c:pt idx="56">
                  <c:v>33</c:v>
                </c:pt>
                <c:pt idx="57">
                  <c:v>67</c:v>
                </c:pt>
                <c:pt idx="58">
                  <c:v>48</c:v>
                </c:pt>
                <c:pt idx="59">
                  <c:v>35</c:v>
                </c:pt>
                <c:pt idx="60">
                  <c:v>72</c:v>
                </c:pt>
                <c:pt idx="61">
                  <c:v>76</c:v>
                </c:pt>
                <c:pt idx="62">
                  <c:v>60</c:v>
                </c:pt>
                <c:pt idx="63">
                  <c:v>55</c:v>
                </c:pt>
                <c:pt idx="64">
                  <c:v>60</c:v>
                </c:pt>
                <c:pt idx="65">
                  <c:v>86</c:v>
                </c:pt>
                <c:pt idx="66">
                  <c:v>80</c:v>
                </c:pt>
                <c:pt idx="67">
                  <c:v>70</c:v>
                </c:pt>
                <c:pt idx="68">
                  <c:v>75</c:v>
                </c:pt>
                <c:pt idx="69">
                  <c:v>51</c:v>
                </c:pt>
                <c:pt idx="70">
                  <c:v>45</c:v>
                </c:pt>
                <c:pt idx="71">
                  <c:v>53</c:v>
                </c:pt>
                <c:pt idx="72">
                  <c:v>56</c:v>
                </c:pt>
                <c:pt idx="73">
                  <c:v>55</c:v>
                </c:pt>
                <c:pt idx="74">
                  <c:v>48</c:v>
                </c:pt>
                <c:pt idx="75">
                  <c:v>98</c:v>
                </c:pt>
                <c:pt idx="76">
                  <c:v>102</c:v>
                </c:pt>
                <c:pt idx="77">
                  <c:v>105</c:v>
                </c:pt>
                <c:pt idx="78">
                  <c:v>100</c:v>
                </c:pt>
                <c:pt idx="79">
                  <c:v>93</c:v>
                </c:pt>
                <c:pt idx="80">
                  <c:v>71</c:v>
                </c:pt>
                <c:pt idx="81">
                  <c:v>98</c:v>
                </c:pt>
                <c:pt idx="82">
                  <c:v>86</c:v>
                </c:pt>
                <c:pt idx="83">
                  <c:v>81</c:v>
                </c:pt>
                <c:pt idx="84">
                  <c:v>71</c:v>
                </c:pt>
                <c:pt idx="85">
                  <c:v>79</c:v>
                </c:pt>
                <c:pt idx="86">
                  <c:v>68</c:v>
                </c:pt>
                <c:pt idx="87">
                  <c:v>69</c:v>
                </c:pt>
                <c:pt idx="88">
                  <c:v>61</c:v>
                </c:pt>
                <c:pt idx="89">
                  <c:v>64</c:v>
                </c:pt>
                <c:pt idx="90">
                  <c:v>56</c:v>
                </c:pt>
                <c:pt idx="91">
                  <c:v>51</c:v>
                </c:pt>
                <c:pt idx="92">
                  <c:v>57</c:v>
                </c:pt>
                <c:pt idx="93">
                  <c:v>57</c:v>
                </c:pt>
                <c:pt idx="94">
                  <c:v>52</c:v>
                </c:pt>
                <c:pt idx="95">
                  <c:v>65</c:v>
                </c:pt>
                <c:pt idx="96">
                  <c:v>49</c:v>
                </c:pt>
                <c:pt idx="97">
                  <c:v>49</c:v>
                </c:pt>
                <c:pt idx="98">
                  <c:v>74</c:v>
                </c:pt>
                <c:pt idx="99">
                  <c:v>58</c:v>
                </c:pt>
                <c:pt idx="100">
                  <c:v>71</c:v>
                </c:pt>
                <c:pt idx="101">
                  <c:v>41</c:v>
                </c:pt>
                <c:pt idx="102">
                  <c:v>46</c:v>
                </c:pt>
                <c:pt idx="103">
                  <c:v>43</c:v>
                </c:pt>
                <c:pt idx="104">
                  <c:v>51</c:v>
                </c:pt>
                <c:pt idx="105">
                  <c:v>118</c:v>
                </c:pt>
                <c:pt idx="106">
                  <c:v>80</c:v>
                </c:pt>
                <c:pt idx="107">
                  <c:v>112</c:v>
                </c:pt>
                <c:pt idx="108">
                  <c:v>87</c:v>
                </c:pt>
                <c:pt idx="109">
                  <c:v>136</c:v>
                </c:pt>
                <c:pt idx="110">
                  <c:v>114</c:v>
                </c:pt>
                <c:pt idx="111">
                  <c:v>96</c:v>
                </c:pt>
                <c:pt idx="112">
                  <c:v>131</c:v>
                </c:pt>
                <c:pt idx="113">
                  <c:v>93</c:v>
                </c:pt>
                <c:pt idx="114">
                  <c:v>92</c:v>
                </c:pt>
                <c:pt idx="115">
                  <c:v>90</c:v>
                </c:pt>
                <c:pt idx="116">
                  <c:v>95</c:v>
                </c:pt>
                <c:pt idx="117">
                  <c:v>77</c:v>
                </c:pt>
                <c:pt idx="118">
                  <c:v>74</c:v>
                </c:pt>
                <c:pt idx="119">
                  <c:v>75</c:v>
                </c:pt>
                <c:pt idx="120">
                  <c:v>78</c:v>
                </c:pt>
                <c:pt idx="121">
                  <c:v>65</c:v>
                </c:pt>
                <c:pt idx="122">
                  <c:v>67</c:v>
                </c:pt>
                <c:pt idx="123">
                  <c:v>51</c:v>
                </c:pt>
                <c:pt idx="124">
                  <c:v>70</c:v>
                </c:pt>
                <c:pt idx="125">
                  <c:v>59</c:v>
                </c:pt>
                <c:pt idx="126">
                  <c:v>67</c:v>
                </c:pt>
                <c:pt idx="127">
                  <c:v>88</c:v>
                </c:pt>
                <c:pt idx="128">
                  <c:v>84</c:v>
                </c:pt>
                <c:pt idx="129">
                  <c:v>81</c:v>
                </c:pt>
                <c:pt idx="130">
                  <c:v>62</c:v>
                </c:pt>
                <c:pt idx="131">
                  <c:v>42</c:v>
                </c:pt>
                <c:pt idx="132">
                  <c:v>49</c:v>
                </c:pt>
                <c:pt idx="133">
                  <c:v>62</c:v>
                </c:pt>
                <c:pt idx="134">
                  <c:v>61</c:v>
                </c:pt>
                <c:pt idx="135">
                  <c:v>50</c:v>
                </c:pt>
                <c:pt idx="136">
                  <c:v>48</c:v>
                </c:pt>
                <c:pt idx="137">
                  <c:v>47</c:v>
                </c:pt>
                <c:pt idx="138">
                  <c:v>46</c:v>
                </c:pt>
                <c:pt idx="139">
                  <c:v>57</c:v>
                </c:pt>
                <c:pt idx="140">
                  <c:v>46</c:v>
                </c:pt>
                <c:pt idx="141">
                  <c:v>63</c:v>
                </c:pt>
                <c:pt idx="142">
                  <c:v>37</c:v>
                </c:pt>
                <c:pt idx="143">
                  <c:v>44</c:v>
                </c:pt>
                <c:pt idx="144">
                  <c:v>41</c:v>
                </c:pt>
                <c:pt idx="145">
                  <c:v>40</c:v>
                </c:pt>
                <c:pt idx="146">
                  <c:v>46</c:v>
                </c:pt>
                <c:pt idx="147">
                  <c:v>27</c:v>
                </c:pt>
                <c:pt idx="148">
                  <c:v>36</c:v>
                </c:pt>
                <c:pt idx="149">
                  <c:v>32</c:v>
                </c:pt>
                <c:pt idx="150">
                  <c:v>71</c:v>
                </c:pt>
                <c:pt idx="151">
                  <c:v>66</c:v>
                </c:pt>
                <c:pt idx="152">
                  <c:v>61</c:v>
                </c:pt>
                <c:pt idx="153">
                  <c:v>76</c:v>
                </c:pt>
                <c:pt idx="154">
                  <c:v>80</c:v>
                </c:pt>
                <c:pt idx="155">
                  <c:v>60</c:v>
                </c:pt>
                <c:pt idx="156">
                  <c:v>55</c:v>
                </c:pt>
                <c:pt idx="157">
                  <c:v>85</c:v>
                </c:pt>
                <c:pt idx="158">
                  <c:v>66</c:v>
                </c:pt>
                <c:pt idx="159">
                  <c:v>63</c:v>
                </c:pt>
                <c:pt idx="160">
                  <c:v>56</c:v>
                </c:pt>
                <c:pt idx="161">
                  <c:v>34</c:v>
                </c:pt>
                <c:pt idx="162">
                  <c:v>41</c:v>
                </c:pt>
                <c:pt idx="163">
                  <c:v>50</c:v>
                </c:pt>
                <c:pt idx="164">
                  <c:v>61</c:v>
                </c:pt>
                <c:pt idx="165">
                  <c:v>92</c:v>
                </c:pt>
                <c:pt idx="166">
                  <c:v>81</c:v>
                </c:pt>
                <c:pt idx="167">
                  <c:v>65</c:v>
                </c:pt>
                <c:pt idx="168">
                  <c:v>76</c:v>
                </c:pt>
                <c:pt idx="169">
                  <c:v>62</c:v>
                </c:pt>
                <c:pt idx="170">
                  <c:v>56</c:v>
                </c:pt>
                <c:pt idx="171">
                  <c:v>59</c:v>
                </c:pt>
                <c:pt idx="172">
                  <c:v>64</c:v>
                </c:pt>
                <c:pt idx="173">
                  <c:v>54</c:v>
                </c:pt>
                <c:pt idx="174">
                  <c:v>53</c:v>
                </c:pt>
                <c:pt idx="175">
                  <c:v>67</c:v>
                </c:pt>
                <c:pt idx="176">
                  <c:v>32</c:v>
                </c:pt>
                <c:pt idx="177">
                  <c:v>43</c:v>
                </c:pt>
                <c:pt idx="178">
                  <c:v>51</c:v>
                </c:pt>
                <c:pt idx="179">
                  <c:v>59</c:v>
                </c:pt>
                <c:pt idx="180">
                  <c:v>46</c:v>
                </c:pt>
                <c:pt idx="181">
                  <c:v>67</c:v>
                </c:pt>
                <c:pt idx="182">
                  <c:v>68</c:v>
                </c:pt>
                <c:pt idx="183">
                  <c:v>51</c:v>
                </c:pt>
                <c:pt idx="184">
                  <c:v>52</c:v>
                </c:pt>
                <c:pt idx="185">
                  <c:v>57</c:v>
                </c:pt>
                <c:pt idx="186">
                  <c:v>80</c:v>
                </c:pt>
                <c:pt idx="187">
                  <c:v>50</c:v>
                </c:pt>
                <c:pt idx="188">
                  <c:v>55</c:v>
                </c:pt>
                <c:pt idx="189">
                  <c:v>40</c:v>
                </c:pt>
                <c:pt idx="190">
                  <c:v>61</c:v>
                </c:pt>
                <c:pt idx="191">
                  <c:v>63</c:v>
                </c:pt>
                <c:pt idx="192">
                  <c:v>52</c:v>
                </c:pt>
                <c:pt idx="193">
                  <c:v>44</c:v>
                </c:pt>
                <c:pt idx="194">
                  <c:v>55</c:v>
                </c:pt>
                <c:pt idx="195">
                  <c:v>50</c:v>
                </c:pt>
                <c:pt idx="196">
                  <c:v>50</c:v>
                </c:pt>
                <c:pt idx="197">
                  <c:v>48</c:v>
                </c:pt>
                <c:pt idx="198">
                  <c:v>78</c:v>
                </c:pt>
                <c:pt idx="199">
                  <c:v>54</c:v>
                </c:pt>
                <c:pt idx="200">
                  <c:v>48</c:v>
                </c:pt>
                <c:pt idx="201">
                  <c:v>56</c:v>
                </c:pt>
                <c:pt idx="202">
                  <c:v>50</c:v>
                </c:pt>
                <c:pt idx="203">
                  <c:v>56</c:v>
                </c:pt>
                <c:pt idx="204">
                  <c:v>61</c:v>
                </c:pt>
                <c:pt idx="205">
                  <c:v>39</c:v>
                </c:pt>
                <c:pt idx="206">
                  <c:v>35</c:v>
                </c:pt>
                <c:pt idx="207">
                  <c:v>67</c:v>
                </c:pt>
                <c:pt idx="208">
                  <c:v>39</c:v>
                </c:pt>
                <c:pt idx="209">
                  <c:v>51</c:v>
                </c:pt>
                <c:pt idx="210">
                  <c:v>111</c:v>
                </c:pt>
                <c:pt idx="211">
                  <c:v>114</c:v>
                </c:pt>
                <c:pt idx="212">
                  <c:v>94</c:v>
                </c:pt>
                <c:pt idx="213">
                  <c:v>106</c:v>
                </c:pt>
                <c:pt idx="214">
                  <c:v>124</c:v>
                </c:pt>
                <c:pt idx="215">
                  <c:v>90</c:v>
                </c:pt>
                <c:pt idx="216">
                  <c:v>98</c:v>
                </c:pt>
                <c:pt idx="217">
                  <c:v>97</c:v>
                </c:pt>
                <c:pt idx="218">
                  <c:v>90</c:v>
                </c:pt>
                <c:pt idx="219">
                  <c:v>89</c:v>
                </c:pt>
                <c:pt idx="220">
                  <c:v>77</c:v>
                </c:pt>
                <c:pt idx="221">
                  <c:v>103</c:v>
                </c:pt>
                <c:pt idx="222">
                  <c:v>80</c:v>
                </c:pt>
                <c:pt idx="223">
                  <c:v>77</c:v>
                </c:pt>
                <c:pt idx="224">
                  <c:v>86</c:v>
                </c:pt>
                <c:pt idx="225">
                  <c:v>44</c:v>
                </c:pt>
                <c:pt idx="226">
                  <c:v>46</c:v>
                </c:pt>
                <c:pt idx="227">
                  <c:v>46</c:v>
                </c:pt>
                <c:pt idx="228">
                  <c:v>46</c:v>
                </c:pt>
                <c:pt idx="229">
                  <c:v>46</c:v>
                </c:pt>
                <c:pt idx="230">
                  <c:v>42</c:v>
                </c:pt>
                <c:pt idx="231">
                  <c:v>26</c:v>
                </c:pt>
                <c:pt idx="232">
                  <c:v>22</c:v>
                </c:pt>
                <c:pt idx="233">
                  <c:v>21</c:v>
                </c:pt>
                <c:pt idx="234">
                  <c:v>20</c:v>
                </c:pt>
                <c:pt idx="235">
                  <c:v>41</c:v>
                </c:pt>
                <c:pt idx="236">
                  <c:v>33</c:v>
                </c:pt>
                <c:pt idx="237">
                  <c:v>31</c:v>
                </c:pt>
                <c:pt idx="238">
                  <c:v>26</c:v>
                </c:pt>
                <c:pt idx="239">
                  <c:v>23</c:v>
                </c:pt>
                <c:pt idx="240">
                  <c:v>26</c:v>
                </c:pt>
                <c:pt idx="241">
                  <c:v>42</c:v>
                </c:pt>
                <c:pt idx="242">
                  <c:v>50</c:v>
                </c:pt>
                <c:pt idx="243">
                  <c:v>41</c:v>
                </c:pt>
                <c:pt idx="244">
                  <c:v>30</c:v>
                </c:pt>
                <c:pt idx="245">
                  <c:v>34</c:v>
                </c:pt>
                <c:pt idx="246">
                  <c:v>85</c:v>
                </c:pt>
                <c:pt idx="247">
                  <c:v>85</c:v>
                </c:pt>
                <c:pt idx="248">
                  <c:v>75</c:v>
                </c:pt>
                <c:pt idx="249">
                  <c:v>60</c:v>
                </c:pt>
                <c:pt idx="250">
                  <c:v>77</c:v>
                </c:pt>
                <c:pt idx="251">
                  <c:v>74</c:v>
                </c:pt>
                <c:pt idx="252">
                  <c:v>67</c:v>
                </c:pt>
                <c:pt idx="253">
                  <c:v>68</c:v>
                </c:pt>
                <c:pt idx="254">
                  <c:v>55</c:v>
                </c:pt>
                <c:pt idx="255">
                  <c:v>64</c:v>
                </c:pt>
                <c:pt idx="256">
                  <c:v>73</c:v>
                </c:pt>
                <c:pt idx="257">
                  <c:v>60</c:v>
                </c:pt>
                <c:pt idx="258">
                  <c:v>58</c:v>
                </c:pt>
                <c:pt idx="259">
                  <c:v>64</c:v>
                </c:pt>
                <c:pt idx="260">
                  <c:v>57</c:v>
                </c:pt>
                <c:pt idx="261">
                  <c:v>79</c:v>
                </c:pt>
                <c:pt idx="262">
                  <c:v>82</c:v>
                </c:pt>
                <c:pt idx="263">
                  <c:v>90</c:v>
                </c:pt>
                <c:pt idx="264">
                  <c:v>81</c:v>
                </c:pt>
                <c:pt idx="265">
                  <c:v>73</c:v>
                </c:pt>
                <c:pt idx="266">
                  <c:v>83</c:v>
                </c:pt>
                <c:pt idx="267">
                  <c:v>75</c:v>
                </c:pt>
                <c:pt idx="268">
                  <c:v>74</c:v>
                </c:pt>
                <c:pt idx="269">
                  <c:v>80</c:v>
                </c:pt>
                <c:pt idx="270">
                  <c:v>68</c:v>
                </c:pt>
                <c:pt idx="271">
                  <c:v>78</c:v>
                </c:pt>
                <c:pt idx="272">
                  <c:v>65</c:v>
                </c:pt>
                <c:pt idx="273">
                  <c:v>66</c:v>
                </c:pt>
                <c:pt idx="274">
                  <c:v>53</c:v>
                </c:pt>
                <c:pt idx="275">
                  <c:v>67</c:v>
                </c:pt>
                <c:pt idx="276">
                  <c:v>66</c:v>
                </c:pt>
                <c:pt idx="277">
                  <c:v>65</c:v>
                </c:pt>
                <c:pt idx="278">
                  <c:v>75</c:v>
                </c:pt>
                <c:pt idx="279">
                  <c:v>61</c:v>
                </c:pt>
                <c:pt idx="280">
                  <c:v>50</c:v>
                </c:pt>
                <c:pt idx="281">
                  <c:v>53</c:v>
                </c:pt>
                <c:pt idx="282">
                  <c:v>41</c:v>
                </c:pt>
                <c:pt idx="283">
                  <c:v>50</c:v>
                </c:pt>
                <c:pt idx="284">
                  <c:v>46</c:v>
                </c:pt>
                <c:pt idx="285">
                  <c:v>46</c:v>
                </c:pt>
                <c:pt idx="286">
                  <c:v>53</c:v>
                </c:pt>
                <c:pt idx="287">
                  <c:v>47</c:v>
                </c:pt>
                <c:pt idx="288">
                  <c:v>52</c:v>
                </c:pt>
                <c:pt idx="289">
                  <c:v>43</c:v>
                </c:pt>
                <c:pt idx="290">
                  <c:v>53</c:v>
                </c:pt>
                <c:pt idx="291">
                  <c:v>86</c:v>
                </c:pt>
                <c:pt idx="292">
                  <c:v>73</c:v>
                </c:pt>
                <c:pt idx="293">
                  <c:v>72</c:v>
                </c:pt>
                <c:pt idx="294">
                  <c:v>66</c:v>
                </c:pt>
                <c:pt idx="295">
                  <c:v>78</c:v>
                </c:pt>
                <c:pt idx="296">
                  <c:v>69</c:v>
                </c:pt>
                <c:pt idx="297">
                  <c:v>65</c:v>
                </c:pt>
                <c:pt idx="298">
                  <c:v>80</c:v>
                </c:pt>
                <c:pt idx="299">
                  <c:v>98</c:v>
                </c:pt>
                <c:pt idx="300">
                  <c:v>92</c:v>
                </c:pt>
                <c:pt idx="301">
                  <c:v>98</c:v>
                </c:pt>
                <c:pt idx="302">
                  <c:v>104</c:v>
                </c:pt>
                <c:pt idx="303">
                  <c:v>98</c:v>
                </c:pt>
                <c:pt idx="304">
                  <c:v>115</c:v>
                </c:pt>
                <c:pt idx="305">
                  <c:v>118</c:v>
                </c:pt>
                <c:pt idx="306">
                  <c:v>122</c:v>
                </c:pt>
                <c:pt idx="307">
                  <c:v>70</c:v>
                </c:pt>
                <c:pt idx="308">
                  <c:v>88</c:v>
                </c:pt>
                <c:pt idx="309">
                  <c:v>102</c:v>
                </c:pt>
                <c:pt idx="310">
                  <c:v>63</c:v>
                </c:pt>
                <c:pt idx="311">
                  <c:v>66</c:v>
                </c:pt>
                <c:pt idx="312">
                  <c:v>77</c:v>
                </c:pt>
                <c:pt idx="313">
                  <c:v>67</c:v>
                </c:pt>
                <c:pt idx="314">
                  <c:v>79</c:v>
                </c:pt>
                <c:pt idx="315">
                  <c:v>68</c:v>
                </c:pt>
                <c:pt idx="316">
                  <c:v>70</c:v>
                </c:pt>
                <c:pt idx="317">
                  <c:v>70</c:v>
                </c:pt>
                <c:pt idx="318">
                  <c:v>74</c:v>
                </c:pt>
                <c:pt idx="319">
                  <c:v>92</c:v>
                </c:pt>
                <c:pt idx="320">
                  <c:v>52</c:v>
                </c:pt>
                <c:pt idx="321">
                  <c:v>59</c:v>
                </c:pt>
                <c:pt idx="322">
                  <c:v>46</c:v>
                </c:pt>
                <c:pt idx="323">
                  <c:v>49</c:v>
                </c:pt>
                <c:pt idx="324">
                  <c:v>44</c:v>
                </c:pt>
                <c:pt idx="325">
                  <c:v>42</c:v>
                </c:pt>
                <c:pt idx="326">
                  <c:v>44</c:v>
                </c:pt>
                <c:pt idx="327">
                  <c:v>40</c:v>
                </c:pt>
                <c:pt idx="328">
                  <c:v>54</c:v>
                </c:pt>
                <c:pt idx="329">
                  <c:v>50</c:v>
                </c:pt>
                <c:pt idx="330">
                  <c:v>45</c:v>
                </c:pt>
                <c:pt idx="331">
                  <c:v>52</c:v>
                </c:pt>
                <c:pt idx="332">
                  <c:v>45</c:v>
                </c:pt>
                <c:pt idx="333">
                  <c:v>46</c:v>
                </c:pt>
                <c:pt idx="334">
                  <c:v>62</c:v>
                </c:pt>
                <c:pt idx="335">
                  <c:v>39</c:v>
                </c:pt>
                <c:pt idx="336">
                  <c:v>128</c:v>
                </c:pt>
                <c:pt idx="337">
                  <c:v>105</c:v>
                </c:pt>
                <c:pt idx="338">
                  <c:v>115</c:v>
                </c:pt>
                <c:pt idx="339">
                  <c:v>96</c:v>
                </c:pt>
                <c:pt idx="340">
                  <c:v>75</c:v>
                </c:pt>
                <c:pt idx="341">
                  <c:v>87</c:v>
                </c:pt>
                <c:pt idx="342">
                  <c:v>78</c:v>
                </c:pt>
                <c:pt idx="343">
                  <c:v>91</c:v>
                </c:pt>
                <c:pt idx="344">
                  <c:v>74</c:v>
                </c:pt>
                <c:pt idx="345">
                  <c:v>74</c:v>
                </c:pt>
                <c:pt idx="346">
                  <c:v>90</c:v>
                </c:pt>
                <c:pt idx="347">
                  <c:v>77</c:v>
                </c:pt>
                <c:pt idx="348">
                  <c:v>91</c:v>
                </c:pt>
                <c:pt idx="349">
                  <c:v>71</c:v>
                </c:pt>
                <c:pt idx="350">
                  <c:v>69</c:v>
                </c:pt>
                <c:pt idx="351">
                  <c:v>70</c:v>
                </c:pt>
                <c:pt idx="352">
                  <c:v>77</c:v>
                </c:pt>
                <c:pt idx="353">
                  <c:v>87</c:v>
                </c:pt>
                <c:pt idx="354">
                  <c:v>48</c:v>
                </c:pt>
                <c:pt idx="355">
                  <c:v>75</c:v>
                </c:pt>
                <c:pt idx="356">
                  <c:v>74</c:v>
                </c:pt>
                <c:pt idx="357">
                  <c:v>89</c:v>
                </c:pt>
                <c:pt idx="358">
                  <c:v>68</c:v>
                </c:pt>
                <c:pt idx="359">
                  <c:v>73</c:v>
                </c:pt>
                <c:pt idx="360">
                  <c:v>49</c:v>
                </c:pt>
                <c:pt idx="361">
                  <c:v>67</c:v>
                </c:pt>
                <c:pt idx="362">
                  <c:v>56</c:v>
                </c:pt>
                <c:pt idx="363">
                  <c:v>55</c:v>
                </c:pt>
                <c:pt idx="364">
                  <c:v>59</c:v>
                </c:pt>
                <c:pt idx="365">
                  <c:v>65</c:v>
                </c:pt>
                <c:pt idx="366">
                  <c:v>49</c:v>
                </c:pt>
                <c:pt idx="367">
                  <c:v>44</c:v>
                </c:pt>
                <c:pt idx="368">
                  <c:v>35</c:v>
                </c:pt>
                <c:pt idx="369">
                  <c:v>34</c:v>
                </c:pt>
                <c:pt idx="370">
                  <c:v>40</c:v>
                </c:pt>
                <c:pt idx="371">
                  <c:v>19</c:v>
                </c:pt>
                <c:pt idx="372">
                  <c:v>27</c:v>
                </c:pt>
                <c:pt idx="373">
                  <c:v>32</c:v>
                </c:pt>
                <c:pt idx="374">
                  <c:v>36</c:v>
                </c:pt>
                <c:pt idx="375">
                  <c:v>57</c:v>
                </c:pt>
                <c:pt idx="376">
                  <c:v>40</c:v>
                </c:pt>
                <c:pt idx="377">
                  <c:v>32</c:v>
                </c:pt>
                <c:pt idx="378">
                  <c:v>35</c:v>
                </c:pt>
                <c:pt idx="379">
                  <c:v>41</c:v>
                </c:pt>
                <c:pt idx="380">
                  <c:v>33</c:v>
                </c:pt>
                <c:pt idx="381">
                  <c:v>55</c:v>
                </c:pt>
                <c:pt idx="382">
                  <c:v>52</c:v>
                </c:pt>
                <c:pt idx="383">
                  <c:v>64</c:v>
                </c:pt>
                <c:pt idx="384">
                  <c:v>70</c:v>
                </c:pt>
                <c:pt idx="385">
                  <c:v>44</c:v>
                </c:pt>
                <c:pt idx="386">
                  <c:v>41</c:v>
                </c:pt>
                <c:pt idx="387">
                  <c:v>44</c:v>
                </c:pt>
                <c:pt idx="388">
                  <c:v>49</c:v>
                </c:pt>
                <c:pt idx="389">
                  <c:v>48</c:v>
                </c:pt>
                <c:pt idx="390">
                  <c:v>59</c:v>
                </c:pt>
                <c:pt idx="391">
                  <c:v>48</c:v>
                </c:pt>
                <c:pt idx="392">
                  <c:v>60</c:v>
                </c:pt>
                <c:pt idx="393">
                  <c:v>66</c:v>
                </c:pt>
                <c:pt idx="394">
                  <c:v>56</c:v>
                </c:pt>
                <c:pt idx="395">
                  <c:v>52</c:v>
                </c:pt>
                <c:pt idx="396">
                  <c:v>46</c:v>
                </c:pt>
                <c:pt idx="397">
                  <c:v>45</c:v>
                </c:pt>
                <c:pt idx="398">
                  <c:v>35</c:v>
                </c:pt>
                <c:pt idx="399">
                  <c:v>50</c:v>
                </c:pt>
                <c:pt idx="400">
                  <c:v>62</c:v>
                </c:pt>
                <c:pt idx="401">
                  <c:v>64</c:v>
                </c:pt>
                <c:pt idx="402">
                  <c:v>55</c:v>
                </c:pt>
                <c:pt idx="403">
                  <c:v>46</c:v>
                </c:pt>
                <c:pt idx="404">
                  <c:v>37</c:v>
                </c:pt>
                <c:pt idx="405">
                  <c:v>28</c:v>
                </c:pt>
                <c:pt idx="406">
                  <c:v>29</c:v>
                </c:pt>
                <c:pt idx="407">
                  <c:v>80</c:v>
                </c:pt>
                <c:pt idx="408">
                  <c:v>70</c:v>
                </c:pt>
                <c:pt idx="409">
                  <c:v>80</c:v>
                </c:pt>
                <c:pt idx="410">
                  <c:v>70</c:v>
                </c:pt>
                <c:pt idx="411">
                  <c:v>98</c:v>
                </c:pt>
                <c:pt idx="412">
                  <c:v>72</c:v>
                </c:pt>
                <c:pt idx="413">
                  <c:v>67</c:v>
                </c:pt>
                <c:pt idx="414">
                  <c:v>73</c:v>
                </c:pt>
                <c:pt idx="415">
                  <c:v>64</c:v>
                </c:pt>
                <c:pt idx="416">
                  <c:v>57</c:v>
                </c:pt>
                <c:pt idx="417">
                  <c:v>70</c:v>
                </c:pt>
                <c:pt idx="418">
                  <c:v>65</c:v>
                </c:pt>
                <c:pt idx="419">
                  <c:v>64</c:v>
                </c:pt>
                <c:pt idx="420">
                  <c:v>56</c:v>
                </c:pt>
                <c:pt idx="421">
                  <c:v>51</c:v>
                </c:pt>
                <c:pt idx="422">
                  <c:v>78</c:v>
                </c:pt>
                <c:pt idx="423">
                  <c:v>74</c:v>
                </c:pt>
                <c:pt idx="424">
                  <c:v>65</c:v>
                </c:pt>
                <c:pt idx="425">
                  <c:v>81</c:v>
                </c:pt>
                <c:pt idx="426">
                  <c:v>70</c:v>
                </c:pt>
                <c:pt idx="427">
                  <c:v>50</c:v>
                </c:pt>
                <c:pt idx="428">
                  <c:v>58</c:v>
                </c:pt>
                <c:pt idx="429">
                  <c:v>69</c:v>
                </c:pt>
                <c:pt idx="430">
                  <c:v>56</c:v>
                </c:pt>
                <c:pt idx="431">
                  <c:v>61</c:v>
                </c:pt>
                <c:pt idx="432">
                  <c:v>53</c:v>
                </c:pt>
                <c:pt idx="433">
                  <c:v>50</c:v>
                </c:pt>
                <c:pt idx="434">
                  <c:v>62</c:v>
                </c:pt>
                <c:pt idx="435">
                  <c:v>66</c:v>
                </c:pt>
                <c:pt idx="436">
                  <c:v>60</c:v>
                </c:pt>
                <c:pt idx="437">
                  <c:v>51</c:v>
                </c:pt>
                <c:pt idx="438">
                  <c:v>45</c:v>
                </c:pt>
                <c:pt idx="439">
                  <c:v>35</c:v>
                </c:pt>
                <c:pt idx="440">
                  <c:v>47</c:v>
                </c:pt>
                <c:pt idx="441">
                  <c:v>53</c:v>
                </c:pt>
                <c:pt idx="442">
                  <c:v>47</c:v>
                </c:pt>
                <c:pt idx="443">
                  <c:v>45</c:v>
                </c:pt>
                <c:pt idx="444">
                  <c:v>57</c:v>
                </c:pt>
                <c:pt idx="445">
                  <c:v>51</c:v>
                </c:pt>
                <c:pt idx="446">
                  <c:v>44</c:v>
                </c:pt>
                <c:pt idx="447">
                  <c:v>49</c:v>
                </c:pt>
                <c:pt idx="448">
                  <c:v>51</c:v>
                </c:pt>
                <c:pt idx="449">
                  <c:v>54</c:v>
                </c:pt>
                <c:pt idx="450">
                  <c:v>42</c:v>
                </c:pt>
                <c:pt idx="451">
                  <c:v>48</c:v>
                </c:pt>
                <c:pt idx="452">
                  <c:v>43</c:v>
                </c:pt>
                <c:pt idx="453">
                  <c:v>43</c:v>
                </c:pt>
                <c:pt idx="454">
                  <c:v>34</c:v>
                </c:pt>
                <c:pt idx="455">
                  <c:v>39</c:v>
                </c:pt>
                <c:pt idx="456">
                  <c:v>34</c:v>
                </c:pt>
                <c:pt idx="457">
                  <c:v>32</c:v>
                </c:pt>
                <c:pt idx="458">
                  <c:v>66</c:v>
                </c:pt>
                <c:pt idx="459">
                  <c:v>60</c:v>
                </c:pt>
                <c:pt idx="460">
                  <c:v>45</c:v>
                </c:pt>
                <c:pt idx="461">
                  <c:v>57</c:v>
                </c:pt>
                <c:pt idx="462">
                  <c:v>57</c:v>
                </c:pt>
                <c:pt idx="463">
                  <c:v>50</c:v>
                </c:pt>
                <c:pt idx="464">
                  <c:v>54</c:v>
                </c:pt>
                <c:pt idx="465">
                  <c:v>56</c:v>
                </c:pt>
                <c:pt idx="466">
                  <c:v>40</c:v>
                </c:pt>
                <c:pt idx="467">
                  <c:v>42</c:v>
                </c:pt>
                <c:pt idx="468">
                  <c:v>48</c:v>
                </c:pt>
                <c:pt idx="469">
                  <c:v>40</c:v>
                </c:pt>
                <c:pt idx="470">
                  <c:v>37</c:v>
                </c:pt>
                <c:pt idx="471">
                  <c:v>44</c:v>
                </c:pt>
                <c:pt idx="472">
                  <c:v>60</c:v>
                </c:pt>
                <c:pt idx="473">
                  <c:v>40</c:v>
                </c:pt>
                <c:pt idx="474">
                  <c:v>94</c:v>
                </c:pt>
                <c:pt idx="475">
                  <c:v>70</c:v>
                </c:pt>
                <c:pt idx="476">
                  <c:v>95</c:v>
                </c:pt>
                <c:pt idx="477">
                  <c:v>104</c:v>
                </c:pt>
                <c:pt idx="478">
                  <c:v>121</c:v>
                </c:pt>
                <c:pt idx="479">
                  <c:v>65</c:v>
                </c:pt>
                <c:pt idx="480">
                  <c:v>51</c:v>
                </c:pt>
                <c:pt idx="481">
                  <c:v>70</c:v>
                </c:pt>
                <c:pt idx="482">
                  <c:v>105</c:v>
                </c:pt>
                <c:pt idx="483">
                  <c:v>79</c:v>
                </c:pt>
                <c:pt idx="484">
                  <c:v>47</c:v>
                </c:pt>
                <c:pt idx="485">
                  <c:v>52</c:v>
                </c:pt>
                <c:pt idx="486">
                  <c:v>95</c:v>
                </c:pt>
                <c:pt idx="487">
                  <c:v>66</c:v>
                </c:pt>
                <c:pt idx="488">
                  <c:v>58</c:v>
                </c:pt>
                <c:pt idx="489">
                  <c:v>66</c:v>
                </c:pt>
                <c:pt idx="490">
                  <c:v>63</c:v>
                </c:pt>
                <c:pt idx="491">
                  <c:v>64</c:v>
                </c:pt>
                <c:pt idx="492">
                  <c:v>51</c:v>
                </c:pt>
                <c:pt idx="493">
                  <c:v>61</c:v>
                </c:pt>
                <c:pt idx="494">
                  <c:v>59</c:v>
                </c:pt>
                <c:pt idx="495">
                  <c:v>61</c:v>
                </c:pt>
                <c:pt idx="496">
                  <c:v>40</c:v>
                </c:pt>
                <c:pt idx="497">
                  <c:v>54</c:v>
                </c:pt>
                <c:pt idx="498">
                  <c:v>55</c:v>
                </c:pt>
                <c:pt idx="499">
                  <c:v>55</c:v>
                </c:pt>
                <c:pt idx="500">
                  <c:v>65</c:v>
                </c:pt>
                <c:pt idx="501">
                  <c:v>61</c:v>
                </c:pt>
                <c:pt idx="502">
                  <c:v>51</c:v>
                </c:pt>
                <c:pt idx="503">
                  <c:v>63</c:v>
                </c:pt>
                <c:pt idx="504">
                  <c:v>44</c:v>
                </c:pt>
                <c:pt idx="505">
                  <c:v>61</c:v>
                </c:pt>
                <c:pt idx="506">
                  <c:v>77</c:v>
                </c:pt>
                <c:pt idx="507">
                  <c:v>81</c:v>
                </c:pt>
                <c:pt idx="508">
                  <c:v>79</c:v>
                </c:pt>
                <c:pt idx="509">
                  <c:v>79</c:v>
                </c:pt>
                <c:pt idx="510">
                  <c:v>67</c:v>
                </c:pt>
                <c:pt idx="511">
                  <c:v>67</c:v>
                </c:pt>
                <c:pt idx="512">
                  <c:v>76</c:v>
                </c:pt>
                <c:pt idx="513">
                  <c:v>71</c:v>
                </c:pt>
                <c:pt idx="514">
                  <c:v>70</c:v>
                </c:pt>
                <c:pt idx="515">
                  <c:v>82</c:v>
                </c:pt>
                <c:pt idx="516">
                  <c:v>64</c:v>
                </c:pt>
                <c:pt idx="517">
                  <c:v>63</c:v>
                </c:pt>
                <c:pt idx="518">
                  <c:v>72</c:v>
                </c:pt>
                <c:pt idx="519">
                  <c:v>58</c:v>
                </c:pt>
                <c:pt idx="520">
                  <c:v>52</c:v>
                </c:pt>
                <c:pt idx="521">
                  <c:v>58</c:v>
                </c:pt>
                <c:pt idx="522">
                  <c:v>45</c:v>
                </c:pt>
                <c:pt idx="523">
                  <c:v>41</c:v>
                </c:pt>
                <c:pt idx="524">
                  <c:v>38</c:v>
                </c:pt>
                <c:pt idx="525">
                  <c:v>59</c:v>
                </c:pt>
                <c:pt idx="526">
                  <c:v>57</c:v>
                </c:pt>
                <c:pt idx="527">
                  <c:v>70</c:v>
                </c:pt>
                <c:pt idx="528">
                  <c:v>45</c:v>
                </c:pt>
                <c:pt idx="529">
                  <c:v>50</c:v>
                </c:pt>
                <c:pt idx="530">
                  <c:v>42</c:v>
                </c:pt>
                <c:pt idx="531">
                  <c:v>48</c:v>
                </c:pt>
                <c:pt idx="532">
                  <c:v>38</c:v>
                </c:pt>
                <c:pt idx="533">
                  <c:v>30</c:v>
                </c:pt>
                <c:pt idx="534">
                  <c:v>39</c:v>
                </c:pt>
                <c:pt idx="535">
                  <c:v>38</c:v>
                </c:pt>
                <c:pt idx="536">
                  <c:v>37</c:v>
                </c:pt>
                <c:pt idx="537">
                  <c:v>35</c:v>
                </c:pt>
                <c:pt idx="538">
                  <c:v>42</c:v>
                </c:pt>
                <c:pt idx="539">
                  <c:v>52</c:v>
                </c:pt>
                <c:pt idx="540">
                  <c:v>38</c:v>
                </c:pt>
                <c:pt idx="541">
                  <c:v>37</c:v>
                </c:pt>
                <c:pt idx="542">
                  <c:v>38</c:v>
                </c:pt>
                <c:pt idx="543">
                  <c:v>37</c:v>
                </c:pt>
                <c:pt idx="544">
                  <c:v>42</c:v>
                </c:pt>
                <c:pt idx="545">
                  <c:v>46</c:v>
                </c:pt>
                <c:pt idx="546">
                  <c:v>42</c:v>
                </c:pt>
                <c:pt idx="547">
                  <c:v>39</c:v>
                </c:pt>
                <c:pt idx="548">
                  <c:v>37</c:v>
                </c:pt>
                <c:pt idx="549">
                  <c:v>40</c:v>
                </c:pt>
                <c:pt idx="550">
                  <c:v>41</c:v>
                </c:pt>
                <c:pt idx="551">
                  <c:v>64</c:v>
                </c:pt>
                <c:pt idx="552">
                  <c:v>66</c:v>
                </c:pt>
                <c:pt idx="553">
                  <c:v>59</c:v>
                </c:pt>
                <c:pt idx="554">
                  <c:v>81</c:v>
                </c:pt>
                <c:pt idx="555">
                  <c:v>89</c:v>
                </c:pt>
                <c:pt idx="556">
                  <c:v>83</c:v>
                </c:pt>
                <c:pt idx="557">
                  <c:v>68</c:v>
                </c:pt>
                <c:pt idx="558">
                  <c:v>91</c:v>
                </c:pt>
                <c:pt idx="559">
                  <c:v>56</c:v>
                </c:pt>
                <c:pt idx="560">
                  <c:v>64</c:v>
                </c:pt>
                <c:pt idx="561">
                  <c:v>66</c:v>
                </c:pt>
                <c:pt idx="562">
                  <c:v>49</c:v>
                </c:pt>
                <c:pt idx="563">
                  <c:v>65</c:v>
                </c:pt>
                <c:pt idx="564">
                  <c:v>43</c:v>
                </c:pt>
                <c:pt idx="565">
                  <c:v>60</c:v>
                </c:pt>
                <c:pt idx="566">
                  <c:v>51</c:v>
                </c:pt>
                <c:pt idx="567">
                  <c:v>50</c:v>
                </c:pt>
                <c:pt idx="568">
                  <c:v>54</c:v>
                </c:pt>
                <c:pt idx="569">
                  <c:v>52</c:v>
                </c:pt>
                <c:pt idx="570">
                  <c:v>51</c:v>
                </c:pt>
                <c:pt idx="571">
                  <c:v>56</c:v>
                </c:pt>
                <c:pt idx="572">
                  <c:v>63</c:v>
                </c:pt>
                <c:pt idx="573">
                  <c:v>55</c:v>
                </c:pt>
                <c:pt idx="574">
                  <c:v>52</c:v>
                </c:pt>
                <c:pt idx="575">
                  <c:v>44</c:v>
                </c:pt>
                <c:pt idx="576">
                  <c:v>44</c:v>
                </c:pt>
                <c:pt idx="577">
                  <c:v>44</c:v>
                </c:pt>
                <c:pt idx="578">
                  <c:v>37</c:v>
                </c:pt>
                <c:pt idx="579">
                  <c:v>38</c:v>
                </c:pt>
                <c:pt idx="580">
                  <c:v>41</c:v>
                </c:pt>
                <c:pt idx="581">
                  <c:v>91</c:v>
                </c:pt>
                <c:pt idx="582">
                  <c:v>75</c:v>
                </c:pt>
                <c:pt idx="583">
                  <c:v>90</c:v>
                </c:pt>
                <c:pt idx="584">
                  <c:v>81</c:v>
                </c:pt>
                <c:pt idx="585">
                  <c:v>95</c:v>
                </c:pt>
                <c:pt idx="586">
                  <c:v>77</c:v>
                </c:pt>
                <c:pt idx="587">
                  <c:v>86</c:v>
                </c:pt>
                <c:pt idx="588">
                  <c:v>83</c:v>
                </c:pt>
                <c:pt idx="589">
                  <c:v>93</c:v>
                </c:pt>
                <c:pt idx="590">
                  <c:v>84</c:v>
                </c:pt>
                <c:pt idx="591">
                  <c:v>80</c:v>
                </c:pt>
                <c:pt idx="592">
                  <c:v>60</c:v>
                </c:pt>
                <c:pt idx="593">
                  <c:v>64</c:v>
                </c:pt>
                <c:pt idx="594">
                  <c:v>63</c:v>
                </c:pt>
                <c:pt idx="595">
                  <c:v>69</c:v>
                </c:pt>
                <c:pt idx="596">
                  <c:v>55</c:v>
                </c:pt>
                <c:pt idx="597">
                  <c:v>39</c:v>
                </c:pt>
                <c:pt idx="598">
                  <c:v>54</c:v>
                </c:pt>
                <c:pt idx="599">
                  <c:v>65</c:v>
                </c:pt>
                <c:pt idx="600">
                  <c:v>51</c:v>
                </c:pt>
                <c:pt idx="601">
                  <c:v>47</c:v>
                </c:pt>
                <c:pt idx="602">
                  <c:v>55</c:v>
                </c:pt>
                <c:pt idx="603">
                  <c:v>51</c:v>
                </c:pt>
                <c:pt idx="604">
                  <c:v>42</c:v>
                </c:pt>
                <c:pt idx="605">
                  <c:v>48</c:v>
                </c:pt>
                <c:pt idx="606">
                  <c:v>43</c:v>
                </c:pt>
                <c:pt idx="607">
                  <c:v>37</c:v>
                </c:pt>
                <c:pt idx="608">
                  <c:v>40</c:v>
                </c:pt>
                <c:pt idx="609">
                  <c:v>53</c:v>
                </c:pt>
                <c:pt idx="610">
                  <c:v>48</c:v>
                </c:pt>
                <c:pt idx="611">
                  <c:v>60</c:v>
                </c:pt>
                <c:pt idx="612">
                  <c:v>72</c:v>
                </c:pt>
                <c:pt idx="613">
                  <c:v>93</c:v>
                </c:pt>
                <c:pt idx="614">
                  <c:v>77</c:v>
                </c:pt>
                <c:pt idx="615">
                  <c:v>63</c:v>
                </c:pt>
                <c:pt idx="616">
                  <c:v>81</c:v>
                </c:pt>
                <c:pt idx="617">
                  <c:v>75</c:v>
                </c:pt>
                <c:pt idx="618">
                  <c:v>56</c:v>
                </c:pt>
                <c:pt idx="619">
                  <c:v>85</c:v>
                </c:pt>
                <c:pt idx="620">
                  <c:v>80</c:v>
                </c:pt>
                <c:pt idx="621">
                  <c:v>61</c:v>
                </c:pt>
                <c:pt idx="622">
                  <c:v>48</c:v>
                </c:pt>
                <c:pt idx="623">
                  <c:v>36</c:v>
                </c:pt>
                <c:pt idx="624">
                  <c:v>54</c:v>
                </c:pt>
                <c:pt idx="625">
                  <c:v>51</c:v>
                </c:pt>
              </c:numCache>
            </c:numRef>
          </c:yVal>
          <c:smooth val="0"/>
          <c:extLst>
            <c:ext xmlns:c16="http://schemas.microsoft.com/office/drawing/2014/chart" uri="{C3380CC4-5D6E-409C-BE32-E72D297353CC}">
              <c16:uniqueId val="{00000000-FA7D-4D31-816A-C4A26C9A70F0}"/>
            </c:ext>
          </c:extLst>
        </c:ser>
        <c:dLbls>
          <c:showLegendKey val="0"/>
          <c:showVal val="0"/>
          <c:showCatName val="0"/>
          <c:showSerName val="0"/>
          <c:showPercent val="0"/>
          <c:showBubbleSize val="0"/>
        </c:dLbls>
        <c:axId val="520125760"/>
        <c:axId val="520126416"/>
      </c:scatterChart>
      <c:valAx>
        <c:axId val="5201257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126416"/>
        <c:crosses val="autoZero"/>
        <c:crossBetween val="midCat"/>
      </c:valAx>
      <c:valAx>
        <c:axId val="520126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12576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lotArea>
      <c:layout/>
      <c:scatterChart>
        <c:scatterStyle val="lineMarker"/>
        <c:varyColors val="0"/>
        <c:ser>
          <c:idx val="0"/>
          <c:order val="0"/>
          <c:tx>
            <c:strRef>
              <c:f>Correlation!$B$2</c:f>
              <c:strCache>
                <c:ptCount val="1"/>
                <c:pt idx="0">
                  <c:v>Ice Cream Sales</c:v>
                </c:pt>
              </c:strCache>
            </c:strRef>
          </c:tx>
          <c:spPr>
            <a:ln w="25400" cap="rnd">
              <a:noFill/>
              <a:round/>
            </a:ln>
            <a:effectLst>
              <a:outerShdw dist="25400" dir="2700000" algn="tl" rotWithShape="0">
                <a:schemeClr val="accent1"/>
              </a:outerShdw>
            </a:effectLst>
          </c:spPr>
          <c:marker>
            <c:symbol val="circle"/>
            <c:size val="6"/>
            <c:spPr>
              <a:solidFill>
                <a:schemeClr val="accent1"/>
              </a:solidFill>
              <a:ln w="22225">
                <a:solidFill>
                  <a:schemeClr val="lt1"/>
                </a:solidFill>
                <a:round/>
              </a:ln>
              <a:effectLst/>
            </c:spPr>
          </c:marker>
          <c:trendline>
            <c:spPr>
              <a:ln w="28575" cap="rnd">
                <a:solidFill>
                  <a:schemeClr val="lt1">
                    <a:alpha val="50000"/>
                  </a:schemeClr>
                </a:solidFill>
                <a:round/>
              </a:ln>
              <a:effectLst/>
            </c:spPr>
            <c:trendlineType val="poly"/>
            <c:order val="6"/>
            <c:dispRSqr val="0"/>
            <c:dispEq val="0"/>
          </c:trendline>
          <c:xVal>
            <c:strRef>
              <c:f>Correlation!$A$3:$A$14</c:f>
              <c:strCache>
                <c:ptCount val="12"/>
                <c:pt idx="0">
                  <c:v>14.2°</c:v>
                </c:pt>
                <c:pt idx="1">
                  <c:v>16.4°</c:v>
                </c:pt>
                <c:pt idx="2">
                  <c:v>11.9°</c:v>
                </c:pt>
                <c:pt idx="3">
                  <c:v>15.2°</c:v>
                </c:pt>
                <c:pt idx="4">
                  <c:v>18.5°</c:v>
                </c:pt>
                <c:pt idx="5">
                  <c:v>22.1°</c:v>
                </c:pt>
                <c:pt idx="6">
                  <c:v>19.4°</c:v>
                </c:pt>
                <c:pt idx="7">
                  <c:v>25.1°</c:v>
                </c:pt>
                <c:pt idx="8">
                  <c:v>23.4°</c:v>
                </c:pt>
                <c:pt idx="9">
                  <c:v>18.1°</c:v>
                </c:pt>
                <c:pt idx="10">
                  <c:v>22.6°</c:v>
                </c:pt>
                <c:pt idx="11">
                  <c:v>17.2°</c:v>
                </c:pt>
              </c:strCache>
            </c:strRef>
          </c:xVal>
          <c:yVal>
            <c:numRef>
              <c:f>Correlation!$B$3:$B$14</c:f>
              <c:numCache>
                <c:formatCode>"$"#,##0_);[Red]\("$"#,##0\)</c:formatCode>
                <c:ptCount val="12"/>
                <c:pt idx="0">
                  <c:v>215</c:v>
                </c:pt>
                <c:pt idx="1">
                  <c:v>325</c:v>
                </c:pt>
                <c:pt idx="2">
                  <c:v>185</c:v>
                </c:pt>
                <c:pt idx="3">
                  <c:v>332</c:v>
                </c:pt>
                <c:pt idx="4">
                  <c:v>406</c:v>
                </c:pt>
                <c:pt idx="5">
                  <c:v>522</c:v>
                </c:pt>
                <c:pt idx="6">
                  <c:v>412</c:v>
                </c:pt>
                <c:pt idx="7">
                  <c:v>614</c:v>
                </c:pt>
                <c:pt idx="8">
                  <c:v>544</c:v>
                </c:pt>
                <c:pt idx="9">
                  <c:v>421</c:v>
                </c:pt>
                <c:pt idx="10">
                  <c:v>445</c:v>
                </c:pt>
                <c:pt idx="11">
                  <c:v>408</c:v>
                </c:pt>
              </c:numCache>
            </c:numRef>
          </c:yVal>
          <c:smooth val="0"/>
          <c:extLst>
            <c:ext xmlns:c16="http://schemas.microsoft.com/office/drawing/2014/chart" uri="{C3380CC4-5D6E-409C-BE32-E72D297353CC}">
              <c16:uniqueId val="{00000000-05DB-43AB-B20D-EF6D75136309}"/>
            </c:ext>
          </c:extLst>
        </c:ser>
        <c:dLbls>
          <c:showLegendKey val="0"/>
          <c:showVal val="0"/>
          <c:showCatName val="0"/>
          <c:showSerName val="0"/>
          <c:showPercent val="0"/>
          <c:showBubbleSize val="0"/>
        </c:dLbls>
        <c:axId val="907532880"/>
        <c:axId val="907538784"/>
      </c:scatterChart>
      <c:valAx>
        <c:axId val="907532880"/>
        <c:scaling>
          <c:orientation val="minMax"/>
        </c:scaling>
        <c:delete val="0"/>
        <c:axPos val="b"/>
        <c:majorGridlines>
          <c:spPr>
            <a:ln w="9525" cap="flat" cmpd="sng" algn="ctr">
              <a:solidFill>
                <a:schemeClr val="lt1">
                  <a:alpha val="2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907538784"/>
        <c:crosses val="autoZero"/>
        <c:crossBetween val="midCat"/>
      </c:valAx>
      <c:valAx>
        <c:axId val="907538784"/>
        <c:scaling>
          <c:orientation val="minMax"/>
        </c:scaling>
        <c:delete val="0"/>
        <c:axPos val="l"/>
        <c:majorGridlines>
          <c:spPr>
            <a:ln w="9525" cap="flat" cmpd="sng" algn="ctr">
              <a:solidFill>
                <a:schemeClr val="lt1">
                  <a:alpha val="2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90753288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Correlation!$B$46</c:f>
              <c:strCache>
                <c:ptCount val="1"/>
                <c:pt idx="0">
                  <c:v>totalprod</c:v>
                </c:pt>
              </c:strCache>
            </c:strRef>
          </c:tx>
          <c:spPr>
            <a:ln w="19050" cap="rnd">
              <a:noFill/>
              <a:round/>
            </a:ln>
            <a:effectLst/>
          </c:spPr>
          <c:marker>
            <c:symbol val="circle"/>
            <c:size val="5"/>
            <c:spPr>
              <a:solidFill>
                <a:schemeClr val="accent1"/>
              </a:solidFill>
              <a:ln w="9525">
                <a:solidFill>
                  <a:schemeClr val="accent1"/>
                </a:solidFill>
              </a:ln>
              <a:effectLst/>
            </c:spPr>
          </c:marker>
          <c:xVal>
            <c:numRef>
              <c:f>Correlation!$A$47:$A$672</c:f>
              <c:numCache>
                <c:formatCode>General</c:formatCode>
                <c:ptCount val="626"/>
                <c:pt idx="0">
                  <c:v>16000</c:v>
                </c:pt>
                <c:pt idx="1">
                  <c:v>17000</c:v>
                </c:pt>
                <c:pt idx="2">
                  <c:v>16000</c:v>
                </c:pt>
                <c:pt idx="3">
                  <c:v>14000</c:v>
                </c:pt>
                <c:pt idx="4">
                  <c:v>12000</c:v>
                </c:pt>
                <c:pt idx="5">
                  <c:v>13000</c:v>
                </c:pt>
                <c:pt idx="6">
                  <c:v>12000</c:v>
                </c:pt>
                <c:pt idx="7">
                  <c:v>13000</c:v>
                </c:pt>
                <c:pt idx="8">
                  <c:v>11000</c:v>
                </c:pt>
                <c:pt idx="9">
                  <c:v>11000</c:v>
                </c:pt>
                <c:pt idx="10">
                  <c:v>9000</c:v>
                </c:pt>
                <c:pt idx="11">
                  <c:v>9000</c:v>
                </c:pt>
                <c:pt idx="12">
                  <c:v>9000</c:v>
                </c:pt>
                <c:pt idx="13">
                  <c:v>9000</c:v>
                </c:pt>
                <c:pt idx="14">
                  <c:v>8000</c:v>
                </c:pt>
                <c:pt idx="15">
                  <c:v>53000</c:v>
                </c:pt>
                <c:pt idx="16">
                  <c:v>52000</c:v>
                </c:pt>
                <c:pt idx="17">
                  <c:v>52000</c:v>
                </c:pt>
                <c:pt idx="18">
                  <c:v>50000</c:v>
                </c:pt>
                <c:pt idx="19">
                  <c:v>45000</c:v>
                </c:pt>
                <c:pt idx="20">
                  <c:v>40000</c:v>
                </c:pt>
                <c:pt idx="21">
                  <c:v>40000</c:v>
                </c:pt>
                <c:pt idx="22">
                  <c:v>36000</c:v>
                </c:pt>
                <c:pt idx="23">
                  <c:v>32000</c:v>
                </c:pt>
                <c:pt idx="24">
                  <c:v>28000</c:v>
                </c:pt>
                <c:pt idx="25">
                  <c:v>28000</c:v>
                </c:pt>
                <c:pt idx="26">
                  <c:v>24000</c:v>
                </c:pt>
                <c:pt idx="27">
                  <c:v>25000</c:v>
                </c:pt>
                <c:pt idx="28">
                  <c:v>22000</c:v>
                </c:pt>
                <c:pt idx="29">
                  <c:v>25000</c:v>
                </c:pt>
                <c:pt idx="30">
                  <c:v>55000</c:v>
                </c:pt>
                <c:pt idx="31">
                  <c:v>52000</c:v>
                </c:pt>
                <c:pt idx="32">
                  <c:v>40000</c:v>
                </c:pt>
                <c:pt idx="33">
                  <c:v>43000</c:v>
                </c:pt>
                <c:pt idx="34">
                  <c:v>38000</c:v>
                </c:pt>
                <c:pt idx="35">
                  <c:v>35000</c:v>
                </c:pt>
                <c:pt idx="36">
                  <c:v>32000</c:v>
                </c:pt>
                <c:pt idx="37">
                  <c:v>36000</c:v>
                </c:pt>
                <c:pt idx="38">
                  <c:v>30000</c:v>
                </c:pt>
                <c:pt idx="39">
                  <c:v>30000</c:v>
                </c:pt>
                <c:pt idx="40">
                  <c:v>25000</c:v>
                </c:pt>
                <c:pt idx="41">
                  <c:v>20000</c:v>
                </c:pt>
                <c:pt idx="42">
                  <c:v>24000</c:v>
                </c:pt>
                <c:pt idx="43">
                  <c:v>23000</c:v>
                </c:pt>
                <c:pt idx="44">
                  <c:v>22000</c:v>
                </c:pt>
                <c:pt idx="45">
                  <c:v>450000</c:v>
                </c:pt>
                <c:pt idx="46">
                  <c:v>465000</c:v>
                </c:pt>
                <c:pt idx="47">
                  <c:v>440000</c:v>
                </c:pt>
                <c:pt idx="48">
                  <c:v>460000</c:v>
                </c:pt>
                <c:pt idx="49">
                  <c:v>470000</c:v>
                </c:pt>
                <c:pt idx="50">
                  <c:v>480000</c:v>
                </c:pt>
                <c:pt idx="51">
                  <c:v>390000</c:v>
                </c:pt>
                <c:pt idx="52" formatCode="0.00E+00">
                  <c:v>400000</c:v>
                </c:pt>
                <c:pt idx="53">
                  <c:v>380000</c:v>
                </c:pt>
                <c:pt idx="54">
                  <c:v>340000</c:v>
                </c:pt>
                <c:pt idx="55">
                  <c:v>360000</c:v>
                </c:pt>
                <c:pt idx="56">
                  <c:v>355000</c:v>
                </c:pt>
                <c:pt idx="57">
                  <c:v>410000</c:v>
                </c:pt>
                <c:pt idx="58">
                  <c:v>370000</c:v>
                </c:pt>
                <c:pt idx="59">
                  <c:v>330000</c:v>
                </c:pt>
                <c:pt idx="60">
                  <c:v>27000</c:v>
                </c:pt>
                <c:pt idx="61">
                  <c:v>27000</c:v>
                </c:pt>
                <c:pt idx="62">
                  <c:v>29000</c:v>
                </c:pt>
                <c:pt idx="63">
                  <c:v>26000</c:v>
                </c:pt>
                <c:pt idx="64">
                  <c:v>24000</c:v>
                </c:pt>
                <c:pt idx="65">
                  <c:v>24000</c:v>
                </c:pt>
                <c:pt idx="66">
                  <c:v>23000</c:v>
                </c:pt>
                <c:pt idx="67">
                  <c:v>28000</c:v>
                </c:pt>
                <c:pt idx="68">
                  <c:v>36000</c:v>
                </c:pt>
                <c:pt idx="69">
                  <c:v>31000</c:v>
                </c:pt>
                <c:pt idx="70">
                  <c:v>27000</c:v>
                </c:pt>
                <c:pt idx="71">
                  <c:v>28000</c:v>
                </c:pt>
                <c:pt idx="72">
                  <c:v>34000</c:v>
                </c:pt>
                <c:pt idx="73">
                  <c:v>31000</c:v>
                </c:pt>
                <c:pt idx="74">
                  <c:v>25000</c:v>
                </c:pt>
                <c:pt idx="75">
                  <c:v>230000</c:v>
                </c:pt>
                <c:pt idx="76">
                  <c:v>228000</c:v>
                </c:pt>
                <c:pt idx="77">
                  <c:v>232000</c:v>
                </c:pt>
                <c:pt idx="78">
                  <c:v>220000</c:v>
                </c:pt>
                <c:pt idx="79">
                  <c:v>220000</c:v>
                </c:pt>
                <c:pt idx="80">
                  <c:v>210000</c:v>
                </c:pt>
                <c:pt idx="81">
                  <c:v>205000</c:v>
                </c:pt>
                <c:pt idx="82">
                  <c:v>160000</c:v>
                </c:pt>
                <c:pt idx="83">
                  <c:v>170000</c:v>
                </c:pt>
                <c:pt idx="84">
                  <c:v>160000</c:v>
                </c:pt>
                <c:pt idx="85">
                  <c:v>150000</c:v>
                </c:pt>
                <c:pt idx="86">
                  <c:v>170000</c:v>
                </c:pt>
                <c:pt idx="87" formatCode="0.00E+00">
                  <c:v>200000</c:v>
                </c:pt>
                <c:pt idx="88">
                  <c:v>180000</c:v>
                </c:pt>
                <c:pt idx="89">
                  <c:v>193000</c:v>
                </c:pt>
                <c:pt idx="90">
                  <c:v>75000</c:v>
                </c:pt>
                <c:pt idx="91">
                  <c:v>65000</c:v>
                </c:pt>
                <c:pt idx="92">
                  <c:v>55000</c:v>
                </c:pt>
                <c:pt idx="93">
                  <c:v>55000</c:v>
                </c:pt>
                <c:pt idx="94">
                  <c:v>50000</c:v>
                </c:pt>
                <c:pt idx="95">
                  <c:v>52000</c:v>
                </c:pt>
                <c:pt idx="96">
                  <c:v>63000</c:v>
                </c:pt>
                <c:pt idx="97">
                  <c:v>59000</c:v>
                </c:pt>
                <c:pt idx="98">
                  <c:v>63000</c:v>
                </c:pt>
                <c:pt idx="99">
                  <c:v>60000</c:v>
                </c:pt>
                <c:pt idx="100">
                  <c:v>65000</c:v>
                </c:pt>
                <c:pt idx="101">
                  <c:v>65000</c:v>
                </c:pt>
                <c:pt idx="102">
                  <c:v>55000</c:v>
                </c:pt>
                <c:pt idx="103">
                  <c:v>65000</c:v>
                </c:pt>
                <c:pt idx="104">
                  <c:v>59000</c:v>
                </c:pt>
                <c:pt idx="105">
                  <c:v>8000</c:v>
                </c:pt>
                <c:pt idx="106">
                  <c:v>8000</c:v>
                </c:pt>
                <c:pt idx="107">
                  <c:v>7000</c:v>
                </c:pt>
                <c:pt idx="108">
                  <c:v>8000</c:v>
                </c:pt>
                <c:pt idx="109">
                  <c:v>7000</c:v>
                </c:pt>
                <c:pt idx="110">
                  <c:v>7000</c:v>
                </c:pt>
                <c:pt idx="111">
                  <c:v>8000</c:v>
                </c:pt>
                <c:pt idx="112">
                  <c:v>9000</c:v>
                </c:pt>
                <c:pt idx="113">
                  <c:v>10000</c:v>
                </c:pt>
                <c:pt idx="114">
                  <c:v>10000</c:v>
                </c:pt>
                <c:pt idx="115">
                  <c:v>10000</c:v>
                </c:pt>
                <c:pt idx="116">
                  <c:v>10000</c:v>
                </c:pt>
                <c:pt idx="117">
                  <c:v>10000</c:v>
                </c:pt>
                <c:pt idx="118">
                  <c:v>9000</c:v>
                </c:pt>
                <c:pt idx="119">
                  <c:v>10000</c:v>
                </c:pt>
                <c:pt idx="120">
                  <c:v>50000</c:v>
                </c:pt>
                <c:pt idx="121">
                  <c:v>40000</c:v>
                </c:pt>
                <c:pt idx="122">
                  <c:v>30000</c:v>
                </c:pt>
                <c:pt idx="123">
                  <c:v>33000</c:v>
                </c:pt>
                <c:pt idx="124">
                  <c:v>33000</c:v>
                </c:pt>
                <c:pt idx="125">
                  <c:v>32000</c:v>
                </c:pt>
                <c:pt idx="126">
                  <c:v>35000</c:v>
                </c:pt>
                <c:pt idx="127">
                  <c:v>28000</c:v>
                </c:pt>
                <c:pt idx="128">
                  <c:v>26000</c:v>
                </c:pt>
                <c:pt idx="129">
                  <c:v>26000</c:v>
                </c:pt>
                <c:pt idx="130">
                  <c:v>24000</c:v>
                </c:pt>
                <c:pt idx="131">
                  <c:v>26000</c:v>
                </c:pt>
                <c:pt idx="132">
                  <c:v>27000</c:v>
                </c:pt>
                <c:pt idx="133">
                  <c:v>25000</c:v>
                </c:pt>
                <c:pt idx="134">
                  <c:v>37000</c:v>
                </c:pt>
                <c:pt idx="135">
                  <c:v>120000</c:v>
                </c:pt>
                <c:pt idx="136">
                  <c:v>120000</c:v>
                </c:pt>
                <c:pt idx="137" formatCode="0.00E+00">
                  <c:v>100000</c:v>
                </c:pt>
                <c:pt idx="138" formatCode="0.00E+00">
                  <c:v>100000</c:v>
                </c:pt>
                <c:pt idx="139" formatCode="0.00E+00">
                  <c:v>100000</c:v>
                </c:pt>
                <c:pt idx="140" formatCode="0.00E+00">
                  <c:v>100000</c:v>
                </c:pt>
                <c:pt idx="141" formatCode="0.00E+00">
                  <c:v>100000</c:v>
                </c:pt>
                <c:pt idx="142">
                  <c:v>95000</c:v>
                </c:pt>
                <c:pt idx="143">
                  <c:v>95000</c:v>
                </c:pt>
                <c:pt idx="144">
                  <c:v>92000</c:v>
                </c:pt>
                <c:pt idx="145">
                  <c:v>90000</c:v>
                </c:pt>
                <c:pt idx="146">
                  <c:v>103000</c:v>
                </c:pt>
                <c:pt idx="147">
                  <c:v>97000</c:v>
                </c:pt>
                <c:pt idx="148">
                  <c:v>87000</c:v>
                </c:pt>
                <c:pt idx="149">
                  <c:v>92000</c:v>
                </c:pt>
                <c:pt idx="150">
                  <c:v>9000</c:v>
                </c:pt>
                <c:pt idx="151">
                  <c:v>9000</c:v>
                </c:pt>
                <c:pt idx="152">
                  <c:v>8000</c:v>
                </c:pt>
                <c:pt idx="153">
                  <c:v>6000</c:v>
                </c:pt>
                <c:pt idx="154">
                  <c:v>9000</c:v>
                </c:pt>
                <c:pt idx="155">
                  <c:v>7000</c:v>
                </c:pt>
                <c:pt idx="156">
                  <c:v>7000</c:v>
                </c:pt>
                <c:pt idx="157">
                  <c:v>8000</c:v>
                </c:pt>
                <c:pt idx="158">
                  <c:v>10000</c:v>
                </c:pt>
                <c:pt idx="159">
                  <c:v>9000</c:v>
                </c:pt>
                <c:pt idx="160">
                  <c:v>8000</c:v>
                </c:pt>
                <c:pt idx="161">
                  <c:v>8000</c:v>
                </c:pt>
                <c:pt idx="162">
                  <c:v>9000</c:v>
                </c:pt>
                <c:pt idx="163">
                  <c:v>7000</c:v>
                </c:pt>
                <c:pt idx="164">
                  <c:v>7000</c:v>
                </c:pt>
                <c:pt idx="165">
                  <c:v>9000</c:v>
                </c:pt>
                <c:pt idx="166">
                  <c:v>10000</c:v>
                </c:pt>
                <c:pt idx="167">
                  <c:v>8000</c:v>
                </c:pt>
                <c:pt idx="168">
                  <c:v>7000</c:v>
                </c:pt>
                <c:pt idx="169">
                  <c:v>8000</c:v>
                </c:pt>
                <c:pt idx="170">
                  <c:v>5000</c:v>
                </c:pt>
                <c:pt idx="171">
                  <c:v>7000</c:v>
                </c:pt>
                <c:pt idx="172">
                  <c:v>8000</c:v>
                </c:pt>
                <c:pt idx="173">
                  <c:v>7000</c:v>
                </c:pt>
                <c:pt idx="174">
                  <c:v>8000</c:v>
                </c:pt>
                <c:pt idx="175">
                  <c:v>7000</c:v>
                </c:pt>
                <c:pt idx="176">
                  <c:v>9000</c:v>
                </c:pt>
                <c:pt idx="177">
                  <c:v>10000</c:v>
                </c:pt>
                <c:pt idx="178">
                  <c:v>8000</c:v>
                </c:pt>
                <c:pt idx="179">
                  <c:v>8000</c:v>
                </c:pt>
                <c:pt idx="180">
                  <c:v>16000</c:v>
                </c:pt>
                <c:pt idx="181">
                  <c:v>13000</c:v>
                </c:pt>
                <c:pt idx="182">
                  <c:v>15000</c:v>
                </c:pt>
                <c:pt idx="183">
                  <c:v>13000</c:v>
                </c:pt>
                <c:pt idx="184">
                  <c:v>17000</c:v>
                </c:pt>
                <c:pt idx="185">
                  <c:v>16000</c:v>
                </c:pt>
                <c:pt idx="186">
                  <c:v>14000</c:v>
                </c:pt>
                <c:pt idx="187">
                  <c:v>16000</c:v>
                </c:pt>
                <c:pt idx="188">
                  <c:v>14000</c:v>
                </c:pt>
                <c:pt idx="189">
                  <c:v>14000</c:v>
                </c:pt>
                <c:pt idx="190">
                  <c:v>10000</c:v>
                </c:pt>
                <c:pt idx="191">
                  <c:v>9000</c:v>
                </c:pt>
                <c:pt idx="192">
                  <c:v>9000</c:v>
                </c:pt>
                <c:pt idx="193">
                  <c:v>7000</c:v>
                </c:pt>
                <c:pt idx="194">
                  <c:v>6000</c:v>
                </c:pt>
                <c:pt idx="195">
                  <c:v>3000</c:v>
                </c:pt>
                <c:pt idx="196">
                  <c:v>3000</c:v>
                </c:pt>
                <c:pt idx="197">
                  <c:v>4000</c:v>
                </c:pt>
                <c:pt idx="198">
                  <c:v>4000</c:v>
                </c:pt>
                <c:pt idx="199">
                  <c:v>5000</c:v>
                </c:pt>
                <c:pt idx="200">
                  <c:v>5000</c:v>
                </c:pt>
                <c:pt idx="201">
                  <c:v>5000</c:v>
                </c:pt>
                <c:pt idx="202">
                  <c:v>5000</c:v>
                </c:pt>
                <c:pt idx="203">
                  <c:v>5000</c:v>
                </c:pt>
                <c:pt idx="204">
                  <c:v>4000</c:v>
                </c:pt>
                <c:pt idx="205">
                  <c:v>4000</c:v>
                </c:pt>
                <c:pt idx="206">
                  <c:v>5000</c:v>
                </c:pt>
                <c:pt idx="207">
                  <c:v>5000</c:v>
                </c:pt>
                <c:pt idx="208">
                  <c:v>4000</c:v>
                </c:pt>
                <c:pt idx="209">
                  <c:v>5000</c:v>
                </c:pt>
                <c:pt idx="210">
                  <c:v>41000</c:v>
                </c:pt>
                <c:pt idx="211">
                  <c:v>48000</c:v>
                </c:pt>
                <c:pt idx="212">
                  <c:v>43000</c:v>
                </c:pt>
                <c:pt idx="213">
                  <c:v>45000</c:v>
                </c:pt>
                <c:pt idx="214">
                  <c:v>35000</c:v>
                </c:pt>
                <c:pt idx="215">
                  <c:v>34000</c:v>
                </c:pt>
                <c:pt idx="216">
                  <c:v>35000</c:v>
                </c:pt>
                <c:pt idx="217">
                  <c:v>35000</c:v>
                </c:pt>
                <c:pt idx="218">
                  <c:v>30000</c:v>
                </c:pt>
                <c:pt idx="219">
                  <c:v>29000</c:v>
                </c:pt>
                <c:pt idx="220">
                  <c:v>40000</c:v>
                </c:pt>
                <c:pt idx="221">
                  <c:v>37000</c:v>
                </c:pt>
                <c:pt idx="222">
                  <c:v>36000</c:v>
                </c:pt>
                <c:pt idx="223">
                  <c:v>36000</c:v>
                </c:pt>
                <c:pt idx="224">
                  <c:v>41000</c:v>
                </c:pt>
                <c:pt idx="225">
                  <c:v>7000</c:v>
                </c:pt>
                <c:pt idx="226">
                  <c:v>6000</c:v>
                </c:pt>
                <c:pt idx="227">
                  <c:v>6000</c:v>
                </c:pt>
                <c:pt idx="228">
                  <c:v>4000</c:v>
                </c:pt>
                <c:pt idx="229">
                  <c:v>3000</c:v>
                </c:pt>
                <c:pt idx="230">
                  <c:v>2000</c:v>
                </c:pt>
                <c:pt idx="231">
                  <c:v>10000</c:v>
                </c:pt>
                <c:pt idx="232">
                  <c:v>14000</c:v>
                </c:pt>
                <c:pt idx="233">
                  <c:v>11000</c:v>
                </c:pt>
                <c:pt idx="234">
                  <c:v>11000</c:v>
                </c:pt>
                <c:pt idx="235">
                  <c:v>11000</c:v>
                </c:pt>
                <c:pt idx="236">
                  <c:v>8000</c:v>
                </c:pt>
                <c:pt idx="237">
                  <c:v>7000</c:v>
                </c:pt>
                <c:pt idx="238">
                  <c:v>8000</c:v>
                </c:pt>
                <c:pt idx="239">
                  <c:v>11000</c:v>
                </c:pt>
                <c:pt idx="240">
                  <c:v>9000</c:v>
                </c:pt>
                <c:pt idx="241">
                  <c:v>7000</c:v>
                </c:pt>
                <c:pt idx="242">
                  <c:v>6000</c:v>
                </c:pt>
                <c:pt idx="243">
                  <c:v>5000</c:v>
                </c:pt>
                <c:pt idx="244">
                  <c:v>4000</c:v>
                </c:pt>
                <c:pt idx="245">
                  <c:v>4000</c:v>
                </c:pt>
                <c:pt idx="246">
                  <c:v>80000</c:v>
                </c:pt>
                <c:pt idx="247">
                  <c:v>73000</c:v>
                </c:pt>
                <c:pt idx="248">
                  <c:v>72000</c:v>
                </c:pt>
                <c:pt idx="249">
                  <c:v>76000</c:v>
                </c:pt>
                <c:pt idx="250">
                  <c:v>72000</c:v>
                </c:pt>
                <c:pt idx="251">
                  <c:v>65000</c:v>
                </c:pt>
                <c:pt idx="252">
                  <c:v>65000</c:v>
                </c:pt>
                <c:pt idx="253">
                  <c:v>65000</c:v>
                </c:pt>
                <c:pt idx="254">
                  <c:v>72000</c:v>
                </c:pt>
                <c:pt idx="255">
                  <c:v>72000</c:v>
                </c:pt>
                <c:pt idx="256">
                  <c:v>71000</c:v>
                </c:pt>
                <c:pt idx="257">
                  <c:v>66000</c:v>
                </c:pt>
                <c:pt idx="258">
                  <c:v>71000</c:v>
                </c:pt>
                <c:pt idx="259">
                  <c:v>74000</c:v>
                </c:pt>
                <c:pt idx="260">
                  <c:v>73000</c:v>
                </c:pt>
                <c:pt idx="261">
                  <c:v>140000</c:v>
                </c:pt>
                <c:pt idx="262">
                  <c:v>145000</c:v>
                </c:pt>
                <c:pt idx="263">
                  <c:v>150000</c:v>
                </c:pt>
                <c:pt idx="264">
                  <c:v>135000</c:v>
                </c:pt>
                <c:pt idx="265">
                  <c:v>117000</c:v>
                </c:pt>
                <c:pt idx="266">
                  <c:v>120000</c:v>
                </c:pt>
                <c:pt idx="267">
                  <c:v>135000</c:v>
                </c:pt>
                <c:pt idx="268">
                  <c:v>120000</c:v>
                </c:pt>
                <c:pt idx="269">
                  <c:v>125000</c:v>
                </c:pt>
                <c:pt idx="270">
                  <c:v>130000</c:v>
                </c:pt>
                <c:pt idx="271">
                  <c:v>122000</c:v>
                </c:pt>
                <c:pt idx="272">
                  <c:v>122000</c:v>
                </c:pt>
                <c:pt idx="273">
                  <c:v>128000</c:v>
                </c:pt>
                <c:pt idx="274">
                  <c:v>120000</c:v>
                </c:pt>
                <c:pt idx="275">
                  <c:v>125000</c:v>
                </c:pt>
                <c:pt idx="276">
                  <c:v>23000</c:v>
                </c:pt>
                <c:pt idx="277">
                  <c:v>24000</c:v>
                </c:pt>
                <c:pt idx="278">
                  <c:v>23000</c:v>
                </c:pt>
                <c:pt idx="279">
                  <c:v>22000</c:v>
                </c:pt>
                <c:pt idx="280">
                  <c:v>18000</c:v>
                </c:pt>
                <c:pt idx="281">
                  <c:v>17000</c:v>
                </c:pt>
                <c:pt idx="282">
                  <c:v>16000</c:v>
                </c:pt>
                <c:pt idx="283">
                  <c:v>15000</c:v>
                </c:pt>
                <c:pt idx="284">
                  <c:v>15000</c:v>
                </c:pt>
                <c:pt idx="285">
                  <c:v>14000</c:v>
                </c:pt>
                <c:pt idx="286">
                  <c:v>11000</c:v>
                </c:pt>
                <c:pt idx="287">
                  <c:v>11000</c:v>
                </c:pt>
                <c:pt idx="288">
                  <c:v>11000</c:v>
                </c:pt>
                <c:pt idx="289">
                  <c:v>8000</c:v>
                </c:pt>
                <c:pt idx="290">
                  <c:v>7000</c:v>
                </c:pt>
                <c:pt idx="291">
                  <c:v>18000</c:v>
                </c:pt>
                <c:pt idx="292">
                  <c:v>18000</c:v>
                </c:pt>
                <c:pt idx="293">
                  <c:v>17000</c:v>
                </c:pt>
                <c:pt idx="294">
                  <c:v>17000</c:v>
                </c:pt>
                <c:pt idx="295">
                  <c:v>18000</c:v>
                </c:pt>
                <c:pt idx="296">
                  <c:v>21000</c:v>
                </c:pt>
                <c:pt idx="297">
                  <c:v>18000</c:v>
                </c:pt>
                <c:pt idx="298">
                  <c:v>16000</c:v>
                </c:pt>
                <c:pt idx="299">
                  <c:v>14000</c:v>
                </c:pt>
                <c:pt idx="300">
                  <c:v>15000</c:v>
                </c:pt>
                <c:pt idx="301">
                  <c:v>14000</c:v>
                </c:pt>
                <c:pt idx="302">
                  <c:v>14000</c:v>
                </c:pt>
                <c:pt idx="303">
                  <c:v>16000</c:v>
                </c:pt>
                <c:pt idx="304">
                  <c:v>18000</c:v>
                </c:pt>
                <c:pt idx="305">
                  <c:v>18000</c:v>
                </c:pt>
                <c:pt idx="306">
                  <c:v>115000</c:v>
                </c:pt>
                <c:pt idx="307">
                  <c:v>122000</c:v>
                </c:pt>
                <c:pt idx="308">
                  <c:v>124000</c:v>
                </c:pt>
                <c:pt idx="309">
                  <c:v>136000</c:v>
                </c:pt>
                <c:pt idx="310">
                  <c:v>134000</c:v>
                </c:pt>
                <c:pt idx="311">
                  <c:v>145000</c:v>
                </c:pt>
                <c:pt idx="312">
                  <c:v>140000</c:v>
                </c:pt>
                <c:pt idx="313">
                  <c:v>130000</c:v>
                </c:pt>
                <c:pt idx="314">
                  <c:v>132000</c:v>
                </c:pt>
                <c:pt idx="315">
                  <c:v>135000</c:v>
                </c:pt>
                <c:pt idx="316">
                  <c:v>134000</c:v>
                </c:pt>
                <c:pt idx="317">
                  <c:v>146000</c:v>
                </c:pt>
                <c:pt idx="318">
                  <c:v>157000</c:v>
                </c:pt>
                <c:pt idx="319">
                  <c:v>145000</c:v>
                </c:pt>
                <c:pt idx="320">
                  <c:v>145000</c:v>
                </c:pt>
                <c:pt idx="321">
                  <c:v>8000</c:v>
                </c:pt>
                <c:pt idx="322">
                  <c:v>9000</c:v>
                </c:pt>
                <c:pt idx="323">
                  <c:v>11000</c:v>
                </c:pt>
                <c:pt idx="324">
                  <c:v>13000</c:v>
                </c:pt>
                <c:pt idx="325">
                  <c:v>16000</c:v>
                </c:pt>
                <c:pt idx="326">
                  <c:v>10000</c:v>
                </c:pt>
                <c:pt idx="327">
                  <c:v>9000</c:v>
                </c:pt>
                <c:pt idx="328">
                  <c:v>10000</c:v>
                </c:pt>
                <c:pt idx="329">
                  <c:v>10000</c:v>
                </c:pt>
                <c:pt idx="330">
                  <c:v>12000</c:v>
                </c:pt>
                <c:pt idx="331">
                  <c:v>12000</c:v>
                </c:pt>
                <c:pt idx="332">
                  <c:v>11000</c:v>
                </c:pt>
                <c:pt idx="333">
                  <c:v>13000</c:v>
                </c:pt>
                <c:pt idx="334">
                  <c:v>14000</c:v>
                </c:pt>
                <c:pt idx="335">
                  <c:v>13000</c:v>
                </c:pt>
                <c:pt idx="336">
                  <c:v>230000</c:v>
                </c:pt>
                <c:pt idx="337">
                  <c:v>255000</c:v>
                </c:pt>
                <c:pt idx="338" formatCode="0.00E+00">
                  <c:v>300000</c:v>
                </c:pt>
                <c:pt idx="339">
                  <c:v>280000</c:v>
                </c:pt>
                <c:pt idx="340">
                  <c:v>320000</c:v>
                </c:pt>
                <c:pt idx="341">
                  <c:v>340000</c:v>
                </c:pt>
                <c:pt idx="342">
                  <c:v>390000</c:v>
                </c:pt>
                <c:pt idx="343">
                  <c:v>370000</c:v>
                </c:pt>
                <c:pt idx="344">
                  <c:v>350000</c:v>
                </c:pt>
                <c:pt idx="345">
                  <c:v>420000</c:v>
                </c:pt>
                <c:pt idx="346" formatCode="0.00E+00">
                  <c:v>400000</c:v>
                </c:pt>
                <c:pt idx="347">
                  <c:v>450000</c:v>
                </c:pt>
                <c:pt idx="348">
                  <c:v>510000</c:v>
                </c:pt>
                <c:pt idx="349">
                  <c:v>460000</c:v>
                </c:pt>
                <c:pt idx="350">
                  <c:v>480000</c:v>
                </c:pt>
                <c:pt idx="351">
                  <c:v>64000</c:v>
                </c:pt>
                <c:pt idx="352">
                  <c:v>58000</c:v>
                </c:pt>
                <c:pt idx="353">
                  <c:v>50000</c:v>
                </c:pt>
                <c:pt idx="354">
                  <c:v>43000</c:v>
                </c:pt>
                <c:pt idx="355">
                  <c:v>43000</c:v>
                </c:pt>
                <c:pt idx="356">
                  <c:v>45000</c:v>
                </c:pt>
                <c:pt idx="357">
                  <c:v>51000</c:v>
                </c:pt>
                <c:pt idx="358">
                  <c:v>40000</c:v>
                </c:pt>
                <c:pt idx="359">
                  <c:v>47000</c:v>
                </c:pt>
                <c:pt idx="360">
                  <c:v>45000</c:v>
                </c:pt>
                <c:pt idx="361">
                  <c:v>36000</c:v>
                </c:pt>
                <c:pt idx="362">
                  <c:v>48000</c:v>
                </c:pt>
                <c:pt idx="363">
                  <c:v>41000</c:v>
                </c:pt>
                <c:pt idx="364">
                  <c:v>41000</c:v>
                </c:pt>
                <c:pt idx="365">
                  <c:v>43000</c:v>
                </c:pt>
                <c:pt idx="366">
                  <c:v>11000</c:v>
                </c:pt>
                <c:pt idx="367">
                  <c:v>10000</c:v>
                </c:pt>
                <c:pt idx="368">
                  <c:v>11000</c:v>
                </c:pt>
                <c:pt idx="369">
                  <c:v>11000</c:v>
                </c:pt>
                <c:pt idx="370">
                  <c:v>11000</c:v>
                </c:pt>
                <c:pt idx="371">
                  <c:v>10000</c:v>
                </c:pt>
                <c:pt idx="372">
                  <c:v>12000</c:v>
                </c:pt>
                <c:pt idx="373">
                  <c:v>12000</c:v>
                </c:pt>
                <c:pt idx="374">
                  <c:v>9000</c:v>
                </c:pt>
                <c:pt idx="375">
                  <c:v>9000</c:v>
                </c:pt>
                <c:pt idx="376">
                  <c:v>9000</c:v>
                </c:pt>
                <c:pt idx="377">
                  <c:v>11000</c:v>
                </c:pt>
                <c:pt idx="378">
                  <c:v>13000</c:v>
                </c:pt>
                <c:pt idx="379">
                  <c:v>11000</c:v>
                </c:pt>
                <c:pt idx="380">
                  <c:v>14000</c:v>
                </c:pt>
                <c:pt idx="381">
                  <c:v>14000</c:v>
                </c:pt>
                <c:pt idx="382">
                  <c:v>15000</c:v>
                </c:pt>
                <c:pt idx="383">
                  <c:v>15000</c:v>
                </c:pt>
                <c:pt idx="384">
                  <c:v>10000</c:v>
                </c:pt>
                <c:pt idx="385">
                  <c:v>11000</c:v>
                </c:pt>
                <c:pt idx="386">
                  <c:v>6000</c:v>
                </c:pt>
                <c:pt idx="387">
                  <c:v>8000</c:v>
                </c:pt>
                <c:pt idx="388">
                  <c:v>7000</c:v>
                </c:pt>
                <c:pt idx="389">
                  <c:v>7000</c:v>
                </c:pt>
                <c:pt idx="390">
                  <c:v>6000</c:v>
                </c:pt>
                <c:pt idx="391">
                  <c:v>6000</c:v>
                </c:pt>
                <c:pt idx="392">
                  <c:v>7000</c:v>
                </c:pt>
                <c:pt idx="393">
                  <c:v>7000</c:v>
                </c:pt>
                <c:pt idx="394">
                  <c:v>7000</c:v>
                </c:pt>
                <c:pt idx="395">
                  <c:v>5000</c:v>
                </c:pt>
                <c:pt idx="396">
                  <c:v>10000</c:v>
                </c:pt>
                <c:pt idx="397">
                  <c:v>9000</c:v>
                </c:pt>
                <c:pt idx="398">
                  <c:v>10000</c:v>
                </c:pt>
                <c:pt idx="399">
                  <c:v>9000</c:v>
                </c:pt>
                <c:pt idx="400">
                  <c:v>9000</c:v>
                </c:pt>
                <c:pt idx="401">
                  <c:v>6000</c:v>
                </c:pt>
                <c:pt idx="402">
                  <c:v>14000</c:v>
                </c:pt>
                <c:pt idx="403">
                  <c:v>12000</c:v>
                </c:pt>
                <c:pt idx="404">
                  <c:v>9000</c:v>
                </c:pt>
                <c:pt idx="405">
                  <c:v>10000</c:v>
                </c:pt>
                <c:pt idx="406">
                  <c:v>10000</c:v>
                </c:pt>
                <c:pt idx="407">
                  <c:v>65000</c:v>
                </c:pt>
                <c:pt idx="408">
                  <c:v>69000</c:v>
                </c:pt>
                <c:pt idx="409">
                  <c:v>58000</c:v>
                </c:pt>
                <c:pt idx="410">
                  <c:v>53000</c:v>
                </c:pt>
                <c:pt idx="411">
                  <c:v>60000</c:v>
                </c:pt>
                <c:pt idx="412">
                  <c:v>67000</c:v>
                </c:pt>
                <c:pt idx="413">
                  <c:v>64000</c:v>
                </c:pt>
                <c:pt idx="414">
                  <c:v>59000</c:v>
                </c:pt>
                <c:pt idx="415">
                  <c:v>58000</c:v>
                </c:pt>
                <c:pt idx="416">
                  <c:v>53000</c:v>
                </c:pt>
                <c:pt idx="417">
                  <c:v>50000</c:v>
                </c:pt>
                <c:pt idx="418">
                  <c:v>45000</c:v>
                </c:pt>
                <c:pt idx="419">
                  <c:v>45000</c:v>
                </c:pt>
                <c:pt idx="420">
                  <c:v>49000</c:v>
                </c:pt>
                <c:pt idx="421">
                  <c:v>51000</c:v>
                </c:pt>
                <c:pt idx="422">
                  <c:v>18000</c:v>
                </c:pt>
                <c:pt idx="423">
                  <c:v>20000</c:v>
                </c:pt>
                <c:pt idx="424">
                  <c:v>18000</c:v>
                </c:pt>
                <c:pt idx="425">
                  <c:v>18000</c:v>
                </c:pt>
                <c:pt idx="426">
                  <c:v>18000</c:v>
                </c:pt>
                <c:pt idx="427">
                  <c:v>15000</c:v>
                </c:pt>
                <c:pt idx="428">
                  <c:v>16000</c:v>
                </c:pt>
                <c:pt idx="429">
                  <c:v>15000</c:v>
                </c:pt>
                <c:pt idx="430">
                  <c:v>14000</c:v>
                </c:pt>
                <c:pt idx="431">
                  <c:v>14000</c:v>
                </c:pt>
                <c:pt idx="432">
                  <c:v>14000</c:v>
                </c:pt>
                <c:pt idx="433">
                  <c:v>11000</c:v>
                </c:pt>
                <c:pt idx="434">
                  <c:v>18000</c:v>
                </c:pt>
                <c:pt idx="435">
                  <c:v>15000</c:v>
                </c:pt>
                <c:pt idx="436">
                  <c:v>18000</c:v>
                </c:pt>
                <c:pt idx="437">
                  <c:v>4000</c:v>
                </c:pt>
                <c:pt idx="438">
                  <c:v>6000</c:v>
                </c:pt>
                <c:pt idx="439">
                  <c:v>7000</c:v>
                </c:pt>
                <c:pt idx="440">
                  <c:v>4000</c:v>
                </c:pt>
                <c:pt idx="441">
                  <c:v>3000</c:v>
                </c:pt>
                <c:pt idx="442">
                  <c:v>3000</c:v>
                </c:pt>
                <c:pt idx="443">
                  <c:v>50000</c:v>
                </c:pt>
                <c:pt idx="444">
                  <c:v>45000</c:v>
                </c:pt>
                <c:pt idx="445">
                  <c:v>48000</c:v>
                </c:pt>
                <c:pt idx="446">
                  <c:v>44000</c:v>
                </c:pt>
                <c:pt idx="447">
                  <c:v>43000</c:v>
                </c:pt>
                <c:pt idx="448">
                  <c:v>42000</c:v>
                </c:pt>
                <c:pt idx="449">
                  <c:v>42000</c:v>
                </c:pt>
                <c:pt idx="450">
                  <c:v>39000</c:v>
                </c:pt>
                <c:pt idx="451">
                  <c:v>46000</c:v>
                </c:pt>
                <c:pt idx="452">
                  <c:v>46000</c:v>
                </c:pt>
                <c:pt idx="453">
                  <c:v>50000</c:v>
                </c:pt>
                <c:pt idx="454">
                  <c:v>55000</c:v>
                </c:pt>
                <c:pt idx="455">
                  <c:v>59000</c:v>
                </c:pt>
                <c:pt idx="456">
                  <c:v>60000</c:v>
                </c:pt>
                <c:pt idx="457">
                  <c:v>60000</c:v>
                </c:pt>
                <c:pt idx="458">
                  <c:v>26000</c:v>
                </c:pt>
                <c:pt idx="459">
                  <c:v>28000</c:v>
                </c:pt>
                <c:pt idx="460">
                  <c:v>25000</c:v>
                </c:pt>
                <c:pt idx="461">
                  <c:v>26000</c:v>
                </c:pt>
                <c:pt idx="462">
                  <c:v>29000</c:v>
                </c:pt>
                <c:pt idx="463">
                  <c:v>27000</c:v>
                </c:pt>
                <c:pt idx="464">
                  <c:v>30000</c:v>
                </c:pt>
                <c:pt idx="465">
                  <c:v>28000</c:v>
                </c:pt>
                <c:pt idx="466">
                  <c:v>28000</c:v>
                </c:pt>
                <c:pt idx="467">
                  <c:v>25000</c:v>
                </c:pt>
                <c:pt idx="468">
                  <c:v>23000</c:v>
                </c:pt>
                <c:pt idx="469">
                  <c:v>21000</c:v>
                </c:pt>
                <c:pt idx="470">
                  <c:v>30000</c:v>
                </c:pt>
                <c:pt idx="471">
                  <c:v>24000</c:v>
                </c:pt>
                <c:pt idx="472">
                  <c:v>16000</c:v>
                </c:pt>
                <c:pt idx="473">
                  <c:v>7000</c:v>
                </c:pt>
                <c:pt idx="474">
                  <c:v>5000</c:v>
                </c:pt>
                <c:pt idx="475">
                  <c:v>4000</c:v>
                </c:pt>
                <c:pt idx="476">
                  <c:v>225000</c:v>
                </c:pt>
                <c:pt idx="477">
                  <c:v>224000</c:v>
                </c:pt>
                <c:pt idx="478">
                  <c:v>235000</c:v>
                </c:pt>
                <c:pt idx="479">
                  <c:v>235000</c:v>
                </c:pt>
                <c:pt idx="480">
                  <c:v>225000</c:v>
                </c:pt>
                <c:pt idx="481">
                  <c:v>215000</c:v>
                </c:pt>
                <c:pt idx="482">
                  <c:v>215000</c:v>
                </c:pt>
                <c:pt idx="483">
                  <c:v>220000</c:v>
                </c:pt>
                <c:pt idx="484">
                  <c:v>225000</c:v>
                </c:pt>
                <c:pt idx="485">
                  <c:v>255000</c:v>
                </c:pt>
                <c:pt idx="486">
                  <c:v>225000</c:v>
                </c:pt>
                <c:pt idx="487">
                  <c:v>270000</c:v>
                </c:pt>
                <c:pt idx="488">
                  <c:v>265000</c:v>
                </c:pt>
                <c:pt idx="489">
                  <c:v>250000</c:v>
                </c:pt>
                <c:pt idx="490">
                  <c:v>260000</c:v>
                </c:pt>
                <c:pt idx="491">
                  <c:v>7000</c:v>
                </c:pt>
                <c:pt idx="492">
                  <c:v>8000</c:v>
                </c:pt>
                <c:pt idx="493">
                  <c:v>9000</c:v>
                </c:pt>
                <c:pt idx="494">
                  <c:v>8000</c:v>
                </c:pt>
                <c:pt idx="495">
                  <c:v>8000</c:v>
                </c:pt>
                <c:pt idx="496">
                  <c:v>6000</c:v>
                </c:pt>
                <c:pt idx="497">
                  <c:v>6000</c:v>
                </c:pt>
                <c:pt idx="498">
                  <c:v>7000</c:v>
                </c:pt>
                <c:pt idx="499">
                  <c:v>7000</c:v>
                </c:pt>
                <c:pt idx="500">
                  <c:v>7000</c:v>
                </c:pt>
                <c:pt idx="501">
                  <c:v>7000</c:v>
                </c:pt>
                <c:pt idx="502">
                  <c:v>7000</c:v>
                </c:pt>
                <c:pt idx="503">
                  <c:v>8000</c:v>
                </c:pt>
                <c:pt idx="504">
                  <c:v>7000</c:v>
                </c:pt>
                <c:pt idx="505">
                  <c:v>6000</c:v>
                </c:pt>
                <c:pt idx="506">
                  <c:v>91000</c:v>
                </c:pt>
                <c:pt idx="507">
                  <c:v>108000</c:v>
                </c:pt>
                <c:pt idx="508">
                  <c:v>105000</c:v>
                </c:pt>
                <c:pt idx="509">
                  <c:v>97000</c:v>
                </c:pt>
                <c:pt idx="510">
                  <c:v>114000</c:v>
                </c:pt>
                <c:pt idx="511">
                  <c:v>140000</c:v>
                </c:pt>
                <c:pt idx="512">
                  <c:v>116000</c:v>
                </c:pt>
                <c:pt idx="513">
                  <c:v>84000</c:v>
                </c:pt>
                <c:pt idx="514">
                  <c:v>82000</c:v>
                </c:pt>
                <c:pt idx="515">
                  <c:v>105000</c:v>
                </c:pt>
                <c:pt idx="516">
                  <c:v>77000</c:v>
                </c:pt>
                <c:pt idx="517">
                  <c:v>89000</c:v>
                </c:pt>
                <c:pt idx="518" formatCode="0.00E+00">
                  <c:v>100000</c:v>
                </c:pt>
                <c:pt idx="519">
                  <c:v>78000</c:v>
                </c:pt>
                <c:pt idx="520">
                  <c:v>92000</c:v>
                </c:pt>
                <c:pt idx="521">
                  <c:v>30000</c:v>
                </c:pt>
                <c:pt idx="522">
                  <c:v>26000</c:v>
                </c:pt>
                <c:pt idx="523">
                  <c:v>24000</c:v>
                </c:pt>
                <c:pt idx="524">
                  <c:v>23000</c:v>
                </c:pt>
                <c:pt idx="525">
                  <c:v>22000</c:v>
                </c:pt>
                <c:pt idx="526">
                  <c:v>25000</c:v>
                </c:pt>
                <c:pt idx="527">
                  <c:v>24000</c:v>
                </c:pt>
                <c:pt idx="528">
                  <c:v>24000</c:v>
                </c:pt>
                <c:pt idx="529">
                  <c:v>26000</c:v>
                </c:pt>
                <c:pt idx="530">
                  <c:v>28000</c:v>
                </c:pt>
                <c:pt idx="531">
                  <c:v>28000</c:v>
                </c:pt>
                <c:pt idx="532">
                  <c:v>26000</c:v>
                </c:pt>
                <c:pt idx="533">
                  <c:v>26000</c:v>
                </c:pt>
                <c:pt idx="534">
                  <c:v>23000</c:v>
                </c:pt>
                <c:pt idx="535">
                  <c:v>25000</c:v>
                </c:pt>
                <c:pt idx="536">
                  <c:v>8000</c:v>
                </c:pt>
                <c:pt idx="537">
                  <c:v>7000</c:v>
                </c:pt>
                <c:pt idx="538">
                  <c:v>7000</c:v>
                </c:pt>
                <c:pt idx="539">
                  <c:v>9000</c:v>
                </c:pt>
                <c:pt idx="540">
                  <c:v>8000</c:v>
                </c:pt>
                <c:pt idx="541">
                  <c:v>6000</c:v>
                </c:pt>
                <c:pt idx="542">
                  <c:v>7000</c:v>
                </c:pt>
                <c:pt idx="543">
                  <c:v>8000</c:v>
                </c:pt>
                <c:pt idx="544">
                  <c:v>8000</c:v>
                </c:pt>
                <c:pt idx="545">
                  <c:v>6000</c:v>
                </c:pt>
                <c:pt idx="546">
                  <c:v>6000</c:v>
                </c:pt>
                <c:pt idx="547">
                  <c:v>6000</c:v>
                </c:pt>
                <c:pt idx="548">
                  <c:v>5000</c:v>
                </c:pt>
                <c:pt idx="549">
                  <c:v>4000</c:v>
                </c:pt>
                <c:pt idx="550">
                  <c:v>4000</c:v>
                </c:pt>
                <c:pt idx="551">
                  <c:v>6000</c:v>
                </c:pt>
                <c:pt idx="552">
                  <c:v>6000</c:v>
                </c:pt>
                <c:pt idx="553">
                  <c:v>7000</c:v>
                </c:pt>
                <c:pt idx="554">
                  <c:v>7000</c:v>
                </c:pt>
                <c:pt idx="555">
                  <c:v>7000</c:v>
                </c:pt>
                <c:pt idx="556">
                  <c:v>7000</c:v>
                </c:pt>
                <c:pt idx="557">
                  <c:v>6000</c:v>
                </c:pt>
                <c:pt idx="558">
                  <c:v>6000</c:v>
                </c:pt>
                <c:pt idx="559">
                  <c:v>6000</c:v>
                </c:pt>
                <c:pt idx="560">
                  <c:v>5000</c:v>
                </c:pt>
                <c:pt idx="561">
                  <c:v>5000</c:v>
                </c:pt>
                <c:pt idx="562">
                  <c:v>5000</c:v>
                </c:pt>
                <c:pt idx="563">
                  <c:v>4000</c:v>
                </c:pt>
                <c:pt idx="564">
                  <c:v>4000</c:v>
                </c:pt>
                <c:pt idx="565">
                  <c:v>4000</c:v>
                </c:pt>
                <c:pt idx="566">
                  <c:v>58000</c:v>
                </c:pt>
                <c:pt idx="567">
                  <c:v>52000</c:v>
                </c:pt>
                <c:pt idx="568">
                  <c:v>52000</c:v>
                </c:pt>
                <c:pt idx="569">
                  <c:v>48000</c:v>
                </c:pt>
                <c:pt idx="570">
                  <c:v>50000</c:v>
                </c:pt>
                <c:pt idx="571">
                  <c:v>58000</c:v>
                </c:pt>
                <c:pt idx="572">
                  <c:v>56000</c:v>
                </c:pt>
                <c:pt idx="573">
                  <c:v>51000</c:v>
                </c:pt>
                <c:pt idx="574">
                  <c:v>49000</c:v>
                </c:pt>
                <c:pt idx="575">
                  <c:v>46000</c:v>
                </c:pt>
                <c:pt idx="576">
                  <c:v>49000</c:v>
                </c:pt>
                <c:pt idx="577">
                  <c:v>62000</c:v>
                </c:pt>
                <c:pt idx="578">
                  <c:v>71000</c:v>
                </c:pt>
                <c:pt idx="579">
                  <c:v>71000</c:v>
                </c:pt>
                <c:pt idx="580">
                  <c:v>62000</c:v>
                </c:pt>
                <c:pt idx="581">
                  <c:v>89000</c:v>
                </c:pt>
                <c:pt idx="582">
                  <c:v>80000</c:v>
                </c:pt>
                <c:pt idx="583">
                  <c:v>84000</c:v>
                </c:pt>
                <c:pt idx="584">
                  <c:v>67000</c:v>
                </c:pt>
                <c:pt idx="585">
                  <c:v>70000</c:v>
                </c:pt>
                <c:pt idx="586">
                  <c:v>74000</c:v>
                </c:pt>
                <c:pt idx="587">
                  <c:v>68000</c:v>
                </c:pt>
                <c:pt idx="588">
                  <c:v>64000</c:v>
                </c:pt>
                <c:pt idx="589">
                  <c:v>64000</c:v>
                </c:pt>
                <c:pt idx="590">
                  <c:v>60000</c:v>
                </c:pt>
                <c:pt idx="591">
                  <c:v>58000</c:v>
                </c:pt>
                <c:pt idx="592">
                  <c:v>63000</c:v>
                </c:pt>
                <c:pt idx="593">
                  <c:v>64000</c:v>
                </c:pt>
                <c:pt idx="594">
                  <c:v>57000</c:v>
                </c:pt>
                <c:pt idx="595">
                  <c:v>60000</c:v>
                </c:pt>
                <c:pt idx="596">
                  <c:v>6000</c:v>
                </c:pt>
                <c:pt idx="597">
                  <c:v>6000</c:v>
                </c:pt>
                <c:pt idx="598">
                  <c:v>7000</c:v>
                </c:pt>
                <c:pt idx="599">
                  <c:v>7000</c:v>
                </c:pt>
                <c:pt idx="600">
                  <c:v>9000</c:v>
                </c:pt>
                <c:pt idx="601">
                  <c:v>8000</c:v>
                </c:pt>
                <c:pt idx="602">
                  <c:v>9000</c:v>
                </c:pt>
                <c:pt idx="603">
                  <c:v>8000</c:v>
                </c:pt>
                <c:pt idx="604">
                  <c:v>6000</c:v>
                </c:pt>
                <c:pt idx="605">
                  <c:v>6000</c:v>
                </c:pt>
                <c:pt idx="606">
                  <c:v>6000</c:v>
                </c:pt>
                <c:pt idx="607">
                  <c:v>5000</c:v>
                </c:pt>
                <c:pt idx="608">
                  <c:v>5000</c:v>
                </c:pt>
                <c:pt idx="609">
                  <c:v>4000</c:v>
                </c:pt>
                <c:pt idx="610">
                  <c:v>6000</c:v>
                </c:pt>
                <c:pt idx="611">
                  <c:v>46000</c:v>
                </c:pt>
                <c:pt idx="612">
                  <c:v>37000</c:v>
                </c:pt>
                <c:pt idx="613">
                  <c:v>39000</c:v>
                </c:pt>
                <c:pt idx="614">
                  <c:v>38000</c:v>
                </c:pt>
                <c:pt idx="615">
                  <c:v>38000</c:v>
                </c:pt>
                <c:pt idx="616">
                  <c:v>39000</c:v>
                </c:pt>
                <c:pt idx="617">
                  <c:v>39000</c:v>
                </c:pt>
                <c:pt idx="618">
                  <c:v>40000</c:v>
                </c:pt>
                <c:pt idx="619">
                  <c:v>39000</c:v>
                </c:pt>
                <c:pt idx="620">
                  <c:v>43000</c:v>
                </c:pt>
                <c:pt idx="621">
                  <c:v>39000</c:v>
                </c:pt>
                <c:pt idx="622">
                  <c:v>37000</c:v>
                </c:pt>
                <c:pt idx="623">
                  <c:v>34000</c:v>
                </c:pt>
                <c:pt idx="624">
                  <c:v>35000</c:v>
                </c:pt>
                <c:pt idx="625">
                  <c:v>50000</c:v>
                </c:pt>
              </c:numCache>
            </c:numRef>
          </c:xVal>
          <c:yVal>
            <c:numRef>
              <c:f>Correlation!$B$47:$B$672</c:f>
              <c:numCache>
                <c:formatCode>General</c:formatCode>
                <c:ptCount val="626"/>
                <c:pt idx="0">
                  <c:v>1136000</c:v>
                </c:pt>
                <c:pt idx="1">
                  <c:v>1156000</c:v>
                </c:pt>
                <c:pt idx="2">
                  <c:v>1248000</c:v>
                </c:pt>
                <c:pt idx="3">
                  <c:v>1022000</c:v>
                </c:pt>
                <c:pt idx="4">
                  <c:v>1032000</c:v>
                </c:pt>
                <c:pt idx="5">
                  <c:v>1066000</c:v>
                </c:pt>
                <c:pt idx="6">
                  <c:v>1044000</c:v>
                </c:pt>
                <c:pt idx="7">
                  <c:v>858000</c:v>
                </c:pt>
                <c:pt idx="8">
                  <c:v>792000</c:v>
                </c:pt>
                <c:pt idx="9">
                  <c:v>616000</c:v>
                </c:pt>
                <c:pt idx="10">
                  <c:v>594000</c:v>
                </c:pt>
                <c:pt idx="11">
                  <c:v>450000</c:v>
                </c:pt>
                <c:pt idx="12">
                  <c:v>486000</c:v>
                </c:pt>
                <c:pt idx="13">
                  <c:v>450000</c:v>
                </c:pt>
                <c:pt idx="14">
                  <c:v>432000</c:v>
                </c:pt>
                <c:pt idx="15">
                  <c:v>3445000</c:v>
                </c:pt>
                <c:pt idx="16">
                  <c:v>4628000</c:v>
                </c:pt>
                <c:pt idx="17">
                  <c:v>4836000</c:v>
                </c:pt>
                <c:pt idx="18">
                  <c:v>4900000</c:v>
                </c:pt>
                <c:pt idx="19">
                  <c:v>3960000</c:v>
                </c:pt>
                <c:pt idx="20" formatCode="0.00E+00">
                  <c:v>3000000</c:v>
                </c:pt>
                <c:pt idx="21">
                  <c:v>2280000</c:v>
                </c:pt>
                <c:pt idx="22">
                  <c:v>2484000</c:v>
                </c:pt>
                <c:pt idx="23">
                  <c:v>2432000</c:v>
                </c:pt>
                <c:pt idx="24">
                  <c:v>2240000</c:v>
                </c:pt>
                <c:pt idx="25">
                  <c:v>2100000</c:v>
                </c:pt>
                <c:pt idx="26">
                  <c:v>1368000</c:v>
                </c:pt>
                <c:pt idx="27">
                  <c:v>1500000</c:v>
                </c:pt>
                <c:pt idx="28">
                  <c:v>1408000</c:v>
                </c:pt>
                <c:pt idx="29">
                  <c:v>1575000</c:v>
                </c:pt>
                <c:pt idx="30">
                  <c:v>3300000</c:v>
                </c:pt>
                <c:pt idx="31">
                  <c:v>3224000</c:v>
                </c:pt>
                <c:pt idx="32">
                  <c:v>2360000</c:v>
                </c:pt>
                <c:pt idx="33">
                  <c:v>2537000</c:v>
                </c:pt>
                <c:pt idx="34">
                  <c:v>2394000</c:v>
                </c:pt>
                <c:pt idx="35">
                  <c:v>2520000</c:v>
                </c:pt>
                <c:pt idx="36">
                  <c:v>1760000</c:v>
                </c:pt>
                <c:pt idx="37">
                  <c:v>1800000</c:v>
                </c:pt>
                <c:pt idx="38">
                  <c:v>1950000</c:v>
                </c:pt>
                <c:pt idx="39">
                  <c:v>1920000</c:v>
                </c:pt>
                <c:pt idx="40">
                  <c:v>1600000</c:v>
                </c:pt>
                <c:pt idx="41">
                  <c:v>1040000</c:v>
                </c:pt>
                <c:pt idx="42">
                  <c:v>1848000</c:v>
                </c:pt>
                <c:pt idx="43">
                  <c:v>1219000</c:v>
                </c:pt>
                <c:pt idx="44">
                  <c:v>1012000</c:v>
                </c:pt>
                <c:pt idx="45">
                  <c:v>37350000</c:v>
                </c:pt>
                <c:pt idx="46">
                  <c:v>27900000</c:v>
                </c:pt>
                <c:pt idx="47">
                  <c:v>30800000</c:v>
                </c:pt>
                <c:pt idx="48">
                  <c:v>28060000</c:v>
                </c:pt>
                <c:pt idx="49">
                  <c:v>23500000</c:v>
                </c:pt>
                <c:pt idx="50">
                  <c:v>32160000</c:v>
                </c:pt>
                <c:pt idx="51">
                  <c:v>17550000</c:v>
                </c:pt>
                <c:pt idx="52" formatCode="0.00E+00">
                  <c:v>30000000</c:v>
                </c:pt>
                <c:pt idx="53">
                  <c:v>19760000</c:v>
                </c:pt>
                <c:pt idx="54">
                  <c:v>13600000</c:v>
                </c:pt>
                <c:pt idx="55">
                  <c:v>18360000</c:v>
                </c:pt>
                <c:pt idx="56">
                  <c:v>11715000</c:v>
                </c:pt>
                <c:pt idx="57">
                  <c:v>27470000</c:v>
                </c:pt>
                <c:pt idx="58">
                  <c:v>17760000</c:v>
                </c:pt>
                <c:pt idx="59">
                  <c:v>11550000</c:v>
                </c:pt>
                <c:pt idx="60">
                  <c:v>1944000</c:v>
                </c:pt>
                <c:pt idx="61">
                  <c:v>2052000</c:v>
                </c:pt>
                <c:pt idx="62">
                  <c:v>1740000</c:v>
                </c:pt>
                <c:pt idx="63">
                  <c:v>1430000</c:v>
                </c:pt>
                <c:pt idx="64">
                  <c:v>1440000</c:v>
                </c:pt>
                <c:pt idx="65">
                  <c:v>2064000</c:v>
                </c:pt>
                <c:pt idx="66">
                  <c:v>1840000</c:v>
                </c:pt>
                <c:pt idx="67">
                  <c:v>1960000</c:v>
                </c:pt>
                <c:pt idx="68">
                  <c:v>2700000</c:v>
                </c:pt>
                <c:pt idx="69">
                  <c:v>1581000</c:v>
                </c:pt>
                <c:pt idx="70">
                  <c:v>1215000</c:v>
                </c:pt>
                <c:pt idx="71">
                  <c:v>1484000</c:v>
                </c:pt>
                <c:pt idx="72">
                  <c:v>1904000</c:v>
                </c:pt>
                <c:pt idx="73">
                  <c:v>1705000</c:v>
                </c:pt>
                <c:pt idx="74">
                  <c:v>1200000</c:v>
                </c:pt>
                <c:pt idx="75">
                  <c:v>22540000</c:v>
                </c:pt>
                <c:pt idx="76">
                  <c:v>23256000</c:v>
                </c:pt>
                <c:pt idx="77">
                  <c:v>24360000</c:v>
                </c:pt>
                <c:pt idx="78" formatCode="0.00E+00">
                  <c:v>22000000</c:v>
                </c:pt>
                <c:pt idx="79">
                  <c:v>20460000</c:v>
                </c:pt>
                <c:pt idx="80">
                  <c:v>14910000</c:v>
                </c:pt>
                <c:pt idx="81">
                  <c:v>20090000</c:v>
                </c:pt>
                <c:pt idx="82">
                  <c:v>13760000</c:v>
                </c:pt>
                <c:pt idx="83">
                  <c:v>13770000</c:v>
                </c:pt>
                <c:pt idx="84">
                  <c:v>11360000</c:v>
                </c:pt>
                <c:pt idx="85">
                  <c:v>11850000</c:v>
                </c:pt>
                <c:pt idx="86">
                  <c:v>11560000</c:v>
                </c:pt>
                <c:pt idx="87">
                  <c:v>13800000</c:v>
                </c:pt>
                <c:pt idx="88">
                  <c:v>10980000</c:v>
                </c:pt>
                <c:pt idx="89">
                  <c:v>12352000</c:v>
                </c:pt>
                <c:pt idx="90">
                  <c:v>4200000</c:v>
                </c:pt>
                <c:pt idx="91">
                  <c:v>3315000</c:v>
                </c:pt>
                <c:pt idx="92">
                  <c:v>3135000</c:v>
                </c:pt>
                <c:pt idx="93">
                  <c:v>3135000</c:v>
                </c:pt>
                <c:pt idx="94">
                  <c:v>2600000</c:v>
                </c:pt>
                <c:pt idx="95">
                  <c:v>3380000</c:v>
                </c:pt>
                <c:pt idx="96">
                  <c:v>3087000</c:v>
                </c:pt>
                <c:pt idx="97">
                  <c:v>2891000</c:v>
                </c:pt>
                <c:pt idx="98">
                  <c:v>4662000</c:v>
                </c:pt>
                <c:pt idx="99">
                  <c:v>3480000</c:v>
                </c:pt>
                <c:pt idx="100">
                  <c:v>4615000</c:v>
                </c:pt>
                <c:pt idx="101">
                  <c:v>2665000</c:v>
                </c:pt>
                <c:pt idx="102">
                  <c:v>2530000</c:v>
                </c:pt>
                <c:pt idx="103">
                  <c:v>2795000</c:v>
                </c:pt>
                <c:pt idx="104">
                  <c:v>3009000</c:v>
                </c:pt>
                <c:pt idx="105">
                  <c:v>944000</c:v>
                </c:pt>
                <c:pt idx="106">
                  <c:v>640000</c:v>
                </c:pt>
                <c:pt idx="107">
                  <c:v>784000</c:v>
                </c:pt>
                <c:pt idx="108">
                  <c:v>696000</c:v>
                </c:pt>
                <c:pt idx="109">
                  <c:v>952000</c:v>
                </c:pt>
                <c:pt idx="110">
                  <c:v>798000</c:v>
                </c:pt>
                <c:pt idx="111">
                  <c:v>768000</c:v>
                </c:pt>
                <c:pt idx="112">
                  <c:v>1179000</c:v>
                </c:pt>
                <c:pt idx="113">
                  <c:v>930000</c:v>
                </c:pt>
                <c:pt idx="114">
                  <c:v>920000</c:v>
                </c:pt>
                <c:pt idx="115" formatCode="0.00E+00">
                  <c:v>900000</c:v>
                </c:pt>
                <c:pt idx="116">
                  <c:v>950000</c:v>
                </c:pt>
                <c:pt idx="117">
                  <c:v>770000</c:v>
                </c:pt>
                <c:pt idx="118">
                  <c:v>666000</c:v>
                </c:pt>
                <c:pt idx="119">
                  <c:v>750000</c:v>
                </c:pt>
                <c:pt idx="120">
                  <c:v>3900000</c:v>
                </c:pt>
                <c:pt idx="121">
                  <c:v>2600000</c:v>
                </c:pt>
                <c:pt idx="122">
                  <c:v>2010000</c:v>
                </c:pt>
                <c:pt idx="123">
                  <c:v>1683000</c:v>
                </c:pt>
                <c:pt idx="124">
                  <c:v>2310000</c:v>
                </c:pt>
                <c:pt idx="125">
                  <c:v>1888000</c:v>
                </c:pt>
                <c:pt idx="126">
                  <c:v>2345000</c:v>
                </c:pt>
                <c:pt idx="127">
                  <c:v>2464000</c:v>
                </c:pt>
                <c:pt idx="128">
                  <c:v>2184000</c:v>
                </c:pt>
                <c:pt idx="129">
                  <c:v>2106000</c:v>
                </c:pt>
                <c:pt idx="130">
                  <c:v>1488000</c:v>
                </c:pt>
                <c:pt idx="131">
                  <c:v>1092000</c:v>
                </c:pt>
                <c:pt idx="132">
                  <c:v>1323000</c:v>
                </c:pt>
                <c:pt idx="133">
                  <c:v>1550000</c:v>
                </c:pt>
                <c:pt idx="134">
                  <c:v>2257000</c:v>
                </c:pt>
                <c:pt idx="135" formatCode="0.00E+00">
                  <c:v>6000000</c:v>
                </c:pt>
                <c:pt idx="136">
                  <c:v>5760000</c:v>
                </c:pt>
                <c:pt idx="137">
                  <c:v>4700000</c:v>
                </c:pt>
                <c:pt idx="138">
                  <c:v>4600000</c:v>
                </c:pt>
                <c:pt idx="139">
                  <c:v>5700000</c:v>
                </c:pt>
                <c:pt idx="140">
                  <c:v>4600000</c:v>
                </c:pt>
                <c:pt idx="141">
                  <c:v>6300000</c:v>
                </c:pt>
                <c:pt idx="142">
                  <c:v>3515000</c:v>
                </c:pt>
                <c:pt idx="143">
                  <c:v>4180000</c:v>
                </c:pt>
                <c:pt idx="144">
                  <c:v>3772000</c:v>
                </c:pt>
                <c:pt idx="145">
                  <c:v>3600000</c:v>
                </c:pt>
                <c:pt idx="146">
                  <c:v>4738000</c:v>
                </c:pt>
                <c:pt idx="147">
                  <c:v>2619000</c:v>
                </c:pt>
                <c:pt idx="148">
                  <c:v>3132000</c:v>
                </c:pt>
                <c:pt idx="149">
                  <c:v>2944000</c:v>
                </c:pt>
                <c:pt idx="150">
                  <c:v>639000</c:v>
                </c:pt>
                <c:pt idx="151">
                  <c:v>594000</c:v>
                </c:pt>
                <c:pt idx="152">
                  <c:v>488000</c:v>
                </c:pt>
                <c:pt idx="153">
                  <c:v>456000</c:v>
                </c:pt>
                <c:pt idx="154">
                  <c:v>720000</c:v>
                </c:pt>
                <c:pt idx="155">
                  <c:v>420000</c:v>
                </c:pt>
                <c:pt idx="156">
                  <c:v>385000</c:v>
                </c:pt>
                <c:pt idx="157">
                  <c:v>680000</c:v>
                </c:pt>
                <c:pt idx="158">
                  <c:v>660000</c:v>
                </c:pt>
                <c:pt idx="159">
                  <c:v>567000</c:v>
                </c:pt>
                <c:pt idx="160">
                  <c:v>448000</c:v>
                </c:pt>
                <c:pt idx="161">
                  <c:v>272000</c:v>
                </c:pt>
                <c:pt idx="162">
                  <c:v>369000</c:v>
                </c:pt>
                <c:pt idx="163">
                  <c:v>350000</c:v>
                </c:pt>
                <c:pt idx="164">
                  <c:v>427000</c:v>
                </c:pt>
                <c:pt idx="165">
                  <c:v>828000</c:v>
                </c:pt>
                <c:pt idx="166">
                  <c:v>810000</c:v>
                </c:pt>
                <c:pt idx="167">
                  <c:v>520000</c:v>
                </c:pt>
                <c:pt idx="168">
                  <c:v>532000</c:v>
                </c:pt>
                <c:pt idx="169">
                  <c:v>496000</c:v>
                </c:pt>
                <c:pt idx="170">
                  <c:v>280000</c:v>
                </c:pt>
                <c:pt idx="171">
                  <c:v>413000</c:v>
                </c:pt>
                <c:pt idx="172">
                  <c:v>512000</c:v>
                </c:pt>
                <c:pt idx="173">
                  <c:v>378000</c:v>
                </c:pt>
                <c:pt idx="174">
                  <c:v>424000</c:v>
                </c:pt>
                <c:pt idx="175">
                  <c:v>469000</c:v>
                </c:pt>
                <c:pt idx="176">
                  <c:v>288000</c:v>
                </c:pt>
                <c:pt idx="177">
                  <c:v>430000</c:v>
                </c:pt>
                <c:pt idx="178">
                  <c:v>408000</c:v>
                </c:pt>
                <c:pt idx="179">
                  <c:v>472000</c:v>
                </c:pt>
                <c:pt idx="180">
                  <c:v>736000</c:v>
                </c:pt>
                <c:pt idx="181">
                  <c:v>871000</c:v>
                </c:pt>
                <c:pt idx="182">
                  <c:v>1020000</c:v>
                </c:pt>
                <c:pt idx="183">
                  <c:v>663000</c:v>
                </c:pt>
                <c:pt idx="184">
                  <c:v>884000</c:v>
                </c:pt>
                <c:pt idx="185">
                  <c:v>912000</c:v>
                </c:pt>
                <c:pt idx="186">
                  <c:v>1120000</c:v>
                </c:pt>
                <c:pt idx="187" formatCode="0.00E+00">
                  <c:v>800000</c:v>
                </c:pt>
                <c:pt idx="188">
                  <c:v>770000</c:v>
                </c:pt>
                <c:pt idx="189">
                  <c:v>560000</c:v>
                </c:pt>
                <c:pt idx="190">
                  <c:v>610000</c:v>
                </c:pt>
                <c:pt idx="191">
                  <c:v>567000</c:v>
                </c:pt>
                <c:pt idx="192">
                  <c:v>468000</c:v>
                </c:pt>
                <c:pt idx="193">
                  <c:v>308000</c:v>
                </c:pt>
                <c:pt idx="194">
                  <c:v>330000</c:v>
                </c:pt>
                <c:pt idx="195">
                  <c:v>150000</c:v>
                </c:pt>
                <c:pt idx="196">
                  <c:v>150000</c:v>
                </c:pt>
                <c:pt idx="197">
                  <c:v>192000</c:v>
                </c:pt>
                <c:pt idx="198">
                  <c:v>312000</c:v>
                </c:pt>
                <c:pt idx="199">
                  <c:v>270000</c:v>
                </c:pt>
                <c:pt idx="200">
                  <c:v>240000</c:v>
                </c:pt>
                <c:pt idx="201">
                  <c:v>280000</c:v>
                </c:pt>
                <c:pt idx="202">
                  <c:v>250000</c:v>
                </c:pt>
                <c:pt idx="203">
                  <c:v>280000</c:v>
                </c:pt>
                <c:pt idx="204">
                  <c:v>244000</c:v>
                </c:pt>
                <c:pt idx="205">
                  <c:v>156000</c:v>
                </c:pt>
                <c:pt idx="206">
                  <c:v>175000</c:v>
                </c:pt>
                <c:pt idx="207">
                  <c:v>335000</c:v>
                </c:pt>
                <c:pt idx="208">
                  <c:v>156000</c:v>
                </c:pt>
                <c:pt idx="209">
                  <c:v>255000</c:v>
                </c:pt>
                <c:pt idx="210">
                  <c:v>4551000</c:v>
                </c:pt>
                <c:pt idx="211">
                  <c:v>5472000</c:v>
                </c:pt>
                <c:pt idx="212">
                  <c:v>4042000</c:v>
                </c:pt>
                <c:pt idx="213">
                  <c:v>4770000</c:v>
                </c:pt>
                <c:pt idx="214">
                  <c:v>4340000</c:v>
                </c:pt>
                <c:pt idx="215">
                  <c:v>3060000</c:v>
                </c:pt>
                <c:pt idx="216">
                  <c:v>3430000</c:v>
                </c:pt>
                <c:pt idx="217">
                  <c:v>3395000</c:v>
                </c:pt>
                <c:pt idx="218">
                  <c:v>2700000</c:v>
                </c:pt>
                <c:pt idx="219">
                  <c:v>2581000</c:v>
                </c:pt>
                <c:pt idx="220">
                  <c:v>3080000</c:v>
                </c:pt>
                <c:pt idx="221">
                  <c:v>3811000</c:v>
                </c:pt>
                <c:pt idx="222">
                  <c:v>2880000</c:v>
                </c:pt>
                <c:pt idx="223">
                  <c:v>2772000</c:v>
                </c:pt>
                <c:pt idx="224">
                  <c:v>3526000</c:v>
                </c:pt>
                <c:pt idx="225">
                  <c:v>308000</c:v>
                </c:pt>
                <c:pt idx="226">
                  <c:v>276000</c:v>
                </c:pt>
                <c:pt idx="227">
                  <c:v>276000</c:v>
                </c:pt>
                <c:pt idx="228">
                  <c:v>184000</c:v>
                </c:pt>
                <c:pt idx="229">
                  <c:v>138000</c:v>
                </c:pt>
                <c:pt idx="230">
                  <c:v>84000</c:v>
                </c:pt>
                <c:pt idx="231">
                  <c:v>260000</c:v>
                </c:pt>
                <c:pt idx="232">
                  <c:v>308000</c:v>
                </c:pt>
                <c:pt idx="233">
                  <c:v>231000</c:v>
                </c:pt>
                <c:pt idx="234">
                  <c:v>220000</c:v>
                </c:pt>
                <c:pt idx="235">
                  <c:v>451000</c:v>
                </c:pt>
                <c:pt idx="236">
                  <c:v>264000</c:v>
                </c:pt>
                <c:pt idx="237">
                  <c:v>217000</c:v>
                </c:pt>
                <c:pt idx="238">
                  <c:v>208000</c:v>
                </c:pt>
                <c:pt idx="239">
                  <c:v>253000</c:v>
                </c:pt>
                <c:pt idx="240">
                  <c:v>234000</c:v>
                </c:pt>
                <c:pt idx="241">
                  <c:v>294000</c:v>
                </c:pt>
                <c:pt idx="242" formatCode="0.00E+00">
                  <c:v>300000</c:v>
                </c:pt>
                <c:pt idx="243">
                  <c:v>205000</c:v>
                </c:pt>
                <c:pt idx="244">
                  <c:v>120000</c:v>
                </c:pt>
                <c:pt idx="245">
                  <c:v>136000</c:v>
                </c:pt>
                <c:pt idx="246">
                  <c:v>6800000</c:v>
                </c:pt>
                <c:pt idx="247">
                  <c:v>6205000</c:v>
                </c:pt>
                <c:pt idx="248">
                  <c:v>5400000</c:v>
                </c:pt>
                <c:pt idx="249">
                  <c:v>4560000</c:v>
                </c:pt>
                <c:pt idx="250">
                  <c:v>5544000</c:v>
                </c:pt>
                <c:pt idx="251">
                  <c:v>4810000</c:v>
                </c:pt>
                <c:pt idx="252">
                  <c:v>4355000</c:v>
                </c:pt>
                <c:pt idx="253">
                  <c:v>4420000</c:v>
                </c:pt>
                <c:pt idx="254">
                  <c:v>3960000</c:v>
                </c:pt>
                <c:pt idx="255">
                  <c:v>4608000</c:v>
                </c:pt>
                <c:pt idx="256">
                  <c:v>5183000</c:v>
                </c:pt>
                <c:pt idx="257">
                  <c:v>3960000</c:v>
                </c:pt>
                <c:pt idx="258">
                  <c:v>4118000</c:v>
                </c:pt>
                <c:pt idx="259">
                  <c:v>4736000</c:v>
                </c:pt>
                <c:pt idx="260">
                  <c:v>4161000</c:v>
                </c:pt>
                <c:pt idx="261">
                  <c:v>11060000</c:v>
                </c:pt>
                <c:pt idx="262">
                  <c:v>11890000</c:v>
                </c:pt>
                <c:pt idx="263">
                  <c:v>13500000</c:v>
                </c:pt>
                <c:pt idx="264">
                  <c:v>10935000</c:v>
                </c:pt>
                <c:pt idx="265">
                  <c:v>8541000</c:v>
                </c:pt>
                <c:pt idx="266">
                  <c:v>9960000</c:v>
                </c:pt>
                <c:pt idx="267">
                  <c:v>10125000</c:v>
                </c:pt>
                <c:pt idx="268">
                  <c:v>8880000</c:v>
                </c:pt>
                <c:pt idx="269" formatCode="0.00E+00">
                  <c:v>10000000</c:v>
                </c:pt>
                <c:pt idx="270">
                  <c:v>8840000</c:v>
                </c:pt>
                <c:pt idx="271">
                  <c:v>9516000</c:v>
                </c:pt>
                <c:pt idx="272">
                  <c:v>7930000</c:v>
                </c:pt>
                <c:pt idx="273">
                  <c:v>8448000</c:v>
                </c:pt>
                <c:pt idx="274">
                  <c:v>6360000</c:v>
                </c:pt>
                <c:pt idx="275">
                  <c:v>8375000</c:v>
                </c:pt>
                <c:pt idx="276">
                  <c:v>1518000</c:v>
                </c:pt>
                <c:pt idx="277">
                  <c:v>1560000</c:v>
                </c:pt>
                <c:pt idx="278">
                  <c:v>1725000</c:v>
                </c:pt>
                <c:pt idx="279">
                  <c:v>1342000</c:v>
                </c:pt>
                <c:pt idx="280" formatCode="0.00E+00">
                  <c:v>900000</c:v>
                </c:pt>
                <c:pt idx="281">
                  <c:v>901000</c:v>
                </c:pt>
                <c:pt idx="282">
                  <c:v>656000</c:v>
                </c:pt>
                <c:pt idx="283">
                  <c:v>750000</c:v>
                </c:pt>
                <c:pt idx="284">
                  <c:v>690000</c:v>
                </c:pt>
                <c:pt idx="285">
                  <c:v>644000</c:v>
                </c:pt>
                <c:pt idx="286">
                  <c:v>583000</c:v>
                </c:pt>
                <c:pt idx="287">
                  <c:v>517000</c:v>
                </c:pt>
                <c:pt idx="288">
                  <c:v>572000</c:v>
                </c:pt>
                <c:pt idx="289">
                  <c:v>344000</c:v>
                </c:pt>
                <c:pt idx="290">
                  <c:v>371000</c:v>
                </c:pt>
                <c:pt idx="291">
                  <c:v>1548000</c:v>
                </c:pt>
                <c:pt idx="292">
                  <c:v>1314000</c:v>
                </c:pt>
                <c:pt idx="293">
                  <c:v>1224000</c:v>
                </c:pt>
                <c:pt idx="294">
                  <c:v>1122000</c:v>
                </c:pt>
                <c:pt idx="295">
                  <c:v>1404000</c:v>
                </c:pt>
                <c:pt idx="296">
                  <c:v>1449000</c:v>
                </c:pt>
                <c:pt idx="297">
                  <c:v>1170000</c:v>
                </c:pt>
                <c:pt idx="298">
                  <c:v>1280000</c:v>
                </c:pt>
                <c:pt idx="299">
                  <c:v>1372000</c:v>
                </c:pt>
                <c:pt idx="300">
                  <c:v>1380000</c:v>
                </c:pt>
                <c:pt idx="301">
                  <c:v>1372000</c:v>
                </c:pt>
                <c:pt idx="302">
                  <c:v>1456000</c:v>
                </c:pt>
                <c:pt idx="303">
                  <c:v>1568000</c:v>
                </c:pt>
                <c:pt idx="304">
                  <c:v>2070000</c:v>
                </c:pt>
                <c:pt idx="305">
                  <c:v>2124000</c:v>
                </c:pt>
                <c:pt idx="306">
                  <c:v>14030000</c:v>
                </c:pt>
                <c:pt idx="307">
                  <c:v>8540000</c:v>
                </c:pt>
                <c:pt idx="308">
                  <c:v>10912000</c:v>
                </c:pt>
                <c:pt idx="309">
                  <c:v>13872000</c:v>
                </c:pt>
                <c:pt idx="310">
                  <c:v>8442000</c:v>
                </c:pt>
                <c:pt idx="311">
                  <c:v>9570000</c:v>
                </c:pt>
                <c:pt idx="312">
                  <c:v>10780000</c:v>
                </c:pt>
                <c:pt idx="313">
                  <c:v>8710000</c:v>
                </c:pt>
                <c:pt idx="314">
                  <c:v>10428000</c:v>
                </c:pt>
                <c:pt idx="315">
                  <c:v>9180000</c:v>
                </c:pt>
                <c:pt idx="316">
                  <c:v>9380000</c:v>
                </c:pt>
                <c:pt idx="317">
                  <c:v>10220000</c:v>
                </c:pt>
                <c:pt idx="318">
                  <c:v>11618000</c:v>
                </c:pt>
                <c:pt idx="319">
                  <c:v>13340000</c:v>
                </c:pt>
                <c:pt idx="320">
                  <c:v>7540000</c:v>
                </c:pt>
                <c:pt idx="321">
                  <c:v>472000</c:v>
                </c:pt>
                <c:pt idx="322">
                  <c:v>414000</c:v>
                </c:pt>
                <c:pt idx="323">
                  <c:v>539000</c:v>
                </c:pt>
                <c:pt idx="324">
                  <c:v>572000</c:v>
                </c:pt>
                <c:pt idx="325">
                  <c:v>672000</c:v>
                </c:pt>
                <c:pt idx="326">
                  <c:v>440000</c:v>
                </c:pt>
                <c:pt idx="327">
                  <c:v>360000</c:v>
                </c:pt>
                <c:pt idx="328">
                  <c:v>540000</c:v>
                </c:pt>
                <c:pt idx="329" formatCode="0.00E+00">
                  <c:v>500000</c:v>
                </c:pt>
                <c:pt idx="330">
                  <c:v>540000</c:v>
                </c:pt>
                <c:pt idx="331">
                  <c:v>624000</c:v>
                </c:pt>
                <c:pt idx="332">
                  <c:v>495000</c:v>
                </c:pt>
                <c:pt idx="333">
                  <c:v>598000</c:v>
                </c:pt>
                <c:pt idx="334">
                  <c:v>868000</c:v>
                </c:pt>
                <c:pt idx="335">
                  <c:v>507000</c:v>
                </c:pt>
                <c:pt idx="336">
                  <c:v>29440000</c:v>
                </c:pt>
                <c:pt idx="337">
                  <c:v>26775000</c:v>
                </c:pt>
                <c:pt idx="338">
                  <c:v>34500000</c:v>
                </c:pt>
                <c:pt idx="339">
                  <c:v>26880000</c:v>
                </c:pt>
                <c:pt idx="340" formatCode="0.00E+00">
                  <c:v>24000000</c:v>
                </c:pt>
                <c:pt idx="341">
                  <c:v>29580000</c:v>
                </c:pt>
                <c:pt idx="342">
                  <c:v>30420000</c:v>
                </c:pt>
                <c:pt idx="343">
                  <c:v>33670000</c:v>
                </c:pt>
                <c:pt idx="344">
                  <c:v>25900000</c:v>
                </c:pt>
                <c:pt idx="345">
                  <c:v>31080000</c:v>
                </c:pt>
                <c:pt idx="346" formatCode="0.00E+00">
                  <c:v>36000000</c:v>
                </c:pt>
                <c:pt idx="347">
                  <c:v>34650000</c:v>
                </c:pt>
                <c:pt idx="348">
                  <c:v>46410000</c:v>
                </c:pt>
                <c:pt idx="349">
                  <c:v>32660000</c:v>
                </c:pt>
                <c:pt idx="350">
                  <c:v>33120000</c:v>
                </c:pt>
                <c:pt idx="351">
                  <c:v>4480000</c:v>
                </c:pt>
                <c:pt idx="352">
                  <c:v>4466000</c:v>
                </c:pt>
                <c:pt idx="353">
                  <c:v>4350000</c:v>
                </c:pt>
                <c:pt idx="354">
                  <c:v>2064000</c:v>
                </c:pt>
                <c:pt idx="355">
                  <c:v>3225000</c:v>
                </c:pt>
                <c:pt idx="356">
                  <c:v>3330000</c:v>
                </c:pt>
                <c:pt idx="357">
                  <c:v>4539000</c:v>
                </c:pt>
                <c:pt idx="358">
                  <c:v>2720000</c:v>
                </c:pt>
                <c:pt idx="359">
                  <c:v>3431000</c:v>
                </c:pt>
                <c:pt idx="360">
                  <c:v>2205000</c:v>
                </c:pt>
                <c:pt idx="361">
                  <c:v>2412000</c:v>
                </c:pt>
                <c:pt idx="362">
                  <c:v>2688000</c:v>
                </c:pt>
                <c:pt idx="363">
                  <c:v>2255000</c:v>
                </c:pt>
                <c:pt idx="364">
                  <c:v>2419000</c:v>
                </c:pt>
                <c:pt idx="365">
                  <c:v>2795000</c:v>
                </c:pt>
                <c:pt idx="366">
                  <c:v>539000</c:v>
                </c:pt>
                <c:pt idx="367">
                  <c:v>440000</c:v>
                </c:pt>
                <c:pt idx="368">
                  <c:v>385000</c:v>
                </c:pt>
                <c:pt idx="369">
                  <c:v>374000</c:v>
                </c:pt>
                <c:pt idx="370">
                  <c:v>440000</c:v>
                </c:pt>
                <c:pt idx="371">
                  <c:v>190000</c:v>
                </c:pt>
                <c:pt idx="372">
                  <c:v>324000</c:v>
                </c:pt>
                <c:pt idx="373">
                  <c:v>384000</c:v>
                </c:pt>
                <c:pt idx="374">
                  <c:v>324000</c:v>
                </c:pt>
                <c:pt idx="375">
                  <c:v>513000</c:v>
                </c:pt>
                <c:pt idx="376">
                  <c:v>360000</c:v>
                </c:pt>
                <c:pt idx="377">
                  <c:v>352000</c:v>
                </c:pt>
                <c:pt idx="378">
                  <c:v>455000</c:v>
                </c:pt>
                <c:pt idx="379">
                  <c:v>451000</c:v>
                </c:pt>
                <c:pt idx="380">
                  <c:v>462000</c:v>
                </c:pt>
                <c:pt idx="381">
                  <c:v>770000</c:v>
                </c:pt>
                <c:pt idx="382">
                  <c:v>780000</c:v>
                </c:pt>
                <c:pt idx="383">
                  <c:v>960000</c:v>
                </c:pt>
                <c:pt idx="384" formatCode="0.00E+00">
                  <c:v>700000</c:v>
                </c:pt>
                <c:pt idx="385">
                  <c:v>484000</c:v>
                </c:pt>
                <c:pt idx="386">
                  <c:v>246000</c:v>
                </c:pt>
                <c:pt idx="387">
                  <c:v>352000</c:v>
                </c:pt>
                <c:pt idx="388">
                  <c:v>343000</c:v>
                </c:pt>
                <c:pt idx="389">
                  <c:v>336000</c:v>
                </c:pt>
                <c:pt idx="390">
                  <c:v>354000</c:v>
                </c:pt>
                <c:pt idx="391">
                  <c:v>288000</c:v>
                </c:pt>
                <c:pt idx="392">
                  <c:v>420000</c:v>
                </c:pt>
                <c:pt idx="393">
                  <c:v>462000</c:v>
                </c:pt>
                <c:pt idx="394">
                  <c:v>392000</c:v>
                </c:pt>
                <c:pt idx="395">
                  <c:v>260000</c:v>
                </c:pt>
                <c:pt idx="396">
                  <c:v>460000</c:v>
                </c:pt>
                <c:pt idx="397">
                  <c:v>405000</c:v>
                </c:pt>
                <c:pt idx="398">
                  <c:v>350000</c:v>
                </c:pt>
                <c:pt idx="399">
                  <c:v>450000</c:v>
                </c:pt>
                <c:pt idx="400">
                  <c:v>558000</c:v>
                </c:pt>
                <c:pt idx="401">
                  <c:v>384000</c:v>
                </c:pt>
                <c:pt idx="402">
                  <c:v>770000</c:v>
                </c:pt>
                <c:pt idx="403">
                  <c:v>552000</c:v>
                </c:pt>
                <c:pt idx="404">
                  <c:v>333000</c:v>
                </c:pt>
                <c:pt idx="405">
                  <c:v>280000</c:v>
                </c:pt>
                <c:pt idx="406">
                  <c:v>290000</c:v>
                </c:pt>
                <c:pt idx="407">
                  <c:v>5200000</c:v>
                </c:pt>
                <c:pt idx="408">
                  <c:v>4830000</c:v>
                </c:pt>
                <c:pt idx="409">
                  <c:v>4640000</c:v>
                </c:pt>
                <c:pt idx="410">
                  <c:v>3710000</c:v>
                </c:pt>
                <c:pt idx="411">
                  <c:v>5880000</c:v>
                </c:pt>
                <c:pt idx="412">
                  <c:v>4824000</c:v>
                </c:pt>
                <c:pt idx="413">
                  <c:v>4288000</c:v>
                </c:pt>
                <c:pt idx="414">
                  <c:v>4307000</c:v>
                </c:pt>
                <c:pt idx="415">
                  <c:v>3712000</c:v>
                </c:pt>
                <c:pt idx="416">
                  <c:v>3021000</c:v>
                </c:pt>
                <c:pt idx="417">
                  <c:v>3500000</c:v>
                </c:pt>
                <c:pt idx="418">
                  <c:v>2925000</c:v>
                </c:pt>
                <c:pt idx="419">
                  <c:v>2880000</c:v>
                </c:pt>
                <c:pt idx="420">
                  <c:v>2744000</c:v>
                </c:pt>
                <c:pt idx="421">
                  <c:v>2601000</c:v>
                </c:pt>
                <c:pt idx="422">
                  <c:v>1404000</c:v>
                </c:pt>
                <c:pt idx="423">
                  <c:v>1480000</c:v>
                </c:pt>
                <c:pt idx="424">
                  <c:v>1170000</c:v>
                </c:pt>
                <c:pt idx="425">
                  <c:v>1458000</c:v>
                </c:pt>
                <c:pt idx="426">
                  <c:v>1260000</c:v>
                </c:pt>
                <c:pt idx="427">
                  <c:v>750000</c:v>
                </c:pt>
                <c:pt idx="428">
                  <c:v>928000</c:v>
                </c:pt>
                <c:pt idx="429">
                  <c:v>1035000</c:v>
                </c:pt>
                <c:pt idx="430">
                  <c:v>784000</c:v>
                </c:pt>
                <c:pt idx="431">
                  <c:v>854000</c:v>
                </c:pt>
                <c:pt idx="432">
                  <c:v>742000</c:v>
                </c:pt>
                <c:pt idx="433">
                  <c:v>550000</c:v>
                </c:pt>
                <c:pt idx="434">
                  <c:v>1116000</c:v>
                </c:pt>
                <c:pt idx="435">
                  <c:v>990000</c:v>
                </c:pt>
                <c:pt idx="436">
                  <c:v>1080000</c:v>
                </c:pt>
                <c:pt idx="437">
                  <c:v>204000</c:v>
                </c:pt>
                <c:pt idx="438">
                  <c:v>270000</c:v>
                </c:pt>
                <c:pt idx="439">
                  <c:v>245000</c:v>
                </c:pt>
                <c:pt idx="440">
                  <c:v>188000</c:v>
                </c:pt>
                <c:pt idx="441">
                  <c:v>159000</c:v>
                </c:pt>
                <c:pt idx="442">
                  <c:v>141000</c:v>
                </c:pt>
                <c:pt idx="443">
                  <c:v>2250000</c:v>
                </c:pt>
                <c:pt idx="444">
                  <c:v>2565000</c:v>
                </c:pt>
                <c:pt idx="445">
                  <c:v>2448000</c:v>
                </c:pt>
                <c:pt idx="446">
                  <c:v>1936000</c:v>
                </c:pt>
                <c:pt idx="447">
                  <c:v>2107000</c:v>
                </c:pt>
                <c:pt idx="448">
                  <c:v>2142000</c:v>
                </c:pt>
                <c:pt idx="449">
                  <c:v>2268000</c:v>
                </c:pt>
                <c:pt idx="450">
                  <c:v>1638000</c:v>
                </c:pt>
                <c:pt idx="451">
                  <c:v>2208000</c:v>
                </c:pt>
                <c:pt idx="452">
                  <c:v>1978000</c:v>
                </c:pt>
                <c:pt idx="453">
                  <c:v>2150000</c:v>
                </c:pt>
                <c:pt idx="454">
                  <c:v>1870000</c:v>
                </c:pt>
                <c:pt idx="455">
                  <c:v>2301000</c:v>
                </c:pt>
                <c:pt idx="456">
                  <c:v>2040000</c:v>
                </c:pt>
                <c:pt idx="457">
                  <c:v>1920000</c:v>
                </c:pt>
                <c:pt idx="458">
                  <c:v>1716000</c:v>
                </c:pt>
                <c:pt idx="459">
                  <c:v>1680000</c:v>
                </c:pt>
                <c:pt idx="460">
                  <c:v>1125000</c:v>
                </c:pt>
                <c:pt idx="461">
                  <c:v>1482000</c:v>
                </c:pt>
                <c:pt idx="462">
                  <c:v>1653000</c:v>
                </c:pt>
                <c:pt idx="463">
                  <c:v>1350000</c:v>
                </c:pt>
                <c:pt idx="464">
                  <c:v>1620000</c:v>
                </c:pt>
                <c:pt idx="465">
                  <c:v>1568000</c:v>
                </c:pt>
                <c:pt idx="466">
                  <c:v>1120000</c:v>
                </c:pt>
                <c:pt idx="467">
                  <c:v>1050000</c:v>
                </c:pt>
                <c:pt idx="468">
                  <c:v>1104000</c:v>
                </c:pt>
                <c:pt idx="469">
                  <c:v>840000</c:v>
                </c:pt>
                <c:pt idx="470">
                  <c:v>1110000</c:v>
                </c:pt>
                <c:pt idx="471">
                  <c:v>1056000</c:v>
                </c:pt>
                <c:pt idx="472">
                  <c:v>960000</c:v>
                </c:pt>
                <c:pt idx="473">
                  <c:v>280000</c:v>
                </c:pt>
                <c:pt idx="474">
                  <c:v>470000</c:v>
                </c:pt>
                <c:pt idx="475">
                  <c:v>280000</c:v>
                </c:pt>
                <c:pt idx="476">
                  <c:v>21375000</c:v>
                </c:pt>
                <c:pt idx="477">
                  <c:v>23296000</c:v>
                </c:pt>
                <c:pt idx="478">
                  <c:v>28435000</c:v>
                </c:pt>
                <c:pt idx="479">
                  <c:v>15275000</c:v>
                </c:pt>
                <c:pt idx="480">
                  <c:v>11475000</c:v>
                </c:pt>
                <c:pt idx="481">
                  <c:v>15050000</c:v>
                </c:pt>
                <c:pt idx="482">
                  <c:v>22575000</c:v>
                </c:pt>
                <c:pt idx="483">
                  <c:v>17380000</c:v>
                </c:pt>
                <c:pt idx="484">
                  <c:v>10575000</c:v>
                </c:pt>
                <c:pt idx="485">
                  <c:v>13260000</c:v>
                </c:pt>
                <c:pt idx="486">
                  <c:v>21375000</c:v>
                </c:pt>
                <c:pt idx="487">
                  <c:v>17820000</c:v>
                </c:pt>
                <c:pt idx="488">
                  <c:v>15370000</c:v>
                </c:pt>
                <c:pt idx="489">
                  <c:v>16500000</c:v>
                </c:pt>
                <c:pt idx="490">
                  <c:v>16380000</c:v>
                </c:pt>
                <c:pt idx="491">
                  <c:v>448000</c:v>
                </c:pt>
                <c:pt idx="492">
                  <c:v>408000</c:v>
                </c:pt>
                <c:pt idx="493">
                  <c:v>549000</c:v>
                </c:pt>
                <c:pt idx="494">
                  <c:v>472000</c:v>
                </c:pt>
                <c:pt idx="495">
                  <c:v>488000</c:v>
                </c:pt>
                <c:pt idx="496">
                  <c:v>240000</c:v>
                </c:pt>
                <c:pt idx="497">
                  <c:v>324000</c:v>
                </c:pt>
                <c:pt idx="498">
                  <c:v>385000</c:v>
                </c:pt>
                <c:pt idx="499">
                  <c:v>385000</c:v>
                </c:pt>
                <c:pt idx="500">
                  <c:v>455000</c:v>
                </c:pt>
                <c:pt idx="501">
                  <c:v>427000</c:v>
                </c:pt>
                <c:pt idx="502">
                  <c:v>357000</c:v>
                </c:pt>
                <c:pt idx="503">
                  <c:v>504000</c:v>
                </c:pt>
                <c:pt idx="504">
                  <c:v>308000</c:v>
                </c:pt>
                <c:pt idx="505">
                  <c:v>366000</c:v>
                </c:pt>
                <c:pt idx="506">
                  <c:v>7007000</c:v>
                </c:pt>
                <c:pt idx="507">
                  <c:v>8748000</c:v>
                </c:pt>
                <c:pt idx="508">
                  <c:v>8295000</c:v>
                </c:pt>
                <c:pt idx="509">
                  <c:v>7663000</c:v>
                </c:pt>
                <c:pt idx="510">
                  <c:v>7638000</c:v>
                </c:pt>
                <c:pt idx="511">
                  <c:v>9380000</c:v>
                </c:pt>
                <c:pt idx="512">
                  <c:v>8816000</c:v>
                </c:pt>
                <c:pt idx="513">
                  <c:v>5964000</c:v>
                </c:pt>
                <c:pt idx="514">
                  <c:v>5740000</c:v>
                </c:pt>
                <c:pt idx="515">
                  <c:v>8610000</c:v>
                </c:pt>
                <c:pt idx="516">
                  <c:v>4928000</c:v>
                </c:pt>
                <c:pt idx="517">
                  <c:v>5607000</c:v>
                </c:pt>
                <c:pt idx="518">
                  <c:v>7200000</c:v>
                </c:pt>
                <c:pt idx="519">
                  <c:v>4524000</c:v>
                </c:pt>
                <c:pt idx="520">
                  <c:v>4784000</c:v>
                </c:pt>
                <c:pt idx="521">
                  <c:v>1740000</c:v>
                </c:pt>
                <c:pt idx="522">
                  <c:v>1170000</c:v>
                </c:pt>
                <c:pt idx="523">
                  <c:v>984000</c:v>
                </c:pt>
                <c:pt idx="524">
                  <c:v>874000</c:v>
                </c:pt>
                <c:pt idx="525">
                  <c:v>1298000</c:v>
                </c:pt>
                <c:pt idx="526">
                  <c:v>1425000</c:v>
                </c:pt>
                <c:pt idx="527">
                  <c:v>1680000</c:v>
                </c:pt>
                <c:pt idx="528">
                  <c:v>1080000</c:v>
                </c:pt>
                <c:pt idx="529">
                  <c:v>1300000</c:v>
                </c:pt>
                <c:pt idx="530">
                  <c:v>1176000</c:v>
                </c:pt>
                <c:pt idx="531">
                  <c:v>1344000</c:v>
                </c:pt>
                <c:pt idx="532">
                  <c:v>988000</c:v>
                </c:pt>
                <c:pt idx="533">
                  <c:v>780000</c:v>
                </c:pt>
                <c:pt idx="534">
                  <c:v>897000</c:v>
                </c:pt>
                <c:pt idx="535">
                  <c:v>950000</c:v>
                </c:pt>
                <c:pt idx="536">
                  <c:v>296000</c:v>
                </c:pt>
                <c:pt idx="537">
                  <c:v>245000</c:v>
                </c:pt>
                <c:pt idx="538">
                  <c:v>294000</c:v>
                </c:pt>
                <c:pt idx="539">
                  <c:v>468000</c:v>
                </c:pt>
                <c:pt idx="540">
                  <c:v>304000</c:v>
                </c:pt>
                <c:pt idx="541">
                  <c:v>222000</c:v>
                </c:pt>
                <c:pt idx="542">
                  <c:v>266000</c:v>
                </c:pt>
                <c:pt idx="543">
                  <c:v>296000</c:v>
                </c:pt>
                <c:pt idx="544">
                  <c:v>336000</c:v>
                </c:pt>
                <c:pt idx="545">
                  <c:v>276000</c:v>
                </c:pt>
                <c:pt idx="546">
                  <c:v>252000</c:v>
                </c:pt>
                <c:pt idx="547">
                  <c:v>234000</c:v>
                </c:pt>
                <c:pt idx="548">
                  <c:v>185000</c:v>
                </c:pt>
                <c:pt idx="549">
                  <c:v>160000</c:v>
                </c:pt>
                <c:pt idx="550">
                  <c:v>164000</c:v>
                </c:pt>
                <c:pt idx="551">
                  <c:v>384000</c:v>
                </c:pt>
                <c:pt idx="552">
                  <c:v>396000</c:v>
                </c:pt>
                <c:pt idx="553">
                  <c:v>413000</c:v>
                </c:pt>
                <c:pt idx="554">
                  <c:v>567000</c:v>
                </c:pt>
                <c:pt idx="555">
                  <c:v>623000</c:v>
                </c:pt>
                <c:pt idx="556">
                  <c:v>581000</c:v>
                </c:pt>
                <c:pt idx="557">
                  <c:v>408000</c:v>
                </c:pt>
                <c:pt idx="558">
                  <c:v>546000</c:v>
                </c:pt>
                <c:pt idx="559">
                  <c:v>336000</c:v>
                </c:pt>
                <c:pt idx="560">
                  <c:v>320000</c:v>
                </c:pt>
                <c:pt idx="561">
                  <c:v>330000</c:v>
                </c:pt>
                <c:pt idx="562">
                  <c:v>245000</c:v>
                </c:pt>
                <c:pt idx="563">
                  <c:v>260000</c:v>
                </c:pt>
                <c:pt idx="564">
                  <c:v>172000</c:v>
                </c:pt>
                <c:pt idx="565">
                  <c:v>240000</c:v>
                </c:pt>
                <c:pt idx="566">
                  <c:v>2958000</c:v>
                </c:pt>
                <c:pt idx="567">
                  <c:v>2600000</c:v>
                </c:pt>
                <c:pt idx="568">
                  <c:v>2808000</c:v>
                </c:pt>
                <c:pt idx="569">
                  <c:v>2496000</c:v>
                </c:pt>
                <c:pt idx="570">
                  <c:v>2550000</c:v>
                </c:pt>
                <c:pt idx="571">
                  <c:v>3248000</c:v>
                </c:pt>
                <c:pt idx="572">
                  <c:v>3528000</c:v>
                </c:pt>
                <c:pt idx="573">
                  <c:v>2805000</c:v>
                </c:pt>
                <c:pt idx="574">
                  <c:v>2548000</c:v>
                </c:pt>
                <c:pt idx="575">
                  <c:v>2024000</c:v>
                </c:pt>
                <c:pt idx="576">
                  <c:v>2156000</c:v>
                </c:pt>
                <c:pt idx="577">
                  <c:v>2728000</c:v>
                </c:pt>
                <c:pt idx="578">
                  <c:v>2627000</c:v>
                </c:pt>
                <c:pt idx="579">
                  <c:v>2698000</c:v>
                </c:pt>
                <c:pt idx="580">
                  <c:v>2542000</c:v>
                </c:pt>
                <c:pt idx="581">
                  <c:v>8099000</c:v>
                </c:pt>
                <c:pt idx="582" formatCode="0.00E+00">
                  <c:v>6000000</c:v>
                </c:pt>
                <c:pt idx="583">
                  <c:v>7560000</c:v>
                </c:pt>
                <c:pt idx="584">
                  <c:v>5427000</c:v>
                </c:pt>
                <c:pt idx="585">
                  <c:v>6650000</c:v>
                </c:pt>
                <c:pt idx="586">
                  <c:v>5698000</c:v>
                </c:pt>
                <c:pt idx="587">
                  <c:v>5848000</c:v>
                </c:pt>
                <c:pt idx="588">
                  <c:v>5312000</c:v>
                </c:pt>
                <c:pt idx="589">
                  <c:v>5952000</c:v>
                </c:pt>
                <c:pt idx="590">
                  <c:v>5040000</c:v>
                </c:pt>
                <c:pt idx="591">
                  <c:v>4640000</c:v>
                </c:pt>
                <c:pt idx="592">
                  <c:v>3780000</c:v>
                </c:pt>
                <c:pt idx="593">
                  <c:v>4096000</c:v>
                </c:pt>
                <c:pt idx="594">
                  <c:v>3591000</c:v>
                </c:pt>
                <c:pt idx="595">
                  <c:v>4140000</c:v>
                </c:pt>
                <c:pt idx="596">
                  <c:v>330000</c:v>
                </c:pt>
                <c:pt idx="597">
                  <c:v>234000</c:v>
                </c:pt>
                <c:pt idx="598">
                  <c:v>378000</c:v>
                </c:pt>
                <c:pt idx="599">
                  <c:v>455000</c:v>
                </c:pt>
                <c:pt idx="600">
                  <c:v>459000</c:v>
                </c:pt>
                <c:pt idx="601">
                  <c:v>376000</c:v>
                </c:pt>
                <c:pt idx="602">
                  <c:v>495000</c:v>
                </c:pt>
                <c:pt idx="603">
                  <c:v>408000</c:v>
                </c:pt>
                <c:pt idx="604">
                  <c:v>252000</c:v>
                </c:pt>
                <c:pt idx="605">
                  <c:v>288000</c:v>
                </c:pt>
                <c:pt idx="606">
                  <c:v>258000</c:v>
                </c:pt>
                <c:pt idx="607">
                  <c:v>185000</c:v>
                </c:pt>
                <c:pt idx="608" formatCode="0.00E+00">
                  <c:v>200000</c:v>
                </c:pt>
                <c:pt idx="609">
                  <c:v>212000</c:v>
                </c:pt>
                <c:pt idx="610">
                  <c:v>288000</c:v>
                </c:pt>
                <c:pt idx="611">
                  <c:v>2760000</c:v>
                </c:pt>
                <c:pt idx="612">
                  <c:v>2664000</c:v>
                </c:pt>
                <c:pt idx="613">
                  <c:v>3627000</c:v>
                </c:pt>
                <c:pt idx="614">
                  <c:v>2926000</c:v>
                </c:pt>
                <c:pt idx="615">
                  <c:v>2394000</c:v>
                </c:pt>
                <c:pt idx="616">
                  <c:v>3159000</c:v>
                </c:pt>
                <c:pt idx="617">
                  <c:v>2925000</c:v>
                </c:pt>
                <c:pt idx="618">
                  <c:v>2240000</c:v>
                </c:pt>
                <c:pt idx="619">
                  <c:v>3315000</c:v>
                </c:pt>
                <c:pt idx="620">
                  <c:v>3440000</c:v>
                </c:pt>
                <c:pt idx="621">
                  <c:v>2379000</c:v>
                </c:pt>
                <c:pt idx="622">
                  <c:v>1776000</c:v>
                </c:pt>
                <c:pt idx="623">
                  <c:v>1224000</c:v>
                </c:pt>
                <c:pt idx="624">
                  <c:v>1890000</c:v>
                </c:pt>
                <c:pt idx="625">
                  <c:v>2550000</c:v>
                </c:pt>
              </c:numCache>
            </c:numRef>
          </c:yVal>
          <c:smooth val="0"/>
          <c:extLst>
            <c:ext xmlns:c16="http://schemas.microsoft.com/office/drawing/2014/chart" uri="{C3380CC4-5D6E-409C-BE32-E72D297353CC}">
              <c16:uniqueId val="{00000000-F663-4559-A05A-D14C2B52B2D4}"/>
            </c:ext>
          </c:extLst>
        </c:ser>
        <c:dLbls>
          <c:showLegendKey val="0"/>
          <c:showVal val="0"/>
          <c:showCatName val="0"/>
          <c:showSerName val="0"/>
          <c:showPercent val="0"/>
          <c:showBubbleSize val="0"/>
        </c:dLbls>
        <c:axId val="520113296"/>
        <c:axId val="520122808"/>
      </c:scatterChart>
      <c:valAx>
        <c:axId val="5201132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122808"/>
        <c:crosses val="autoZero"/>
        <c:crossBetween val="midCat"/>
      </c:valAx>
      <c:valAx>
        <c:axId val="5201228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11329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Overall Distribution</cx:v>
        </cx:txData>
      </cx:tx>
      <cx:txPr>
        <a:bodyPr spcFirstLastPara="1" vertOverflow="ellipsis" horzOverflow="overflow" wrap="square" lIns="0" tIns="0" rIns="0" bIns="0" anchor="ctr" anchorCtr="1"/>
        <a:lstStyle/>
        <a:p>
          <a:pPr algn="ctr" rtl="0">
            <a:defRPr/>
          </a:pPr>
          <a:r>
            <a:rPr lang="en-US" sz="1600" b="1" i="0" u="none" strike="noStrike" spc="100" baseline="0">
              <a:solidFill>
                <a:sysClr val="window" lastClr="FFFFFF">
                  <a:lumMod val="95000"/>
                </a:sysClr>
              </a:solidFill>
              <a:effectLst>
                <a:outerShdw blurRad="50800" dist="38100" dir="5400000" algn="t" rotWithShape="0">
                  <a:prstClr val="black">
                    <a:alpha val="40000"/>
                  </a:prstClr>
                </a:outerShdw>
              </a:effectLst>
              <a:latin typeface="Calibri" panose="020F0502020204030204"/>
            </a:rPr>
            <a:t>Overall Distribution</a:t>
          </a:r>
        </a:p>
      </cx:txPr>
    </cx:title>
    <cx:plotArea>
      <cx:plotAreaRegion>
        <cx:series layoutId="boxWhisker" uniqueId="{5E5864D9-AD07-48B0-8242-92B2814F7E95}">
          <cx:tx>
            <cx:txData>
              <cx:f>_xlchart.v1.0</cx:f>
              <cx:v>Distance</cx:v>
            </cx:txData>
          </cx:tx>
          <cx:spPr>
            <a:ln>
              <a:solidFill>
                <a:schemeClr val="accent2"/>
              </a:solidFill>
            </a:ln>
          </cx:spPr>
          <cx:dataLabels>
            <cx:txPr>
              <a:bodyPr spcFirstLastPara="1" vertOverflow="ellipsis" horzOverflow="overflow" wrap="square" lIns="0" tIns="0" rIns="0" bIns="0" anchor="ctr" anchorCtr="1"/>
              <a:lstStyle/>
              <a:p>
                <a:pPr algn="ctr" rtl="0">
                  <a:defRPr b="1"/>
                </a:pPr>
                <a:endParaRPr lang="en-US" sz="900" b="1" i="0" u="none" strike="noStrike" baseline="0">
                  <a:solidFill>
                    <a:sysClr val="window" lastClr="FFFFFF">
                      <a:lumMod val="95000"/>
                    </a:sysClr>
                  </a:solidFill>
                  <a:latin typeface="Calibri" panose="020F0502020204030204"/>
                </a:endParaRPr>
              </a:p>
            </cx:txPr>
            <cx:dataLabelHidden idx="40"/>
            <cx:dataLabelHidden idx="41"/>
            <cx:dataLabelHidden idx="42"/>
          </cx:dataLabels>
          <cx:dataId val="0"/>
          <cx:layoutPr>
            <cx:visibility meanLine="1" meanMarker="1" nonoutliers="0" outliers="1"/>
            <cx:statistics quartileMethod="inclusive"/>
          </cx:layoutPr>
        </cx:series>
      </cx:plotAreaRegion>
      <cx:axis id="0" hidden="1">
        <cx:catScaling gapWidth="1.5"/>
        <cx:tickLabels/>
      </cx:axis>
      <cx:axis id="1">
        <cx:valScaling/>
        <cx:majorGridlines/>
        <cx:tickLabels/>
      </cx:axis>
    </cx:plotArea>
    <cx:legend pos="b" align="ctr" overlay="0">
      <cx:txPr>
        <a:bodyPr spcFirstLastPara="1" vertOverflow="ellipsis" horzOverflow="overflow" wrap="square" lIns="0" tIns="0" rIns="0" bIns="0" anchor="ctr" anchorCtr="1"/>
        <a:lstStyle/>
        <a:p>
          <a:pPr algn="ctr" rtl="0">
            <a:defRPr sz="1050" b="1"/>
          </a:pPr>
          <a:endParaRPr lang="en-US" sz="1050" b="1" i="0" u="none" strike="noStrike" baseline="0">
            <a:solidFill>
              <a:sysClr val="window" lastClr="FFFFFF">
                <a:lumMod val="95000"/>
              </a:sysClr>
            </a:solidFill>
            <a:latin typeface="Calibri" panose="020F0502020204030204"/>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data id="1">
      <cx:numDim type="val">
        <cx:f>_xlchart.v1.5</cx:f>
      </cx:numDim>
    </cx:data>
    <cx:data id="2">
      <cx:numDim type="val">
        <cx:f>_xlchart.v1.7</cx:f>
      </cx:numDim>
    </cx:data>
    <cx:data id="3">
      <cx:numDim type="val">
        <cx:f>_xlchart.v1.9</cx:f>
      </cx:numDim>
    </cx:data>
  </cx:chartData>
  <cx:chart>
    <cx:title pos="t" align="ctr" overlay="0">
      <cx:tx>
        <cx:txData>
          <cx:v>Amongst/Between Distribution</cx:v>
        </cx:txData>
      </cx:tx>
      <cx:txPr>
        <a:bodyPr spcFirstLastPara="1" vertOverflow="ellipsis" horzOverflow="overflow" wrap="square" lIns="0" tIns="0" rIns="0" bIns="0" anchor="ctr" anchorCtr="1"/>
        <a:lstStyle/>
        <a:p>
          <a:pPr algn="ctr" rtl="0">
            <a:defRPr/>
          </a:pPr>
          <a:r>
            <a:rPr lang="en-US" sz="1600" b="1" i="0" u="none" strike="noStrike" spc="100" baseline="0">
              <a:solidFill>
                <a:sysClr val="window" lastClr="FFFFFF">
                  <a:lumMod val="95000"/>
                </a:sysClr>
              </a:solidFill>
              <a:effectLst>
                <a:outerShdw blurRad="50800" dist="38100" dir="5400000" algn="t" rotWithShape="0">
                  <a:prstClr val="black">
                    <a:alpha val="40000"/>
                  </a:prstClr>
                </a:outerShdw>
              </a:effectLst>
              <a:latin typeface="Calibri" panose="020F0502020204030204"/>
            </a:rPr>
            <a:t>Amongst/Between Distribution</a:t>
          </a:r>
        </a:p>
      </cx:txPr>
    </cx:title>
    <cx:plotArea>
      <cx:plotAreaRegion>
        <cx:series layoutId="boxWhisker" uniqueId="{6312876C-E893-49C7-9CA0-AA0512B6DF35}">
          <cx:tx>
            <cx:txData>
              <cx:f>_xlchart.v1.2</cx:f>
              <cx:v>Desgin1</cx:v>
            </cx:txData>
          </cx:tx>
          <cx:dataLabels>
            <cx:txPr>
              <a:bodyPr spcFirstLastPara="1" vertOverflow="ellipsis" horzOverflow="overflow" wrap="square" lIns="0" tIns="0" rIns="0" bIns="0" anchor="ctr" anchorCtr="1"/>
              <a:lstStyle/>
              <a:p>
                <a:pPr algn="ctr" rtl="0">
                  <a:defRPr b="1"/>
                </a:pPr>
                <a:endParaRPr lang="en-US" sz="900" b="1" i="0" u="none" strike="noStrike" baseline="0">
                  <a:solidFill>
                    <a:sysClr val="window" lastClr="FFFFFF">
                      <a:lumMod val="95000"/>
                    </a:sysClr>
                  </a:solidFill>
                  <a:latin typeface="Calibri" panose="020F0502020204030204"/>
                </a:endParaRPr>
              </a:p>
            </cx:txPr>
            <cx:dataLabelHidden idx="0"/>
            <cx:dataLabelHidden idx="9"/>
            <cx:dataLabelHidden idx="10"/>
            <cx:dataLabelHidden idx="11"/>
            <cx:dataLabelHidden idx="12"/>
          </cx:dataLabels>
          <cx:dataId val="0"/>
          <cx:layoutPr>
            <cx:visibility meanLine="1" meanMarker="1" nonoutliers="0" outliers="1"/>
            <cx:statistics quartileMethod="exclusive"/>
          </cx:layoutPr>
        </cx:series>
        <cx:series layoutId="boxWhisker" uniqueId="{89726F4F-41F5-464A-8134-42D403532049}">
          <cx:tx>
            <cx:txData>
              <cx:f>_xlchart.v1.4</cx:f>
              <cx:v>Desgin2</cx:v>
            </cx:txData>
          </cx:tx>
          <cx:dataLabels>
            <cx:txPr>
              <a:bodyPr spcFirstLastPara="1" vertOverflow="ellipsis" horzOverflow="overflow" wrap="square" lIns="0" tIns="0" rIns="0" bIns="0" anchor="ctr" anchorCtr="1"/>
              <a:lstStyle/>
              <a:p>
                <a:pPr algn="ctr" rtl="0">
                  <a:defRPr b="1"/>
                </a:pPr>
                <a:endParaRPr lang="en-US" sz="900" b="1" i="0" u="none" strike="noStrike" baseline="0">
                  <a:solidFill>
                    <a:sysClr val="window" lastClr="FFFFFF">
                      <a:lumMod val="95000"/>
                    </a:sysClr>
                  </a:solidFill>
                  <a:latin typeface="Calibri" panose="020F0502020204030204"/>
                </a:endParaRPr>
              </a:p>
            </cx:txPr>
            <cx:dataLabelHidden idx="0"/>
            <cx:dataLabelHidden idx="9"/>
            <cx:dataLabelHidden idx="10"/>
            <cx:dataLabelHidden idx="11"/>
            <cx:dataLabelHidden idx="12"/>
          </cx:dataLabels>
          <cx:dataId val="1"/>
          <cx:layoutPr>
            <cx:visibility meanLine="1" meanMarker="1" nonoutliers="0" outliers="1"/>
            <cx:statistics quartileMethod="exclusive"/>
          </cx:layoutPr>
        </cx:series>
        <cx:series layoutId="boxWhisker" uniqueId="{49F5D6B4-E2E8-4ACF-A05B-530FEC877CD7}">
          <cx:tx>
            <cx:txData>
              <cx:f>_xlchart.v1.6</cx:f>
              <cx:v>Desgin3</cx:v>
            </cx:txData>
          </cx:tx>
          <cx:dataLabels>
            <cx:txPr>
              <a:bodyPr spcFirstLastPara="1" vertOverflow="ellipsis" horzOverflow="overflow" wrap="square" lIns="0" tIns="0" rIns="0" bIns="0" anchor="ctr" anchorCtr="1"/>
              <a:lstStyle/>
              <a:p>
                <a:pPr algn="ctr" rtl="0">
                  <a:defRPr b="1"/>
                </a:pPr>
                <a:endParaRPr lang="en-US" sz="900" b="1" i="0" u="none" strike="noStrike" baseline="0">
                  <a:solidFill>
                    <a:sysClr val="window" lastClr="FFFFFF">
                      <a:lumMod val="95000"/>
                    </a:sysClr>
                  </a:solidFill>
                  <a:latin typeface="Calibri" panose="020F0502020204030204"/>
                </a:endParaRPr>
              </a:p>
            </cx:txPr>
            <cx:dataLabelHidden idx="0"/>
            <cx:dataLabelHidden idx="9"/>
            <cx:dataLabelHidden idx="10"/>
            <cx:dataLabelHidden idx="11"/>
            <cx:dataLabelHidden idx="12"/>
          </cx:dataLabels>
          <cx:dataId val="2"/>
          <cx:layoutPr>
            <cx:visibility meanLine="1" meanMarker="1" nonoutliers="0" outliers="1"/>
            <cx:statistics quartileMethod="exclusive"/>
          </cx:layoutPr>
        </cx:series>
        <cx:series layoutId="boxWhisker" uniqueId="{D6800BD6-D94F-4BF3-86C0-09C703FE22A3}">
          <cx:tx>
            <cx:txData>
              <cx:f>_xlchart.v1.8</cx:f>
              <cx:v>Desgin4</cx:v>
            </cx:txData>
          </cx:tx>
          <cx:dataLabels>
            <cx:txPr>
              <a:bodyPr spcFirstLastPara="1" vertOverflow="ellipsis" horzOverflow="overflow" wrap="square" lIns="0" tIns="0" rIns="0" bIns="0" anchor="ctr" anchorCtr="1"/>
              <a:lstStyle/>
              <a:p>
                <a:pPr algn="ctr" rtl="0">
                  <a:defRPr b="1"/>
                </a:pPr>
                <a:endParaRPr lang="en-US" sz="900" b="1" i="0" u="none" strike="noStrike" baseline="0">
                  <a:solidFill>
                    <a:sysClr val="window" lastClr="FFFFFF">
                      <a:lumMod val="95000"/>
                    </a:sysClr>
                  </a:solidFill>
                  <a:latin typeface="Calibri" panose="020F0502020204030204"/>
                </a:endParaRPr>
              </a:p>
            </cx:txPr>
            <cx:dataLabelHidden idx="0"/>
            <cx:dataLabelHidden idx="9"/>
            <cx:dataLabelHidden idx="10"/>
            <cx:dataLabelHidden idx="11"/>
            <cx:dataLabelHidden idx="12"/>
          </cx:dataLabels>
          <cx:dataId val="3"/>
          <cx:layoutPr>
            <cx:visibility meanLine="1" meanMarker="1" nonoutliers="0" outliers="1"/>
            <cx:statistics quartileMethod="exclusive"/>
          </cx:layoutPr>
        </cx:series>
      </cx:plotAreaRegion>
      <cx:axis id="0" hidden="1">
        <cx:catScaling gapWidth="0.25999999"/>
        <cx:tickLabels/>
      </cx:axis>
      <cx:axis id="1">
        <cx:valScaling/>
        <cx:majorGridlines/>
        <cx:tickLabels/>
        <cx:txPr>
          <a:bodyPr spcFirstLastPara="1" vertOverflow="ellipsis" horzOverflow="overflow" wrap="square" lIns="0" tIns="0" rIns="0" bIns="0" anchor="ctr" anchorCtr="1"/>
          <a:lstStyle/>
          <a:p>
            <a:pPr algn="ctr" rtl="0">
              <a:defRPr b="1"/>
            </a:pPr>
            <a:endParaRPr lang="en-US" sz="900" b="1" i="0" u="none" strike="noStrike" baseline="0">
              <a:solidFill>
                <a:sysClr val="window" lastClr="FFFFFF">
                  <a:lumMod val="95000"/>
                </a:sysClr>
              </a:solidFill>
              <a:latin typeface="Calibri" panose="020F0502020204030204"/>
            </a:endParaRPr>
          </a:p>
        </cx:txPr>
      </cx:axis>
    </cx:plotArea>
    <cx:legend pos="b" align="ctr" overlay="0">
      <cx:txPr>
        <a:bodyPr spcFirstLastPara="1" vertOverflow="ellipsis" horzOverflow="overflow" wrap="square" lIns="0" tIns="0" rIns="0" bIns="0" anchor="ctr" anchorCtr="1"/>
        <a:lstStyle/>
        <a:p>
          <a:pPr algn="ctr" rtl="0">
            <a:defRPr sz="1000" b="1"/>
          </a:pPr>
          <a:endParaRPr lang="en-US" sz="1000" b="1" i="0" u="none" strike="noStrike" baseline="0">
            <a:solidFill>
              <a:sysClr val="window" lastClr="FFFFFF">
                <a:lumMod val="95000"/>
              </a:sysClr>
            </a:solidFill>
            <a:latin typeface="Calibri" panose="020F0502020204030204"/>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_xlchart.v1.11</cx:f>
      </cx:numDim>
    </cx:data>
  </cx:chartData>
  <cx:chart>
    <cx:title pos="t" align="ctr" overlay="0"/>
    <cx:plotArea>
      <cx:plotAreaRegion>
        <cx:series layoutId="clusteredColumn" uniqueId="{967595EE-2C2B-4EBC-8F98-120F8E327046}">
          <cx:tx>
            <cx:txData>
              <cx:f>_xlchart.v1.10</cx:f>
              <cx:v>Distance</cx:v>
            </cx:txData>
          </cx:tx>
          <cx:dataId val="0"/>
          <cx:layoutPr>
            <cx:binning intervalClosed="r"/>
          </cx:layoutPr>
        </cx:series>
      </cx:plotAreaRegion>
      <cx:axis id="0">
        <cx:catScaling gapWidth="0"/>
        <cx:tickLabels/>
      </cx:axis>
      <cx:axis id="1">
        <cx:valScaling/>
        <cx:majorGridlines/>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_xlchart.v1.15</cx:f>
      </cx:numDim>
    </cx:data>
  </cx:chartData>
  <cx:chart>
    <cx:title pos="t" align="ctr" overlay="0">
      <cx:tx>
        <cx:txData>
          <cx:v>Box Plot</cx:v>
        </cx:txData>
      </cx:tx>
      <cx:txPr>
        <a:bodyPr spcFirstLastPara="1" vertOverflow="ellipsis" horzOverflow="overflow" wrap="square" lIns="0" tIns="0" rIns="0" bIns="0" anchor="ctr" anchorCtr="1"/>
        <a:lstStyle/>
        <a:p>
          <a:pPr algn="ctr" rtl="0">
            <a:defRPr/>
          </a:pPr>
          <a:r>
            <a:rPr lang="en-US" sz="1600" b="1" i="0" u="none" strike="noStrike" spc="100" baseline="0">
              <a:solidFill>
                <a:sysClr val="window" lastClr="FFFFFF">
                  <a:lumMod val="95000"/>
                </a:sysClr>
              </a:solidFill>
              <a:effectLst>
                <a:outerShdw blurRad="50800" dist="38100" dir="5400000" algn="t" rotWithShape="0">
                  <a:prstClr val="black">
                    <a:alpha val="40000"/>
                  </a:prstClr>
                </a:outerShdw>
              </a:effectLst>
              <a:latin typeface="Calibri" panose="020F0502020204030204"/>
            </a:rPr>
            <a:t>Box Plot</a:t>
          </a:r>
        </a:p>
      </cx:txPr>
    </cx:title>
    <cx:plotArea>
      <cx:plotAreaRegion>
        <cx:series layoutId="boxWhisker" uniqueId="{981FE5C9-2B73-4CCA-8939-AD56E34AEA21}">
          <cx:tx>
            <cx:txData>
              <cx:f>_xlchart.v1.14</cx:f>
              <cx:v>Age</cx:v>
            </cx:txData>
          </cx:tx>
          <cx:spPr>
            <a:solidFill>
              <a:schemeClr val="accent1"/>
            </a:solidFill>
            <a:ln w="28575">
              <a:solidFill>
                <a:schemeClr val="accent5"/>
              </a:solidFill>
            </a:ln>
          </cx:spPr>
          <cx:dataLabels/>
          <cx:dataId val="0"/>
          <cx:layoutPr>
            <cx:visibility meanLine="1" meanMarker="1" nonoutliers="0" outliers="1"/>
            <cx:statistics quartileMethod="exclusive"/>
          </cx:layoutPr>
        </cx:series>
      </cx:plotAreaRegion>
      <cx:axis id="0" hidden="1">
        <cx:catScaling gapWidth="1.5"/>
        <cx:tickLabels/>
      </cx:axis>
      <cx:axis id="1">
        <cx:valScaling/>
        <cx:majorGridlines/>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_xlchart.v1.13</cx:f>
      </cx:numDim>
    </cx:data>
  </cx:chartData>
  <cx:chart>
    <cx:title pos="t" align="ctr" overlay="0"/>
    <cx:plotArea>
      <cx:plotAreaRegion>
        <cx:series layoutId="boxWhisker" uniqueId="{BD789F52-A4F2-4AB5-86C8-098C2BD7CE11}">
          <cx:tx>
            <cx:txData>
              <cx:f>_xlchart.v1.12</cx:f>
              <cx:v>Data</cx:v>
            </cx:txData>
          </cx:tx>
          <cx:dataLabels/>
          <cx:dataId val="0"/>
          <cx:layoutPr>
            <cx:visibility meanLine="1" meanMarker="1" nonoutliers="0" outliers="1"/>
            <cx:statistics quartileMethod="inclusive"/>
          </cx:layoutPr>
        </cx:series>
      </cx:plotAreaRegion>
      <cx:axis id="0" hidden="1">
        <cx:catScaling gapWidth="1.5"/>
        <cx:tickLabels/>
      </cx:axis>
      <cx:axis id="1">
        <cx:valScaling/>
        <cx:majorGridlines/>
        <cx:tickLabels/>
      </cx:axis>
    </cx:plotArea>
    <cx:legend pos="b"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09">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lt1"/>
    </cs:fontRef>
    <cs:spPr>
      <a:ln>
        <a:solidFill>
          <a:schemeClr val="ph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409">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lt1"/>
    </cs:fontRef>
    <cs:spPr>
      <a:ln>
        <a:solidFill>
          <a:schemeClr val="ph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09">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lt1"/>
    </cs:fontRef>
    <cs:spPr>
      <a:ln>
        <a:solidFill>
          <a:schemeClr val="ph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409">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lt1"/>
    </cs:fontRef>
    <cs:spPr>
      <a:ln>
        <a:solidFill>
          <a:schemeClr val="ph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7">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alpha val="25000"/>
          </a:schemeClr>
        </a:solidFill>
        <a:round/>
      </a:ln>
    </cs:spPr>
    <cs:defRPr sz="900" b="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8575" cap="rnd">
        <a:solidFill>
          <a:schemeClr val="lt1">
            <a:alpha val="50000"/>
          </a:schemeClr>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cap="flat" cmpd="sng" algn="ctr">
        <a:gradFill>
          <a:gsLst>
            <a:gs pos="79000">
              <a:schemeClr val="phClr"/>
            </a:gs>
            <a:gs pos="0">
              <a:schemeClr val="lt1">
                <a:alpha val="6000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3" Type="http://schemas.openxmlformats.org/officeDocument/2006/relationships/image" Target="../media/image7.png"/><Relationship Id="rId7" Type="http://schemas.openxmlformats.org/officeDocument/2006/relationships/image" Target="../media/image11.png"/><Relationship Id="rId12" Type="http://schemas.openxmlformats.org/officeDocument/2006/relationships/image" Target="../media/image16.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11" Type="http://schemas.openxmlformats.org/officeDocument/2006/relationships/image" Target="../media/image15.png"/><Relationship Id="rId5" Type="http://schemas.openxmlformats.org/officeDocument/2006/relationships/image" Target="../media/image9.png"/><Relationship Id="rId10" Type="http://schemas.openxmlformats.org/officeDocument/2006/relationships/image" Target="../media/image14.png"/><Relationship Id="rId4" Type="http://schemas.openxmlformats.org/officeDocument/2006/relationships/image" Target="../media/image8.png"/><Relationship Id="rId9" Type="http://schemas.openxmlformats.org/officeDocument/2006/relationships/image" Target="../media/image13.png"/></Relationships>
</file>

<file path=xl/drawings/_rels/drawing3.xml.rels><?xml version="1.0" encoding="UTF-8" standalone="yes"?>
<Relationships xmlns="http://schemas.openxmlformats.org/package/2006/relationships"><Relationship Id="rId1" Type="http://schemas.openxmlformats.org/officeDocument/2006/relationships/image" Target="../media/image1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9.png"/><Relationship Id="rId2" Type="http://schemas.microsoft.com/office/2014/relationships/chartEx" Target="../charts/chartEx2.xml"/><Relationship Id="rId1" Type="http://schemas.microsoft.com/office/2014/relationships/chartEx" Target="../charts/chartEx1.xml"/><Relationship Id="rId4" Type="http://schemas.microsoft.com/office/2014/relationships/chartEx" Target="../charts/chartEx3.xml"/></Relationships>
</file>

<file path=xl/drawings/_rels/drawing5.xml.rels><?xml version="1.0" encoding="UTF-8" standalone="yes"?>
<Relationships xmlns="http://schemas.openxmlformats.org/package/2006/relationships"><Relationship Id="rId3" Type="http://schemas.openxmlformats.org/officeDocument/2006/relationships/image" Target="../media/image20.png"/><Relationship Id="rId2" Type="http://schemas.microsoft.com/office/2014/relationships/chartEx" Target="../charts/chartEx5.xml"/><Relationship Id="rId1" Type="http://schemas.microsoft.com/office/2014/relationships/chartEx" Target="../charts/chartEx4.xml"/></Relationships>
</file>

<file path=xl/drawings/_rels/drawing6.xml.rels><?xml version="1.0" encoding="UTF-8" standalone="yes"?>
<Relationships xmlns="http://schemas.openxmlformats.org/package/2006/relationships"><Relationship Id="rId8" Type="http://schemas.openxmlformats.org/officeDocument/2006/relationships/image" Target="../media/image28.png"/><Relationship Id="rId3" Type="http://schemas.openxmlformats.org/officeDocument/2006/relationships/image" Target="../media/image23.png"/><Relationship Id="rId7" Type="http://schemas.openxmlformats.org/officeDocument/2006/relationships/image" Target="../media/image27.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5" Type="http://schemas.openxmlformats.org/officeDocument/2006/relationships/image" Target="../media/image25.png"/><Relationship Id="rId4" Type="http://schemas.openxmlformats.org/officeDocument/2006/relationships/image" Target="../media/image24.png"/><Relationship Id="rId9" Type="http://schemas.openxmlformats.org/officeDocument/2006/relationships/image" Target="../media/image29.png"/></Relationships>
</file>

<file path=xl/drawings/_rels/drawing7.xml.rels><?xml version="1.0" encoding="UTF-8" standalone="yes"?>
<Relationships xmlns="http://schemas.openxmlformats.org/package/2006/relationships"><Relationship Id="rId8" Type="http://schemas.openxmlformats.org/officeDocument/2006/relationships/chart" Target="../charts/chart5.xml"/><Relationship Id="rId13" Type="http://schemas.openxmlformats.org/officeDocument/2006/relationships/image" Target="../media/image34.png"/><Relationship Id="rId3" Type="http://schemas.openxmlformats.org/officeDocument/2006/relationships/image" Target="../media/image31.png"/><Relationship Id="rId7" Type="http://schemas.openxmlformats.org/officeDocument/2006/relationships/chart" Target="../charts/chart4.xml"/><Relationship Id="rId12" Type="http://schemas.openxmlformats.org/officeDocument/2006/relationships/chart" Target="../charts/chart8.xml"/><Relationship Id="rId2" Type="http://schemas.openxmlformats.org/officeDocument/2006/relationships/image" Target="../media/image30.png"/><Relationship Id="rId1" Type="http://schemas.openxmlformats.org/officeDocument/2006/relationships/chart" Target="../charts/chart1.xml"/><Relationship Id="rId6" Type="http://schemas.openxmlformats.org/officeDocument/2006/relationships/image" Target="../media/image33.png"/><Relationship Id="rId11" Type="http://schemas.openxmlformats.org/officeDocument/2006/relationships/chart" Target="../charts/chart7.xml"/><Relationship Id="rId5" Type="http://schemas.openxmlformats.org/officeDocument/2006/relationships/chart" Target="../charts/chart3.xml"/><Relationship Id="rId15" Type="http://schemas.openxmlformats.org/officeDocument/2006/relationships/image" Target="../media/image36.png"/><Relationship Id="rId10" Type="http://schemas.openxmlformats.org/officeDocument/2006/relationships/image" Target="../media/image32.png"/><Relationship Id="rId4" Type="http://schemas.openxmlformats.org/officeDocument/2006/relationships/chart" Target="../charts/chart2.xml"/><Relationship Id="rId9" Type="http://schemas.openxmlformats.org/officeDocument/2006/relationships/chart" Target="../charts/chart6.xml"/><Relationship Id="rId14" Type="http://schemas.openxmlformats.org/officeDocument/2006/relationships/image" Target="../media/image35.png"/></Relationships>
</file>

<file path=xl/drawings/_rels/drawing8.xml.rels><?xml version="1.0" encoding="UTF-8" standalone="yes"?>
<Relationships xmlns="http://schemas.openxmlformats.org/package/2006/relationships"><Relationship Id="rId1"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88023</xdr:colOff>
      <xdr:row>17</xdr:row>
      <xdr:rowOff>5063</xdr:rowOff>
    </xdr:to>
    <xdr:pic>
      <xdr:nvPicPr>
        <xdr:cNvPr id="2" name="Picture 1">
          <a:extLst>
            <a:ext uri="{FF2B5EF4-FFF2-40B4-BE49-F238E27FC236}">
              <a16:creationId xmlns:a16="http://schemas.microsoft.com/office/drawing/2014/main" id="{67D5BEA7-4AD7-4AD3-A645-F1739560328C}"/>
            </a:ext>
          </a:extLst>
        </xdr:cNvPr>
        <xdr:cNvPicPr>
          <a:picLocks noChangeAspect="1"/>
        </xdr:cNvPicPr>
      </xdr:nvPicPr>
      <xdr:blipFill>
        <a:blip xmlns:r="http://schemas.openxmlformats.org/officeDocument/2006/relationships" r:embed="rId1"/>
        <a:stretch>
          <a:fillRect/>
        </a:stretch>
      </xdr:blipFill>
      <xdr:spPr>
        <a:xfrm>
          <a:off x="0" y="0"/>
          <a:ext cx="5574423" cy="3135613"/>
        </a:xfrm>
        <a:prstGeom prst="rect">
          <a:avLst/>
        </a:prstGeom>
      </xdr:spPr>
    </xdr:pic>
    <xdr:clientData/>
  </xdr:twoCellAnchor>
  <xdr:twoCellAnchor editAs="oneCell">
    <xdr:from>
      <xdr:col>0</xdr:col>
      <xdr:colOff>0</xdr:colOff>
      <xdr:row>16</xdr:row>
      <xdr:rowOff>177800</xdr:rowOff>
    </xdr:from>
    <xdr:to>
      <xdr:col>9</xdr:col>
      <xdr:colOff>88900</xdr:colOff>
      <xdr:row>33</xdr:row>
      <xdr:rowOff>107950</xdr:rowOff>
    </xdr:to>
    <xdr:pic>
      <xdr:nvPicPr>
        <xdr:cNvPr id="3" name="Picture 2">
          <a:extLst>
            <a:ext uri="{FF2B5EF4-FFF2-40B4-BE49-F238E27FC236}">
              <a16:creationId xmlns:a16="http://schemas.microsoft.com/office/drawing/2014/main" id="{5C110530-3B80-414D-B093-10CCC72BBE0D}"/>
            </a:ext>
          </a:extLst>
        </xdr:cNvPr>
        <xdr:cNvPicPr>
          <a:picLocks noChangeAspect="1"/>
        </xdr:cNvPicPr>
      </xdr:nvPicPr>
      <xdr:blipFill>
        <a:blip xmlns:r="http://schemas.openxmlformats.org/officeDocument/2006/relationships" r:embed="rId2"/>
        <a:stretch>
          <a:fillRect/>
        </a:stretch>
      </xdr:blipFill>
      <xdr:spPr>
        <a:xfrm>
          <a:off x="0" y="3124200"/>
          <a:ext cx="5575300" cy="3060700"/>
        </a:xfrm>
        <a:prstGeom prst="rect">
          <a:avLst/>
        </a:prstGeom>
      </xdr:spPr>
    </xdr:pic>
    <xdr:clientData/>
  </xdr:twoCellAnchor>
  <xdr:twoCellAnchor editAs="oneCell">
    <xdr:from>
      <xdr:col>0</xdr:col>
      <xdr:colOff>0</xdr:colOff>
      <xdr:row>33</xdr:row>
      <xdr:rowOff>88900</xdr:rowOff>
    </xdr:from>
    <xdr:to>
      <xdr:col>9</xdr:col>
      <xdr:colOff>101601</xdr:colOff>
      <xdr:row>50</xdr:row>
      <xdr:rowOff>101600</xdr:rowOff>
    </xdr:to>
    <xdr:pic>
      <xdr:nvPicPr>
        <xdr:cNvPr id="5" name="Picture 4">
          <a:extLst>
            <a:ext uri="{FF2B5EF4-FFF2-40B4-BE49-F238E27FC236}">
              <a16:creationId xmlns:a16="http://schemas.microsoft.com/office/drawing/2014/main" id="{D4C5044B-1E87-461F-AF08-9482577FD0B5}"/>
            </a:ext>
          </a:extLst>
        </xdr:cNvPr>
        <xdr:cNvPicPr>
          <a:picLocks noChangeAspect="1"/>
        </xdr:cNvPicPr>
      </xdr:nvPicPr>
      <xdr:blipFill>
        <a:blip xmlns:r="http://schemas.openxmlformats.org/officeDocument/2006/relationships" r:embed="rId3"/>
        <a:stretch>
          <a:fillRect/>
        </a:stretch>
      </xdr:blipFill>
      <xdr:spPr>
        <a:xfrm>
          <a:off x="0" y="6165850"/>
          <a:ext cx="5588001" cy="3143250"/>
        </a:xfrm>
        <a:prstGeom prst="rect">
          <a:avLst/>
        </a:prstGeom>
      </xdr:spPr>
    </xdr:pic>
    <xdr:clientData/>
  </xdr:twoCellAnchor>
  <xdr:twoCellAnchor editAs="oneCell">
    <xdr:from>
      <xdr:col>0</xdr:col>
      <xdr:colOff>1</xdr:colOff>
      <xdr:row>50</xdr:row>
      <xdr:rowOff>101600</xdr:rowOff>
    </xdr:from>
    <xdr:to>
      <xdr:col>9</xdr:col>
      <xdr:colOff>57151</xdr:colOff>
      <xdr:row>67</xdr:row>
      <xdr:rowOff>89297</xdr:rowOff>
    </xdr:to>
    <xdr:pic>
      <xdr:nvPicPr>
        <xdr:cNvPr id="6" name="Picture 5">
          <a:extLst>
            <a:ext uri="{FF2B5EF4-FFF2-40B4-BE49-F238E27FC236}">
              <a16:creationId xmlns:a16="http://schemas.microsoft.com/office/drawing/2014/main" id="{330B107C-25B9-4BF9-838B-F7DE8125CCD5}"/>
            </a:ext>
          </a:extLst>
        </xdr:cNvPr>
        <xdr:cNvPicPr>
          <a:picLocks noChangeAspect="1"/>
        </xdr:cNvPicPr>
      </xdr:nvPicPr>
      <xdr:blipFill>
        <a:blip xmlns:r="http://schemas.openxmlformats.org/officeDocument/2006/relationships" r:embed="rId4"/>
        <a:stretch>
          <a:fillRect/>
        </a:stretch>
      </xdr:blipFill>
      <xdr:spPr>
        <a:xfrm>
          <a:off x="1" y="9309100"/>
          <a:ext cx="5543550" cy="311824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539045</xdr:colOff>
      <xdr:row>0</xdr:row>
      <xdr:rowOff>31750</xdr:rowOff>
    </xdr:from>
    <xdr:to>
      <xdr:col>10</xdr:col>
      <xdr:colOff>279400</xdr:colOff>
      <xdr:row>14</xdr:row>
      <xdr:rowOff>50800</xdr:rowOff>
    </xdr:to>
    <xdr:pic>
      <xdr:nvPicPr>
        <xdr:cNvPr id="2" name="Picture 1">
          <a:extLst>
            <a:ext uri="{FF2B5EF4-FFF2-40B4-BE49-F238E27FC236}">
              <a16:creationId xmlns:a16="http://schemas.microsoft.com/office/drawing/2014/main" id="{8293AF3C-947B-48D6-A12E-2E6A8A777E6F}"/>
            </a:ext>
          </a:extLst>
        </xdr:cNvPr>
        <xdr:cNvPicPr>
          <a:picLocks noChangeAspect="1"/>
        </xdr:cNvPicPr>
      </xdr:nvPicPr>
      <xdr:blipFill>
        <a:blip xmlns:r="http://schemas.openxmlformats.org/officeDocument/2006/relationships" r:embed="rId1"/>
        <a:stretch>
          <a:fillRect/>
        </a:stretch>
      </xdr:blipFill>
      <xdr:spPr>
        <a:xfrm>
          <a:off x="1758245" y="31750"/>
          <a:ext cx="4617155" cy="2597150"/>
        </a:xfrm>
        <a:prstGeom prst="rect">
          <a:avLst/>
        </a:prstGeom>
      </xdr:spPr>
    </xdr:pic>
    <xdr:clientData/>
  </xdr:twoCellAnchor>
  <xdr:twoCellAnchor editAs="oneCell">
    <xdr:from>
      <xdr:col>2</xdr:col>
      <xdr:colOff>512939</xdr:colOff>
      <xdr:row>14</xdr:row>
      <xdr:rowOff>69850</xdr:rowOff>
    </xdr:from>
    <xdr:to>
      <xdr:col>10</xdr:col>
      <xdr:colOff>264584</xdr:colOff>
      <xdr:row>28</xdr:row>
      <xdr:rowOff>95250</xdr:rowOff>
    </xdr:to>
    <xdr:pic>
      <xdr:nvPicPr>
        <xdr:cNvPr id="3" name="Picture 2">
          <a:extLst>
            <a:ext uri="{FF2B5EF4-FFF2-40B4-BE49-F238E27FC236}">
              <a16:creationId xmlns:a16="http://schemas.microsoft.com/office/drawing/2014/main" id="{7A15DD60-984B-4329-B7C9-68822CE24BF3}"/>
            </a:ext>
          </a:extLst>
        </xdr:cNvPr>
        <xdr:cNvPicPr>
          <a:picLocks noChangeAspect="1"/>
        </xdr:cNvPicPr>
      </xdr:nvPicPr>
      <xdr:blipFill>
        <a:blip xmlns:r="http://schemas.openxmlformats.org/officeDocument/2006/relationships" r:embed="rId2"/>
        <a:stretch>
          <a:fillRect/>
        </a:stretch>
      </xdr:blipFill>
      <xdr:spPr>
        <a:xfrm>
          <a:off x="1732139" y="2647950"/>
          <a:ext cx="4628445" cy="2603500"/>
        </a:xfrm>
        <a:prstGeom prst="rect">
          <a:avLst/>
        </a:prstGeom>
      </xdr:spPr>
    </xdr:pic>
    <xdr:clientData/>
  </xdr:twoCellAnchor>
  <xdr:twoCellAnchor editAs="oneCell">
    <xdr:from>
      <xdr:col>2</xdr:col>
      <xdr:colOff>527051</xdr:colOff>
      <xdr:row>28</xdr:row>
      <xdr:rowOff>146050</xdr:rowOff>
    </xdr:from>
    <xdr:to>
      <xdr:col>10</xdr:col>
      <xdr:colOff>278695</xdr:colOff>
      <xdr:row>42</xdr:row>
      <xdr:rowOff>171450</xdr:rowOff>
    </xdr:to>
    <xdr:pic>
      <xdr:nvPicPr>
        <xdr:cNvPr id="4" name="Picture 3">
          <a:extLst>
            <a:ext uri="{FF2B5EF4-FFF2-40B4-BE49-F238E27FC236}">
              <a16:creationId xmlns:a16="http://schemas.microsoft.com/office/drawing/2014/main" id="{859AA053-AA72-452D-83E5-0BF871A848CD}"/>
            </a:ext>
          </a:extLst>
        </xdr:cNvPr>
        <xdr:cNvPicPr>
          <a:picLocks noChangeAspect="1"/>
        </xdr:cNvPicPr>
      </xdr:nvPicPr>
      <xdr:blipFill>
        <a:blip xmlns:r="http://schemas.openxmlformats.org/officeDocument/2006/relationships" r:embed="rId3"/>
        <a:stretch>
          <a:fillRect/>
        </a:stretch>
      </xdr:blipFill>
      <xdr:spPr>
        <a:xfrm>
          <a:off x="1746251" y="5302250"/>
          <a:ext cx="4628444" cy="2603500"/>
        </a:xfrm>
        <a:prstGeom prst="rect">
          <a:avLst/>
        </a:prstGeom>
      </xdr:spPr>
    </xdr:pic>
    <xdr:clientData/>
  </xdr:twoCellAnchor>
  <xdr:twoCellAnchor editAs="oneCell">
    <xdr:from>
      <xdr:col>2</xdr:col>
      <xdr:colOff>534813</xdr:colOff>
      <xdr:row>43</xdr:row>
      <xdr:rowOff>25400</xdr:rowOff>
    </xdr:from>
    <xdr:to>
      <xdr:col>10</xdr:col>
      <xdr:colOff>297747</xdr:colOff>
      <xdr:row>57</xdr:row>
      <xdr:rowOff>57150</xdr:rowOff>
    </xdr:to>
    <xdr:pic>
      <xdr:nvPicPr>
        <xdr:cNvPr id="5" name="Picture 4">
          <a:extLst>
            <a:ext uri="{FF2B5EF4-FFF2-40B4-BE49-F238E27FC236}">
              <a16:creationId xmlns:a16="http://schemas.microsoft.com/office/drawing/2014/main" id="{63B4E044-0ECD-40F4-A28B-D35641F5899E}"/>
            </a:ext>
          </a:extLst>
        </xdr:cNvPr>
        <xdr:cNvPicPr>
          <a:picLocks noChangeAspect="1"/>
        </xdr:cNvPicPr>
      </xdr:nvPicPr>
      <xdr:blipFill>
        <a:blip xmlns:r="http://schemas.openxmlformats.org/officeDocument/2006/relationships" r:embed="rId4"/>
        <a:stretch>
          <a:fillRect/>
        </a:stretch>
      </xdr:blipFill>
      <xdr:spPr>
        <a:xfrm>
          <a:off x="1754013" y="7943850"/>
          <a:ext cx="4639734" cy="2609850"/>
        </a:xfrm>
        <a:prstGeom prst="rect">
          <a:avLst/>
        </a:prstGeom>
      </xdr:spPr>
    </xdr:pic>
    <xdr:clientData/>
  </xdr:twoCellAnchor>
  <xdr:twoCellAnchor editAs="oneCell">
    <xdr:from>
      <xdr:col>2</xdr:col>
      <xdr:colOff>539749</xdr:colOff>
      <xdr:row>57</xdr:row>
      <xdr:rowOff>139700</xdr:rowOff>
    </xdr:from>
    <xdr:to>
      <xdr:col>11</xdr:col>
      <xdr:colOff>29462</xdr:colOff>
      <xdr:row>72</xdr:row>
      <xdr:rowOff>176513</xdr:rowOff>
    </xdr:to>
    <xdr:pic>
      <xdr:nvPicPr>
        <xdr:cNvPr id="6" name="Picture 5">
          <a:extLst>
            <a:ext uri="{FF2B5EF4-FFF2-40B4-BE49-F238E27FC236}">
              <a16:creationId xmlns:a16="http://schemas.microsoft.com/office/drawing/2014/main" id="{F00BAF6F-FBB6-4A1A-9494-6F041E70A150}"/>
            </a:ext>
          </a:extLst>
        </xdr:cNvPr>
        <xdr:cNvPicPr>
          <a:picLocks noChangeAspect="1"/>
        </xdr:cNvPicPr>
      </xdr:nvPicPr>
      <xdr:blipFill>
        <a:blip xmlns:r="http://schemas.openxmlformats.org/officeDocument/2006/relationships" r:embed="rId5"/>
        <a:stretch>
          <a:fillRect/>
        </a:stretch>
      </xdr:blipFill>
      <xdr:spPr>
        <a:xfrm>
          <a:off x="1758949" y="10636250"/>
          <a:ext cx="4976113" cy="2799063"/>
        </a:xfrm>
        <a:prstGeom prst="rect">
          <a:avLst/>
        </a:prstGeom>
      </xdr:spPr>
    </xdr:pic>
    <xdr:clientData/>
  </xdr:twoCellAnchor>
  <xdr:twoCellAnchor editAs="oneCell">
    <xdr:from>
      <xdr:col>2</xdr:col>
      <xdr:colOff>544690</xdr:colOff>
      <xdr:row>73</xdr:row>
      <xdr:rowOff>95251</xdr:rowOff>
    </xdr:from>
    <xdr:to>
      <xdr:col>11</xdr:col>
      <xdr:colOff>25400</xdr:colOff>
      <xdr:row>88</xdr:row>
      <xdr:rowOff>101601</xdr:rowOff>
    </xdr:to>
    <xdr:pic>
      <xdr:nvPicPr>
        <xdr:cNvPr id="7" name="Picture 6">
          <a:extLst>
            <a:ext uri="{FF2B5EF4-FFF2-40B4-BE49-F238E27FC236}">
              <a16:creationId xmlns:a16="http://schemas.microsoft.com/office/drawing/2014/main" id="{BBE638C3-11DC-4F78-A15B-41881D7434A8}"/>
            </a:ext>
          </a:extLst>
        </xdr:cNvPr>
        <xdr:cNvPicPr>
          <a:picLocks noChangeAspect="1"/>
        </xdr:cNvPicPr>
      </xdr:nvPicPr>
      <xdr:blipFill>
        <a:blip xmlns:r="http://schemas.openxmlformats.org/officeDocument/2006/relationships" r:embed="rId6"/>
        <a:stretch>
          <a:fillRect/>
        </a:stretch>
      </xdr:blipFill>
      <xdr:spPr>
        <a:xfrm>
          <a:off x="1763890" y="13538201"/>
          <a:ext cx="4967110" cy="2768600"/>
        </a:xfrm>
        <a:prstGeom prst="rect">
          <a:avLst/>
        </a:prstGeom>
      </xdr:spPr>
    </xdr:pic>
    <xdr:clientData/>
  </xdr:twoCellAnchor>
  <xdr:twoCellAnchor editAs="oneCell">
    <xdr:from>
      <xdr:col>2</xdr:col>
      <xdr:colOff>539750</xdr:colOff>
      <xdr:row>88</xdr:row>
      <xdr:rowOff>169650</xdr:rowOff>
    </xdr:from>
    <xdr:to>
      <xdr:col>10</xdr:col>
      <xdr:colOff>594613</xdr:colOff>
      <xdr:row>103</xdr:row>
      <xdr:rowOff>125713</xdr:rowOff>
    </xdr:to>
    <xdr:pic>
      <xdr:nvPicPr>
        <xdr:cNvPr id="9" name="Picture 8">
          <a:extLst>
            <a:ext uri="{FF2B5EF4-FFF2-40B4-BE49-F238E27FC236}">
              <a16:creationId xmlns:a16="http://schemas.microsoft.com/office/drawing/2014/main" id="{02F51697-25BE-4009-85B5-73D7FA078622}"/>
            </a:ext>
          </a:extLst>
        </xdr:cNvPr>
        <xdr:cNvPicPr>
          <a:picLocks noChangeAspect="1"/>
        </xdr:cNvPicPr>
      </xdr:nvPicPr>
      <xdr:blipFill>
        <a:blip xmlns:r="http://schemas.openxmlformats.org/officeDocument/2006/relationships" r:embed="rId7"/>
        <a:stretch>
          <a:fillRect/>
        </a:stretch>
      </xdr:blipFill>
      <xdr:spPr>
        <a:xfrm>
          <a:off x="1758950" y="16374850"/>
          <a:ext cx="4931663" cy="2718313"/>
        </a:xfrm>
        <a:prstGeom prst="rect">
          <a:avLst/>
        </a:prstGeom>
      </xdr:spPr>
    </xdr:pic>
    <xdr:clientData/>
  </xdr:twoCellAnchor>
  <xdr:twoCellAnchor editAs="oneCell">
    <xdr:from>
      <xdr:col>2</xdr:col>
      <xdr:colOff>469900</xdr:colOff>
      <xdr:row>103</xdr:row>
      <xdr:rowOff>143270</xdr:rowOff>
    </xdr:from>
    <xdr:to>
      <xdr:col>10</xdr:col>
      <xdr:colOff>571500</xdr:colOff>
      <xdr:row>118</xdr:row>
      <xdr:rowOff>146049</xdr:rowOff>
    </xdr:to>
    <xdr:pic>
      <xdr:nvPicPr>
        <xdr:cNvPr id="10" name="Picture 9">
          <a:extLst>
            <a:ext uri="{FF2B5EF4-FFF2-40B4-BE49-F238E27FC236}">
              <a16:creationId xmlns:a16="http://schemas.microsoft.com/office/drawing/2014/main" id="{2D96D4D5-4281-4C62-90E0-9ADE2C1CECC8}"/>
            </a:ext>
          </a:extLst>
        </xdr:cNvPr>
        <xdr:cNvPicPr>
          <a:picLocks noChangeAspect="1"/>
        </xdr:cNvPicPr>
      </xdr:nvPicPr>
      <xdr:blipFill>
        <a:blip xmlns:r="http://schemas.openxmlformats.org/officeDocument/2006/relationships" r:embed="rId8"/>
        <a:stretch>
          <a:fillRect/>
        </a:stretch>
      </xdr:blipFill>
      <xdr:spPr>
        <a:xfrm>
          <a:off x="1689100" y="19110720"/>
          <a:ext cx="4978400" cy="2765029"/>
        </a:xfrm>
        <a:prstGeom prst="rect">
          <a:avLst/>
        </a:prstGeom>
      </xdr:spPr>
    </xdr:pic>
    <xdr:clientData/>
  </xdr:twoCellAnchor>
  <xdr:twoCellAnchor editAs="oneCell">
    <xdr:from>
      <xdr:col>2</xdr:col>
      <xdr:colOff>317500</xdr:colOff>
      <xdr:row>118</xdr:row>
      <xdr:rowOff>131762</xdr:rowOff>
    </xdr:from>
    <xdr:to>
      <xdr:col>11</xdr:col>
      <xdr:colOff>137413</xdr:colOff>
      <xdr:row>134</xdr:row>
      <xdr:rowOff>170163</xdr:rowOff>
    </xdr:to>
    <xdr:pic>
      <xdr:nvPicPr>
        <xdr:cNvPr id="11" name="Picture 10">
          <a:extLst>
            <a:ext uri="{FF2B5EF4-FFF2-40B4-BE49-F238E27FC236}">
              <a16:creationId xmlns:a16="http://schemas.microsoft.com/office/drawing/2014/main" id="{0B8253D6-D303-4C41-AE0A-88477381AB83}"/>
            </a:ext>
          </a:extLst>
        </xdr:cNvPr>
        <xdr:cNvPicPr>
          <a:picLocks noChangeAspect="1"/>
        </xdr:cNvPicPr>
      </xdr:nvPicPr>
      <xdr:blipFill>
        <a:blip xmlns:r="http://schemas.openxmlformats.org/officeDocument/2006/relationships" r:embed="rId9"/>
        <a:stretch>
          <a:fillRect/>
        </a:stretch>
      </xdr:blipFill>
      <xdr:spPr>
        <a:xfrm>
          <a:off x="1536700" y="21861462"/>
          <a:ext cx="5306313" cy="2984801"/>
        </a:xfrm>
        <a:prstGeom prst="rect">
          <a:avLst/>
        </a:prstGeom>
      </xdr:spPr>
    </xdr:pic>
    <xdr:clientData/>
  </xdr:twoCellAnchor>
  <xdr:twoCellAnchor editAs="oneCell">
    <xdr:from>
      <xdr:col>2</xdr:col>
      <xdr:colOff>303387</xdr:colOff>
      <xdr:row>134</xdr:row>
      <xdr:rowOff>152400</xdr:rowOff>
    </xdr:from>
    <xdr:to>
      <xdr:col>11</xdr:col>
      <xdr:colOff>188212</xdr:colOff>
      <xdr:row>151</xdr:row>
      <xdr:rowOff>43164</xdr:rowOff>
    </xdr:to>
    <xdr:pic>
      <xdr:nvPicPr>
        <xdr:cNvPr id="12" name="Picture 11">
          <a:extLst>
            <a:ext uri="{FF2B5EF4-FFF2-40B4-BE49-F238E27FC236}">
              <a16:creationId xmlns:a16="http://schemas.microsoft.com/office/drawing/2014/main" id="{B8DD993F-043F-4850-999D-9764BDA61088}"/>
            </a:ext>
          </a:extLst>
        </xdr:cNvPr>
        <xdr:cNvPicPr>
          <a:picLocks noChangeAspect="1"/>
        </xdr:cNvPicPr>
      </xdr:nvPicPr>
      <xdr:blipFill>
        <a:blip xmlns:r="http://schemas.openxmlformats.org/officeDocument/2006/relationships" r:embed="rId10"/>
        <a:stretch>
          <a:fillRect/>
        </a:stretch>
      </xdr:blipFill>
      <xdr:spPr>
        <a:xfrm>
          <a:off x="1522587" y="24828500"/>
          <a:ext cx="5371225" cy="3021314"/>
        </a:xfrm>
        <a:prstGeom prst="rect">
          <a:avLst/>
        </a:prstGeom>
      </xdr:spPr>
    </xdr:pic>
    <xdr:clientData/>
  </xdr:twoCellAnchor>
  <xdr:twoCellAnchor editAs="oneCell">
    <xdr:from>
      <xdr:col>2</xdr:col>
      <xdr:colOff>349246</xdr:colOff>
      <xdr:row>151</xdr:row>
      <xdr:rowOff>38100</xdr:rowOff>
    </xdr:from>
    <xdr:to>
      <xdr:col>11</xdr:col>
      <xdr:colOff>171449</xdr:colOff>
      <xdr:row>167</xdr:row>
      <xdr:rowOff>19050</xdr:rowOff>
    </xdr:to>
    <xdr:pic>
      <xdr:nvPicPr>
        <xdr:cNvPr id="13" name="Picture 12">
          <a:extLst>
            <a:ext uri="{FF2B5EF4-FFF2-40B4-BE49-F238E27FC236}">
              <a16:creationId xmlns:a16="http://schemas.microsoft.com/office/drawing/2014/main" id="{39B69A6C-D671-4ABB-B01D-D07CCF693F5D}"/>
            </a:ext>
          </a:extLst>
        </xdr:cNvPr>
        <xdr:cNvPicPr>
          <a:picLocks noChangeAspect="1"/>
        </xdr:cNvPicPr>
      </xdr:nvPicPr>
      <xdr:blipFill>
        <a:blip xmlns:r="http://schemas.openxmlformats.org/officeDocument/2006/relationships" r:embed="rId11"/>
        <a:stretch>
          <a:fillRect/>
        </a:stretch>
      </xdr:blipFill>
      <xdr:spPr>
        <a:xfrm>
          <a:off x="1568446" y="27844750"/>
          <a:ext cx="5308603" cy="2927350"/>
        </a:xfrm>
        <a:prstGeom prst="rect">
          <a:avLst/>
        </a:prstGeom>
      </xdr:spPr>
    </xdr:pic>
    <xdr:clientData/>
  </xdr:twoCellAnchor>
  <xdr:twoCellAnchor editAs="oneCell">
    <xdr:from>
      <xdr:col>2</xdr:col>
      <xdr:colOff>411338</xdr:colOff>
      <xdr:row>167</xdr:row>
      <xdr:rowOff>50800</xdr:rowOff>
    </xdr:from>
    <xdr:to>
      <xdr:col>11</xdr:col>
      <xdr:colOff>83960</xdr:colOff>
      <xdr:row>183</xdr:row>
      <xdr:rowOff>6350</xdr:rowOff>
    </xdr:to>
    <xdr:pic>
      <xdr:nvPicPr>
        <xdr:cNvPr id="14" name="Picture 13">
          <a:extLst>
            <a:ext uri="{FF2B5EF4-FFF2-40B4-BE49-F238E27FC236}">
              <a16:creationId xmlns:a16="http://schemas.microsoft.com/office/drawing/2014/main" id="{5C497FFC-1F9E-4BEE-A7C2-E24F0C063E9B}"/>
            </a:ext>
          </a:extLst>
        </xdr:cNvPr>
        <xdr:cNvPicPr>
          <a:picLocks noChangeAspect="1"/>
        </xdr:cNvPicPr>
      </xdr:nvPicPr>
      <xdr:blipFill>
        <a:blip xmlns:r="http://schemas.openxmlformats.org/officeDocument/2006/relationships" r:embed="rId12"/>
        <a:stretch>
          <a:fillRect/>
        </a:stretch>
      </xdr:blipFill>
      <xdr:spPr>
        <a:xfrm>
          <a:off x="1630538" y="30803850"/>
          <a:ext cx="5159022" cy="2901950"/>
        </a:xfrm>
        <a:prstGeom prst="rect">
          <a:avLst/>
        </a:prstGeom>
      </xdr:spPr>
    </xdr:pic>
    <xdr:clientData/>
  </xdr:twoCellAnchor>
  <xdr:twoCellAnchor editAs="oneCell">
    <xdr:from>
      <xdr:col>2</xdr:col>
      <xdr:colOff>312560</xdr:colOff>
      <xdr:row>183</xdr:row>
      <xdr:rowOff>19050</xdr:rowOff>
    </xdr:from>
    <xdr:to>
      <xdr:col>11</xdr:col>
      <xdr:colOff>162478</xdr:colOff>
      <xdr:row>198</xdr:row>
      <xdr:rowOff>139700</xdr:rowOff>
    </xdr:to>
    <xdr:pic>
      <xdr:nvPicPr>
        <xdr:cNvPr id="15" name="Picture 14">
          <a:extLst>
            <a:ext uri="{FF2B5EF4-FFF2-40B4-BE49-F238E27FC236}">
              <a16:creationId xmlns:a16="http://schemas.microsoft.com/office/drawing/2014/main" id="{20D6046A-AAD3-4947-B436-5986404CF422}"/>
            </a:ext>
          </a:extLst>
        </xdr:cNvPr>
        <xdr:cNvPicPr>
          <a:picLocks noChangeAspect="1"/>
        </xdr:cNvPicPr>
      </xdr:nvPicPr>
      <xdr:blipFill>
        <a:blip xmlns:r="http://schemas.openxmlformats.org/officeDocument/2006/relationships" r:embed="rId13"/>
        <a:stretch>
          <a:fillRect/>
        </a:stretch>
      </xdr:blipFill>
      <xdr:spPr>
        <a:xfrm>
          <a:off x="1531760" y="33718500"/>
          <a:ext cx="5336318" cy="28829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xdr:colOff>
      <xdr:row>0</xdr:row>
      <xdr:rowOff>1</xdr:rowOff>
    </xdr:from>
    <xdr:to>
      <xdr:col>8</xdr:col>
      <xdr:colOff>306474</xdr:colOff>
      <xdr:row>15</xdr:row>
      <xdr:rowOff>152645</xdr:rowOff>
    </xdr:to>
    <xdr:pic>
      <xdr:nvPicPr>
        <xdr:cNvPr id="2" name="Picture 1">
          <a:extLst>
            <a:ext uri="{FF2B5EF4-FFF2-40B4-BE49-F238E27FC236}">
              <a16:creationId xmlns:a16="http://schemas.microsoft.com/office/drawing/2014/main" id="{2F8D35E7-E2CE-4A6D-9BAB-0FCA505A236A}"/>
            </a:ext>
          </a:extLst>
        </xdr:cNvPr>
        <xdr:cNvPicPr>
          <a:picLocks noChangeAspect="1"/>
        </xdr:cNvPicPr>
      </xdr:nvPicPr>
      <xdr:blipFill>
        <a:blip xmlns:r="http://schemas.openxmlformats.org/officeDocument/2006/relationships" r:embed="rId1"/>
        <a:stretch>
          <a:fillRect/>
        </a:stretch>
      </xdr:blipFill>
      <xdr:spPr>
        <a:xfrm>
          <a:off x="1" y="1"/>
          <a:ext cx="5191088" cy="290024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14</xdr:col>
      <xdr:colOff>504824</xdr:colOff>
      <xdr:row>0</xdr:row>
      <xdr:rowOff>0</xdr:rowOff>
    </xdr:from>
    <xdr:to>
      <xdr:col>22</xdr:col>
      <xdr:colOff>209549</xdr:colOff>
      <xdr:row>19</xdr:row>
      <xdr:rowOff>12700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14654A0F-C8DB-4CB8-A49B-1F7BB1DD585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0582274" y="0"/>
              <a:ext cx="4486275" cy="35623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358775</xdr:colOff>
      <xdr:row>0</xdr:row>
      <xdr:rowOff>0</xdr:rowOff>
    </xdr:from>
    <xdr:to>
      <xdr:col>31</xdr:col>
      <xdr:colOff>342900</xdr:colOff>
      <xdr:row>19</xdr:row>
      <xdr:rowOff>25399</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1423DCBE-D4AA-4D5C-A85A-940AD81A591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5217775" y="0"/>
              <a:ext cx="5470525" cy="357504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521607</xdr:colOff>
      <xdr:row>47</xdr:row>
      <xdr:rowOff>39213</xdr:rowOff>
    </xdr:from>
    <xdr:to>
      <xdr:col>17</xdr:col>
      <xdr:colOff>495120</xdr:colOff>
      <xdr:row>78</xdr:row>
      <xdr:rowOff>164286</xdr:rowOff>
    </xdr:to>
    <xdr:pic>
      <xdr:nvPicPr>
        <xdr:cNvPr id="3" name="Picture 2">
          <a:extLst>
            <a:ext uri="{FF2B5EF4-FFF2-40B4-BE49-F238E27FC236}">
              <a16:creationId xmlns:a16="http://schemas.microsoft.com/office/drawing/2014/main" id="{C881A084-B6F5-4AA3-99FF-34294F3F512A}"/>
            </a:ext>
          </a:extLst>
        </xdr:cNvPr>
        <xdr:cNvPicPr>
          <a:picLocks noChangeAspect="1"/>
        </xdr:cNvPicPr>
      </xdr:nvPicPr>
      <xdr:blipFill>
        <a:blip xmlns:r="http://schemas.openxmlformats.org/officeDocument/2006/relationships" r:embed="rId3"/>
        <a:stretch>
          <a:fillRect/>
        </a:stretch>
      </xdr:blipFill>
      <xdr:spPr>
        <a:xfrm>
          <a:off x="3583214" y="8619273"/>
          <a:ext cx="8750120" cy="5749358"/>
        </a:xfrm>
        <a:prstGeom prst="rect">
          <a:avLst/>
        </a:prstGeom>
      </xdr:spPr>
    </xdr:pic>
    <xdr:clientData/>
  </xdr:twoCellAnchor>
  <xdr:twoCellAnchor>
    <xdr:from>
      <xdr:col>22</xdr:col>
      <xdr:colOff>382511</xdr:colOff>
      <xdr:row>24</xdr:row>
      <xdr:rowOff>64709</xdr:rowOff>
    </xdr:from>
    <xdr:to>
      <xdr:col>31</xdr:col>
      <xdr:colOff>566963</xdr:colOff>
      <xdr:row>41</xdr:row>
      <xdr:rowOff>105832</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C5A9C3C1-22CA-46B9-BB4C-270B70ACEA9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5241511" y="4535109"/>
              <a:ext cx="5670852" cy="317167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418</xdr:colOff>
      <xdr:row>19</xdr:row>
      <xdr:rowOff>182144</xdr:rowOff>
    </xdr:from>
    <xdr:to>
      <xdr:col>11</xdr:col>
      <xdr:colOff>476249</xdr:colOff>
      <xdr:row>43</xdr:row>
      <xdr:rowOff>10862</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5D4E1EE6-EB72-4469-9792-FB26790094C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991018" y="3680994"/>
              <a:ext cx="5587581" cy="424831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211138</xdr:colOff>
      <xdr:row>39</xdr:row>
      <xdr:rowOff>87311</xdr:rowOff>
    </xdr:from>
    <xdr:to>
      <xdr:col>15</xdr:col>
      <xdr:colOff>608263</xdr:colOff>
      <xdr:row>60</xdr:row>
      <xdr:rowOff>134936</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3B0C131A-73C0-41A7-9C78-A2984F90144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3862388" y="7269161"/>
              <a:ext cx="5585075" cy="39147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17</xdr:col>
      <xdr:colOff>101600</xdr:colOff>
      <xdr:row>37</xdr:row>
      <xdr:rowOff>150812</xdr:rowOff>
    </xdr:from>
    <xdr:to>
      <xdr:col>24</xdr:col>
      <xdr:colOff>221260</xdr:colOff>
      <xdr:row>53</xdr:row>
      <xdr:rowOff>111125</xdr:rowOff>
    </xdr:to>
    <xdr:pic>
      <xdr:nvPicPr>
        <xdr:cNvPr id="4" name="Picture 3">
          <a:extLst>
            <a:ext uri="{FF2B5EF4-FFF2-40B4-BE49-F238E27FC236}">
              <a16:creationId xmlns:a16="http://schemas.microsoft.com/office/drawing/2014/main" id="{D77FA2E6-2249-45C8-AF90-3683A810001B}"/>
            </a:ext>
          </a:extLst>
        </xdr:cNvPr>
        <xdr:cNvPicPr>
          <a:picLocks noChangeAspect="1"/>
        </xdr:cNvPicPr>
      </xdr:nvPicPr>
      <xdr:blipFill>
        <a:blip xmlns:r="http://schemas.openxmlformats.org/officeDocument/2006/relationships" r:embed="rId3"/>
        <a:stretch>
          <a:fillRect/>
        </a:stretch>
      </xdr:blipFill>
      <xdr:spPr>
        <a:xfrm>
          <a:off x="11537950" y="6964362"/>
          <a:ext cx="5390160" cy="290671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15</xdr:row>
      <xdr:rowOff>45228</xdr:rowOff>
    </xdr:from>
    <xdr:to>
      <xdr:col>4</xdr:col>
      <xdr:colOff>181246</xdr:colOff>
      <xdr:row>21</xdr:row>
      <xdr:rowOff>6349</xdr:rowOff>
    </xdr:to>
    <xdr:pic>
      <xdr:nvPicPr>
        <xdr:cNvPr id="3" name="Picture 2">
          <a:extLst>
            <a:ext uri="{FF2B5EF4-FFF2-40B4-BE49-F238E27FC236}">
              <a16:creationId xmlns:a16="http://schemas.microsoft.com/office/drawing/2014/main" id="{44913B6F-F77D-42A7-A755-02F0EA306FF0}"/>
            </a:ext>
          </a:extLst>
        </xdr:cNvPr>
        <xdr:cNvPicPr>
          <a:picLocks noChangeAspect="1"/>
        </xdr:cNvPicPr>
      </xdr:nvPicPr>
      <xdr:blipFill>
        <a:blip xmlns:r="http://schemas.openxmlformats.org/officeDocument/2006/relationships" r:embed="rId1"/>
        <a:stretch>
          <a:fillRect/>
        </a:stretch>
      </xdr:blipFill>
      <xdr:spPr>
        <a:xfrm>
          <a:off x="0" y="2807478"/>
          <a:ext cx="3438796" cy="1072371"/>
        </a:xfrm>
        <a:prstGeom prst="rect">
          <a:avLst/>
        </a:prstGeom>
      </xdr:spPr>
    </xdr:pic>
    <xdr:clientData/>
  </xdr:twoCellAnchor>
  <xdr:twoCellAnchor editAs="oneCell">
    <xdr:from>
      <xdr:col>0</xdr:col>
      <xdr:colOff>6350</xdr:colOff>
      <xdr:row>6</xdr:row>
      <xdr:rowOff>177800</xdr:rowOff>
    </xdr:from>
    <xdr:to>
      <xdr:col>3</xdr:col>
      <xdr:colOff>69309</xdr:colOff>
      <xdr:row>14</xdr:row>
      <xdr:rowOff>79105</xdr:rowOff>
    </xdr:to>
    <xdr:pic>
      <xdr:nvPicPr>
        <xdr:cNvPr id="4" name="Picture 3">
          <a:extLst>
            <a:ext uri="{FF2B5EF4-FFF2-40B4-BE49-F238E27FC236}">
              <a16:creationId xmlns:a16="http://schemas.microsoft.com/office/drawing/2014/main" id="{714E41A8-F016-4E72-9D29-ED8623ADE7AF}"/>
            </a:ext>
          </a:extLst>
        </xdr:cNvPr>
        <xdr:cNvPicPr>
          <a:picLocks noChangeAspect="1"/>
        </xdr:cNvPicPr>
      </xdr:nvPicPr>
      <xdr:blipFill>
        <a:blip xmlns:r="http://schemas.openxmlformats.org/officeDocument/2006/relationships" r:embed="rId2"/>
        <a:stretch>
          <a:fillRect/>
        </a:stretch>
      </xdr:blipFill>
      <xdr:spPr>
        <a:xfrm>
          <a:off x="6350" y="1282700"/>
          <a:ext cx="2710909" cy="1355455"/>
        </a:xfrm>
        <a:prstGeom prst="rect">
          <a:avLst/>
        </a:prstGeom>
      </xdr:spPr>
    </xdr:pic>
    <xdr:clientData/>
  </xdr:twoCellAnchor>
  <xdr:twoCellAnchor editAs="oneCell">
    <xdr:from>
      <xdr:col>3</xdr:col>
      <xdr:colOff>82551</xdr:colOff>
      <xdr:row>7</xdr:row>
      <xdr:rowOff>0</xdr:rowOff>
    </xdr:from>
    <xdr:to>
      <xdr:col>9</xdr:col>
      <xdr:colOff>38101</xdr:colOff>
      <xdr:row>12</xdr:row>
      <xdr:rowOff>63500</xdr:rowOff>
    </xdr:to>
    <xdr:pic>
      <xdr:nvPicPr>
        <xdr:cNvPr id="5" name="Picture 4">
          <a:extLst>
            <a:ext uri="{FF2B5EF4-FFF2-40B4-BE49-F238E27FC236}">
              <a16:creationId xmlns:a16="http://schemas.microsoft.com/office/drawing/2014/main" id="{B6401F7C-A043-41B8-8FBD-EE343512CA33}"/>
            </a:ext>
          </a:extLst>
        </xdr:cNvPr>
        <xdr:cNvPicPr>
          <a:picLocks noChangeAspect="1"/>
        </xdr:cNvPicPr>
      </xdr:nvPicPr>
      <xdr:blipFill>
        <a:blip xmlns:r="http://schemas.openxmlformats.org/officeDocument/2006/relationships" r:embed="rId3"/>
        <a:stretch>
          <a:fillRect/>
        </a:stretch>
      </xdr:blipFill>
      <xdr:spPr>
        <a:xfrm>
          <a:off x="2730501" y="1289050"/>
          <a:ext cx="3613150" cy="984250"/>
        </a:xfrm>
        <a:prstGeom prst="rect">
          <a:avLst/>
        </a:prstGeom>
      </xdr:spPr>
    </xdr:pic>
    <xdr:clientData/>
  </xdr:twoCellAnchor>
  <xdr:twoCellAnchor editAs="oneCell">
    <xdr:from>
      <xdr:col>9</xdr:col>
      <xdr:colOff>425450</xdr:colOff>
      <xdr:row>5</xdr:row>
      <xdr:rowOff>48382</xdr:rowOff>
    </xdr:from>
    <xdr:to>
      <xdr:col>13</xdr:col>
      <xdr:colOff>393012</xdr:colOff>
      <xdr:row>15</xdr:row>
      <xdr:rowOff>107411</xdr:rowOff>
    </xdr:to>
    <xdr:pic>
      <xdr:nvPicPr>
        <xdr:cNvPr id="6" name="Picture 5">
          <a:extLst>
            <a:ext uri="{FF2B5EF4-FFF2-40B4-BE49-F238E27FC236}">
              <a16:creationId xmlns:a16="http://schemas.microsoft.com/office/drawing/2014/main" id="{06983BE3-B1DA-4323-BFCF-CF917D1442B1}"/>
            </a:ext>
          </a:extLst>
        </xdr:cNvPr>
        <xdr:cNvPicPr>
          <a:picLocks noChangeAspect="1"/>
        </xdr:cNvPicPr>
      </xdr:nvPicPr>
      <xdr:blipFill>
        <a:blip xmlns:r="http://schemas.openxmlformats.org/officeDocument/2006/relationships" r:embed="rId4"/>
        <a:stretch>
          <a:fillRect/>
        </a:stretch>
      </xdr:blipFill>
      <xdr:spPr>
        <a:xfrm>
          <a:off x="6731000" y="969132"/>
          <a:ext cx="2405962" cy="1881479"/>
        </a:xfrm>
        <a:prstGeom prst="rect">
          <a:avLst/>
        </a:prstGeom>
      </xdr:spPr>
    </xdr:pic>
    <xdr:clientData/>
  </xdr:twoCellAnchor>
  <xdr:twoCellAnchor editAs="oneCell">
    <xdr:from>
      <xdr:col>13</xdr:col>
      <xdr:colOff>533400</xdr:colOff>
      <xdr:row>5</xdr:row>
      <xdr:rowOff>53471</xdr:rowOff>
    </xdr:from>
    <xdr:to>
      <xdr:col>20</xdr:col>
      <xdr:colOff>182993</xdr:colOff>
      <xdr:row>19</xdr:row>
      <xdr:rowOff>101587</xdr:rowOff>
    </xdr:to>
    <xdr:pic>
      <xdr:nvPicPr>
        <xdr:cNvPr id="7" name="Picture 6">
          <a:extLst>
            <a:ext uri="{FF2B5EF4-FFF2-40B4-BE49-F238E27FC236}">
              <a16:creationId xmlns:a16="http://schemas.microsoft.com/office/drawing/2014/main" id="{80286D36-FC4B-43C3-A570-DC3F133E5E9D}"/>
            </a:ext>
          </a:extLst>
        </xdr:cNvPr>
        <xdr:cNvPicPr>
          <a:picLocks noChangeAspect="1"/>
        </xdr:cNvPicPr>
      </xdr:nvPicPr>
      <xdr:blipFill>
        <a:blip xmlns:r="http://schemas.openxmlformats.org/officeDocument/2006/relationships" r:embed="rId5"/>
        <a:stretch>
          <a:fillRect/>
        </a:stretch>
      </xdr:blipFill>
      <xdr:spPr>
        <a:xfrm>
          <a:off x="9277350" y="974221"/>
          <a:ext cx="3916793" cy="2607166"/>
        </a:xfrm>
        <a:prstGeom prst="rect">
          <a:avLst/>
        </a:prstGeom>
      </xdr:spPr>
    </xdr:pic>
    <xdr:clientData/>
  </xdr:twoCellAnchor>
  <xdr:twoCellAnchor editAs="oneCell">
    <xdr:from>
      <xdr:col>20</xdr:col>
      <xdr:colOff>505878</xdr:colOff>
      <xdr:row>6</xdr:row>
      <xdr:rowOff>146050</xdr:rowOff>
    </xdr:from>
    <xdr:to>
      <xdr:col>25</xdr:col>
      <xdr:colOff>396221</xdr:colOff>
      <xdr:row>19</xdr:row>
      <xdr:rowOff>158219</xdr:rowOff>
    </xdr:to>
    <xdr:pic>
      <xdr:nvPicPr>
        <xdr:cNvPr id="8" name="Picture 7">
          <a:extLst>
            <a:ext uri="{FF2B5EF4-FFF2-40B4-BE49-F238E27FC236}">
              <a16:creationId xmlns:a16="http://schemas.microsoft.com/office/drawing/2014/main" id="{D896AF5E-7F42-48DE-BFA1-8B96841D416F}"/>
            </a:ext>
          </a:extLst>
        </xdr:cNvPr>
        <xdr:cNvPicPr>
          <a:picLocks noChangeAspect="1"/>
        </xdr:cNvPicPr>
      </xdr:nvPicPr>
      <xdr:blipFill>
        <a:blip xmlns:r="http://schemas.openxmlformats.org/officeDocument/2006/relationships" r:embed="rId6"/>
        <a:stretch>
          <a:fillRect/>
        </a:stretch>
      </xdr:blipFill>
      <xdr:spPr>
        <a:xfrm>
          <a:off x="13517028" y="1250950"/>
          <a:ext cx="2938343" cy="2387069"/>
        </a:xfrm>
        <a:prstGeom prst="rect">
          <a:avLst/>
        </a:prstGeom>
      </xdr:spPr>
    </xdr:pic>
    <xdr:clientData/>
  </xdr:twoCellAnchor>
  <xdr:twoCellAnchor editAs="oneCell">
    <xdr:from>
      <xdr:col>25</xdr:col>
      <xdr:colOff>504038</xdr:colOff>
      <xdr:row>6</xdr:row>
      <xdr:rowOff>63500</xdr:rowOff>
    </xdr:from>
    <xdr:to>
      <xdr:col>32</xdr:col>
      <xdr:colOff>380877</xdr:colOff>
      <xdr:row>21</xdr:row>
      <xdr:rowOff>97636</xdr:rowOff>
    </xdr:to>
    <xdr:pic>
      <xdr:nvPicPr>
        <xdr:cNvPr id="9" name="Picture 8">
          <a:extLst>
            <a:ext uri="{FF2B5EF4-FFF2-40B4-BE49-F238E27FC236}">
              <a16:creationId xmlns:a16="http://schemas.microsoft.com/office/drawing/2014/main" id="{A4CB7151-03BE-4986-AECA-4D3E9B260E72}"/>
            </a:ext>
          </a:extLst>
        </xdr:cNvPr>
        <xdr:cNvPicPr>
          <a:picLocks noChangeAspect="1"/>
        </xdr:cNvPicPr>
      </xdr:nvPicPr>
      <xdr:blipFill>
        <a:blip xmlns:r="http://schemas.openxmlformats.org/officeDocument/2006/relationships" r:embed="rId7"/>
        <a:stretch>
          <a:fillRect/>
        </a:stretch>
      </xdr:blipFill>
      <xdr:spPr>
        <a:xfrm>
          <a:off x="16563188" y="1168400"/>
          <a:ext cx="4144039" cy="2783686"/>
        </a:xfrm>
        <a:prstGeom prst="rect">
          <a:avLst/>
        </a:prstGeom>
      </xdr:spPr>
    </xdr:pic>
    <xdr:clientData/>
  </xdr:twoCellAnchor>
  <xdr:twoCellAnchor editAs="oneCell">
    <xdr:from>
      <xdr:col>0</xdr:col>
      <xdr:colOff>0</xdr:colOff>
      <xdr:row>56</xdr:row>
      <xdr:rowOff>6351</xdr:rowOff>
    </xdr:from>
    <xdr:to>
      <xdr:col>5</xdr:col>
      <xdr:colOff>533978</xdr:colOff>
      <xdr:row>70</xdr:row>
      <xdr:rowOff>5</xdr:rowOff>
    </xdr:to>
    <xdr:pic>
      <xdr:nvPicPr>
        <xdr:cNvPr id="10" name="Picture 9">
          <a:extLst>
            <a:ext uri="{FF2B5EF4-FFF2-40B4-BE49-F238E27FC236}">
              <a16:creationId xmlns:a16="http://schemas.microsoft.com/office/drawing/2014/main" id="{E36179B2-0457-4CBA-8F77-F4A47360538C}"/>
            </a:ext>
          </a:extLst>
        </xdr:cNvPr>
        <xdr:cNvPicPr>
          <a:picLocks noChangeAspect="1"/>
        </xdr:cNvPicPr>
      </xdr:nvPicPr>
      <xdr:blipFill>
        <a:blip xmlns:r="http://schemas.openxmlformats.org/officeDocument/2006/relationships" r:embed="rId8"/>
        <a:stretch>
          <a:fillRect/>
        </a:stretch>
      </xdr:blipFill>
      <xdr:spPr>
        <a:xfrm>
          <a:off x="0" y="10306051"/>
          <a:ext cx="4401128" cy="2570570"/>
        </a:xfrm>
        <a:prstGeom prst="rect">
          <a:avLst/>
        </a:prstGeom>
      </xdr:spPr>
    </xdr:pic>
    <xdr:clientData/>
  </xdr:twoCellAnchor>
  <xdr:twoCellAnchor editAs="oneCell">
    <xdr:from>
      <xdr:col>6</xdr:col>
      <xdr:colOff>128897</xdr:colOff>
      <xdr:row>56</xdr:row>
      <xdr:rowOff>38100</xdr:rowOff>
    </xdr:from>
    <xdr:to>
      <xdr:col>13</xdr:col>
      <xdr:colOff>120651</xdr:colOff>
      <xdr:row>68</xdr:row>
      <xdr:rowOff>161785</xdr:rowOff>
    </xdr:to>
    <xdr:pic>
      <xdr:nvPicPr>
        <xdr:cNvPr id="12" name="Picture 11">
          <a:extLst>
            <a:ext uri="{FF2B5EF4-FFF2-40B4-BE49-F238E27FC236}">
              <a16:creationId xmlns:a16="http://schemas.microsoft.com/office/drawing/2014/main" id="{33E34EBE-B732-4DAE-A79A-44A345715922}"/>
            </a:ext>
          </a:extLst>
        </xdr:cNvPr>
        <xdr:cNvPicPr>
          <a:picLocks noChangeAspect="1"/>
        </xdr:cNvPicPr>
      </xdr:nvPicPr>
      <xdr:blipFill>
        <a:blip xmlns:r="http://schemas.openxmlformats.org/officeDocument/2006/relationships" r:embed="rId9"/>
        <a:stretch>
          <a:fillRect/>
        </a:stretch>
      </xdr:blipFill>
      <xdr:spPr>
        <a:xfrm>
          <a:off x="4605647" y="10337800"/>
          <a:ext cx="4258954" cy="233348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7</xdr:col>
      <xdr:colOff>104775</xdr:colOff>
      <xdr:row>17</xdr:row>
      <xdr:rowOff>79375</xdr:rowOff>
    </xdr:from>
    <xdr:to>
      <xdr:col>14</xdr:col>
      <xdr:colOff>409575</xdr:colOff>
      <xdr:row>32</xdr:row>
      <xdr:rowOff>60325</xdr:rowOff>
    </xdr:to>
    <xdr:graphicFrame macro="">
      <xdr:nvGraphicFramePr>
        <xdr:cNvPr id="2" name="Chart 1">
          <a:extLst>
            <a:ext uri="{FF2B5EF4-FFF2-40B4-BE49-F238E27FC236}">
              <a16:creationId xmlns:a16="http://schemas.microsoft.com/office/drawing/2014/main" id="{ED55BC59-C75F-4774-A4BF-CDA9BB6011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19</xdr:col>
      <xdr:colOff>0</xdr:colOff>
      <xdr:row>2</xdr:row>
      <xdr:rowOff>0</xdr:rowOff>
    </xdr:from>
    <xdr:to>
      <xdr:col>36</xdr:col>
      <xdr:colOff>255846</xdr:colOff>
      <xdr:row>14</xdr:row>
      <xdr:rowOff>104486</xdr:rowOff>
    </xdr:to>
    <xdr:pic>
      <xdr:nvPicPr>
        <xdr:cNvPr id="3" name="Picture 2">
          <a:extLst>
            <a:ext uri="{FF2B5EF4-FFF2-40B4-BE49-F238E27FC236}">
              <a16:creationId xmlns:a16="http://schemas.microsoft.com/office/drawing/2014/main" id="{33CB0B1E-80F2-4E7E-B4D3-1FBA8C55BE76}"/>
            </a:ext>
          </a:extLst>
        </xdr:cNvPr>
        <xdr:cNvPicPr>
          <a:picLocks noChangeAspect="1"/>
        </xdr:cNvPicPr>
      </xdr:nvPicPr>
      <xdr:blipFill>
        <a:blip xmlns:r="http://schemas.openxmlformats.org/officeDocument/2006/relationships" r:embed="rId2"/>
        <a:stretch>
          <a:fillRect/>
        </a:stretch>
      </xdr:blipFill>
      <xdr:spPr>
        <a:xfrm>
          <a:off x="13957300" y="368300"/>
          <a:ext cx="10619046" cy="2314286"/>
        </a:xfrm>
        <a:prstGeom prst="rect">
          <a:avLst/>
        </a:prstGeom>
      </xdr:spPr>
    </xdr:pic>
    <xdr:clientData/>
  </xdr:twoCellAnchor>
  <xdr:twoCellAnchor editAs="oneCell">
    <xdr:from>
      <xdr:col>20</xdr:col>
      <xdr:colOff>0</xdr:colOff>
      <xdr:row>16</xdr:row>
      <xdr:rowOff>0</xdr:rowOff>
    </xdr:from>
    <xdr:to>
      <xdr:col>38</xdr:col>
      <xdr:colOff>217674</xdr:colOff>
      <xdr:row>36</xdr:row>
      <xdr:rowOff>222</xdr:rowOff>
    </xdr:to>
    <xdr:pic>
      <xdr:nvPicPr>
        <xdr:cNvPr id="4" name="Picture 3">
          <a:extLst>
            <a:ext uri="{FF2B5EF4-FFF2-40B4-BE49-F238E27FC236}">
              <a16:creationId xmlns:a16="http://schemas.microsoft.com/office/drawing/2014/main" id="{7C8F4F2D-6289-46E6-B3F6-308D32F7A76A}"/>
            </a:ext>
          </a:extLst>
        </xdr:cNvPr>
        <xdr:cNvPicPr>
          <a:picLocks noChangeAspect="1"/>
        </xdr:cNvPicPr>
      </xdr:nvPicPr>
      <xdr:blipFill>
        <a:blip xmlns:r="http://schemas.openxmlformats.org/officeDocument/2006/relationships" r:embed="rId3"/>
        <a:stretch>
          <a:fillRect/>
        </a:stretch>
      </xdr:blipFill>
      <xdr:spPr>
        <a:xfrm>
          <a:off x="14566900" y="2946400"/>
          <a:ext cx="11190474" cy="3753072"/>
        </a:xfrm>
        <a:prstGeom prst="rect">
          <a:avLst/>
        </a:prstGeom>
      </xdr:spPr>
    </xdr:pic>
    <xdr:clientData/>
  </xdr:twoCellAnchor>
  <xdr:twoCellAnchor>
    <xdr:from>
      <xdr:col>5</xdr:col>
      <xdr:colOff>213133</xdr:colOff>
      <xdr:row>32</xdr:row>
      <xdr:rowOff>90158</xdr:rowOff>
    </xdr:from>
    <xdr:to>
      <xdr:col>14</xdr:col>
      <xdr:colOff>245198</xdr:colOff>
      <xdr:row>49</xdr:row>
      <xdr:rowOff>88019</xdr:rowOff>
    </xdr:to>
    <xdr:graphicFrame macro="">
      <xdr:nvGraphicFramePr>
        <xdr:cNvPr id="5" name="Chart 4">
          <a:extLst>
            <a:ext uri="{FF2B5EF4-FFF2-40B4-BE49-F238E27FC236}">
              <a16:creationId xmlns:a16="http://schemas.microsoft.com/office/drawing/2014/main" id="{1071220E-B76C-4A83-991A-55149BDEA0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0</xdr:colOff>
      <xdr:row>52</xdr:row>
      <xdr:rowOff>0</xdr:rowOff>
    </xdr:from>
    <xdr:to>
      <xdr:col>12</xdr:col>
      <xdr:colOff>301451</xdr:colOff>
      <xdr:row>67</xdr:row>
      <xdr:rowOff>8300</xdr:rowOff>
    </xdr:to>
    <xdr:graphicFrame macro="">
      <xdr:nvGraphicFramePr>
        <xdr:cNvPr id="6" name="Chart 5">
          <a:extLst>
            <a:ext uri="{FF2B5EF4-FFF2-40B4-BE49-F238E27FC236}">
              <a16:creationId xmlns:a16="http://schemas.microsoft.com/office/drawing/2014/main" id="{71B7C1A2-EB36-432E-B260-2F29FF5CA0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4</xdr:col>
      <xdr:colOff>596900</xdr:colOff>
      <xdr:row>68</xdr:row>
      <xdr:rowOff>114300</xdr:rowOff>
    </xdr:from>
    <xdr:to>
      <xdr:col>15</xdr:col>
      <xdr:colOff>67685</xdr:colOff>
      <xdr:row>88</xdr:row>
      <xdr:rowOff>170897</xdr:rowOff>
    </xdr:to>
    <xdr:pic>
      <xdr:nvPicPr>
        <xdr:cNvPr id="7" name="Picture 6">
          <a:extLst>
            <a:ext uri="{FF2B5EF4-FFF2-40B4-BE49-F238E27FC236}">
              <a16:creationId xmlns:a16="http://schemas.microsoft.com/office/drawing/2014/main" id="{AE88E6BB-2F89-473F-AEDB-D133AD8DD082}"/>
            </a:ext>
          </a:extLst>
        </xdr:cNvPr>
        <xdr:cNvPicPr>
          <a:picLocks noChangeAspect="1"/>
        </xdr:cNvPicPr>
      </xdr:nvPicPr>
      <xdr:blipFill>
        <a:blip xmlns:r="http://schemas.openxmlformats.org/officeDocument/2006/relationships" r:embed="rId6"/>
        <a:stretch>
          <a:fillRect/>
        </a:stretch>
      </xdr:blipFill>
      <xdr:spPr>
        <a:xfrm>
          <a:off x="4686300" y="12706350"/>
          <a:ext cx="6176385" cy="3739597"/>
        </a:xfrm>
        <a:prstGeom prst="rect">
          <a:avLst/>
        </a:prstGeom>
      </xdr:spPr>
    </xdr:pic>
    <xdr:clientData/>
  </xdr:twoCellAnchor>
  <xdr:twoCellAnchor>
    <xdr:from>
      <xdr:col>22</xdr:col>
      <xdr:colOff>310816</xdr:colOff>
      <xdr:row>36</xdr:row>
      <xdr:rowOff>205874</xdr:rowOff>
    </xdr:from>
    <xdr:to>
      <xdr:col>30</xdr:col>
      <xdr:colOff>16711</xdr:colOff>
      <xdr:row>51</xdr:row>
      <xdr:rowOff>74863</xdr:rowOff>
    </xdr:to>
    <xdr:graphicFrame macro="">
      <xdr:nvGraphicFramePr>
        <xdr:cNvPr id="8" name="Chart 7">
          <a:extLst>
            <a:ext uri="{FF2B5EF4-FFF2-40B4-BE49-F238E27FC236}">
              <a16:creationId xmlns:a16="http://schemas.microsoft.com/office/drawing/2014/main" id="{D5002F07-FE77-421A-B39A-043A897EB0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300238</xdr:colOff>
      <xdr:row>52</xdr:row>
      <xdr:rowOff>28954</xdr:rowOff>
    </xdr:from>
    <xdr:to>
      <xdr:col>29</xdr:col>
      <xdr:colOff>607830</xdr:colOff>
      <xdr:row>66</xdr:row>
      <xdr:rowOff>166954</xdr:rowOff>
    </xdr:to>
    <xdr:graphicFrame macro="">
      <xdr:nvGraphicFramePr>
        <xdr:cNvPr id="9" name="Chart 8">
          <a:extLst>
            <a:ext uri="{FF2B5EF4-FFF2-40B4-BE49-F238E27FC236}">
              <a16:creationId xmlns:a16="http://schemas.microsoft.com/office/drawing/2014/main" id="{16863710-E6D9-41EE-844B-C2008449AC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44</xdr:col>
      <xdr:colOff>206375</xdr:colOff>
      <xdr:row>610</xdr:row>
      <xdr:rowOff>41275</xdr:rowOff>
    </xdr:from>
    <xdr:to>
      <xdr:col>51</xdr:col>
      <xdr:colOff>511175</xdr:colOff>
      <xdr:row>625</xdr:row>
      <xdr:rowOff>22225</xdr:rowOff>
    </xdr:to>
    <xdr:graphicFrame macro="">
      <xdr:nvGraphicFramePr>
        <xdr:cNvPr id="10" name="Chart 9">
          <a:extLst>
            <a:ext uri="{FF2B5EF4-FFF2-40B4-BE49-F238E27FC236}">
              <a16:creationId xmlns:a16="http://schemas.microsoft.com/office/drawing/2014/main" id="{8DEE6F78-CEDD-484B-B8BB-9C045B7105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5</xdr:col>
      <xdr:colOff>596281</xdr:colOff>
      <xdr:row>89</xdr:row>
      <xdr:rowOff>176100</xdr:rowOff>
    </xdr:from>
    <xdr:to>
      <xdr:col>13</xdr:col>
      <xdr:colOff>323549</xdr:colOff>
      <xdr:row>100</xdr:row>
      <xdr:rowOff>171148</xdr:rowOff>
    </xdr:to>
    <xdr:pic>
      <xdr:nvPicPr>
        <xdr:cNvPr id="11" name="Picture 10">
          <a:extLst>
            <a:ext uri="{FF2B5EF4-FFF2-40B4-BE49-F238E27FC236}">
              <a16:creationId xmlns:a16="http://schemas.microsoft.com/office/drawing/2014/main" id="{1A0F8808-5783-42C8-A6DA-0EBA92CE5C96}"/>
            </a:ext>
          </a:extLst>
        </xdr:cNvPr>
        <xdr:cNvPicPr>
          <a:picLocks noChangeAspect="1"/>
        </xdr:cNvPicPr>
      </xdr:nvPicPr>
      <xdr:blipFill>
        <a:blip xmlns:r="http://schemas.openxmlformats.org/officeDocument/2006/relationships" r:embed="rId10"/>
        <a:stretch>
          <a:fillRect/>
        </a:stretch>
      </xdr:blipFill>
      <xdr:spPr>
        <a:xfrm>
          <a:off x="5295281" y="16635300"/>
          <a:ext cx="4604068" cy="2020698"/>
        </a:xfrm>
        <a:prstGeom prst="rect">
          <a:avLst/>
        </a:prstGeom>
      </xdr:spPr>
    </xdr:pic>
    <xdr:clientData/>
  </xdr:twoCellAnchor>
  <xdr:twoCellAnchor>
    <xdr:from>
      <xdr:col>5</xdr:col>
      <xdr:colOff>596273</xdr:colOff>
      <xdr:row>0</xdr:row>
      <xdr:rowOff>0</xdr:rowOff>
    </xdr:from>
    <xdr:to>
      <xdr:col>14</xdr:col>
      <xdr:colOff>431328</xdr:colOff>
      <xdr:row>17</xdr:row>
      <xdr:rowOff>155807</xdr:rowOff>
    </xdr:to>
    <xdr:graphicFrame macro="">
      <xdr:nvGraphicFramePr>
        <xdr:cNvPr id="12" name="Chart 11">
          <a:extLst>
            <a:ext uri="{FF2B5EF4-FFF2-40B4-BE49-F238E27FC236}">
              <a16:creationId xmlns:a16="http://schemas.microsoft.com/office/drawing/2014/main" id="{F9B20C21-A12D-4BC5-95E0-1CAB5781CE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xdr:col>
      <xdr:colOff>110737</xdr:colOff>
      <xdr:row>652</xdr:row>
      <xdr:rowOff>115230</xdr:rowOff>
    </xdr:from>
    <xdr:to>
      <xdr:col>9</xdr:col>
      <xdr:colOff>431335</xdr:colOff>
      <xdr:row>667</xdr:row>
      <xdr:rowOff>70625</xdr:rowOff>
    </xdr:to>
    <xdr:graphicFrame macro="">
      <xdr:nvGraphicFramePr>
        <xdr:cNvPr id="13" name="Chart 12">
          <a:extLst>
            <a:ext uri="{FF2B5EF4-FFF2-40B4-BE49-F238E27FC236}">
              <a16:creationId xmlns:a16="http://schemas.microsoft.com/office/drawing/2014/main" id="{151DE7E7-98BC-410C-8AD5-4B34774386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19</xdr:col>
      <xdr:colOff>0</xdr:colOff>
      <xdr:row>67</xdr:row>
      <xdr:rowOff>0</xdr:rowOff>
    </xdr:from>
    <xdr:to>
      <xdr:col>24</xdr:col>
      <xdr:colOff>313009</xdr:colOff>
      <xdr:row>84</xdr:row>
      <xdr:rowOff>10292</xdr:rowOff>
    </xdr:to>
    <xdr:pic>
      <xdr:nvPicPr>
        <xdr:cNvPr id="14" name="Picture 13">
          <a:extLst>
            <a:ext uri="{FF2B5EF4-FFF2-40B4-BE49-F238E27FC236}">
              <a16:creationId xmlns:a16="http://schemas.microsoft.com/office/drawing/2014/main" id="{7FFA00FE-9A8C-44D0-AED5-BD99EC98E27C}"/>
            </a:ext>
          </a:extLst>
        </xdr:cNvPr>
        <xdr:cNvPicPr>
          <a:picLocks noChangeAspect="1"/>
        </xdr:cNvPicPr>
      </xdr:nvPicPr>
      <xdr:blipFill rotWithShape="1">
        <a:blip xmlns:r="http://schemas.openxmlformats.org/officeDocument/2006/relationships" r:embed="rId13"/>
        <a:srcRect l="14532" t="22073" r="42337" b="19033"/>
        <a:stretch/>
      </xdr:blipFill>
      <xdr:spPr>
        <a:xfrm>
          <a:off x="13957300" y="12407900"/>
          <a:ext cx="3361009" cy="3140842"/>
        </a:xfrm>
        <a:prstGeom prst="rect">
          <a:avLst/>
        </a:prstGeom>
        <a:ln>
          <a:solidFill>
            <a:schemeClr val="tx1"/>
          </a:solidFill>
        </a:ln>
        <a:effectLst>
          <a:outerShdw blurRad="292100" dist="139700" dir="2700000" algn="tl" rotWithShape="0">
            <a:srgbClr val="333333">
              <a:alpha val="65000"/>
            </a:srgbClr>
          </a:outerShdw>
        </a:effectLst>
      </xdr:spPr>
    </xdr:pic>
    <xdr:clientData/>
  </xdr:twoCellAnchor>
  <xdr:twoCellAnchor editAs="oneCell">
    <xdr:from>
      <xdr:col>30</xdr:col>
      <xdr:colOff>12328</xdr:colOff>
      <xdr:row>36</xdr:row>
      <xdr:rowOff>13482</xdr:rowOff>
    </xdr:from>
    <xdr:to>
      <xdr:col>39</xdr:col>
      <xdr:colOff>308433</xdr:colOff>
      <xdr:row>53</xdr:row>
      <xdr:rowOff>125711</xdr:rowOff>
    </xdr:to>
    <xdr:pic>
      <xdr:nvPicPr>
        <xdr:cNvPr id="15" name="Picture 14">
          <a:extLst>
            <a:ext uri="{FF2B5EF4-FFF2-40B4-BE49-F238E27FC236}">
              <a16:creationId xmlns:a16="http://schemas.microsoft.com/office/drawing/2014/main" id="{A8475954-F48E-42F0-A622-A73F818F0995}"/>
            </a:ext>
          </a:extLst>
        </xdr:cNvPr>
        <xdr:cNvPicPr>
          <a:picLocks noChangeAspect="1"/>
        </xdr:cNvPicPr>
      </xdr:nvPicPr>
      <xdr:blipFill>
        <a:blip xmlns:r="http://schemas.openxmlformats.org/officeDocument/2006/relationships" r:embed="rId14"/>
        <a:stretch>
          <a:fillRect/>
        </a:stretch>
      </xdr:blipFill>
      <xdr:spPr>
        <a:xfrm>
          <a:off x="20702231" y="6739550"/>
          <a:ext cx="5789163" cy="3256404"/>
        </a:xfrm>
        <a:prstGeom prst="rect">
          <a:avLst/>
        </a:prstGeom>
      </xdr:spPr>
    </xdr:pic>
    <xdr:clientData/>
  </xdr:twoCellAnchor>
  <xdr:twoCellAnchor editAs="oneCell">
    <xdr:from>
      <xdr:col>30</xdr:col>
      <xdr:colOff>228107</xdr:colOff>
      <xdr:row>54</xdr:row>
      <xdr:rowOff>36990</xdr:rowOff>
    </xdr:from>
    <xdr:to>
      <xdr:col>39</xdr:col>
      <xdr:colOff>221942</xdr:colOff>
      <xdr:row>71</xdr:row>
      <xdr:rowOff>44742</xdr:rowOff>
    </xdr:to>
    <xdr:pic>
      <xdr:nvPicPr>
        <xdr:cNvPr id="16" name="Picture 15">
          <a:extLst>
            <a:ext uri="{FF2B5EF4-FFF2-40B4-BE49-F238E27FC236}">
              <a16:creationId xmlns:a16="http://schemas.microsoft.com/office/drawing/2014/main" id="{CCF0D5AC-2F4F-4A84-A3B3-88086B97ACC1}"/>
            </a:ext>
          </a:extLst>
        </xdr:cNvPr>
        <xdr:cNvPicPr>
          <a:picLocks noChangeAspect="1"/>
        </xdr:cNvPicPr>
      </xdr:nvPicPr>
      <xdr:blipFill>
        <a:blip xmlns:r="http://schemas.openxmlformats.org/officeDocument/2006/relationships" r:embed="rId15"/>
        <a:stretch>
          <a:fillRect/>
        </a:stretch>
      </xdr:blipFill>
      <xdr:spPr>
        <a:xfrm>
          <a:off x="20918010" y="10092184"/>
          <a:ext cx="5486893" cy="3151927"/>
        </a:xfrm>
        <a:prstGeom prst="rect">
          <a:avLst/>
        </a:prstGeom>
      </xdr:spPr>
    </xdr:pic>
    <xdr:clientData/>
  </xdr:twoCellAnchor>
</xdr:wsDr>
</file>

<file path=xl/drawings/drawing8.xml><?xml version="1.0" encoding="utf-8"?>
<c:userShapes xmlns:c="http://schemas.openxmlformats.org/drawingml/2006/chart">
  <cdr:relSizeAnchor xmlns:cdr="http://schemas.openxmlformats.org/drawingml/2006/chartDrawing">
    <cdr:from>
      <cdr:x>0</cdr:x>
      <cdr:y>0</cdr:y>
    </cdr:from>
    <cdr:to>
      <cdr:x>1</cdr:x>
      <cdr:y>0.87313</cdr:y>
    </cdr:to>
    <cdr:pic>
      <cdr:nvPicPr>
        <cdr:cNvPr id="2" name="chart">
          <a:extLst xmlns:a="http://schemas.openxmlformats.org/drawingml/2006/main">
            <a:ext uri="{FF2B5EF4-FFF2-40B4-BE49-F238E27FC236}">
              <a16:creationId xmlns:a16="http://schemas.microsoft.com/office/drawing/2014/main" id="{BD0BD9DF-96C8-4501-B422-8FDE8D91D244}"/>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0" y="0"/>
          <a:ext cx="5514286" cy="2419048"/>
        </a:xfrm>
        <a:prstGeom xmlns:a="http://schemas.openxmlformats.org/drawingml/2006/main" prst="rect">
          <a:avLst/>
        </a:prstGeom>
      </cdr:spPr>
    </cdr:pic>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personal/anchhabra_paypal_com/Documents/Personal_Data_Transfer/Python_Training_DSBA_GL/002_SMDM/Week_1/Categorical_data_exercis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rrelation"/>
      <sheetName val="Skewness_and_outliers"/>
      <sheetName val="Sheet1"/>
      <sheetName val="Basic_Stats"/>
      <sheetName val="Plot_Comp"/>
      <sheetName val="Water_var"/>
      <sheetName val="Course_work"/>
    </sheetNames>
    <sheetDataSet>
      <sheetData sheetId="0">
        <row r="2">
          <cell r="A2" t="str">
            <v>Temperature °C</v>
          </cell>
          <cell r="B2" t="str">
            <v>Ice Cream Sales</v>
          </cell>
          <cell r="AV2" t="str">
            <v>yieldpercol</v>
          </cell>
        </row>
        <row r="3">
          <cell r="A3" t="str">
            <v>14.2°</v>
          </cell>
          <cell r="B3">
            <v>215</v>
          </cell>
          <cell r="AU3">
            <v>16000</v>
          </cell>
          <cell r="AV3">
            <v>71</v>
          </cell>
        </row>
        <row r="4">
          <cell r="A4" t="str">
            <v>16.4°</v>
          </cell>
          <cell r="B4">
            <v>325</v>
          </cell>
          <cell r="AU4">
            <v>17000</v>
          </cell>
          <cell r="AV4">
            <v>68</v>
          </cell>
        </row>
        <row r="5">
          <cell r="A5" t="str">
            <v>11.9°</v>
          </cell>
          <cell r="B5">
            <v>185</v>
          </cell>
          <cell r="AU5">
            <v>16000</v>
          </cell>
          <cell r="AV5">
            <v>78</v>
          </cell>
        </row>
        <row r="6">
          <cell r="A6" t="str">
            <v>15.2°</v>
          </cell>
          <cell r="B6">
            <v>332</v>
          </cell>
          <cell r="AU6">
            <v>14000</v>
          </cell>
          <cell r="AV6">
            <v>73</v>
          </cell>
        </row>
        <row r="7">
          <cell r="A7" t="str">
            <v>18.5°</v>
          </cell>
          <cell r="B7">
            <v>406</v>
          </cell>
          <cell r="AU7">
            <v>12000</v>
          </cell>
          <cell r="AV7">
            <v>86</v>
          </cell>
        </row>
        <row r="8">
          <cell r="A8" t="str">
            <v>22.1°</v>
          </cell>
          <cell r="B8">
            <v>522</v>
          </cell>
          <cell r="AU8">
            <v>13000</v>
          </cell>
          <cell r="AV8">
            <v>82</v>
          </cell>
        </row>
        <row r="9">
          <cell r="A9" t="str">
            <v>19.4°</v>
          </cell>
          <cell r="B9">
            <v>412</v>
          </cell>
          <cell r="AU9">
            <v>12000</v>
          </cell>
          <cell r="AV9">
            <v>87</v>
          </cell>
        </row>
        <row r="10">
          <cell r="A10" t="str">
            <v>25.1°</v>
          </cell>
          <cell r="B10">
            <v>614</v>
          </cell>
          <cell r="AU10">
            <v>13000</v>
          </cell>
          <cell r="AV10">
            <v>66</v>
          </cell>
        </row>
        <row r="11">
          <cell r="A11" t="str">
            <v>23.4°</v>
          </cell>
          <cell r="B11">
            <v>544</v>
          </cell>
          <cell r="AU11">
            <v>11000</v>
          </cell>
          <cell r="AV11">
            <v>72</v>
          </cell>
        </row>
        <row r="12">
          <cell r="A12" t="str">
            <v>18.1°</v>
          </cell>
          <cell r="B12">
            <v>421</v>
          </cell>
          <cell r="AU12">
            <v>11000</v>
          </cell>
          <cell r="AV12">
            <v>56</v>
          </cell>
        </row>
        <row r="13">
          <cell r="A13" t="str">
            <v>22.6°</v>
          </cell>
          <cell r="B13">
            <v>445</v>
          </cell>
          <cell r="AU13">
            <v>9000</v>
          </cell>
          <cell r="AV13">
            <v>66</v>
          </cell>
        </row>
        <row r="14">
          <cell r="A14" t="str">
            <v>17.2°</v>
          </cell>
          <cell r="B14">
            <v>408</v>
          </cell>
          <cell r="AU14">
            <v>9000</v>
          </cell>
          <cell r="AV14">
            <v>50</v>
          </cell>
        </row>
        <row r="15">
          <cell r="AU15">
            <v>9000</v>
          </cell>
          <cell r="AV15">
            <v>54</v>
          </cell>
        </row>
        <row r="16">
          <cell r="AU16">
            <v>9000</v>
          </cell>
          <cell r="AV16">
            <v>50</v>
          </cell>
        </row>
        <row r="17">
          <cell r="AU17">
            <v>8000</v>
          </cell>
          <cell r="AV17">
            <v>54</v>
          </cell>
        </row>
        <row r="18">
          <cell r="AU18">
            <v>53000</v>
          </cell>
          <cell r="AV18">
            <v>65</v>
          </cell>
        </row>
        <row r="19">
          <cell r="AU19">
            <v>52000</v>
          </cell>
          <cell r="AV19">
            <v>89</v>
          </cell>
        </row>
        <row r="20">
          <cell r="AU20">
            <v>52000</v>
          </cell>
          <cell r="AV20">
            <v>93</v>
          </cell>
        </row>
        <row r="21">
          <cell r="AU21">
            <v>50000</v>
          </cell>
          <cell r="AV21">
            <v>98</v>
          </cell>
        </row>
        <row r="22">
          <cell r="AU22">
            <v>45000</v>
          </cell>
          <cell r="AV22">
            <v>88</v>
          </cell>
        </row>
        <row r="23">
          <cell r="AU23">
            <v>40000</v>
          </cell>
          <cell r="AV23">
            <v>75</v>
          </cell>
        </row>
        <row r="24">
          <cell r="AU24">
            <v>40000</v>
          </cell>
          <cell r="AV24">
            <v>57</v>
          </cell>
        </row>
        <row r="25">
          <cell r="AU25">
            <v>36000</v>
          </cell>
          <cell r="AV25">
            <v>69</v>
          </cell>
        </row>
        <row r="26">
          <cell r="AU26">
            <v>32000</v>
          </cell>
          <cell r="AV26">
            <v>76</v>
          </cell>
        </row>
        <row r="27">
          <cell r="AU27">
            <v>28000</v>
          </cell>
          <cell r="AV27">
            <v>80</v>
          </cell>
        </row>
        <row r="28">
          <cell r="AU28">
            <v>28000</v>
          </cell>
          <cell r="AV28">
            <v>75</v>
          </cell>
        </row>
        <row r="29">
          <cell r="AU29">
            <v>24000</v>
          </cell>
          <cell r="AV29">
            <v>57</v>
          </cell>
        </row>
        <row r="30">
          <cell r="AU30">
            <v>25000</v>
          </cell>
          <cell r="AV30">
            <v>60</v>
          </cell>
        </row>
        <row r="31">
          <cell r="AU31">
            <v>22000</v>
          </cell>
          <cell r="AV31">
            <v>64</v>
          </cell>
        </row>
        <row r="32">
          <cell r="AU32">
            <v>25000</v>
          </cell>
          <cell r="AV32">
            <v>63</v>
          </cell>
        </row>
        <row r="33">
          <cell r="AU33">
            <v>55000</v>
          </cell>
          <cell r="AV33">
            <v>60</v>
          </cell>
        </row>
        <row r="34">
          <cell r="AU34">
            <v>52000</v>
          </cell>
          <cell r="AV34">
            <v>62</v>
          </cell>
        </row>
        <row r="35">
          <cell r="AU35">
            <v>40000</v>
          </cell>
          <cell r="AV35">
            <v>59</v>
          </cell>
        </row>
        <row r="36">
          <cell r="C36" t="str">
            <v>Birth Rate</v>
          </cell>
          <cell r="AU36">
            <v>43000</v>
          </cell>
          <cell r="AV36">
            <v>59</v>
          </cell>
        </row>
        <row r="37">
          <cell r="B37">
            <v>1000</v>
          </cell>
          <cell r="C37">
            <v>5.7</v>
          </cell>
          <cell r="AU37">
            <v>38000</v>
          </cell>
          <cell r="AV37">
            <v>63</v>
          </cell>
        </row>
        <row r="38">
          <cell r="B38">
            <v>3100</v>
          </cell>
          <cell r="C38">
            <v>2.85</v>
          </cell>
          <cell r="AU38">
            <v>35000</v>
          </cell>
          <cell r="AV38">
            <v>72</v>
          </cell>
        </row>
        <row r="39">
          <cell r="B39">
            <v>9600</v>
          </cell>
          <cell r="C39">
            <v>2.4900000000000002</v>
          </cell>
          <cell r="V39" t="str">
            <v>Y</v>
          </cell>
          <cell r="AU39">
            <v>32000</v>
          </cell>
          <cell r="AV39">
            <v>55</v>
          </cell>
        </row>
        <row r="40">
          <cell r="B40">
            <v>25300</v>
          </cell>
          <cell r="C40">
            <v>1.57</v>
          </cell>
          <cell r="U40">
            <v>1</v>
          </cell>
          <cell r="V40">
            <v>1</v>
          </cell>
          <cell r="AU40">
            <v>36000</v>
          </cell>
          <cell r="AV40">
            <v>50</v>
          </cell>
        </row>
        <row r="41">
          <cell r="B41">
            <v>40000</v>
          </cell>
          <cell r="C41">
            <v>1.78</v>
          </cell>
          <cell r="U41">
            <v>2</v>
          </cell>
          <cell r="V41">
            <v>2</v>
          </cell>
          <cell r="AU41">
            <v>30000</v>
          </cell>
          <cell r="AV41">
            <v>65</v>
          </cell>
        </row>
        <row r="42">
          <cell r="U42">
            <v>3</v>
          </cell>
          <cell r="V42">
            <v>3</v>
          </cell>
          <cell r="AU42">
            <v>30000</v>
          </cell>
          <cell r="AV42">
            <v>64</v>
          </cell>
        </row>
        <row r="43">
          <cell r="U43">
            <v>4</v>
          </cell>
          <cell r="V43">
            <v>4</v>
          </cell>
          <cell r="AU43">
            <v>25000</v>
          </cell>
          <cell r="AV43">
            <v>64</v>
          </cell>
        </row>
        <row r="44">
          <cell r="U44">
            <v>5</v>
          </cell>
          <cell r="V44">
            <v>5</v>
          </cell>
          <cell r="AU44">
            <v>20000</v>
          </cell>
          <cell r="AV44">
            <v>52</v>
          </cell>
        </row>
        <row r="45">
          <cell r="AU45">
            <v>24000</v>
          </cell>
          <cell r="AV45">
            <v>77</v>
          </cell>
        </row>
        <row r="46">
          <cell r="B46" t="str">
            <v>totalprod</v>
          </cell>
          <cell r="AU46">
            <v>23000</v>
          </cell>
          <cell r="AV46">
            <v>53</v>
          </cell>
        </row>
        <row r="47">
          <cell r="A47">
            <v>16000</v>
          </cell>
          <cell r="B47">
            <v>1136000</v>
          </cell>
          <cell r="V47" t="str">
            <v>Y</v>
          </cell>
          <cell r="AU47">
            <v>22000</v>
          </cell>
          <cell r="AV47">
            <v>46</v>
          </cell>
        </row>
        <row r="48">
          <cell r="A48">
            <v>17000</v>
          </cell>
          <cell r="B48">
            <v>1156000</v>
          </cell>
          <cell r="U48">
            <v>1</v>
          </cell>
          <cell r="V48">
            <v>1</v>
          </cell>
          <cell r="AU48">
            <v>450000</v>
          </cell>
          <cell r="AV48">
            <v>83</v>
          </cell>
        </row>
        <row r="49">
          <cell r="A49">
            <v>16000</v>
          </cell>
          <cell r="B49">
            <v>1248000</v>
          </cell>
          <cell r="U49">
            <v>90</v>
          </cell>
          <cell r="V49">
            <v>2</v>
          </cell>
          <cell r="AU49">
            <v>465000</v>
          </cell>
          <cell r="AV49">
            <v>60</v>
          </cell>
        </row>
        <row r="50">
          <cell r="A50">
            <v>14000</v>
          </cell>
          <cell r="B50">
            <v>1022000</v>
          </cell>
          <cell r="U50">
            <v>120</v>
          </cell>
          <cell r="V50">
            <v>3</v>
          </cell>
          <cell r="AU50">
            <v>440000</v>
          </cell>
          <cell r="AV50">
            <v>70</v>
          </cell>
        </row>
        <row r="51">
          <cell r="A51">
            <v>12000</v>
          </cell>
          <cell r="B51">
            <v>1032000</v>
          </cell>
          <cell r="U51">
            <v>150</v>
          </cell>
          <cell r="V51">
            <v>4</v>
          </cell>
          <cell r="AU51">
            <v>460000</v>
          </cell>
          <cell r="AV51">
            <v>61</v>
          </cell>
        </row>
        <row r="52">
          <cell r="A52">
            <v>13000</v>
          </cell>
          <cell r="B52">
            <v>1066000</v>
          </cell>
          <cell r="U52">
            <v>180</v>
          </cell>
          <cell r="V52">
            <v>5</v>
          </cell>
          <cell r="AU52">
            <v>470000</v>
          </cell>
          <cell r="AV52">
            <v>50</v>
          </cell>
        </row>
        <row r="53">
          <cell r="A53">
            <v>12000</v>
          </cell>
          <cell r="B53">
            <v>1044000</v>
          </cell>
          <cell r="AU53">
            <v>480000</v>
          </cell>
          <cell r="AV53">
            <v>67</v>
          </cell>
        </row>
        <row r="54">
          <cell r="A54">
            <v>13000</v>
          </cell>
          <cell r="B54">
            <v>858000</v>
          </cell>
          <cell r="AU54">
            <v>390000</v>
          </cell>
          <cell r="AV54">
            <v>45</v>
          </cell>
        </row>
        <row r="55">
          <cell r="A55">
            <v>11000</v>
          </cell>
          <cell r="B55">
            <v>792000</v>
          </cell>
          <cell r="AU55">
            <v>400000</v>
          </cell>
          <cell r="AV55">
            <v>75</v>
          </cell>
        </row>
        <row r="56">
          <cell r="A56">
            <v>11000</v>
          </cell>
          <cell r="B56">
            <v>616000</v>
          </cell>
          <cell r="AU56">
            <v>380000</v>
          </cell>
          <cell r="AV56">
            <v>52</v>
          </cell>
        </row>
        <row r="57">
          <cell r="A57">
            <v>9000</v>
          </cell>
          <cell r="B57">
            <v>594000</v>
          </cell>
          <cell r="AU57">
            <v>340000</v>
          </cell>
          <cell r="AV57">
            <v>40</v>
          </cell>
        </row>
        <row r="58">
          <cell r="A58">
            <v>9000</v>
          </cell>
          <cell r="B58">
            <v>450000</v>
          </cell>
          <cell r="AU58">
            <v>360000</v>
          </cell>
          <cell r="AV58">
            <v>51</v>
          </cell>
        </row>
        <row r="59">
          <cell r="A59">
            <v>9000</v>
          </cell>
          <cell r="B59">
            <v>486000</v>
          </cell>
          <cell r="AU59">
            <v>355000</v>
          </cell>
          <cell r="AV59">
            <v>33</v>
          </cell>
        </row>
        <row r="60">
          <cell r="A60">
            <v>9000</v>
          </cell>
          <cell r="B60">
            <v>450000</v>
          </cell>
          <cell r="AU60">
            <v>410000</v>
          </cell>
          <cell r="AV60">
            <v>67</v>
          </cell>
        </row>
        <row r="61">
          <cell r="A61">
            <v>8000</v>
          </cell>
          <cell r="B61">
            <v>432000</v>
          </cell>
          <cell r="AU61">
            <v>370000</v>
          </cell>
          <cell r="AV61">
            <v>48</v>
          </cell>
        </row>
        <row r="62">
          <cell r="A62">
            <v>53000</v>
          </cell>
          <cell r="B62">
            <v>3445000</v>
          </cell>
          <cell r="AU62">
            <v>330000</v>
          </cell>
          <cell r="AV62">
            <v>35</v>
          </cell>
        </row>
        <row r="63">
          <cell r="A63">
            <v>52000</v>
          </cell>
          <cell r="B63">
            <v>4628000</v>
          </cell>
          <cell r="AU63">
            <v>27000</v>
          </cell>
          <cell r="AV63">
            <v>72</v>
          </cell>
        </row>
        <row r="64">
          <cell r="A64">
            <v>52000</v>
          </cell>
          <cell r="B64">
            <v>4836000</v>
          </cell>
          <cell r="AU64">
            <v>27000</v>
          </cell>
          <cell r="AV64">
            <v>76</v>
          </cell>
        </row>
        <row r="65">
          <cell r="A65">
            <v>50000</v>
          </cell>
          <cell r="B65">
            <v>4900000</v>
          </cell>
          <cell r="AU65">
            <v>29000</v>
          </cell>
          <cell r="AV65">
            <v>60</v>
          </cell>
        </row>
        <row r="66">
          <cell r="A66">
            <v>45000</v>
          </cell>
          <cell r="B66">
            <v>3960000</v>
          </cell>
          <cell r="AU66">
            <v>26000</v>
          </cell>
          <cell r="AV66">
            <v>55</v>
          </cell>
        </row>
        <row r="67">
          <cell r="A67">
            <v>40000</v>
          </cell>
          <cell r="B67">
            <v>3000000</v>
          </cell>
          <cell r="AU67">
            <v>24000</v>
          </cell>
          <cell r="AV67">
            <v>60</v>
          </cell>
        </row>
        <row r="68">
          <cell r="A68">
            <v>40000</v>
          </cell>
          <cell r="B68">
            <v>2280000</v>
          </cell>
          <cell r="AU68">
            <v>24000</v>
          </cell>
          <cell r="AV68">
            <v>86</v>
          </cell>
        </row>
        <row r="69">
          <cell r="A69">
            <v>36000</v>
          </cell>
          <cell r="B69">
            <v>2484000</v>
          </cell>
          <cell r="AU69">
            <v>23000</v>
          </cell>
          <cell r="AV69">
            <v>80</v>
          </cell>
        </row>
        <row r="70">
          <cell r="A70">
            <v>32000</v>
          </cell>
          <cell r="B70">
            <v>2432000</v>
          </cell>
          <cell r="AU70">
            <v>28000</v>
          </cell>
          <cell r="AV70">
            <v>70</v>
          </cell>
        </row>
        <row r="71">
          <cell r="A71">
            <v>28000</v>
          </cell>
          <cell r="B71">
            <v>2240000</v>
          </cell>
          <cell r="AU71">
            <v>36000</v>
          </cell>
          <cell r="AV71">
            <v>75</v>
          </cell>
        </row>
        <row r="72">
          <cell r="A72">
            <v>28000</v>
          </cell>
          <cell r="B72">
            <v>2100000</v>
          </cell>
          <cell r="AU72">
            <v>31000</v>
          </cell>
          <cell r="AV72">
            <v>51</v>
          </cell>
        </row>
        <row r="73">
          <cell r="A73">
            <v>24000</v>
          </cell>
          <cell r="B73">
            <v>1368000</v>
          </cell>
          <cell r="AU73">
            <v>27000</v>
          </cell>
          <cell r="AV73">
            <v>45</v>
          </cell>
        </row>
        <row r="74">
          <cell r="A74">
            <v>25000</v>
          </cell>
          <cell r="B74">
            <v>1500000</v>
          </cell>
          <cell r="AU74">
            <v>28000</v>
          </cell>
          <cell r="AV74">
            <v>53</v>
          </cell>
        </row>
        <row r="75">
          <cell r="A75">
            <v>22000</v>
          </cell>
          <cell r="B75">
            <v>1408000</v>
          </cell>
          <cell r="AU75">
            <v>34000</v>
          </cell>
          <cell r="AV75">
            <v>56</v>
          </cell>
        </row>
        <row r="76">
          <cell r="A76">
            <v>25000</v>
          </cell>
          <cell r="B76">
            <v>1575000</v>
          </cell>
          <cell r="AU76">
            <v>31000</v>
          </cell>
          <cell r="AV76">
            <v>55</v>
          </cell>
        </row>
        <row r="77">
          <cell r="A77">
            <v>55000</v>
          </cell>
          <cell r="B77">
            <v>3300000</v>
          </cell>
          <cell r="AU77">
            <v>25000</v>
          </cell>
          <cell r="AV77">
            <v>48</v>
          </cell>
        </row>
        <row r="78">
          <cell r="A78">
            <v>52000</v>
          </cell>
          <cell r="B78">
            <v>3224000</v>
          </cell>
          <cell r="AU78">
            <v>230000</v>
          </cell>
          <cell r="AV78">
            <v>98</v>
          </cell>
        </row>
        <row r="79">
          <cell r="A79">
            <v>40000</v>
          </cell>
          <cell r="B79">
            <v>2360000</v>
          </cell>
          <cell r="AU79">
            <v>228000</v>
          </cell>
          <cell r="AV79">
            <v>102</v>
          </cell>
        </row>
        <row r="80">
          <cell r="A80">
            <v>43000</v>
          </cell>
          <cell r="B80">
            <v>2537000</v>
          </cell>
          <cell r="AU80">
            <v>232000</v>
          </cell>
          <cell r="AV80">
            <v>105</v>
          </cell>
        </row>
        <row r="81">
          <cell r="A81">
            <v>38000</v>
          </cell>
          <cell r="B81">
            <v>2394000</v>
          </cell>
          <cell r="AU81">
            <v>220000</v>
          </cell>
          <cell r="AV81">
            <v>100</v>
          </cell>
        </row>
        <row r="82">
          <cell r="A82">
            <v>35000</v>
          </cell>
          <cell r="B82">
            <v>2520000</v>
          </cell>
          <cell r="AU82">
            <v>220000</v>
          </cell>
          <cell r="AV82">
            <v>93</v>
          </cell>
        </row>
        <row r="83">
          <cell r="A83">
            <v>32000</v>
          </cell>
          <cell r="B83">
            <v>1760000</v>
          </cell>
          <cell r="AU83">
            <v>210000</v>
          </cell>
          <cell r="AV83">
            <v>71</v>
          </cell>
        </row>
        <row r="84">
          <cell r="A84">
            <v>36000</v>
          </cell>
          <cell r="B84">
            <v>1800000</v>
          </cell>
          <cell r="AU84">
            <v>205000</v>
          </cell>
          <cell r="AV84">
            <v>98</v>
          </cell>
        </row>
        <row r="85">
          <cell r="A85">
            <v>30000</v>
          </cell>
          <cell r="B85">
            <v>1950000</v>
          </cell>
          <cell r="AU85">
            <v>160000</v>
          </cell>
          <cell r="AV85">
            <v>86</v>
          </cell>
        </row>
        <row r="86">
          <cell r="A86">
            <v>30000</v>
          </cell>
          <cell r="B86">
            <v>1920000</v>
          </cell>
          <cell r="AU86">
            <v>170000</v>
          </cell>
          <cell r="AV86">
            <v>81</v>
          </cell>
        </row>
        <row r="87">
          <cell r="A87">
            <v>25000</v>
          </cell>
          <cell r="B87">
            <v>1600000</v>
          </cell>
          <cell r="AU87">
            <v>160000</v>
          </cell>
          <cell r="AV87">
            <v>71</v>
          </cell>
        </row>
        <row r="88">
          <cell r="A88">
            <v>20000</v>
          </cell>
          <cell r="B88">
            <v>1040000</v>
          </cell>
          <cell r="AU88">
            <v>150000</v>
          </cell>
          <cell r="AV88">
            <v>79</v>
          </cell>
        </row>
        <row r="89">
          <cell r="A89">
            <v>24000</v>
          </cell>
          <cell r="B89">
            <v>1848000</v>
          </cell>
          <cell r="AU89">
            <v>170000</v>
          </cell>
          <cell r="AV89">
            <v>68</v>
          </cell>
        </row>
        <row r="90">
          <cell r="A90">
            <v>23000</v>
          </cell>
          <cell r="B90">
            <v>1219000</v>
          </cell>
          <cell r="AU90">
            <v>200000</v>
          </cell>
          <cell r="AV90">
            <v>69</v>
          </cell>
        </row>
        <row r="91">
          <cell r="A91">
            <v>22000</v>
          </cell>
          <cell r="B91">
            <v>1012000</v>
          </cell>
          <cell r="AU91">
            <v>180000</v>
          </cell>
          <cell r="AV91">
            <v>61</v>
          </cell>
        </row>
        <row r="92">
          <cell r="A92">
            <v>450000</v>
          </cell>
          <cell r="B92">
            <v>37350000</v>
          </cell>
          <cell r="AU92">
            <v>193000</v>
          </cell>
          <cell r="AV92">
            <v>64</v>
          </cell>
        </row>
        <row r="93">
          <cell r="A93">
            <v>465000</v>
          </cell>
          <cell r="B93">
            <v>27900000</v>
          </cell>
          <cell r="AU93">
            <v>75000</v>
          </cell>
          <cell r="AV93">
            <v>56</v>
          </cell>
        </row>
        <row r="94">
          <cell r="A94">
            <v>440000</v>
          </cell>
          <cell r="B94">
            <v>30800000</v>
          </cell>
          <cell r="AU94">
            <v>65000</v>
          </cell>
          <cell r="AV94">
            <v>51</v>
          </cell>
        </row>
        <row r="95">
          <cell r="A95">
            <v>460000</v>
          </cell>
          <cell r="B95">
            <v>28060000</v>
          </cell>
          <cell r="AU95">
            <v>55000</v>
          </cell>
          <cell r="AV95">
            <v>57</v>
          </cell>
        </row>
        <row r="96">
          <cell r="A96">
            <v>470000</v>
          </cell>
          <cell r="B96">
            <v>23500000</v>
          </cell>
          <cell r="AU96">
            <v>55000</v>
          </cell>
          <cell r="AV96">
            <v>57</v>
          </cell>
        </row>
        <row r="97">
          <cell r="A97">
            <v>480000</v>
          </cell>
          <cell r="B97">
            <v>32160000</v>
          </cell>
          <cell r="AU97">
            <v>50000</v>
          </cell>
          <cell r="AV97">
            <v>52</v>
          </cell>
        </row>
        <row r="98">
          <cell r="A98">
            <v>390000</v>
          </cell>
          <cell r="B98">
            <v>17550000</v>
          </cell>
          <cell r="AU98">
            <v>52000</v>
          </cell>
          <cell r="AV98">
            <v>65</v>
          </cell>
        </row>
        <row r="99">
          <cell r="A99">
            <v>400000</v>
          </cell>
          <cell r="B99">
            <v>30000000</v>
          </cell>
          <cell r="AU99">
            <v>63000</v>
          </cell>
          <cell r="AV99">
            <v>49</v>
          </cell>
        </row>
        <row r="100">
          <cell r="A100">
            <v>380000</v>
          </cell>
          <cell r="B100">
            <v>19760000</v>
          </cell>
          <cell r="AU100">
            <v>59000</v>
          </cell>
          <cell r="AV100">
            <v>49</v>
          </cell>
        </row>
        <row r="101">
          <cell r="A101">
            <v>340000</v>
          </cell>
          <cell r="B101">
            <v>13600000</v>
          </cell>
          <cell r="AU101">
            <v>63000</v>
          </cell>
          <cell r="AV101">
            <v>74</v>
          </cell>
        </row>
        <row r="102">
          <cell r="A102">
            <v>360000</v>
          </cell>
          <cell r="B102">
            <v>18360000</v>
          </cell>
          <cell r="AU102">
            <v>60000</v>
          </cell>
          <cell r="AV102">
            <v>58</v>
          </cell>
        </row>
        <row r="103">
          <cell r="A103">
            <v>355000</v>
          </cell>
          <cell r="B103">
            <v>11715000</v>
          </cell>
          <cell r="AU103">
            <v>65000</v>
          </cell>
          <cell r="AV103">
            <v>71</v>
          </cell>
        </row>
        <row r="104">
          <cell r="A104">
            <v>410000</v>
          </cell>
          <cell r="B104">
            <v>27470000</v>
          </cell>
          <cell r="AU104">
            <v>65000</v>
          </cell>
          <cell r="AV104">
            <v>41</v>
          </cell>
        </row>
        <row r="105">
          <cell r="A105">
            <v>370000</v>
          </cell>
          <cell r="B105">
            <v>17760000</v>
          </cell>
          <cell r="AU105">
            <v>55000</v>
          </cell>
          <cell r="AV105">
            <v>46</v>
          </cell>
        </row>
        <row r="106">
          <cell r="A106">
            <v>330000</v>
          </cell>
          <cell r="B106">
            <v>11550000</v>
          </cell>
          <cell r="AU106">
            <v>65000</v>
          </cell>
          <cell r="AV106">
            <v>43</v>
          </cell>
        </row>
        <row r="107">
          <cell r="A107">
            <v>27000</v>
          </cell>
          <cell r="B107">
            <v>1944000</v>
          </cell>
          <cell r="AU107">
            <v>59000</v>
          </cell>
          <cell r="AV107">
            <v>51</v>
          </cell>
        </row>
        <row r="108">
          <cell r="A108">
            <v>27000</v>
          </cell>
          <cell r="B108">
            <v>2052000</v>
          </cell>
          <cell r="AU108">
            <v>8000</v>
          </cell>
          <cell r="AV108">
            <v>118</v>
          </cell>
        </row>
        <row r="109">
          <cell r="A109">
            <v>29000</v>
          </cell>
          <cell r="B109">
            <v>1740000</v>
          </cell>
          <cell r="AU109">
            <v>8000</v>
          </cell>
          <cell r="AV109">
            <v>80</v>
          </cell>
        </row>
        <row r="110">
          <cell r="A110">
            <v>26000</v>
          </cell>
          <cell r="B110">
            <v>1430000</v>
          </cell>
          <cell r="AU110">
            <v>7000</v>
          </cell>
          <cell r="AV110">
            <v>112</v>
          </cell>
        </row>
        <row r="111">
          <cell r="A111">
            <v>24000</v>
          </cell>
          <cell r="B111">
            <v>1440000</v>
          </cell>
          <cell r="AU111">
            <v>8000</v>
          </cell>
          <cell r="AV111">
            <v>87</v>
          </cell>
        </row>
        <row r="112">
          <cell r="A112">
            <v>24000</v>
          </cell>
          <cell r="B112">
            <v>2064000</v>
          </cell>
          <cell r="AU112">
            <v>7000</v>
          </cell>
          <cell r="AV112">
            <v>136</v>
          </cell>
        </row>
        <row r="113">
          <cell r="A113">
            <v>23000</v>
          </cell>
          <cell r="B113">
            <v>1840000</v>
          </cell>
          <cell r="AU113">
            <v>7000</v>
          </cell>
          <cell r="AV113">
            <v>114</v>
          </cell>
        </row>
        <row r="114">
          <cell r="A114">
            <v>28000</v>
          </cell>
          <cell r="B114">
            <v>1960000</v>
          </cell>
          <cell r="AU114">
            <v>8000</v>
          </cell>
          <cell r="AV114">
            <v>96</v>
          </cell>
        </row>
        <row r="115">
          <cell r="A115">
            <v>36000</v>
          </cell>
          <cell r="B115">
            <v>2700000</v>
          </cell>
          <cell r="AU115">
            <v>9000</v>
          </cell>
          <cell r="AV115">
            <v>131</v>
          </cell>
        </row>
        <row r="116">
          <cell r="A116">
            <v>31000</v>
          </cell>
          <cell r="B116">
            <v>1581000</v>
          </cell>
          <cell r="AU116">
            <v>10000</v>
          </cell>
          <cell r="AV116">
            <v>93</v>
          </cell>
        </row>
        <row r="117">
          <cell r="A117">
            <v>27000</v>
          </cell>
          <cell r="B117">
            <v>1215000</v>
          </cell>
          <cell r="AU117">
            <v>10000</v>
          </cell>
          <cell r="AV117">
            <v>92</v>
          </cell>
        </row>
        <row r="118">
          <cell r="A118">
            <v>28000</v>
          </cell>
          <cell r="B118">
            <v>1484000</v>
          </cell>
          <cell r="AU118">
            <v>10000</v>
          </cell>
          <cell r="AV118">
            <v>90</v>
          </cell>
        </row>
        <row r="119">
          <cell r="A119">
            <v>34000</v>
          </cell>
          <cell r="B119">
            <v>1904000</v>
          </cell>
          <cell r="AU119">
            <v>10000</v>
          </cell>
          <cell r="AV119">
            <v>95</v>
          </cell>
        </row>
        <row r="120">
          <cell r="A120">
            <v>31000</v>
          </cell>
          <cell r="B120">
            <v>1705000</v>
          </cell>
          <cell r="AU120">
            <v>10000</v>
          </cell>
          <cell r="AV120">
            <v>77</v>
          </cell>
        </row>
        <row r="121">
          <cell r="A121">
            <v>25000</v>
          </cell>
          <cell r="B121">
            <v>1200000</v>
          </cell>
          <cell r="AU121">
            <v>9000</v>
          </cell>
          <cell r="AV121">
            <v>74</v>
          </cell>
        </row>
        <row r="122">
          <cell r="A122">
            <v>230000</v>
          </cell>
          <cell r="B122">
            <v>22540000</v>
          </cell>
          <cell r="AU122">
            <v>10000</v>
          </cell>
          <cell r="AV122">
            <v>75</v>
          </cell>
        </row>
        <row r="123">
          <cell r="A123">
            <v>228000</v>
          </cell>
          <cell r="B123">
            <v>23256000</v>
          </cell>
          <cell r="AU123">
            <v>50000</v>
          </cell>
          <cell r="AV123">
            <v>78</v>
          </cell>
        </row>
        <row r="124">
          <cell r="A124">
            <v>232000</v>
          </cell>
          <cell r="B124">
            <v>24360000</v>
          </cell>
          <cell r="AU124">
            <v>40000</v>
          </cell>
          <cell r="AV124">
            <v>65</v>
          </cell>
        </row>
        <row r="125">
          <cell r="A125">
            <v>220000</v>
          </cell>
          <cell r="B125">
            <v>22000000</v>
          </cell>
          <cell r="AU125">
            <v>30000</v>
          </cell>
          <cell r="AV125">
            <v>67</v>
          </cell>
        </row>
        <row r="126">
          <cell r="A126">
            <v>220000</v>
          </cell>
          <cell r="B126">
            <v>20460000</v>
          </cell>
          <cell r="AU126">
            <v>33000</v>
          </cell>
          <cell r="AV126">
            <v>51</v>
          </cell>
        </row>
        <row r="127">
          <cell r="A127">
            <v>210000</v>
          </cell>
          <cell r="B127">
            <v>14910000</v>
          </cell>
          <cell r="AU127">
            <v>33000</v>
          </cell>
          <cell r="AV127">
            <v>70</v>
          </cell>
        </row>
        <row r="128">
          <cell r="A128">
            <v>205000</v>
          </cell>
          <cell r="B128">
            <v>20090000</v>
          </cell>
          <cell r="AU128">
            <v>32000</v>
          </cell>
          <cell r="AV128">
            <v>59</v>
          </cell>
        </row>
        <row r="129">
          <cell r="A129">
            <v>160000</v>
          </cell>
          <cell r="B129">
            <v>13760000</v>
          </cell>
          <cell r="AU129">
            <v>35000</v>
          </cell>
          <cell r="AV129">
            <v>67</v>
          </cell>
        </row>
        <row r="130">
          <cell r="A130">
            <v>170000</v>
          </cell>
          <cell r="B130">
            <v>13770000</v>
          </cell>
          <cell r="AU130">
            <v>28000</v>
          </cell>
          <cell r="AV130">
            <v>88</v>
          </cell>
        </row>
        <row r="131">
          <cell r="A131">
            <v>160000</v>
          </cell>
          <cell r="B131">
            <v>11360000</v>
          </cell>
          <cell r="AU131">
            <v>26000</v>
          </cell>
          <cell r="AV131">
            <v>84</v>
          </cell>
        </row>
        <row r="132">
          <cell r="A132">
            <v>150000</v>
          </cell>
          <cell r="B132">
            <v>11850000</v>
          </cell>
          <cell r="AU132">
            <v>26000</v>
          </cell>
          <cell r="AV132">
            <v>81</v>
          </cell>
        </row>
        <row r="133">
          <cell r="A133">
            <v>170000</v>
          </cell>
          <cell r="B133">
            <v>11560000</v>
          </cell>
          <cell r="AU133">
            <v>24000</v>
          </cell>
          <cell r="AV133">
            <v>62</v>
          </cell>
        </row>
        <row r="134">
          <cell r="A134">
            <v>200000</v>
          </cell>
          <cell r="B134">
            <v>13800000</v>
          </cell>
          <cell r="AU134">
            <v>26000</v>
          </cell>
          <cell r="AV134">
            <v>42</v>
          </cell>
        </row>
        <row r="135">
          <cell r="A135">
            <v>180000</v>
          </cell>
          <cell r="B135">
            <v>10980000</v>
          </cell>
          <cell r="AU135">
            <v>27000</v>
          </cell>
          <cell r="AV135">
            <v>49</v>
          </cell>
        </row>
        <row r="136">
          <cell r="A136">
            <v>193000</v>
          </cell>
          <cell r="B136">
            <v>12352000</v>
          </cell>
          <cell r="AU136">
            <v>25000</v>
          </cell>
          <cell r="AV136">
            <v>62</v>
          </cell>
        </row>
        <row r="137">
          <cell r="A137">
            <v>75000</v>
          </cell>
          <cell r="B137">
            <v>4200000</v>
          </cell>
          <cell r="AU137">
            <v>37000</v>
          </cell>
          <cell r="AV137">
            <v>61</v>
          </cell>
        </row>
        <row r="138">
          <cell r="A138">
            <v>65000</v>
          </cell>
          <cell r="B138">
            <v>3315000</v>
          </cell>
          <cell r="AU138">
            <v>120000</v>
          </cell>
          <cell r="AV138">
            <v>50</v>
          </cell>
        </row>
        <row r="139">
          <cell r="A139">
            <v>55000</v>
          </cell>
          <cell r="B139">
            <v>3135000</v>
          </cell>
          <cell r="AU139">
            <v>120000</v>
          </cell>
          <cell r="AV139">
            <v>48</v>
          </cell>
        </row>
        <row r="140">
          <cell r="A140">
            <v>55000</v>
          </cell>
          <cell r="B140">
            <v>3135000</v>
          </cell>
          <cell r="AU140">
            <v>100000</v>
          </cell>
          <cell r="AV140">
            <v>47</v>
          </cell>
        </row>
        <row r="141">
          <cell r="A141">
            <v>50000</v>
          </cell>
          <cell r="B141">
            <v>2600000</v>
          </cell>
          <cell r="AU141">
            <v>100000</v>
          </cell>
          <cell r="AV141">
            <v>46</v>
          </cell>
        </row>
        <row r="142">
          <cell r="A142">
            <v>52000</v>
          </cell>
          <cell r="B142">
            <v>3380000</v>
          </cell>
          <cell r="AU142">
            <v>100000</v>
          </cell>
          <cell r="AV142">
            <v>57</v>
          </cell>
        </row>
        <row r="143">
          <cell r="A143">
            <v>63000</v>
          </cell>
          <cell r="B143">
            <v>3087000</v>
          </cell>
          <cell r="AU143">
            <v>100000</v>
          </cell>
          <cell r="AV143">
            <v>46</v>
          </cell>
        </row>
        <row r="144">
          <cell r="A144">
            <v>59000</v>
          </cell>
          <cell r="B144">
            <v>2891000</v>
          </cell>
          <cell r="AU144">
            <v>100000</v>
          </cell>
          <cell r="AV144">
            <v>63</v>
          </cell>
        </row>
        <row r="145">
          <cell r="A145">
            <v>63000</v>
          </cell>
          <cell r="B145">
            <v>4662000</v>
          </cell>
          <cell r="AU145">
            <v>95000</v>
          </cell>
          <cell r="AV145">
            <v>37</v>
          </cell>
        </row>
        <row r="146">
          <cell r="A146">
            <v>60000</v>
          </cell>
          <cell r="B146">
            <v>3480000</v>
          </cell>
          <cell r="AU146">
            <v>95000</v>
          </cell>
          <cell r="AV146">
            <v>44</v>
          </cell>
        </row>
        <row r="147">
          <cell r="A147">
            <v>65000</v>
          </cell>
          <cell r="B147">
            <v>4615000</v>
          </cell>
          <cell r="AU147">
            <v>92000</v>
          </cell>
          <cell r="AV147">
            <v>41</v>
          </cell>
        </row>
        <row r="148">
          <cell r="A148">
            <v>65000</v>
          </cell>
          <cell r="B148">
            <v>2665000</v>
          </cell>
          <cell r="AU148">
            <v>90000</v>
          </cell>
          <cell r="AV148">
            <v>40</v>
          </cell>
        </row>
        <row r="149">
          <cell r="A149">
            <v>55000</v>
          </cell>
          <cell r="B149">
            <v>2530000</v>
          </cell>
          <cell r="AU149">
            <v>103000</v>
          </cell>
          <cell r="AV149">
            <v>46</v>
          </cell>
        </row>
        <row r="150">
          <cell r="A150">
            <v>65000</v>
          </cell>
          <cell r="B150">
            <v>2795000</v>
          </cell>
          <cell r="AU150">
            <v>97000</v>
          </cell>
          <cell r="AV150">
            <v>27</v>
          </cell>
        </row>
        <row r="151">
          <cell r="A151">
            <v>59000</v>
          </cell>
          <cell r="B151">
            <v>3009000</v>
          </cell>
          <cell r="AU151">
            <v>87000</v>
          </cell>
          <cell r="AV151">
            <v>36</v>
          </cell>
        </row>
        <row r="152">
          <cell r="A152">
            <v>8000</v>
          </cell>
          <cell r="B152">
            <v>944000</v>
          </cell>
          <cell r="AU152">
            <v>92000</v>
          </cell>
          <cell r="AV152">
            <v>32</v>
          </cell>
        </row>
        <row r="153">
          <cell r="A153">
            <v>8000</v>
          </cell>
          <cell r="B153">
            <v>640000</v>
          </cell>
          <cell r="AU153">
            <v>9000</v>
          </cell>
          <cell r="AV153">
            <v>71</v>
          </cell>
        </row>
        <row r="154">
          <cell r="A154">
            <v>7000</v>
          </cell>
          <cell r="B154">
            <v>784000</v>
          </cell>
          <cell r="AU154">
            <v>9000</v>
          </cell>
          <cell r="AV154">
            <v>66</v>
          </cell>
        </row>
        <row r="155">
          <cell r="A155">
            <v>8000</v>
          </cell>
          <cell r="B155">
            <v>696000</v>
          </cell>
          <cell r="AU155">
            <v>8000</v>
          </cell>
          <cell r="AV155">
            <v>61</v>
          </cell>
        </row>
        <row r="156">
          <cell r="A156">
            <v>7000</v>
          </cell>
          <cell r="B156">
            <v>952000</v>
          </cell>
          <cell r="AU156">
            <v>6000</v>
          </cell>
          <cell r="AV156">
            <v>76</v>
          </cell>
        </row>
        <row r="157">
          <cell r="A157">
            <v>7000</v>
          </cell>
          <cell r="B157">
            <v>798000</v>
          </cell>
          <cell r="AU157">
            <v>9000</v>
          </cell>
          <cell r="AV157">
            <v>80</v>
          </cell>
        </row>
        <row r="158">
          <cell r="A158">
            <v>8000</v>
          </cell>
          <cell r="B158">
            <v>768000</v>
          </cell>
          <cell r="AU158">
            <v>7000</v>
          </cell>
          <cell r="AV158">
            <v>60</v>
          </cell>
        </row>
        <row r="159">
          <cell r="A159">
            <v>9000</v>
          </cell>
          <cell r="B159">
            <v>1179000</v>
          </cell>
          <cell r="AU159">
            <v>7000</v>
          </cell>
          <cell r="AV159">
            <v>55</v>
          </cell>
        </row>
        <row r="160">
          <cell r="A160">
            <v>10000</v>
          </cell>
          <cell r="B160">
            <v>930000</v>
          </cell>
          <cell r="AU160">
            <v>8000</v>
          </cell>
          <cell r="AV160">
            <v>85</v>
          </cell>
        </row>
        <row r="161">
          <cell r="A161">
            <v>10000</v>
          </cell>
          <cell r="B161">
            <v>920000</v>
          </cell>
          <cell r="AU161">
            <v>10000</v>
          </cell>
          <cell r="AV161">
            <v>66</v>
          </cell>
        </row>
        <row r="162">
          <cell r="A162">
            <v>10000</v>
          </cell>
          <cell r="B162">
            <v>900000</v>
          </cell>
          <cell r="AU162">
            <v>9000</v>
          </cell>
          <cell r="AV162">
            <v>63</v>
          </cell>
        </row>
        <row r="163">
          <cell r="A163">
            <v>10000</v>
          </cell>
          <cell r="B163">
            <v>950000</v>
          </cell>
          <cell r="AU163">
            <v>8000</v>
          </cell>
          <cell r="AV163">
            <v>56</v>
          </cell>
        </row>
        <row r="164">
          <cell r="A164">
            <v>10000</v>
          </cell>
          <cell r="B164">
            <v>770000</v>
          </cell>
          <cell r="AU164">
            <v>8000</v>
          </cell>
          <cell r="AV164">
            <v>34</v>
          </cell>
        </row>
        <row r="165">
          <cell r="A165">
            <v>9000</v>
          </cell>
          <cell r="B165">
            <v>666000</v>
          </cell>
          <cell r="AU165">
            <v>9000</v>
          </cell>
          <cell r="AV165">
            <v>41</v>
          </cell>
        </row>
        <row r="166">
          <cell r="A166">
            <v>10000</v>
          </cell>
          <cell r="B166">
            <v>750000</v>
          </cell>
          <cell r="AU166">
            <v>7000</v>
          </cell>
          <cell r="AV166">
            <v>50</v>
          </cell>
        </row>
        <row r="167">
          <cell r="A167">
            <v>50000</v>
          </cell>
          <cell r="B167">
            <v>3900000</v>
          </cell>
          <cell r="AU167">
            <v>7000</v>
          </cell>
          <cell r="AV167">
            <v>61</v>
          </cell>
        </row>
        <row r="168">
          <cell r="A168">
            <v>40000</v>
          </cell>
          <cell r="B168">
            <v>2600000</v>
          </cell>
          <cell r="AU168">
            <v>9000</v>
          </cell>
          <cell r="AV168">
            <v>92</v>
          </cell>
        </row>
        <row r="169">
          <cell r="A169">
            <v>30000</v>
          </cell>
          <cell r="B169">
            <v>2010000</v>
          </cell>
          <cell r="AU169">
            <v>10000</v>
          </cell>
          <cell r="AV169">
            <v>81</v>
          </cell>
        </row>
        <row r="170">
          <cell r="A170">
            <v>33000</v>
          </cell>
          <cell r="B170">
            <v>1683000</v>
          </cell>
          <cell r="AU170">
            <v>8000</v>
          </cell>
          <cell r="AV170">
            <v>65</v>
          </cell>
        </row>
        <row r="171">
          <cell r="A171">
            <v>33000</v>
          </cell>
          <cell r="B171">
            <v>2310000</v>
          </cell>
          <cell r="AU171">
            <v>7000</v>
          </cell>
          <cell r="AV171">
            <v>76</v>
          </cell>
        </row>
        <row r="172">
          <cell r="A172">
            <v>32000</v>
          </cell>
          <cell r="B172">
            <v>1888000</v>
          </cell>
          <cell r="AU172">
            <v>8000</v>
          </cell>
          <cell r="AV172">
            <v>62</v>
          </cell>
        </row>
        <row r="173">
          <cell r="A173">
            <v>35000</v>
          </cell>
          <cell r="B173">
            <v>2345000</v>
          </cell>
          <cell r="AU173">
            <v>5000</v>
          </cell>
          <cell r="AV173">
            <v>56</v>
          </cell>
        </row>
        <row r="174">
          <cell r="A174">
            <v>28000</v>
          </cell>
          <cell r="B174">
            <v>2464000</v>
          </cell>
          <cell r="AU174">
            <v>7000</v>
          </cell>
          <cell r="AV174">
            <v>59</v>
          </cell>
        </row>
        <row r="175">
          <cell r="A175">
            <v>26000</v>
          </cell>
          <cell r="B175">
            <v>2184000</v>
          </cell>
          <cell r="AU175">
            <v>8000</v>
          </cell>
          <cell r="AV175">
            <v>64</v>
          </cell>
        </row>
        <row r="176">
          <cell r="A176">
            <v>26000</v>
          </cell>
          <cell r="B176">
            <v>2106000</v>
          </cell>
          <cell r="AU176">
            <v>7000</v>
          </cell>
          <cell r="AV176">
            <v>54</v>
          </cell>
        </row>
        <row r="177">
          <cell r="A177">
            <v>24000</v>
          </cell>
          <cell r="B177">
            <v>1488000</v>
          </cell>
          <cell r="AU177">
            <v>8000</v>
          </cell>
          <cell r="AV177">
            <v>53</v>
          </cell>
        </row>
        <row r="178">
          <cell r="A178">
            <v>26000</v>
          </cell>
          <cell r="B178">
            <v>1092000</v>
          </cell>
          <cell r="AU178">
            <v>7000</v>
          </cell>
          <cell r="AV178">
            <v>67</v>
          </cell>
        </row>
        <row r="179">
          <cell r="A179">
            <v>27000</v>
          </cell>
          <cell r="B179">
            <v>1323000</v>
          </cell>
          <cell r="AU179">
            <v>9000</v>
          </cell>
          <cell r="AV179">
            <v>32</v>
          </cell>
        </row>
        <row r="180">
          <cell r="A180">
            <v>25000</v>
          </cell>
          <cell r="B180">
            <v>1550000</v>
          </cell>
          <cell r="AU180">
            <v>10000</v>
          </cell>
          <cell r="AV180">
            <v>43</v>
          </cell>
        </row>
        <row r="181">
          <cell r="A181">
            <v>37000</v>
          </cell>
          <cell r="B181">
            <v>2257000</v>
          </cell>
          <cell r="AU181">
            <v>8000</v>
          </cell>
          <cell r="AV181">
            <v>51</v>
          </cell>
        </row>
        <row r="182">
          <cell r="A182">
            <v>120000</v>
          </cell>
          <cell r="B182">
            <v>6000000</v>
          </cell>
          <cell r="AU182">
            <v>8000</v>
          </cell>
          <cell r="AV182">
            <v>59</v>
          </cell>
        </row>
        <row r="183">
          <cell r="A183">
            <v>120000</v>
          </cell>
          <cell r="B183">
            <v>5760000</v>
          </cell>
          <cell r="AU183">
            <v>16000</v>
          </cell>
          <cell r="AV183">
            <v>46</v>
          </cell>
        </row>
        <row r="184">
          <cell r="A184">
            <v>100000</v>
          </cell>
          <cell r="B184">
            <v>4700000</v>
          </cell>
          <cell r="AU184">
            <v>13000</v>
          </cell>
          <cell r="AV184">
            <v>67</v>
          </cell>
        </row>
        <row r="185">
          <cell r="A185">
            <v>100000</v>
          </cell>
          <cell r="B185">
            <v>4600000</v>
          </cell>
          <cell r="AU185">
            <v>15000</v>
          </cell>
          <cell r="AV185">
            <v>68</v>
          </cell>
        </row>
        <row r="186">
          <cell r="A186">
            <v>100000</v>
          </cell>
          <cell r="B186">
            <v>5700000</v>
          </cell>
          <cell r="AU186">
            <v>13000</v>
          </cell>
          <cell r="AV186">
            <v>51</v>
          </cell>
        </row>
        <row r="187">
          <cell r="A187">
            <v>100000</v>
          </cell>
          <cell r="B187">
            <v>4600000</v>
          </cell>
          <cell r="AU187">
            <v>17000</v>
          </cell>
          <cell r="AV187">
            <v>52</v>
          </cell>
        </row>
        <row r="188">
          <cell r="A188">
            <v>100000</v>
          </cell>
          <cell r="B188">
            <v>6300000</v>
          </cell>
          <cell r="AU188">
            <v>16000</v>
          </cell>
          <cell r="AV188">
            <v>57</v>
          </cell>
        </row>
        <row r="189">
          <cell r="A189">
            <v>95000</v>
          </cell>
          <cell r="B189">
            <v>3515000</v>
          </cell>
          <cell r="AU189">
            <v>14000</v>
          </cell>
          <cell r="AV189">
            <v>80</v>
          </cell>
        </row>
        <row r="190">
          <cell r="A190">
            <v>95000</v>
          </cell>
          <cell r="B190">
            <v>4180000</v>
          </cell>
          <cell r="AU190">
            <v>16000</v>
          </cell>
          <cell r="AV190">
            <v>50</v>
          </cell>
        </row>
        <row r="191">
          <cell r="A191">
            <v>92000</v>
          </cell>
          <cell r="B191">
            <v>3772000</v>
          </cell>
          <cell r="AU191">
            <v>14000</v>
          </cell>
          <cell r="AV191">
            <v>55</v>
          </cell>
        </row>
        <row r="192">
          <cell r="A192">
            <v>90000</v>
          </cell>
          <cell r="B192">
            <v>3600000</v>
          </cell>
          <cell r="AU192">
            <v>14000</v>
          </cell>
          <cell r="AV192">
            <v>40</v>
          </cell>
        </row>
        <row r="193">
          <cell r="A193">
            <v>103000</v>
          </cell>
          <cell r="B193">
            <v>4738000</v>
          </cell>
          <cell r="AU193">
            <v>10000</v>
          </cell>
          <cell r="AV193">
            <v>61</v>
          </cell>
        </row>
        <row r="194">
          <cell r="A194">
            <v>97000</v>
          </cell>
          <cell r="B194">
            <v>2619000</v>
          </cell>
          <cell r="AU194">
            <v>9000</v>
          </cell>
          <cell r="AV194">
            <v>63</v>
          </cell>
        </row>
        <row r="195">
          <cell r="A195">
            <v>87000</v>
          </cell>
          <cell r="B195">
            <v>3132000</v>
          </cell>
          <cell r="AU195">
            <v>9000</v>
          </cell>
          <cell r="AV195">
            <v>52</v>
          </cell>
        </row>
        <row r="196">
          <cell r="A196">
            <v>92000</v>
          </cell>
          <cell r="B196">
            <v>2944000</v>
          </cell>
          <cell r="AU196">
            <v>7000</v>
          </cell>
          <cell r="AV196">
            <v>44</v>
          </cell>
        </row>
        <row r="197">
          <cell r="A197">
            <v>9000</v>
          </cell>
          <cell r="B197">
            <v>639000</v>
          </cell>
          <cell r="AU197">
            <v>6000</v>
          </cell>
          <cell r="AV197">
            <v>55</v>
          </cell>
        </row>
        <row r="198">
          <cell r="A198">
            <v>9000</v>
          </cell>
          <cell r="B198">
            <v>594000</v>
          </cell>
          <cell r="AU198">
            <v>3000</v>
          </cell>
          <cell r="AV198">
            <v>50</v>
          </cell>
        </row>
        <row r="199">
          <cell r="A199">
            <v>8000</v>
          </cell>
          <cell r="B199">
            <v>488000</v>
          </cell>
          <cell r="AU199">
            <v>3000</v>
          </cell>
          <cell r="AV199">
            <v>50</v>
          </cell>
        </row>
        <row r="200">
          <cell r="A200">
            <v>6000</v>
          </cell>
          <cell r="B200">
            <v>456000</v>
          </cell>
          <cell r="AU200">
            <v>4000</v>
          </cell>
          <cell r="AV200">
            <v>48</v>
          </cell>
        </row>
        <row r="201">
          <cell r="A201">
            <v>9000</v>
          </cell>
          <cell r="B201">
            <v>720000</v>
          </cell>
          <cell r="AU201">
            <v>4000</v>
          </cell>
          <cell r="AV201">
            <v>78</v>
          </cell>
        </row>
        <row r="202">
          <cell r="A202">
            <v>7000</v>
          </cell>
          <cell r="B202">
            <v>420000</v>
          </cell>
          <cell r="AU202">
            <v>5000</v>
          </cell>
          <cell r="AV202">
            <v>54</v>
          </cell>
        </row>
        <row r="203">
          <cell r="A203">
            <v>7000</v>
          </cell>
          <cell r="B203">
            <v>385000</v>
          </cell>
          <cell r="AU203">
            <v>5000</v>
          </cell>
          <cell r="AV203">
            <v>48</v>
          </cell>
        </row>
        <row r="204">
          <cell r="A204">
            <v>8000</v>
          </cell>
          <cell r="B204">
            <v>680000</v>
          </cell>
          <cell r="AU204">
            <v>5000</v>
          </cell>
          <cell r="AV204">
            <v>56</v>
          </cell>
        </row>
        <row r="205">
          <cell r="A205">
            <v>10000</v>
          </cell>
          <cell r="B205">
            <v>660000</v>
          </cell>
          <cell r="AU205">
            <v>5000</v>
          </cell>
          <cell r="AV205">
            <v>50</v>
          </cell>
        </row>
        <row r="206">
          <cell r="A206">
            <v>9000</v>
          </cell>
          <cell r="B206">
            <v>567000</v>
          </cell>
          <cell r="AU206">
            <v>5000</v>
          </cell>
          <cell r="AV206">
            <v>56</v>
          </cell>
        </row>
        <row r="207">
          <cell r="A207">
            <v>8000</v>
          </cell>
          <cell r="B207">
            <v>448000</v>
          </cell>
          <cell r="AU207">
            <v>4000</v>
          </cell>
          <cell r="AV207">
            <v>61</v>
          </cell>
        </row>
        <row r="208">
          <cell r="A208">
            <v>8000</v>
          </cell>
          <cell r="B208">
            <v>272000</v>
          </cell>
          <cell r="AU208">
            <v>4000</v>
          </cell>
          <cell r="AV208">
            <v>39</v>
          </cell>
        </row>
        <row r="209">
          <cell r="A209">
            <v>9000</v>
          </cell>
          <cell r="B209">
            <v>369000</v>
          </cell>
          <cell r="AU209">
            <v>5000</v>
          </cell>
          <cell r="AV209">
            <v>35</v>
          </cell>
        </row>
        <row r="210">
          <cell r="A210">
            <v>7000</v>
          </cell>
          <cell r="B210">
            <v>350000</v>
          </cell>
          <cell r="AU210">
            <v>5000</v>
          </cell>
          <cell r="AV210">
            <v>67</v>
          </cell>
        </row>
        <row r="211">
          <cell r="A211">
            <v>7000</v>
          </cell>
          <cell r="B211">
            <v>427000</v>
          </cell>
          <cell r="AU211">
            <v>4000</v>
          </cell>
          <cell r="AV211">
            <v>39</v>
          </cell>
        </row>
        <row r="212">
          <cell r="A212">
            <v>9000</v>
          </cell>
          <cell r="B212">
            <v>828000</v>
          </cell>
          <cell r="AU212">
            <v>5000</v>
          </cell>
          <cell r="AV212">
            <v>51</v>
          </cell>
        </row>
        <row r="213">
          <cell r="A213">
            <v>10000</v>
          </cell>
          <cell r="B213">
            <v>810000</v>
          </cell>
          <cell r="AU213">
            <v>41000</v>
          </cell>
          <cell r="AV213">
            <v>111</v>
          </cell>
        </row>
        <row r="214">
          <cell r="A214">
            <v>8000</v>
          </cell>
          <cell r="B214">
            <v>520000</v>
          </cell>
          <cell r="AU214">
            <v>48000</v>
          </cell>
          <cell r="AV214">
            <v>114</v>
          </cell>
        </row>
        <row r="215">
          <cell r="A215">
            <v>7000</v>
          </cell>
          <cell r="B215">
            <v>532000</v>
          </cell>
          <cell r="AU215">
            <v>43000</v>
          </cell>
          <cell r="AV215">
            <v>94</v>
          </cell>
        </row>
        <row r="216">
          <cell r="A216">
            <v>8000</v>
          </cell>
          <cell r="B216">
            <v>496000</v>
          </cell>
          <cell r="AU216">
            <v>45000</v>
          </cell>
          <cell r="AV216">
            <v>106</v>
          </cell>
        </row>
        <row r="217">
          <cell r="A217">
            <v>5000</v>
          </cell>
          <cell r="B217">
            <v>280000</v>
          </cell>
          <cell r="AU217">
            <v>35000</v>
          </cell>
          <cell r="AV217">
            <v>124</v>
          </cell>
        </row>
        <row r="218">
          <cell r="A218">
            <v>7000</v>
          </cell>
          <cell r="B218">
            <v>413000</v>
          </cell>
          <cell r="AU218">
            <v>34000</v>
          </cell>
          <cell r="AV218">
            <v>90</v>
          </cell>
        </row>
        <row r="219">
          <cell r="A219">
            <v>8000</v>
          </cell>
          <cell r="B219">
            <v>512000</v>
          </cell>
          <cell r="AU219">
            <v>35000</v>
          </cell>
          <cell r="AV219">
            <v>98</v>
          </cell>
        </row>
        <row r="220">
          <cell r="A220">
            <v>7000</v>
          </cell>
          <cell r="B220">
            <v>378000</v>
          </cell>
          <cell r="AU220">
            <v>35000</v>
          </cell>
          <cell r="AV220">
            <v>97</v>
          </cell>
        </row>
        <row r="221">
          <cell r="A221">
            <v>8000</v>
          </cell>
          <cell r="B221">
            <v>424000</v>
          </cell>
          <cell r="AU221">
            <v>30000</v>
          </cell>
          <cell r="AV221">
            <v>90</v>
          </cell>
        </row>
        <row r="222">
          <cell r="A222">
            <v>7000</v>
          </cell>
          <cell r="B222">
            <v>469000</v>
          </cell>
          <cell r="AU222">
            <v>29000</v>
          </cell>
          <cell r="AV222">
            <v>89</v>
          </cell>
        </row>
        <row r="223">
          <cell r="A223">
            <v>9000</v>
          </cell>
          <cell r="B223">
            <v>288000</v>
          </cell>
          <cell r="AU223">
            <v>40000</v>
          </cell>
          <cell r="AV223">
            <v>77</v>
          </cell>
        </row>
        <row r="224">
          <cell r="A224">
            <v>10000</v>
          </cell>
          <cell r="B224">
            <v>430000</v>
          </cell>
          <cell r="AU224">
            <v>37000</v>
          </cell>
          <cell r="AV224">
            <v>103</v>
          </cell>
        </row>
        <row r="225">
          <cell r="A225">
            <v>8000</v>
          </cell>
          <cell r="B225">
            <v>408000</v>
          </cell>
          <cell r="AU225">
            <v>36000</v>
          </cell>
          <cell r="AV225">
            <v>80</v>
          </cell>
        </row>
        <row r="226">
          <cell r="A226">
            <v>8000</v>
          </cell>
          <cell r="B226">
            <v>472000</v>
          </cell>
          <cell r="AU226">
            <v>36000</v>
          </cell>
          <cell r="AV226">
            <v>77</v>
          </cell>
        </row>
        <row r="227">
          <cell r="A227">
            <v>16000</v>
          </cell>
          <cell r="B227">
            <v>736000</v>
          </cell>
          <cell r="AU227">
            <v>41000</v>
          </cell>
          <cell r="AV227">
            <v>86</v>
          </cell>
        </row>
        <row r="228">
          <cell r="A228">
            <v>13000</v>
          </cell>
          <cell r="B228">
            <v>871000</v>
          </cell>
          <cell r="AU228">
            <v>7000</v>
          </cell>
          <cell r="AV228">
            <v>44</v>
          </cell>
        </row>
        <row r="229">
          <cell r="A229">
            <v>15000</v>
          </cell>
          <cell r="B229">
            <v>1020000</v>
          </cell>
          <cell r="AU229">
            <v>6000</v>
          </cell>
          <cell r="AV229">
            <v>46</v>
          </cell>
        </row>
        <row r="230">
          <cell r="A230">
            <v>13000</v>
          </cell>
          <cell r="B230">
            <v>663000</v>
          </cell>
          <cell r="AU230">
            <v>6000</v>
          </cell>
          <cell r="AV230">
            <v>46</v>
          </cell>
        </row>
        <row r="231">
          <cell r="A231">
            <v>17000</v>
          </cell>
          <cell r="B231">
            <v>884000</v>
          </cell>
          <cell r="AU231">
            <v>4000</v>
          </cell>
          <cell r="AV231">
            <v>46</v>
          </cell>
        </row>
        <row r="232">
          <cell r="A232">
            <v>16000</v>
          </cell>
          <cell r="B232">
            <v>912000</v>
          </cell>
          <cell r="AU232">
            <v>3000</v>
          </cell>
          <cell r="AV232">
            <v>46</v>
          </cell>
        </row>
        <row r="233">
          <cell r="A233">
            <v>14000</v>
          </cell>
          <cell r="B233">
            <v>1120000</v>
          </cell>
          <cell r="AU233">
            <v>2000</v>
          </cell>
          <cell r="AV233">
            <v>42</v>
          </cell>
        </row>
        <row r="234">
          <cell r="A234">
            <v>16000</v>
          </cell>
          <cell r="B234">
            <v>800000</v>
          </cell>
          <cell r="AU234">
            <v>10000</v>
          </cell>
          <cell r="AV234">
            <v>26</v>
          </cell>
        </row>
        <row r="235">
          <cell r="A235">
            <v>14000</v>
          </cell>
          <cell r="B235">
            <v>770000</v>
          </cell>
          <cell r="AU235">
            <v>14000</v>
          </cell>
          <cell r="AV235">
            <v>22</v>
          </cell>
        </row>
        <row r="236">
          <cell r="A236">
            <v>14000</v>
          </cell>
          <cell r="B236">
            <v>560000</v>
          </cell>
          <cell r="AU236">
            <v>11000</v>
          </cell>
          <cell r="AV236">
            <v>21</v>
          </cell>
        </row>
        <row r="237">
          <cell r="A237">
            <v>10000</v>
          </cell>
          <cell r="B237">
            <v>610000</v>
          </cell>
          <cell r="AU237">
            <v>11000</v>
          </cell>
          <cell r="AV237">
            <v>20</v>
          </cell>
        </row>
        <row r="238">
          <cell r="A238">
            <v>9000</v>
          </cell>
          <cell r="B238">
            <v>567000</v>
          </cell>
          <cell r="AU238">
            <v>11000</v>
          </cell>
          <cell r="AV238">
            <v>41</v>
          </cell>
        </row>
        <row r="239">
          <cell r="A239">
            <v>9000</v>
          </cell>
          <cell r="B239">
            <v>468000</v>
          </cell>
          <cell r="AU239">
            <v>8000</v>
          </cell>
          <cell r="AV239">
            <v>33</v>
          </cell>
        </row>
        <row r="240">
          <cell r="A240">
            <v>7000</v>
          </cell>
          <cell r="B240">
            <v>308000</v>
          </cell>
          <cell r="AU240">
            <v>7000</v>
          </cell>
          <cell r="AV240">
            <v>31</v>
          </cell>
        </row>
        <row r="241">
          <cell r="A241">
            <v>6000</v>
          </cell>
          <cell r="B241">
            <v>330000</v>
          </cell>
          <cell r="AU241">
            <v>8000</v>
          </cell>
          <cell r="AV241">
            <v>26</v>
          </cell>
        </row>
        <row r="242">
          <cell r="A242">
            <v>3000</v>
          </cell>
          <cell r="B242">
            <v>150000</v>
          </cell>
          <cell r="AU242">
            <v>11000</v>
          </cell>
          <cell r="AV242">
            <v>23</v>
          </cell>
        </row>
        <row r="243">
          <cell r="A243">
            <v>3000</v>
          </cell>
          <cell r="B243">
            <v>150000</v>
          </cell>
          <cell r="AU243">
            <v>9000</v>
          </cell>
          <cell r="AV243">
            <v>26</v>
          </cell>
        </row>
        <row r="244">
          <cell r="A244">
            <v>4000</v>
          </cell>
          <cell r="B244">
            <v>192000</v>
          </cell>
          <cell r="AU244">
            <v>7000</v>
          </cell>
          <cell r="AV244">
            <v>42</v>
          </cell>
        </row>
        <row r="245">
          <cell r="A245">
            <v>4000</v>
          </cell>
          <cell r="B245">
            <v>312000</v>
          </cell>
          <cell r="AU245">
            <v>6000</v>
          </cell>
          <cell r="AV245">
            <v>50</v>
          </cell>
        </row>
        <row r="246">
          <cell r="A246">
            <v>5000</v>
          </cell>
          <cell r="B246">
            <v>270000</v>
          </cell>
          <cell r="AU246">
            <v>5000</v>
          </cell>
          <cell r="AV246">
            <v>41</v>
          </cell>
        </row>
        <row r="247">
          <cell r="A247">
            <v>5000</v>
          </cell>
          <cell r="B247">
            <v>240000</v>
          </cell>
          <cell r="AU247">
            <v>4000</v>
          </cell>
          <cell r="AV247">
            <v>30</v>
          </cell>
        </row>
        <row r="248">
          <cell r="A248">
            <v>5000</v>
          </cell>
          <cell r="B248">
            <v>280000</v>
          </cell>
          <cell r="AU248">
            <v>4000</v>
          </cell>
          <cell r="AV248">
            <v>34</v>
          </cell>
        </row>
        <row r="249">
          <cell r="A249">
            <v>5000</v>
          </cell>
          <cell r="B249">
            <v>250000</v>
          </cell>
          <cell r="AU249">
            <v>80000</v>
          </cell>
          <cell r="AV249">
            <v>85</v>
          </cell>
        </row>
        <row r="250">
          <cell r="A250">
            <v>5000</v>
          </cell>
          <cell r="B250">
            <v>280000</v>
          </cell>
          <cell r="AU250">
            <v>73000</v>
          </cell>
          <cell r="AV250">
            <v>85</v>
          </cell>
        </row>
        <row r="251">
          <cell r="A251">
            <v>4000</v>
          </cell>
          <cell r="B251">
            <v>244000</v>
          </cell>
          <cell r="AU251">
            <v>72000</v>
          </cell>
          <cell r="AV251">
            <v>75</v>
          </cell>
        </row>
        <row r="252">
          <cell r="A252">
            <v>4000</v>
          </cell>
          <cell r="B252">
            <v>156000</v>
          </cell>
          <cell r="AU252">
            <v>76000</v>
          </cell>
          <cell r="AV252">
            <v>60</v>
          </cell>
        </row>
        <row r="253">
          <cell r="A253">
            <v>5000</v>
          </cell>
          <cell r="B253">
            <v>175000</v>
          </cell>
          <cell r="AU253">
            <v>72000</v>
          </cell>
          <cell r="AV253">
            <v>77</v>
          </cell>
        </row>
        <row r="254">
          <cell r="A254">
            <v>5000</v>
          </cell>
          <cell r="B254">
            <v>335000</v>
          </cell>
          <cell r="AU254">
            <v>65000</v>
          </cell>
          <cell r="AV254">
            <v>74</v>
          </cell>
        </row>
        <row r="255">
          <cell r="A255">
            <v>4000</v>
          </cell>
          <cell r="B255">
            <v>156000</v>
          </cell>
          <cell r="AU255">
            <v>65000</v>
          </cell>
          <cell r="AV255">
            <v>67</v>
          </cell>
        </row>
        <row r="256">
          <cell r="A256">
            <v>5000</v>
          </cell>
          <cell r="B256">
            <v>255000</v>
          </cell>
          <cell r="AU256">
            <v>65000</v>
          </cell>
          <cell r="AV256">
            <v>68</v>
          </cell>
        </row>
        <row r="257">
          <cell r="A257">
            <v>41000</v>
          </cell>
          <cell r="B257">
            <v>4551000</v>
          </cell>
          <cell r="AU257">
            <v>72000</v>
          </cell>
          <cell r="AV257">
            <v>55</v>
          </cell>
        </row>
        <row r="258">
          <cell r="A258">
            <v>48000</v>
          </cell>
          <cell r="B258">
            <v>5472000</v>
          </cell>
          <cell r="AU258">
            <v>72000</v>
          </cell>
          <cell r="AV258">
            <v>64</v>
          </cell>
        </row>
        <row r="259">
          <cell r="A259">
            <v>43000</v>
          </cell>
          <cell r="B259">
            <v>4042000</v>
          </cell>
          <cell r="AU259">
            <v>71000</v>
          </cell>
          <cell r="AV259">
            <v>73</v>
          </cell>
        </row>
        <row r="260">
          <cell r="A260">
            <v>45000</v>
          </cell>
          <cell r="B260">
            <v>4770000</v>
          </cell>
          <cell r="AU260">
            <v>66000</v>
          </cell>
          <cell r="AV260">
            <v>60</v>
          </cell>
        </row>
        <row r="261">
          <cell r="A261">
            <v>35000</v>
          </cell>
          <cell r="B261">
            <v>4340000</v>
          </cell>
          <cell r="AU261">
            <v>71000</v>
          </cell>
          <cell r="AV261">
            <v>58</v>
          </cell>
        </row>
        <row r="262">
          <cell r="A262">
            <v>34000</v>
          </cell>
          <cell r="B262">
            <v>3060000</v>
          </cell>
          <cell r="AU262">
            <v>74000</v>
          </cell>
          <cell r="AV262">
            <v>64</v>
          </cell>
        </row>
        <row r="263">
          <cell r="A263">
            <v>35000</v>
          </cell>
          <cell r="B263">
            <v>3430000</v>
          </cell>
          <cell r="AU263">
            <v>73000</v>
          </cell>
          <cell r="AV263">
            <v>57</v>
          </cell>
        </row>
        <row r="264">
          <cell r="A264">
            <v>35000</v>
          </cell>
          <cell r="B264">
            <v>3395000</v>
          </cell>
          <cell r="AU264">
            <v>140000</v>
          </cell>
          <cell r="AV264">
            <v>79</v>
          </cell>
        </row>
        <row r="265">
          <cell r="A265">
            <v>30000</v>
          </cell>
          <cell r="B265">
            <v>2700000</v>
          </cell>
          <cell r="AU265">
            <v>145000</v>
          </cell>
          <cell r="AV265">
            <v>82</v>
          </cell>
        </row>
        <row r="266">
          <cell r="A266">
            <v>29000</v>
          </cell>
          <cell r="B266">
            <v>2581000</v>
          </cell>
          <cell r="AU266">
            <v>150000</v>
          </cell>
          <cell r="AV266">
            <v>90</v>
          </cell>
        </row>
        <row r="267">
          <cell r="A267">
            <v>40000</v>
          </cell>
          <cell r="B267">
            <v>3080000</v>
          </cell>
          <cell r="AU267">
            <v>135000</v>
          </cell>
          <cell r="AV267">
            <v>81</v>
          </cell>
        </row>
        <row r="268">
          <cell r="A268">
            <v>37000</v>
          </cell>
          <cell r="B268">
            <v>3811000</v>
          </cell>
          <cell r="AU268">
            <v>117000</v>
          </cell>
          <cell r="AV268">
            <v>73</v>
          </cell>
        </row>
        <row r="269">
          <cell r="A269">
            <v>36000</v>
          </cell>
          <cell r="B269">
            <v>2880000</v>
          </cell>
          <cell r="AU269">
            <v>120000</v>
          </cell>
          <cell r="AV269">
            <v>83</v>
          </cell>
        </row>
        <row r="270">
          <cell r="A270">
            <v>36000</v>
          </cell>
          <cell r="B270">
            <v>2772000</v>
          </cell>
          <cell r="AU270">
            <v>135000</v>
          </cell>
          <cell r="AV270">
            <v>75</v>
          </cell>
        </row>
        <row r="271">
          <cell r="A271">
            <v>41000</v>
          </cell>
          <cell r="B271">
            <v>3526000</v>
          </cell>
          <cell r="AU271">
            <v>120000</v>
          </cell>
          <cell r="AV271">
            <v>74</v>
          </cell>
        </row>
        <row r="272">
          <cell r="A272">
            <v>7000</v>
          </cell>
          <cell r="B272">
            <v>308000</v>
          </cell>
          <cell r="AU272">
            <v>125000</v>
          </cell>
          <cell r="AV272">
            <v>80</v>
          </cell>
        </row>
        <row r="273">
          <cell r="A273">
            <v>6000</v>
          </cell>
          <cell r="B273">
            <v>276000</v>
          </cell>
          <cell r="AU273">
            <v>130000</v>
          </cell>
          <cell r="AV273">
            <v>68</v>
          </cell>
        </row>
        <row r="274">
          <cell r="A274">
            <v>6000</v>
          </cell>
          <cell r="B274">
            <v>276000</v>
          </cell>
          <cell r="AU274">
            <v>122000</v>
          </cell>
          <cell r="AV274">
            <v>78</v>
          </cell>
        </row>
        <row r="275">
          <cell r="A275">
            <v>4000</v>
          </cell>
          <cell r="B275">
            <v>184000</v>
          </cell>
          <cell r="AU275">
            <v>122000</v>
          </cell>
          <cell r="AV275">
            <v>65</v>
          </cell>
        </row>
        <row r="276">
          <cell r="A276">
            <v>3000</v>
          </cell>
          <cell r="B276">
            <v>138000</v>
          </cell>
          <cell r="AU276">
            <v>128000</v>
          </cell>
          <cell r="AV276">
            <v>66</v>
          </cell>
        </row>
        <row r="277">
          <cell r="A277">
            <v>2000</v>
          </cell>
          <cell r="B277">
            <v>84000</v>
          </cell>
          <cell r="AU277">
            <v>120000</v>
          </cell>
          <cell r="AV277">
            <v>53</v>
          </cell>
        </row>
        <row r="278">
          <cell r="A278">
            <v>10000</v>
          </cell>
          <cell r="B278">
            <v>260000</v>
          </cell>
          <cell r="AU278">
            <v>125000</v>
          </cell>
          <cell r="AV278">
            <v>67</v>
          </cell>
        </row>
        <row r="279">
          <cell r="A279">
            <v>14000</v>
          </cell>
          <cell r="B279">
            <v>308000</v>
          </cell>
          <cell r="AU279">
            <v>23000</v>
          </cell>
          <cell r="AV279">
            <v>66</v>
          </cell>
        </row>
        <row r="280">
          <cell r="A280">
            <v>11000</v>
          </cell>
          <cell r="B280">
            <v>231000</v>
          </cell>
          <cell r="AU280">
            <v>24000</v>
          </cell>
          <cell r="AV280">
            <v>65</v>
          </cell>
        </row>
        <row r="281">
          <cell r="A281">
            <v>11000</v>
          </cell>
          <cell r="B281">
            <v>220000</v>
          </cell>
          <cell r="AU281">
            <v>23000</v>
          </cell>
          <cell r="AV281">
            <v>75</v>
          </cell>
        </row>
        <row r="282">
          <cell r="A282">
            <v>11000</v>
          </cell>
          <cell r="B282">
            <v>451000</v>
          </cell>
          <cell r="AU282">
            <v>22000</v>
          </cell>
          <cell r="AV282">
            <v>61</v>
          </cell>
        </row>
        <row r="283">
          <cell r="A283">
            <v>8000</v>
          </cell>
          <cell r="B283">
            <v>264000</v>
          </cell>
          <cell r="AU283">
            <v>18000</v>
          </cell>
          <cell r="AV283">
            <v>50</v>
          </cell>
        </row>
        <row r="284">
          <cell r="A284">
            <v>7000</v>
          </cell>
          <cell r="B284">
            <v>217000</v>
          </cell>
          <cell r="AU284">
            <v>17000</v>
          </cell>
          <cell r="AV284">
            <v>53</v>
          </cell>
        </row>
        <row r="285">
          <cell r="A285">
            <v>8000</v>
          </cell>
          <cell r="B285">
            <v>208000</v>
          </cell>
          <cell r="AU285">
            <v>16000</v>
          </cell>
          <cell r="AV285">
            <v>41</v>
          </cell>
        </row>
        <row r="286">
          <cell r="A286">
            <v>11000</v>
          </cell>
          <cell r="B286">
            <v>253000</v>
          </cell>
          <cell r="AU286">
            <v>15000</v>
          </cell>
          <cell r="AV286">
            <v>50</v>
          </cell>
        </row>
        <row r="287">
          <cell r="A287">
            <v>9000</v>
          </cell>
          <cell r="B287">
            <v>234000</v>
          </cell>
          <cell r="AU287">
            <v>15000</v>
          </cell>
          <cell r="AV287">
            <v>46</v>
          </cell>
        </row>
        <row r="288">
          <cell r="A288">
            <v>7000</v>
          </cell>
          <cell r="B288">
            <v>294000</v>
          </cell>
          <cell r="AU288">
            <v>14000</v>
          </cell>
          <cell r="AV288">
            <v>46</v>
          </cell>
        </row>
        <row r="289">
          <cell r="A289">
            <v>6000</v>
          </cell>
          <cell r="B289">
            <v>300000</v>
          </cell>
          <cell r="AU289">
            <v>11000</v>
          </cell>
          <cell r="AV289">
            <v>53</v>
          </cell>
        </row>
        <row r="290">
          <cell r="A290">
            <v>5000</v>
          </cell>
          <cell r="B290">
            <v>205000</v>
          </cell>
          <cell r="AU290">
            <v>11000</v>
          </cell>
          <cell r="AV290">
            <v>47</v>
          </cell>
        </row>
        <row r="291">
          <cell r="A291">
            <v>4000</v>
          </cell>
          <cell r="B291">
            <v>120000</v>
          </cell>
          <cell r="AU291">
            <v>11000</v>
          </cell>
          <cell r="AV291">
            <v>52</v>
          </cell>
        </row>
        <row r="292">
          <cell r="A292">
            <v>4000</v>
          </cell>
          <cell r="B292">
            <v>136000</v>
          </cell>
          <cell r="AU292">
            <v>8000</v>
          </cell>
          <cell r="AV292">
            <v>43</v>
          </cell>
        </row>
        <row r="293">
          <cell r="A293">
            <v>80000</v>
          </cell>
          <cell r="B293">
            <v>6800000</v>
          </cell>
          <cell r="AU293">
            <v>7000</v>
          </cell>
          <cell r="AV293">
            <v>53</v>
          </cell>
        </row>
        <row r="294">
          <cell r="A294">
            <v>73000</v>
          </cell>
          <cell r="B294">
            <v>6205000</v>
          </cell>
          <cell r="AU294">
            <v>18000</v>
          </cell>
          <cell r="AV294">
            <v>86</v>
          </cell>
        </row>
        <row r="295">
          <cell r="A295">
            <v>72000</v>
          </cell>
          <cell r="B295">
            <v>5400000</v>
          </cell>
          <cell r="AU295">
            <v>18000</v>
          </cell>
          <cell r="AV295">
            <v>73</v>
          </cell>
        </row>
        <row r="296">
          <cell r="A296">
            <v>76000</v>
          </cell>
          <cell r="B296">
            <v>4560000</v>
          </cell>
          <cell r="AU296">
            <v>17000</v>
          </cell>
          <cell r="AV296">
            <v>72</v>
          </cell>
        </row>
        <row r="297">
          <cell r="A297">
            <v>72000</v>
          </cell>
          <cell r="B297">
            <v>5544000</v>
          </cell>
          <cell r="AU297">
            <v>17000</v>
          </cell>
          <cell r="AV297">
            <v>66</v>
          </cell>
        </row>
        <row r="298">
          <cell r="A298">
            <v>65000</v>
          </cell>
          <cell r="B298">
            <v>4810000</v>
          </cell>
          <cell r="AU298">
            <v>18000</v>
          </cell>
          <cell r="AV298">
            <v>78</v>
          </cell>
        </row>
        <row r="299">
          <cell r="A299">
            <v>65000</v>
          </cell>
          <cell r="B299">
            <v>4355000</v>
          </cell>
          <cell r="AU299">
            <v>21000</v>
          </cell>
          <cell r="AV299">
            <v>69</v>
          </cell>
        </row>
        <row r="300">
          <cell r="A300">
            <v>65000</v>
          </cell>
          <cell r="B300">
            <v>4420000</v>
          </cell>
          <cell r="AU300">
            <v>18000</v>
          </cell>
          <cell r="AV300">
            <v>65</v>
          </cell>
        </row>
        <row r="301">
          <cell r="A301">
            <v>72000</v>
          </cell>
          <cell r="B301">
            <v>3960000</v>
          </cell>
          <cell r="AU301">
            <v>16000</v>
          </cell>
          <cell r="AV301">
            <v>80</v>
          </cell>
        </row>
        <row r="302">
          <cell r="A302">
            <v>72000</v>
          </cell>
          <cell r="B302">
            <v>4608000</v>
          </cell>
          <cell r="AU302">
            <v>14000</v>
          </cell>
          <cell r="AV302">
            <v>98</v>
          </cell>
        </row>
        <row r="303">
          <cell r="A303">
            <v>71000</v>
          </cell>
          <cell r="B303">
            <v>5183000</v>
          </cell>
          <cell r="AU303">
            <v>15000</v>
          </cell>
          <cell r="AV303">
            <v>92</v>
          </cell>
        </row>
        <row r="304">
          <cell r="A304">
            <v>66000</v>
          </cell>
          <cell r="B304">
            <v>3960000</v>
          </cell>
          <cell r="AU304">
            <v>14000</v>
          </cell>
          <cell r="AV304">
            <v>98</v>
          </cell>
        </row>
        <row r="305">
          <cell r="A305">
            <v>71000</v>
          </cell>
          <cell r="B305">
            <v>4118000</v>
          </cell>
          <cell r="AU305">
            <v>14000</v>
          </cell>
          <cell r="AV305">
            <v>104</v>
          </cell>
        </row>
        <row r="306">
          <cell r="A306">
            <v>74000</v>
          </cell>
          <cell r="B306">
            <v>4736000</v>
          </cell>
          <cell r="AU306">
            <v>16000</v>
          </cell>
          <cell r="AV306">
            <v>98</v>
          </cell>
        </row>
        <row r="307">
          <cell r="A307">
            <v>73000</v>
          </cell>
          <cell r="B307">
            <v>4161000</v>
          </cell>
          <cell r="AU307">
            <v>18000</v>
          </cell>
          <cell r="AV307">
            <v>115</v>
          </cell>
        </row>
        <row r="308">
          <cell r="A308">
            <v>140000</v>
          </cell>
          <cell r="B308">
            <v>11060000</v>
          </cell>
          <cell r="AU308">
            <v>18000</v>
          </cell>
          <cell r="AV308">
            <v>118</v>
          </cell>
        </row>
        <row r="309">
          <cell r="A309">
            <v>145000</v>
          </cell>
          <cell r="B309">
            <v>11890000</v>
          </cell>
          <cell r="AU309">
            <v>115000</v>
          </cell>
          <cell r="AV309">
            <v>122</v>
          </cell>
        </row>
        <row r="310">
          <cell r="A310">
            <v>150000</v>
          </cell>
          <cell r="B310">
            <v>13500000</v>
          </cell>
          <cell r="AU310">
            <v>122000</v>
          </cell>
          <cell r="AV310">
            <v>70</v>
          </cell>
        </row>
        <row r="311">
          <cell r="A311">
            <v>135000</v>
          </cell>
          <cell r="B311">
            <v>10935000</v>
          </cell>
          <cell r="AU311">
            <v>124000</v>
          </cell>
          <cell r="AV311">
            <v>88</v>
          </cell>
        </row>
        <row r="312">
          <cell r="A312">
            <v>117000</v>
          </cell>
          <cell r="B312">
            <v>8541000</v>
          </cell>
          <cell r="AU312">
            <v>136000</v>
          </cell>
          <cell r="AV312">
            <v>102</v>
          </cell>
        </row>
        <row r="313">
          <cell r="A313">
            <v>120000</v>
          </cell>
          <cell r="B313">
            <v>9960000</v>
          </cell>
          <cell r="AU313">
            <v>134000</v>
          </cell>
          <cell r="AV313">
            <v>63</v>
          </cell>
        </row>
        <row r="314">
          <cell r="A314">
            <v>135000</v>
          </cell>
          <cell r="B314">
            <v>10125000</v>
          </cell>
          <cell r="AU314">
            <v>145000</v>
          </cell>
          <cell r="AV314">
            <v>66</v>
          </cell>
        </row>
        <row r="315">
          <cell r="A315">
            <v>120000</v>
          </cell>
          <cell r="B315">
            <v>8880000</v>
          </cell>
          <cell r="AU315">
            <v>140000</v>
          </cell>
          <cell r="AV315">
            <v>77</v>
          </cell>
        </row>
        <row r="316">
          <cell r="A316">
            <v>125000</v>
          </cell>
          <cell r="B316">
            <v>10000000</v>
          </cell>
          <cell r="AU316">
            <v>130000</v>
          </cell>
          <cell r="AV316">
            <v>67</v>
          </cell>
        </row>
        <row r="317">
          <cell r="A317">
            <v>130000</v>
          </cell>
          <cell r="B317">
            <v>8840000</v>
          </cell>
          <cell r="AU317">
            <v>132000</v>
          </cell>
          <cell r="AV317">
            <v>79</v>
          </cell>
        </row>
        <row r="318">
          <cell r="A318">
            <v>122000</v>
          </cell>
          <cell r="B318">
            <v>9516000</v>
          </cell>
          <cell r="AU318">
            <v>135000</v>
          </cell>
          <cell r="AV318">
            <v>68</v>
          </cell>
        </row>
        <row r="319">
          <cell r="A319">
            <v>122000</v>
          </cell>
          <cell r="B319">
            <v>7930000</v>
          </cell>
          <cell r="AU319">
            <v>134000</v>
          </cell>
          <cell r="AV319">
            <v>70</v>
          </cell>
        </row>
        <row r="320">
          <cell r="A320">
            <v>128000</v>
          </cell>
          <cell r="B320">
            <v>8448000</v>
          </cell>
          <cell r="AU320">
            <v>146000</v>
          </cell>
          <cell r="AV320">
            <v>70</v>
          </cell>
        </row>
        <row r="321">
          <cell r="A321">
            <v>120000</v>
          </cell>
          <cell r="B321">
            <v>6360000</v>
          </cell>
          <cell r="AU321">
            <v>157000</v>
          </cell>
          <cell r="AV321">
            <v>74</v>
          </cell>
        </row>
        <row r="322">
          <cell r="A322">
            <v>125000</v>
          </cell>
          <cell r="B322">
            <v>8375000</v>
          </cell>
          <cell r="AU322">
            <v>145000</v>
          </cell>
          <cell r="AV322">
            <v>92</v>
          </cell>
        </row>
        <row r="323">
          <cell r="A323">
            <v>23000</v>
          </cell>
          <cell r="B323">
            <v>1518000</v>
          </cell>
          <cell r="AU323">
            <v>145000</v>
          </cell>
          <cell r="AV323">
            <v>52</v>
          </cell>
        </row>
        <row r="324">
          <cell r="A324">
            <v>24000</v>
          </cell>
          <cell r="B324">
            <v>1560000</v>
          </cell>
          <cell r="AU324">
            <v>8000</v>
          </cell>
          <cell r="AV324">
            <v>59</v>
          </cell>
        </row>
        <row r="325">
          <cell r="A325">
            <v>23000</v>
          </cell>
          <cell r="B325">
            <v>1725000</v>
          </cell>
          <cell r="AU325">
            <v>9000</v>
          </cell>
          <cell r="AV325">
            <v>46</v>
          </cell>
        </row>
        <row r="326">
          <cell r="A326">
            <v>22000</v>
          </cell>
          <cell r="B326">
            <v>1342000</v>
          </cell>
          <cell r="AU326">
            <v>11000</v>
          </cell>
          <cell r="AV326">
            <v>49</v>
          </cell>
        </row>
        <row r="327">
          <cell r="A327">
            <v>18000</v>
          </cell>
          <cell r="B327">
            <v>900000</v>
          </cell>
          <cell r="AU327">
            <v>13000</v>
          </cell>
          <cell r="AV327">
            <v>44</v>
          </cell>
        </row>
        <row r="328">
          <cell r="A328">
            <v>17000</v>
          </cell>
          <cell r="B328">
            <v>901000</v>
          </cell>
          <cell r="AU328">
            <v>16000</v>
          </cell>
          <cell r="AV328">
            <v>42</v>
          </cell>
        </row>
        <row r="329">
          <cell r="A329">
            <v>16000</v>
          </cell>
          <cell r="B329">
            <v>656000</v>
          </cell>
          <cell r="AU329">
            <v>10000</v>
          </cell>
          <cell r="AV329">
            <v>44</v>
          </cell>
        </row>
        <row r="330">
          <cell r="A330">
            <v>15000</v>
          </cell>
          <cell r="B330">
            <v>750000</v>
          </cell>
          <cell r="AU330">
            <v>9000</v>
          </cell>
          <cell r="AV330">
            <v>40</v>
          </cell>
        </row>
        <row r="331">
          <cell r="A331">
            <v>15000</v>
          </cell>
          <cell r="B331">
            <v>690000</v>
          </cell>
          <cell r="AU331">
            <v>10000</v>
          </cell>
          <cell r="AV331">
            <v>54</v>
          </cell>
        </row>
        <row r="332">
          <cell r="A332">
            <v>14000</v>
          </cell>
          <cell r="B332">
            <v>644000</v>
          </cell>
          <cell r="AU332">
            <v>10000</v>
          </cell>
          <cell r="AV332">
            <v>50</v>
          </cell>
        </row>
        <row r="333">
          <cell r="A333">
            <v>11000</v>
          </cell>
          <cell r="B333">
            <v>583000</v>
          </cell>
          <cell r="AU333">
            <v>12000</v>
          </cell>
          <cell r="AV333">
            <v>45</v>
          </cell>
        </row>
        <row r="334">
          <cell r="A334">
            <v>11000</v>
          </cell>
          <cell r="B334">
            <v>517000</v>
          </cell>
          <cell r="AU334">
            <v>12000</v>
          </cell>
          <cell r="AV334">
            <v>52</v>
          </cell>
        </row>
        <row r="335">
          <cell r="A335">
            <v>11000</v>
          </cell>
          <cell r="B335">
            <v>572000</v>
          </cell>
          <cell r="AU335">
            <v>11000</v>
          </cell>
          <cell r="AV335">
            <v>45</v>
          </cell>
        </row>
        <row r="336">
          <cell r="A336">
            <v>8000</v>
          </cell>
          <cell r="B336">
            <v>344000</v>
          </cell>
          <cell r="AU336">
            <v>13000</v>
          </cell>
          <cell r="AV336">
            <v>46</v>
          </cell>
        </row>
        <row r="337">
          <cell r="A337">
            <v>7000</v>
          </cell>
          <cell r="B337">
            <v>371000</v>
          </cell>
          <cell r="AU337">
            <v>14000</v>
          </cell>
          <cell r="AV337">
            <v>62</v>
          </cell>
        </row>
        <row r="338">
          <cell r="A338">
            <v>18000</v>
          </cell>
          <cell r="B338">
            <v>1548000</v>
          </cell>
          <cell r="AU338">
            <v>13000</v>
          </cell>
          <cell r="AV338">
            <v>39</v>
          </cell>
        </row>
        <row r="339">
          <cell r="A339">
            <v>18000</v>
          </cell>
          <cell r="B339">
            <v>1314000</v>
          </cell>
          <cell r="AU339">
            <v>230000</v>
          </cell>
          <cell r="AV339">
            <v>128</v>
          </cell>
        </row>
        <row r="340">
          <cell r="A340">
            <v>17000</v>
          </cell>
          <cell r="B340">
            <v>1224000</v>
          </cell>
          <cell r="AU340">
            <v>255000</v>
          </cell>
          <cell r="AV340">
            <v>105</v>
          </cell>
        </row>
        <row r="341">
          <cell r="A341">
            <v>17000</v>
          </cell>
          <cell r="B341">
            <v>1122000</v>
          </cell>
          <cell r="AU341">
            <v>300000</v>
          </cell>
          <cell r="AV341">
            <v>115</v>
          </cell>
        </row>
        <row r="342">
          <cell r="A342">
            <v>18000</v>
          </cell>
          <cell r="B342">
            <v>1404000</v>
          </cell>
          <cell r="AU342">
            <v>280000</v>
          </cell>
          <cell r="AV342">
            <v>96</v>
          </cell>
        </row>
        <row r="343">
          <cell r="A343">
            <v>21000</v>
          </cell>
          <cell r="B343">
            <v>1449000</v>
          </cell>
          <cell r="AU343">
            <v>320000</v>
          </cell>
          <cell r="AV343">
            <v>75</v>
          </cell>
        </row>
        <row r="344">
          <cell r="A344">
            <v>18000</v>
          </cell>
          <cell r="B344">
            <v>1170000</v>
          </cell>
          <cell r="AU344">
            <v>340000</v>
          </cell>
          <cell r="AV344">
            <v>87</v>
          </cell>
        </row>
        <row r="345">
          <cell r="A345">
            <v>16000</v>
          </cell>
          <cell r="B345">
            <v>1280000</v>
          </cell>
          <cell r="AU345">
            <v>390000</v>
          </cell>
          <cell r="AV345">
            <v>78</v>
          </cell>
        </row>
        <row r="346">
          <cell r="A346">
            <v>14000</v>
          </cell>
          <cell r="B346">
            <v>1372000</v>
          </cell>
          <cell r="AU346">
            <v>370000</v>
          </cell>
          <cell r="AV346">
            <v>91</v>
          </cell>
        </row>
        <row r="347">
          <cell r="A347">
            <v>15000</v>
          </cell>
          <cell r="B347">
            <v>1380000</v>
          </cell>
          <cell r="AU347">
            <v>350000</v>
          </cell>
          <cell r="AV347">
            <v>74</v>
          </cell>
        </row>
        <row r="348">
          <cell r="A348">
            <v>14000</v>
          </cell>
          <cell r="B348">
            <v>1372000</v>
          </cell>
          <cell r="AU348">
            <v>420000</v>
          </cell>
          <cell r="AV348">
            <v>74</v>
          </cell>
        </row>
        <row r="349">
          <cell r="A349">
            <v>14000</v>
          </cell>
          <cell r="B349">
            <v>1456000</v>
          </cell>
          <cell r="AU349">
            <v>400000</v>
          </cell>
          <cell r="AV349">
            <v>90</v>
          </cell>
        </row>
        <row r="350">
          <cell r="A350">
            <v>16000</v>
          </cell>
          <cell r="B350">
            <v>1568000</v>
          </cell>
          <cell r="AU350">
            <v>450000</v>
          </cell>
          <cell r="AV350">
            <v>77</v>
          </cell>
        </row>
        <row r="351">
          <cell r="A351">
            <v>18000</v>
          </cell>
          <cell r="B351">
            <v>2070000</v>
          </cell>
          <cell r="AU351">
            <v>510000</v>
          </cell>
          <cell r="AV351">
            <v>91</v>
          </cell>
        </row>
        <row r="352">
          <cell r="A352">
            <v>18000</v>
          </cell>
          <cell r="B352">
            <v>2124000</v>
          </cell>
          <cell r="AU352">
            <v>460000</v>
          </cell>
          <cell r="AV352">
            <v>71</v>
          </cell>
        </row>
        <row r="353">
          <cell r="A353">
            <v>115000</v>
          </cell>
          <cell r="B353">
            <v>14030000</v>
          </cell>
          <cell r="AU353">
            <v>480000</v>
          </cell>
          <cell r="AV353">
            <v>69</v>
          </cell>
        </row>
        <row r="354">
          <cell r="A354">
            <v>122000</v>
          </cell>
          <cell r="B354">
            <v>8540000</v>
          </cell>
          <cell r="AU354">
            <v>64000</v>
          </cell>
          <cell r="AV354">
            <v>70</v>
          </cell>
        </row>
        <row r="355">
          <cell r="A355">
            <v>124000</v>
          </cell>
          <cell r="B355">
            <v>10912000</v>
          </cell>
          <cell r="AU355">
            <v>58000</v>
          </cell>
          <cell r="AV355">
            <v>77</v>
          </cell>
        </row>
        <row r="356">
          <cell r="A356">
            <v>136000</v>
          </cell>
          <cell r="B356">
            <v>13872000</v>
          </cell>
          <cell r="AU356">
            <v>50000</v>
          </cell>
          <cell r="AV356">
            <v>87</v>
          </cell>
        </row>
        <row r="357">
          <cell r="A357">
            <v>134000</v>
          </cell>
          <cell r="B357">
            <v>8442000</v>
          </cell>
          <cell r="AU357">
            <v>43000</v>
          </cell>
          <cell r="AV357">
            <v>48</v>
          </cell>
        </row>
        <row r="358">
          <cell r="A358">
            <v>145000</v>
          </cell>
          <cell r="B358">
            <v>9570000</v>
          </cell>
          <cell r="AU358">
            <v>43000</v>
          </cell>
          <cell r="AV358">
            <v>75</v>
          </cell>
        </row>
        <row r="359">
          <cell r="A359">
            <v>140000</v>
          </cell>
          <cell r="B359">
            <v>10780000</v>
          </cell>
          <cell r="AU359">
            <v>45000</v>
          </cell>
          <cell r="AV359">
            <v>74</v>
          </cell>
        </row>
        <row r="360">
          <cell r="A360">
            <v>130000</v>
          </cell>
          <cell r="B360">
            <v>8710000</v>
          </cell>
          <cell r="AU360">
            <v>51000</v>
          </cell>
          <cell r="AV360">
            <v>89</v>
          </cell>
        </row>
        <row r="361">
          <cell r="A361">
            <v>132000</v>
          </cell>
          <cell r="B361">
            <v>10428000</v>
          </cell>
          <cell r="AU361">
            <v>40000</v>
          </cell>
          <cell r="AV361">
            <v>68</v>
          </cell>
        </row>
        <row r="362">
          <cell r="A362">
            <v>135000</v>
          </cell>
          <cell r="B362">
            <v>9180000</v>
          </cell>
          <cell r="AU362">
            <v>47000</v>
          </cell>
          <cell r="AV362">
            <v>73</v>
          </cell>
        </row>
        <row r="363">
          <cell r="A363">
            <v>134000</v>
          </cell>
          <cell r="B363">
            <v>9380000</v>
          </cell>
          <cell r="AU363">
            <v>45000</v>
          </cell>
          <cell r="AV363">
            <v>49</v>
          </cell>
        </row>
        <row r="364">
          <cell r="A364">
            <v>146000</v>
          </cell>
          <cell r="B364">
            <v>10220000</v>
          </cell>
          <cell r="AU364">
            <v>36000</v>
          </cell>
          <cell r="AV364">
            <v>67</v>
          </cell>
        </row>
        <row r="365">
          <cell r="A365">
            <v>157000</v>
          </cell>
          <cell r="B365">
            <v>11618000</v>
          </cell>
          <cell r="AU365">
            <v>48000</v>
          </cell>
          <cell r="AV365">
            <v>56</v>
          </cell>
        </row>
        <row r="366">
          <cell r="A366">
            <v>145000</v>
          </cell>
          <cell r="B366">
            <v>13340000</v>
          </cell>
          <cell r="AU366">
            <v>41000</v>
          </cell>
          <cell r="AV366">
            <v>55</v>
          </cell>
        </row>
        <row r="367">
          <cell r="A367">
            <v>145000</v>
          </cell>
          <cell r="B367">
            <v>7540000</v>
          </cell>
          <cell r="AU367">
            <v>41000</v>
          </cell>
          <cell r="AV367">
            <v>59</v>
          </cell>
        </row>
        <row r="368">
          <cell r="A368">
            <v>8000</v>
          </cell>
          <cell r="B368">
            <v>472000</v>
          </cell>
          <cell r="AU368">
            <v>43000</v>
          </cell>
          <cell r="AV368">
            <v>65</v>
          </cell>
        </row>
        <row r="369">
          <cell r="A369">
            <v>9000</v>
          </cell>
          <cell r="B369">
            <v>414000</v>
          </cell>
          <cell r="AU369">
            <v>11000</v>
          </cell>
          <cell r="AV369">
            <v>49</v>
          </cell>
        </row>
        <row r="370">
          <cell r="A370">
            <v>11000</v>
          </cell>
          <cell r="B370">
            <v>539000</v>
          </cell>
          <cell r="AU370">
            <v>10000</v>
          </cell>
          <cell r="AV370">
            <v>44</v>
          </cell>
        </row>
        <row r="371">
          <cell r="A371">
            <v>13000</v>
          </cell>
          <cell r="B371">
            <v>572000</v>
          </cell>
          <cell r="AU371">
            <v>11000</v>
          </cell>
          <cell r="AV371">
            <v>35</v>
          </cell>
        </row>
        <row r="372">
          <cell r="A372">
            <v>16000</v>
          </cell>
          <cell r="B372">
            <v>672000</v>
          </cell>
          <cell r="AU372">
            <v>11000</v>
          </cell>
          <cell r="AV372">
            <v>34</v>
          </cell>
        </row>
        <row r="373">
          <cell r="A373">
            <v>10000</v>
          </cell>
          <cell r="B373">
            <v>440000</v>
          </cell>
          <cell r="AU373">
            <v>11000</v>
          </cell>
          <cell r="AV373">
            <v>40</v>
          </cell>
        </row>
        <row r="374">
          <cell r="A374">
            <v>9000</v>
          </cell>
          <cell r="B374">
            <v>360000</v>
          </cell>
          <cell r="AU374">
            <v>10000</v>
          </cell>
          <cell r="AV374">
            <v>19</v>
          </cell>
        </row>
        <row r="375">
          <cell r="A375">
            <v>10000</v>
          </cell>
          <cell r="B375">
            <v>540000</v>
          </cell>
          <cell r="AU375">
            <v>12000</v>
          </cell>
          <cell r="AV375">
            <v>27</v>
          </cell>
        </row>
        <row r="376">
          <cell r="A376">
            <v>10000</v>
          </cell>
          <cell r="B376">
            <v>500000</v>
          </cell>
          <cell r="AU376">
            <v>12000</v>
          </cell>
          <cell r="AV376">
            <v>32</v>
          </cell>
        </row>
        <row r="377">
          <cell r="A377">
            <v>12000</v>
          </cell>
          <cell r="B377">
            <v>540000</v>
          </cell>
          <cell r="AU377">
            <v>9000</v>
          </cell>
          <cell r="AV377">
            <v>36</v>
          </cell>
        </row>
        <row r="378">
          <cell r="A378">
            <v>12000</v>
          </cell>
          <cell r="B378">
            <v>624000</v>
          </cell>
          <cell r="AU378">
            <v>9000</v>
          </cell>
          <cell r="AV378">
            <v>57</v>
          </cell>
        </row>
        <row r="379">
          <cell r="A379">
            <v>11000</v>
          </cell>
          <cell r="B379">
            <v>495000</v>
          </cell>
          <cell r="AU379">
            <v>9000</v>
          </cell>
          <cell r="AV379">
            <v>40</v>
          </cell>
        </row>
        <row r="380">
          <cell r="A380">
            <v>13000</v>
          </cell>
          <cell r="B380">
            <v>598000</v>
          </cell>
          <cell r="AU380">
            <v>11000</v>
          </cell>
          <cell r="AV380">
            <v>32</v>
          </cell>
        </row>
        <row r="381">
          <cell r="A381">
            <v>14000</v>
          </cell>
          <cell r="B381">
            <v>868000</v>
          </cell>
          <cell r="AU381">
            <v>13000</v>
          </cell>
          <cell r="AV381">
            <v>35</v>
          </cell>
        </row>
        <row r="382">
          <cell r="A382">
            <v>13000</v>
          </cell>
          <cell r="B382">
            <v>507000</v>
          </cell>
          <cell r="AU382">
            <v>11000</v>
          </cell>
          <cell r="AV382">
            <v>41</v>
          </cell>
        </row>
        <row r="383">
          <cell r="A383">
            <v>230000</v>
          </cell>
          <cell r="B383">
            <v>29440000</v>
          </cell>
          <cell r="AU383">
            <v>14000</v>
          </cell>
          <cell r="AV383">
            <v>33</v>
          </cell>
        </row>
        <row r="384">
          <cell r="A384">
            <v>255000</v>
          </cell>
          <cell r="B384">
            <v>26775000</v>
          </cell>
          <cell r="AU384">
            <v>14000</v>
          </cell>
          <cell r="AV384">
            <v>55</v>
          </cell>
        </row>
        <row r="385">
          <cell r="A385">
            <v>300000</v>
          </cell>
          <cell r="B385">
            <v>34500000</v>
          </cell>
          <cell r="AU385">
            <v>15000</v>
          </cell>
          <cell r="AV385">
            <v>52</v>
          </cell>
        </row>
        <row r="386">
          <cell r="A386">
            <v>280000</v>
          </cell>
          <cell r="B386">
            <v>26880000</v>
          </cell>
          <cell r="AU386">
            <v>15000</v>
          </cell>
          <cell r="AV386">
            <v>64</v>
          </cell>
        </row>
        <row r="387">
          <cell r="A387">
            <v>320000</v>
          </cell>
          <cell r="B387">
            <v>24000000</v>
          </cell>
          <cell r="AU387">
            <v>10000</v>
          </cell>
          <cell r="AV387">
            <v>70</v>
          </cell>
        </row>
        <row r="388">
          <cell r="A388">
            <v>340000</v>
          </cell>
          <cell r="B388">
            <v>29580000</v>
          </cell>
          <cell r="AU388">
            <v>11000</v>
          </cell>
          <cell r="AV388">
            <v>44</v>
          </cell>
        </row>
        <row r="389">
          <cell r="A389">
            <v>390000</v>
          </cell>
          <cell r="B389">
            <v>30420000</v>
          </cell>
          <cell r="AU389">
            <v>6000</v>
          </cell>
          <cell r="AV389">
            <v>41</v>
          </cell>
        </row>
        <row r="390">
          <cell r="A390">
            <v>370000</v>
          </cell>
          <cell r="B390">
            <v>33670000</v>
          </cell>
          <cell r="AU390">
            <v>8000</v>
          </cell>
          <cell r="AV390">
            <v>44</v>
          </cell>
        </row>
        <row r="391">
          <cell r="A391">
            <v>350000</v>
          </cell>
          <cell r="B391">
            <v>25900000</v>
          </cell>
          <cell r="AU391">
            <v>7000</v>
          </cell>
          <cell r="AV391">
            <v>49</v>
          </cell>
        </row>
        <row r="392">
          <cell r="A392">
            <v>420000</v>
          </cell>
          <cell r="B392">
            <v>31080000</v>
          </cell>
          <cell r="AU392">
            <v>7000</v>
          </cell>
          <cell r="AV392">
            <v>48</v>
          </cell>
        </row>
        <row r="393">
          <cell r="A393">
            <v>400000</v>
          </cell>
          <cell r="B393">
            <v>36000000</v>
          </cell>
          <cell r="AU393">
            <v>6000</v>
          </cell>
          <cell r="AV393">
            <v>59</v>
          </cell>
        </row>
        <row r="394">
          <cell r="A394">
            <v>450000</v>
          </cell>
          <cell r="B394">
            <v>34650000</v>
          </cell>
          <cell r="AU394">
            <v>6000</v>
          </cell>
          <cell r="AV394">
            <v>48</v>
          </cell>
        </row>
        <row r="395">
          <cell r="A395">
            <v>510000</v>
          </cell>
          <cell r="B395">
            <v>46410000</v>
          </cell>
          <cell r="AU395">
            <v>7000</v>
          </cell>
          <cell r="AV395">
            <v>60</v>
          </cell>
        </row>
        <row r="396">
          <cell r="A396">
            <v>460000</v>
          </cell>
          <cell r="B396">
            <v>32660000</v>
          </cell>
          <cell r="AU396">
            <v>7000</v>
          </cell>
          <cell r="AV396">
            <v>66</v>
          </cell>
        </row>
        <row r="397">
          <cell r="A397">
            <v>480000</v>
          </cell>
          <cell r="B397">
            <v>33120000</v>
          </cell>
          <cell r="AU397">
            <v>7000</v>
          </cell>
          <cell r="AV397">
            <v>56</v>
          </cell>
        </row>
        <row r="398">
          <cell r="A398">
            <v>64000</v>
          </cell>
          <cell r="B398">
            <v>4480000</v>
          </cell>
          <cell r="AU398">
            <v>5000</v>
          </cell>
          <cell r="AV398">
            <v>52</v>
          </cell>
        </row>
        <row r="399">
          <cell r="A399">
            <v>58000</v>
          </cell>
          <cell r="B399">
            <v>4466000</v>
          </cell>
          <cell r="AU399">
            <v>10000</v>
          </cell>
          <cell r="AV399">
            <v>46</v>
          </cell>
        </row>
        <row r="400">
          <cell r="A400">
            <v>50000</v>
          </cell>
          <cell r="B400">
            <v>4350000</v>
          </cell>
          <cell r="AU400">
            <v>9000</v>
          </cell>
          <cell r="AV400">
            <v>45</v>
          </cell>
        </row>
        <row r="401">
          <cell r="A401">
            <v>43000</v>
          </cell>
          <cell r="B401">
            <v>2064000</v>
          </cell>
          <cell r="AU401">
            <v>10000</v>
          </cell>
          <cell r="AV401">
            <v>35</v>
          </cell>
        </row>
        <row r="402">
          <cell r="A402">
            <v>43000</v>
          </cell>
          <cell r="B402">
            <v>3225000</v>
          </cell>
          <cell r="AU402">
            <v>9000</v>
          </cell>
          <cell r="AV402">
            <v>50</v>
          </cell>
        </row>
        <row r="403">
          <cell r="A403">
            <v>45000</v>
          </cell>
          <cell r="B403">
            <v>3330000</v>
          </cell>
          <cell r="AU403">
            <v>9000</v>
          </cell>
          <cell r="AV403">
            <v>62</v>
          </cell>
        </row>
        <row r="404">
          <cell r="A404">
            <v>51000</v>
          </cell>
          <cell r="B404">
            <v>4539000</v>
          </cell>
          <cell r="AU404">
            <v>6000</v>
          </cell>
          <cell r="AV404">
            <v>64</v>
          </cell>
        </row>
        <row r="405">
          <cell r="A405">
            <v>40000</v>
          </cell>
          <cell r="B405">
            <v>2720000</v>
          </cell>
          <cell r="AU405">
            <v>14000</v>
          </cell>
          <cell r="AV405">
            <v>55</v>
          </cell>
        </row>
        <row r="406">
          <cell r="A406">
            <v>47000</v>
          </cell>
          <cell r="B406">
            <v>3431000</v>
          </cell>
          <cell r="AU406">
            <v>12000</v>
          </cell>
          <cell r="AV406">
            <v>46</v>
          </cell>
        </row>
        <row r="407">
          <cell r="A407">
            <v>45000</v>
          </cell>
          <cell r="B407">
            <v>2205000</v>
          </cell>
          <cell r="AU407">
            <v>9000</v>
          </cell>
          <cell r="AV407">
            <v>37</v>
          </cell>
        </row>
        <row r="408">
          <cell r="A408">
            <v>36000</v>
          </cell>
          <cell r="B408">
            <v>2412000</v>
          </cell>
          <cell r="AU408">
            <v>10000</v>
          </cell>
          <cell r="AV408">
            <v>28</v>
          </cell>
        </row>
        <row r="409">
          <cell r="A409">
            <v>48000</v>
          </cell>
          <cell r="B409">
            <v>2688000</v>
          </cell>
          <cell r="AU409">
            <v>10000</v>
          </cell>
          <cell r="AV409">
            <v>29</v>
          </cell>
        </row>
        <row r="410">
          <cell r="A410">
            <v>41000</v>
          </cell>
          <cell r="B410">
            <v>2255000</v>
          </cell>
          <cell r="AU410">
            <v>65000</v>
          </cell>
          <cell r="AV410">
            <v>80</v>
          </cell>
        </row>
        <row r="411">
          <cell r="A411">
            <v>41000</v>
          </cell>
          <cell r="B411">
            <v>2419000</v>
          </cell>
          <cell r="AU411">
            <v>69000</v>
          </cell>
          <cell r="AV411">
            <v>70</v>
          </cell>
        </row>
        <row r="412">
          <cell r="A412">
            <v>43000</v>
          </cell>
          <cell r="B412">
            <v>2795000</v>
          </cell>
          <cell r="AU412">
            <v>58000</v>
          </cell>
          <cell r="AV412">
            <v>80</v>
          </cell>
        </row>
        <row r="413">
          <cell r="A413">
            <v>11000</v>
          </cell>
          <cell r="B413">
            <v>539000</v>
          </cell>
          <cell r="AU413">
            <v>53000</v>
          </cell>
          <cell r="AV413">
            <v>70</v>
          </cell>
        </row>
        <row r="414">
          <cell r="A414">
            <v>10000</v>
          </cell>
          <cell r="B414">
            <v>440000</v>
          </cell>
          <cell r="AU414">
            <v>60000</v>
          </cell>
          <cell r="AV414">
            <v>98</v>
          </cell>
        </row>
        <row r="415">
          <cell r="A415">
            <v>11000</v>
          </cell>
          <cell r="B415">
            <v>385000</v>
          </cell>
          <cell r="AU415">
            <v>67000</v>
          </cell>
          <cell r="AV415">
            <v>72</v>
          </cell>
        </row>
        <row r="416">
          <cell r="A416">
            <v>11000</v>
          </cell>
          <cell r="B416">
            <v>374000</v>
          </cell>
          <cell r="AU416">
            <v>64000</v>
          </cell>
          <cell r="AV416">
            <v>67</v>
          </cell>
        </row>
        <row r="417">
          <cell r="A417">
            <v>11000</v>
          </cell>
          <cell r="B417">
            <v>440000</v>
          </cell>
          <cell r="AU417">
            <v>59000</v>
          </cell>
          <cell r="AV417">
            <v>73</v>
          </cell>
        </row>
        <row r="418">
          <cell r="A418">
            <v>10000</v>
          </cell>
          <cell r="B418">
            <v>190000</v>
          </cell>
          <cell r="AU418">
            <v>58000</v>
          </cell>
          <cell r="AV418">
            <v>64</v>
          </cell>
        </row>
        <row r="419">
          <cell r="A419">
            <v>12000</v>
          </cell>
          <cell r="B419">
            <v>324000</v>
          </cell>
          <cell r="AU419">
            <v>53000</v>
          </cell>
          <cell r="AV419">
            <v>57</v>
          </cell>
        </row>
        <row r="420">
          <cell r="A420">
            <v>12000</v>
          </cell>
          <cell r="B420">
            <v>384000</v>
          </cell>
          <cell r="AU420">
            <v>50000</v>
          </cell>
          <cell r="AV420">
            <v>70</v>
          </cell>
        </row>
        <row r="421">
          <cell r="A421">
            <v>9000</v>
          </cell>
          <cell r="B421">
            <v>324000</v>
          </cell>
          <cell r="AU421">
            <v>45000</v>
          </cell>
          <cell r="AV421">
            <v>65</v>
          </cell>
        </row>
        <row r="422">
          <cell r="A422">
            <v>9000</v>
          </cell>
          <cell r="B422">
            <v>513000</v>
          </cell>
          <cell r="AU422">
            <v>45000</v>
          </cell>
          <cell r="AV422">
            <v>64</v>
          </cell>
        </row>
        <row r="423">
          <cell r="A423">
            <v>9000</v>
          </cell>
          <cell r="B423">
            <v>360000</v>
          </cell>
          <cell r="AU423">
            <v>49000</v>
          </cell>
          <cell r="AV423">
            <v>56</v>
          </cell>
        </row>
        <row r="424">
          <cell r="A424">
            <v>11000</v>
          </cell>
          <cell r="B424">
            <v>352000</v>
          </cell>
          <cell r="AU424">
            <v>51000</v>
          </cell>
          <cell r="AV424">
            <v>51</v>
          </cell>
        </row>
        <row r="425">
          <cell r="A425">
            <v>13000</v>
          </cell>
          <cell r="B425">
            <v>455000</v>
          </cell>
          <cell r="AU425">
            <v>18000</v>
          </cell>
          <cell r="AV425">
            <v>78</v>
          </cell>
        </row>
        <row r="426">
          <cell r="A426">
            <v>11000</v>
          </cell>
          <cell r="B426">
            <v>451000</v>
          </cell>
          <cell r="AU426">
            <v>20000</v>
          </cell>
          <cell r="AV426">
            <v>74</v>
          </cell>
        </row>
        <row r="427">
          <cell r="A427">
            <v>14000</v>
          </cell>
          <cell r="B427">
            <v>462000</v>
          </cell>
          <cell r="AU427">
            <v>18000</v>
          </cell>
          <cell r="AV427">
            <v>65</v>
          </cell>
        </row>
        <row r="428">
          <cell r="A428">
            <v>14000</v>
          </cell>
          <cell r="B428">
            <v>770000</v>
          </cell>
          <cell r="AU428">
            <v>18000</v>
          </cell>
          <cell r="AV428">
            <v>81</v>
          </cell>
        </row>
        <row r="429">
          <cell r="A429">
            <v>15000</v>
          </cell>
          <cell r="B429">
            <v>780000</v>
          </cell>
          <cell r="AU429">
            <v>18000</v>
          </cell>
          <cell r="AV429">
            <v>70</v>
          </cell>
        </row>
        <row r="430">
          <cell r="A430">
            <v>15000</v>
          </cell>
          <cell r="B430">
            <v>960000</v>
          </cell>
          <cell r="AU430">
            <v>15000</v>
          </cell>
          <cell r="AV430">
            <v>50</v>
          </cell>
        </row>
        <row r="431">
          <cell r="A431">
            <v>10000</v>
          </cell>
          <cell r="B431">
            <v>700000</v>
          </cell>
          <cell r="AU431">
            <v>16000</v>
          </cell>
          <cell r="AV431">
            <v>58</v>
          </cell>
        </row>
        <row r="432">
          <cell r="A432">
            <v>11000</v>
          </cell>
          <cell r="B432">
            <v>484000</v>
          </cell>
          <cell r="AU432">
            <v>15000</v>
          </cell>
          <cell r="AV432">
            <v>69</v>
          </cell>
        </row>
        <row r="433">
          <cell r="A433">
            <v>6000</v>
          </cell>
          <cell r="B433">
            <v>246000</v>
          </cell>
          <cell r="AU433">
            <v>14000</v>
          </cell>
          <cell r="AV433">
            <v>56</v>
          </cell>
        </row>
        <row r="434">
          <cell r="A434">
            <v>8000</v>
          </cell>
          <cell r="B434">
            <v>352000</v>
          </cell>
          <cell r="AU434">
            <v>14000</v>
          </cell>
          <cell r="AV434">
            <v>61</v>
          </cell>
        </row>
        <row r="435">
          <cell r="A435">
            <v>7000</v>
          </cell>
          <cell r="B435">
            <v>343000</v>
          </cell>
          <cell r="AU435">
            <v>14000</v>
          </cell>
          <cell r="AV435">
            <v>53</v>
          </cell>
        </row>
        <row r="436">
          <cell r="A436">
            <v>7000</v>
          </cell>
          <cell r="B436">
            <v>336000</v>
          </cell>
          <cell r="AU436">
            <v>11000</v>
          </cell>
          <cell r="AV436">
            <v>50</v>
          </cell>
        </row>
        <row r="437">
          <cell r="A437">
            <v>6000</v>
          </cell>
          <cell r="B437">
            <v>354000</v>
          </cell>
          <cell r="AU437">
            <v>18000</v>
          </cell>
          <cell r="AV437">
            <v>62</v>
          </cell>
        </row>
        <row r="438">
          <cell r="A438">
            <v>6000</v>
          </cell>
          <cell r="B438">
            <v>288000</v>
          </cell>
          <cell r="AU438">
            <v>15000</v>
          </cell>
          <cell r="AV438">
            <v>66</v>
          </cell>
        </row>
        <row r="439">
          <cell r="A439">
            <v>7000</v>
          </cell>
          <cell r="B439">
            <v>420000</v>
          </cell>
          <cell r="AU439">
            <v>18000</v>
          </cell>
          <cell r="AV439">
            <v>60</v>
          </cell>
        </row>
        <row r="440">
          <cell r="A440">
            <v>7000</v>
          </cell>
          <cell r="B440">
            <v>462000</v>
          </cell>
          <cell r="AU440">
            <v>4000</v>
          </cell>
          <cell r="AV440">
            <v>51</v>
          </cell>
        </row>
        <row r="441">
          <cell r="A441">
            <v>7000</v>
          </cell>
          <cell r="B441">
            <v>392000</v>
          </cell>
          <cell r="AU441">
            <v>6000</v>
          </cell>
          <cell r="AV441">
            <v>45</v>
          </cell>
        </row>
        <row r="442">
          <cell r="A442">
            <v>5000</v>
          </cell>
          <cell r="B442">
            <v>260000</v>
          </cell>
          <cell r="AU442">
            <v>7000</v>
          </cell>
          <cell r="AV442">
            <v>35</v>
          </cell>
        </row>
        <row r="443">
          <cell r="A443">
            <v>10000</v>
          </cell>
          <cell r="B443">
            <v>460000</v>
          </cell>
          <cell r="AU443">
            <v>4000</v>
          </cell>
          <cell r="AV443">
            <v>47</v>
          </cell>
        </row>
        <row r="444">
          <cell r="A444">
            <v>9000</v>
          </cell>
          <cell r="B444">
            <v>405000</v>
          </cell>
          <cell r="AU444">
            <v>3000</v>
          </cell>
          <cell r="AV444">
            <v>53</v>
          </cell>
        </row>
        <row r="445">
          <cell r="A445">
            <v>10000</v>
          </cell>
          <cell r="B445">
            <v>350000</v>
          </cell>
          <cell r="AU445">
            <v>3000</v>
          </cell>
          <cell r="AV445">
            <v>47</v>
          </cell>
        </row>
        <row r="446">
          <cell r="A446">
            <v>9000</v>
          </cell>
          <cell r="B446">
            <v>450000</v>
          </cell>
          <cell r="AU446">
            <v>50000</v>
          </cell>
          <cell r="AV446">
            <v>45</v>
          </cell>
        </row>
        <row r="447">
          <cell r="A447">
            <v>9000</v>
          </cell>
          <cell r="B447">
            <v>558000</v>
          </cell>
          <cell r="AU447">
            <v>45000</v>
          </cell>
          <cell r="AV447">
            <v>57</v>
          </cell>
        </row>
        <row r="448">
          <cell r="A448">
            <v>6000</v>
          </cell>
          <cell r="B448">
            <v>384000</v>
          </cell>
          <cell r="AU448">
            <v>48000</v>
          </cell>
          <cell r="AV448">
            <v>51</v>
          </cell>
        </row>
        <row r="449">
          <cell r="A449">
            <v>14000</v>
          </cell>
          <cell r="B449">
            <v>770000</v>
          </cell>
          <cell r="AU449">
            <v>44000</v>
          </cell>
          <cell r="AV449">
            <v>44</v>
          </cell>
        </row>
        <row r="450">
          <cell r="A450">
            <v>12000</v>
          </cell>
          <cell r="B450">
            <v>552000</v>
          </cell>
          <cell r="AU450">
            <v>43000</v>
          </cell>
          <cell r="AV450">
            <v>49</v>
          </cell>
        </row>
        <row r="451">
          <cell r="A451">
            <v>9000</v>
          </cell>
          <cell r="B451">
            <v>333000</v>
          </cell>
          <cell r="AU451">
            <v>42000</v>
          </cell>
          <cell r="AV451">
            <v>51</v>
          </cell>
        </row>
        <row r="452">
          <cell r="A452">
            <v>10000</v>
          </cell>
          <cell r="B452">
            <v>280000</v>
          </cell>
          <cell r="AU452">
            <v>42000</v>
          </cell>
          <cell r="AV452">
            <v>54</v>
          </cell>
        </row>
        <row r="453">
          <cell r="A453">
            <v>10000</v>
          </cell>
          <cell r="B453">
            <v>290000</v>
          </cell>
          <cell r="AU453">
            <v>39000</v>
          </cell>
          <cell r="AV453">
            <v>42</v>
          </cell>
        </row>
        <row r="454">
          <cell r="A454">
            <v>65000</v>
          </cell>
          <cell r="B454">
            <v>5200000</v>
          </cell>
          <cell r="AU454">
            <v>46000</v>
          </cell>
          <cell r="AV454">
            <v>48</v>
          </cell>
        </row>
        <row r="455">
          <cell r="A455">
            <v>69000</v>
          </cell>
          <cell r="B455">
            <v>4830000</v>
          </cell>
          <cell r="AU455">
            <v>46000</v>
          </cell>
          <cell r="AV455">
            <v>43</v>
          </cell>
        </row>
        <row r="456">
          <cell r="A456">
            <v>58000</v>
          </cell>
          <cell r="B456">
            <v>4640000</v>
          </cell>
          <cell r="AU456">
            <v>50000</v>
          </cell>
          <cell r="AV456">
            <v>43</v>
          </cell>
        </row>
        <row r="457">
          <cell r="A457">
            <v>53000</v>
          </cell>
          <cell r="B457">
            <v>3710000</v>
          </cell>
          <cell r="AU457">
            <v>55000</v>
          </cell>
          <cell r="AV457">
            <v>34</v>
          </cell>
        </row>
        <row r="458">
          <cell r="A458">
            <v>60000</v>
          </cell>
          <cell r="B458">
            <v>5880000</v>
          </cell>
          <cell r="AU458">
            <v>59000</v>
          </cell>
          <cell r="AV458">
            <v>39</v>
          </cell>
        </row>
        <row r="459">
          <cell r="A459">
            <v>67000</v>
          </cell>
          <cell r="B459">
            <v>4824000</v>
          </cell>
          <cell r="AU459">
            <v>60000</v>
          </cell>
          <cell r="AV459">
            <v>34</v>
          </cell>
        </row>
        <row r="460">
          <cell r="A460">
            <v>64000</v>
          </cell>
          <cell r="B460">
            <v>4288000</v>
          </cell>
          <cell r="AU460">
            <v>60000</v>
          </cell>
          <cell r="AV460">
            <v>32</v>
          </cell>
        </row>
        <row r="461">
          <cell r="A461">
            <v>59000</v>
          </cell>
          <cell r="B461">
            <v>4307000</v>
          </cell>
          <cell r="AU461">
            <v>26000</v>
          </cell>
          <cell r="AV461">
            <v>66</v>
          </cell>
        </row>
        <row r="462">
          <cell r="A462">
            <v>58000</v>
          </cell>
          <cell r="B462">
            <v>3712000</v>
          </cell>
          <cell r="AU462">
            <v>28000</v>
          </cell>
          <cell r="AV462">
            <v>60</v>
          </cell>
        </row>
        <row r="463">
          <cell r="A463">
            <v>53000</v>
          </cell>
          <cell r="B463">
            <v>3021000</v>
          </cell>
          <cell r="AU463">
            <v>25000</v>
          </cell>
          <cell r="AV463">
            <v>45</v>
          </cell>
        </row>
        <row r="464">
          <cell r="A464">
            <v>50000</v>
          </cell>
          <cell r="B464">
            <v>3500000</v>
          </cell>
          <cell r="AU464">
            <v>26000</v>
          </cell>
          <cell r="AV464">
            <v>57</v>
          </cell>
        </row>
        <row r="465">
          <cell r="A465">
            <v>45000</v>
          </cell>
          <cell r="B465">
            <v>2925000</v>
          </cell>
          <cell r="AU465">
            <v>29000</v>
          </cell>
          <cell r="AV465">
            <v>57</v>
          </cell>
        </row>
        <row r="466">
          <cell r="A466">
            <v>45000</v>
          </cell>
          <cell r="B466">
            <v>2880000</v>
          </cell>
          <cell r="AU466">
            <v>27000</v>
          </cell>
          <cell r="AV466">
            <v>50</v>
          </cell>
        </row>
        <row r="467">
          <cell r="A467">
            <v>49000</v>
          </cell>
          <cell r="B467">
            <v>2744000</v>
          </cell>
          <cell r="AU467">
            <v>30000</v>
          </cell>
          <cell r="AV467">
            <v>54</v>
          </cell>
        </row>
        <row r="468">
          <cell r="A468">
            <v>51000</v>
          </cell>
          <cell r="B468">
            <v>2601000</v>
          </cell>
          <cell r="AU468">
            <v>28000</v>
          </cell>
          <cell r="AV468">
            <v>56</v>
          </cell>
        </row>
        <row r="469">
          <cell r="A469">
            <v>18000</v>
          </cell>
          <cell r="B469">
            <v>1404000</v>
          </cell>
          <cell r="AU469">
            <v>28000</v>
          </cell>
          <cell r="AV469">
            <v>40</v>
          </cell>
        </row>
        <row r="470">
          <cell r="A470">
            <v>20000</v>
          </cell>
          <cell r="B470">
            <v>1480000</v>
          </cell>
          <cell r="AU470">
            <v>25000</v>
          </cell>
          <cell r="AV470">
            <v>42</v>
          </cell>
        </row>
        <row r="471">
          <cell r="A471">
            <v>18000</v>
          </cell>
          <cell r="B471">
            <v>1170000</v>
          </cell>
          <cell r="AU471">
            <v>23000</v>
          </cell>
          <cell r="AV471">
            <v>48</v>
          </cell>
        </row>
        <row r="472">
          <cell r="A472">
            <v>18000</v>
          </cell>
          <cell r="B472">
            <v>1458000</v>
          </cell>
          <cell r="AU472">
            <v>21000</v>
          </cell>
          <cell r="AV472">
            <v>40</v>
          </cell>
        </row>
        <row r="473">
          <cell r="A473">
            <v>18000</v>
          </cell>
          <cell r="B473">
            <v>1260000</v>
          </cell>
          <cell r="AU473">
            <v>30000</v>
          </cell>
          <cell r="AV473">
            <v>37</v>
          </cell>
        </row>
        <row r="474">
          <cell r="A474">
            <v>15000</v>
          </cell>
          <cell r="B474">
            <v>750000</v>
          </cell>
          <cell r="AU474">
            <v>24000</v>
          </cell>
          <cell r="AV474">
            <v>44</v>
          </cell>
        </row>
        <row r="475">
          <cell r="A475">
            <v>16000</v>
          </cell>
          <cell r="B475">
            <v>928000</v>
          </cell>
          <cell r="AU475">
            <v>16000</v>
          </cell>
          <cell r="AV475">
            <v>60</v>
          </cell>
        </row>
        <row r="476">
          <cell r="A476">
            <v>15000</v>
          </cell>
          <cell r="B476">
            <v>1035000</v>
          </cell>
          <cell r="AU476">
            <v>7000</v>
          </cell>
          <cell r="AV476">
            <v>40</v>
          </cell>
        </row>
        <row r="477">
          <cell r="A477">
            <v>14000</v>
          </cell>
          <cell r="B477">
            <v>784000</v>
          </cell>
          <cell r="AU477">
            <v>5000</v>
          </cell>
          <cell r="AV477">
            <v>94</v>
          </cell>
        </row>
        <row r="478">
          <cell r="A478">
            <v>14000</v>
          </cell>
          <cell r="B478">
            <v>854000</v>
          </cell>
          <cell r="AU478">
            <v>4000</v>
          </cell>
          <cell r="AV478">
            <v>70</v>
          </cell>
        </row>
        <row r="479">
          <cell r="A479">
            <v>14000</v>
          </cell>
          <cell r="B479">
            <v>742000</v>
          </cell>
          <cell r="AU479">
            <v>225000</v>
          </cell>
          <cell r="AV479">
            <v>95</v>
          </cell>
        </row>
        <row r="480">
          <cell r="A480">
            <v>11000</v>
          </cell>
          <cell r="B480">
            <v>550000</v>
          </cell>
          <cell r="AU480">
            <v>224000</v>
          </cell>
          <cell r="AV480">
            <v>104</v>
          </cell>
        </row>
        <row r="481">
          <cell r="A481">
            <v>18000</v>
          </cell>
          <cell r="B481">
            <v>1116000</v>
          </cell>
          <cell r="AU481">
            <v>235000</v>
          </cell>
          <cell r="AV481">
            <v>121</v>
          </cell>
        </row>
        <row r="482">
          <cell r="A482">
            <v>15000</v>
          </cell>
          <cell r="B482">
            <v>990000</v>
          </cell>
          <cell r="AU482">
            <v>235000</v>
          </cell>
          <cell r="AV482">
            <v>65</v>
          </cell>
        </row>
        <row r="483">
          <cell r="A483">
            <v>18000</v>
          </cell>
          <cell r="B483">
            <v>1080000</v>
          </cell>
          <cell r="AU483">
            <v>225000</v>
          </cell>
          <cell r="AV483">
            <v>51</v>
          </cell>
        </row>
        <row r="484">
          <cell r="A484">
            <v>4000</v>
          </cell>
          <cell r="B484">
            <v>204000</v>
          </cell>
          <cell r="AU484">
            <v>215000</v>
          </cell>
          <cell r="AV484">
            <v>70</v>
          </cell>
        </row>
        <row r="485">
          <cell r="A485">
            <v>6000</v>
          </cell>
          <cell r="B485">
            <v>270000</v>
          </cell>
          <cell r="AU485">
            <v>215000</v>
          </cell>
          <cell r="AV485">
            <v>105</v>
          </cell>
        </row>
        <row r="486">
          <cell r="A486">
            <v>7000</v>
          </cell>
          <cell r="B486">
            <v>245000</v>
          </cell>
          <cell r="AU486">
            <v>220000</v>
          </cell>
          <cell r="AV486">
            <v>79</v>
          </cell>
        </row>
        <row r="487">
          <cell r="A487">
            <v>4000</v>
          </cell>
          <cell r="B487">
            <v>188000</v>
          </cell>
          <cell r="AU487">
            <v>225000</v>
          </cell>
          <cell r="AV487">
            <v>47</v>
          </cell>
        </row>
        <row r="488">
          <cell r="A488">
            <v>3000</v>
          </cell>
          <cell r="B488">
            <v>159000</v>
          </cell>
          <cell r="AU488">
            <v>255000</v>
          </cell>
          <cell r="AV488">
            <v>52</v>
          </cell>
        </row>
        <row r="489">
          <cell r="A489">
            <v>3000</v>
          </cell>
          <cell r="B489">
            <v>141000</v>
          </cell>
          <cell r="AU489">
            <v>225000</v>
          </cell>
          <cell r="AV489">
            <v>95</v>
          </cell>
        </row>
        <row r="490">
          <cell r="A490">
            <v>50000</v>
          </cell>
          <cell r="B490">
            <v>2250000</v>
          </cell>
          <cell r="AU490">
            <v>270000</v>
          </cell>
          <cell r="AV490">
            <v>66</v>
          </cell>
        </row>
        <row r="491">
          <cell r="A491">
            <v>45000</v>
          </cell>
          <cell r="B491">
            <v>2565000</v>
          </cell>
          <cell r="AU491">
            <v>265000</v>
          </cell>
          <cell r="AV491">
            <v>58</v>
          </cell>
        </row>
        <row r="492">
          <cell r="A492">
            <v>48000</v>
          </cell>
          <cell r="B492">
            <v>2448000</v>
          </cell>
          <cell r="AU492">
            <v>250000</v>
          </cell>
          <cell r="AV492">
            <v>66</v>
          </cell>
        </row>
        <row r="493">
          <cell r="A493">
            <v>44000</v>
          </cell>
          <cell r="B493">
            <v>1936000</v>
          </cell>
          <cell r="AU493">
            <v>260000</v>
          </cell>
          <cell r="AV493">
            <v>63</v>
          </cell>
        </row>
        <row r="494">
          <cell r="A494">
            <v>43000</v>
          </cell>
          <cell r="B494">
            <v>2107000</v>
          </cell>
          <cell r="AU494">
            <v>7000</v>
          </cell>
          <cell r="AV494">
            <v>64</v>
          </cell>
        </row>
        <row r="495">
          <cell r="A495">
            <v>42000</v>
          </cell>
          <cell r="B495">
            <v>2142000</v>
          </cell>
          <cell r="AU495">
            <v>8000</v>
          </cell>
          <cell r="AV495">
            <v>51</v>
          </cell>
        </row>
        <row r="496">
          <cell r="A496">
            <v>42000</v>
          </cell>
          <cell r="B496">
            <v>2268000</v>
          </cell>
          <cell r="AU496">
            <v>9000</v>
          </cell>
          <cell r="AV496">
            <v>61</v>
          </cell>
        </row>
        <row r="497">
          <cell r="A497">
            <v>39000</v>
          </cell>
          <cell r="B497">
            <v>1638000</v>
          </cell>
          <cell r="AU497">
            <v>8000</v>
          </cell>
          <cell r="AV497">
            <v>59</v>
          </cell>
        </row>
        <row r="498">
          <cell r="A498">
            <v>46000</v>
          </cell>
          <cell r="B498">
            <v>2208000</v>
          </cell>
          <cell r="AU498">
            <v>8000</v>
          </cell>
          <cell r="AV498">
            <v>61</v>
          </cell>
        </row>
        <row r="499">
          <cell r="A499">
            <v>46000</v>
          </cell>
          <cell r="B499">
            <v>1978000</v>
          </cell>
          <cell r="AU499">
            <v>6000</v>
          </cell>
          <cell r="AV499">
            <v>40</v>
          </cell>
        </row>
        <row r="500">
          <cell r="A500">
            <v>50000</v>
          </cell>
          <cell r="B500">
            <v>2150000</v>
          </cell>
          <cell r="AU500">
            <v>6000</v>
          </cell>
          <cell r="AV500">
            <v>54</v>
          </cell>
        </row>
        <row r="501">
          <cell r="A501">
            <v>55000</v>
          </cell>
          <cell r="B501">
            <v>1870000</v>
          </cell>
          <cell r="AU501">
            <v>7000</v>
          </cell>
          <cell r="AV501">
            <v>55</v>
          </cell>
        </row>
        <row r="502">
          <cell r="A502">
            <v>59000</v>
          </cell>
          <cell r="B502">
            <v>2301000</v>
          </cell>
          <cell r="AU502">
            <v>7000</v>
          </cell>
          <cell r="AV502">
            <v>55</v>
          </cell>
        </row>
        <row r="503">
          <cell r="A503">
            <v>60000</v>
          </cell>
          <cell r="B503">
            <v>2040000</v>
          </cell>
          <cell r="AU503">
            <v>7000</v>
          </cell>
          <cell r="AV503">
            <v>65</v>
          </cell>
        </row>
        <row r="504">
          <cell r="A504">
            <v>60000</v>
          </cell>
          <cell r="B504">
            <v>1920000</v>
          </cell>
          <cell r="AU504">
            <v>7000</v>
          </cell>
          <cell r="AV504">
            <v>61</v>
          </cell>
        </row>
        <row r="505">
          <cell r="A505">
            <v>26000</v>
          </cell>
          <cell r="B505">
            <v>1716000</v>
          </cell>
          <cell r="AU505">
            <v>7000</v>
          </cell>
          <cell r="AV505">
            <v>51</v>
          </cell>
        </row>
        <row r="506">
          <cell r="A506">
            <v>28000</v>
          </cell>
          <cell r="B506">
            <v>1680000</v>
          </cell>
          <cell r="AU506">
            <v>8000</v>
          </cell>
          <cell r="AV506">
            <v>63</v>
          </cell>
        </row>
        <row r="507">
          <cell r="A507">
            <v>25000</v>
          </cell>
          <cell r="B507">
            <v>1125000</v>
          </cell>
          <cell r="AU507">
            <v>7000</v>
          </cell>
          <cell r="AV507">
            <v>44</v>
          </cell>
        </row>
        <row r="508">
          <cell r="A508">
            <v>26000</v>
          </cell>
          <cell r="B508">
            <v>1482000</v>
          </cell>
          <cell r="AU508">
            <v>6000</v>
          </cell>
          <cell r="AV508">
            <v>61</v>
          </cell>
        </row>
        <row r="509">
          <cell r="A509">
            <v>29000</v>
          </cell>
          <cell r="B509">
            <v>1653000</v>
          </cell>
          <cell r="AU509">
            <v>91000</v>
          </cell>
          <cell r="AV509">
            <v>77</v>
          </cell>
        </row>
        <row r="510">
          <cell r="A510">
            <v>27000</v>
          </cell>
          <cell r="B510">
            <v>1350000</v>
          </cell>
          <cell r="AU510">
            <v>108000</v>
          </cell>
          <cell r="AV510">
            <v>81</v>
          </cell>
        </row>
        <row r="511">
          <cell r="A511">
            <v>30000</v>
          </cell>
          <cell r="B511">
            <v>1620000</v>
          </cell>
          <cell r="AU511">
            <v>105000</v>
          </cell>
          <cell r="AV511">
            <v>79</v>
          </cell>
        </row>
        <row r="512">
          <cell r="A512">
            <v>28000</v>
          </cell>
          <cell r="B512">
            <v>1568000</v>
          </cell>
          <cell r="AU512">
            <v>97000</v>
          </cell>
          <cell r="AV512">
            <v>79</v>
          </cell>
        </row>
        <row r="513">
          <cell r="A513">
            <v>28000</v>
          </cell>
          <cell r="B513">
            <v>1120000</v>
          </cell>
          <cell r="AU513">
            <v>114000</v>
          </cell>
          <cell r="AV513">
            <v>67</v>
          </cell>
        </row>
        <row r="514">
          <cell r="A514">
            <v>25000</v>
          </cell>
          <cell r="B514">
            <v>1050000</v>
          </cell>
          <cell r="AU514">
            <v>140000</v>
          </cell>
          <cell r="AV514">
            <v>67</v>
          </cell>
        </row>
        <row r="515">
          <cell r="A515">
            <v>23000</v>
          </cell>
          <cell r="B515">
            <v>1104000</v>
          </cell>
          <cell r="AU515">
            <v>116000</v>
          </cell>
          <cell r="AV515">
            <v>76</v>
          </cell>
        </row>
        <row r="516">
          <cell r="A516">
            <v>21000</v>
          </cell>
          <cell r="B516">
            <v>840000</v>
          </cell>
          <cell r="AU516">
            <v>84000</v>
          </cell>
          <cell r="AV516">
            <v>71</v>
          </cell>
        </row>
        <row r="517">
          <cell r="A517">
            <v>30000</v>
          </cell>
          <cell r="B517">
            <v>1110000</v>
          </cell>
          <cell r="AU517">
            <v>82000</v>
          </cell>
          <cell r="AV517">
            <v>70</v>
          </cell>
        </row>
        <row r="518">
          <cell r="A518">
            <v>24000</v>
          </cell>
          <cell r="B518">
            <v>1056000</v>
          </cell>
          <cell r="AU518">
            <v>105000</v>
          </cell>
          <cell r="AV518">
            <v>82</v>
          </cell>
        </row>
        <row r="519">
          <cell r="A519">
            <v>16000</v>
          </cell>
          <cell r="B519">
            <v>960000</v>
          </cell>
          <cell r="AU519">
            <v>77000</v>
          </cell>
          <cell r="AV519">
            <v>64</v>
          </cell>
        </row>
        <row r="520">
          <cell r="A520">
            <v>7000</v>
          </cell>
          <cell r="B520">
            <v>280000</v>
          </cell>
          <cell r="AU520">
            <v>89000</v>
          </cell>
          <cell r="AV520">
            <v>63</v>
          </cell>
        </row>
        <row r="521">
          <cell r="A521">
            <v>5000</v>
          </cell>
          <cell r="B521">
            <v>470000</v>
          </cell>
          <cell r="AU521">
            <v>100000</v>
          </cell>
          <cell r="AV521">
            <v>72</v>
          </cell>
        </row>
        <row r="522">
          <cell r="A522">
            <v>4000</v>
          </cell>
          <cell r="B522">
            <v>280000</v>
          </cell>
          <cell r="AU522">
            <v>78000</v>
          </cell>
          <cell r="AV522">
            <v>58</v>
          </cell>
        </row>
        <row r="523">
          <cell r="A523">
            <v>225000</v>
          </cell>
          <cell r="B523">
            <v>21375000</v>
          </cell>
          <cell r="AU523">
            <v>92000</v>
          </cell>
          <cell r="AV523">
            <v>52</v>
          </cell>
        </row>
        <row r="524">
          <cell r="A524">
            <v>224000</v>
          </cell>
          <cell r="B524">
            <v>23296000</v>
          </cell>
          <cell r="AU524">
            <v>30000</v>
          </cell>
          <cell r="AV524">
            <v>58</v>
          </cell>
        </row>
        <row r="525">
          <cell r="A525">
            <v>235000</v>
          </cell>
          <cell r="B525">
            <v>28435000</v>
          </cell>
          <cell r="AU525">
            <v>26000</v>
          </cell>
          <cell r="AV525">
            <v>45</v>
          </cell>
        </row>
        <row r="526">
          <cell r="A526">
            <v>235000</v>
          </cell>
          <cell r="B526">
            <v>15275000</v>
          </cell>
          <cell r="AU526">
            <v>24000</v>
          </cell>
          <cell r="AV526">
            <v>41</v>
          </cell>
        </row>
        <row r="527">
          <cell r="A527">
            <v>225000</v>
          </cell>
          <cell r="B527">
            <v>11475000</v>
          </cell>
          <cell r="AU527">
            <v>23000</v>
          </cell>
          <cell r="AV527">
            <v>38</v>
          </cell>
        </row>
        <row r="528">
          <cell r="A528">
            <v>215000</v>
          </cell>
          <cell r="B528">
            <v>15050000</v>
          </cell>
          <cell r="AU528">
            <v>22000</v>
          </cell>
          <cell r="AV528">
            <v>59</v>
          </cell>
        </row>
        <row r="529">
          <cell r="A529">
            <v>215000</v>
          </cell>
          <cell r="B529">
            <v>22575000</v>
          </cell>
          <cell r="AU529">
            <v>25000</v>
          </cell>
          <cell r="AV529">
            <v>57</v>
          </cell>
        </row>
        <row r="530">
          <cell r="A530">
            <v>220000</v>
          </cell>
          <cell r="B530">
            <v>17380000</v>
          </cell>
          <cell r="AU530">
            <v>24000</v>
          </cell>
          <cell r="AV530">
            <v>70</v>
          </cell>
        </row>
        <row r="531">
          <cell r="A531">
            <v>225000</v>
          </cell>
          <cell r="B531">
            <v>10575000</v>
          </cell>
          <cell r="AU531">
            <v>24000</v>
          </cell>
          <cell r="AV531">
            <v>45</v>
          </cell>
        </row>
        <row r="532">
          <cell r="A532">
            <v>255000</v>
          </cell>
          <cell r="B532">
            <v>13260000</v>
          </cell>
          <cell r="AU532">
            <v>26000</v>
          </cell>
          <cell r="AV532">
            <v>50</v>
          </cell>
        </row>
        <row r="533">
          <cell r="A533">
            <v>225000</v>
          </cell>
          <cell r="B533">
            <v>21375000</v>
          </cell>
          <cell r="AU533">
            <v>28000</v>
          </cell>
          <cell r="AV533">
            <v>42</v>
          </cell>
        </row>
        <row r="534">
          <cell r="A534">
            <v>270000</v>
          </cell>
          <cell r="B534">
            <v>17820000</v>
          </cell>
          <cell r="AU534">
            <v>28000</v>
          </cell>
          <cell r="AV534">
            <v>48</v>
          </cell>
        </row>
        <row r="535">
          <cell r="A535">
            <v>265000</v>
          </cell>
          <cell r="B535">
            <v>15370000</v>
          </cell>
          <cell r="AU535">
            <v>26000</v>
          </cell>
          <cell r="AV535">
            <v>38</v>
          </cell>
        </row>
        <row r="536">
          <cell r="A536">
            <v>250000</v>
          </cell>
          <cell r="B536">
            <v>16500000</v>
          </cell>
          <cell r="AU536">
            <v>26000</v>
          </cell>
          <cell r="AV536">
            <v>30</v>
          </cell>
        </row>
        <row r="537">
          <cell r="A537">
            <v>260000</v>
          </cell>
          <cell r="B537">
            <v>16380000</v>
          </cell>
          <cell r="AU537">
            <v>23000</v>
          </cell>
          <cell r="AV537">
            <v>39</v>
          </cell>
        </row>
        <row r="538">
          <cell r="A538">
            <v>7000</v>
          </cell>
          <cell r="B538">
            <v>448000</v>
          </cell>
          <cell r="AU538">
            <v>25000</v>
          </cell>
          <cell r="AV538">
            <v>38</v>
          </cell>
        </row>
        <row r="539">
          <cell r="A539">
            <v>8000</v>
          </cell>
          <cell r="B539">
            <v>408000</v>
          </cell>
          <cell r="AU539">
            <v>8000</v>
          </cell>
          <cell r="AV539">
            <v>37</v>
          </cell>
        </row>
        <row r="540">
          <cell r="A540">
            <v>9000</v>
          </cell>
          <cell r="B540">
            <v>549000</v>
          </cell>
          <cell r="AU540">
            <v>7000</v>
          </cell>
          <cell r="AV540">
            <v>35</v>
          </cell>
        </row>
        <row r="541">
          <cell r="A541">
            <v>8000</v>
          </cell>
          <cell r="B541">
            <v>472000</v>
          </cell>
          <cell r="AU541">
            <v>7000</v>
          </cell>
          <cell r="AV541">
            <v>42</v>
          </cell>
        </row>
        <row r="542">
          <cell r="A542">
            <v>8000</v>
          </cell>
          <cell r="B542">
            <v>488000</v>
          </cell>
          <cell r="AU542">
            <v>9000</v>
          </cell>
          <cell r="AV542">
            <v>52</v>
          </cell>
        </row>
        <row r="543">
          <cell r="A543">
            <v>6000</v>
          </cell>
          <cell r="B543">
            <v>240000</v>
          </cell>
          <cell r="AU543">
            <v>8000</v>
          </cell>
          <cell r="AV543">
            <v>38</v>
          </cell>
        </row>
        <row r="544">
          <cell r="A544">
            <v>6000</v>
          </cell>
          <cell r="B544">
            <v>324000</v>
          </cell>
          <cell r="AU544">
            <v>6000</v>
          </cell>
          <cell r="AV544">
            <v>37</v>
          </cell>
        </row>
        <row r="545">
          <cell r="A545">
            <v>7000</v>
          </cell>
          <cell r="B545">
            <v>385000</v>
          </cell>
          <cell r="AU545">
            <v>7000</v>
          </cell>
          <cell r="AV545">
            <v>38</v>
          </cell>
        </row>
        <row r="546">
          <cell r="A546">
            <v>7000</v>
          </cell>
          <cell r="B546">
            <v>385000</v>
          </cell>
          <cell r="AU546">
            <v>8000</v>
          </cell>
          <cell r="AV546">
            <v>37</v>
          </cell>
        </row>
        <row r="547">
          <cell r="A547">
            <v>7000</v>
          </cell>
          <cell r="B547">
            <v>455000</v>
          </cell>
          <cell r="AU547">
            <v>8000</v>
          </cell>
          <cell r="AV547">
            <v>42</v>
          </cell>
        </row>
        <row r="548">
          <cell r="A548">
            <v>7000</v>
          </cell>
          <cell r="B548">
            <v>427000</v>
          </cell>
          <cell r="AU548">
            <v>6000</v>
          </cell>
          <cell r="AV548">
            <v>46</v>
          </cell>
        </row>
        <row r="549">
          <cell r="A549">
            <v>7000</v>
          </cell>
          <cell r="B549">
            <v>357000</v>
          </cell>
          <cell r="AU549">
            <v>6000</v>
          </cell>
          <cell r="AV549">
            <v>42</v>
          </cell>
        </row>
        <row r="550">
          <cell r="A550">
            <v>8000</v>
          </cell>
          <cell r="B550">
            <v>504000</v>
          </cell>
          <cell r="AU550">
            <v>6000</v>
          </cell>
          <cell r="AV550">
            <v>39</v>
          </cell>
        </row>
        <row r="551">
          <cell r="A551">
            <v>7000</v>
          </cell>
          <cell r="B551">
            <v>308000</v>
          </cell>
          <cell r="AU551">
            <v>5000</v>
          </cell>
          <cell r="AV551">
            <v>37</v>
          </cell>
        </row>
        <row r="552">
          <cell r="A552">
            <v>6000</v>
          </cell>
          <cell r="B552">
            <v>366000</v>
          </cell>
          <cell r="AU552">
            <v>4000</v>
          </cell>
          <cell r="AV552">
            <v>40</v>
          </cell>
        </row>
        <row r="553">
          <cell r="A553">
            <v>91000</v>
          </cell>
          <cell r="B553">
            <v>7007000</v>
          </cell>
          <cell r="AU553">
            <v>4000</v>
          </cell>
          <cell r="AV553">
            <v>41</v>
          </cell>
        </row>
        <row r="554">
          <cell r="A554">
            <v>108000</v>
          </cell>
          <cell r="B554">
            <v>8748000</v>
          </cell>
          <cell r="AU554">
            <v>6000</v>
          </cell>
          <cell r="AV554">
            <v>64</v>
          </cell>
        </row>
        <row r="555">
          <cell r="A555">
            <v>105000</v>
          </cell>
          <cell r="B555">
            <v>8295000</v>
          </cell>
          <cell r="AU555">
            <v>6000</v>
          </cell>
          <cell r="AV555">
            <v>66</v>
          </cell>
        </row>
        <row r="556">
          <cell r="A556">
            <v>97000</v>
          </cell>
          <cell r="B556">
            <v>7663000</v>
          </cell>
          <cell r="AU556">
            <v>7000</v>
          </cell>
          <cell r="AV556">
            <v>59</v>
          </cell>
        </row>
        <row r="557">
          <cell r="A557">
            <v>114000</v>
          </cell>
          <cell r="B557">
            <v>7638000</v>
          </cell>
          <cell r="AU557">
            <v>7000</v>
          </cell>
          <cell r="AV557">
            <v>81</v>
          </cell>
        </row>
        <row r="558">
          <cell r="A558">
            <v>140000</v>
          </cell>
          <cell r="B558">
            <v>9380000</v>
          </cell>
          <cell r="AU558">
            <v>7000</v>
          </cell>
          <cell r="AV558">
            <v>89</v>
          </cell>
        </row>
        <row r="559">
          <cell r="A559">
            <v>116000</v>
          </cell>
          <cell r="B559">
            <v>8816000</v>
          </cell>
          <cell r="AU559">
            <v>7000</v>
          </cell>
          <cell r="AV559">
            <v>83</v>
          </cell>
        </row>
        <row r="560">
          <cell r="A560">
            <v>84000</v>
          </cell>
          <cell r="B560">
            <v>5964000</v>
          </cell>
          <cell r="AU560">
            <v>6000</v>
          </cell>
          <cell r="AV560">
            <v>68</v>
          </cell>
        </row>
        <row r="561">
          <cell r="A561">
            <v>82000</v>
          </cell>
          <cell r="B561">
            <v>5740000</v>
          </cell>
          <cell r="AU561">
            <v>6000</v>
          </cell>
          <cell r="AV561">
            <v>91</v>
          </cell>
        </row>
        <row r="562">
          <cell r="A562">
            <v>105000</v>
          </cell>
          <cell r="B562">
            <v>8610000</v>
          </cell>
          <cell r="AU562">
            <v>6000</v>
          </cell>
          <cell r="AV562">
            <v>56</v>
          </cell>
        </row>
        <row r="563">
          <cell r="A563">
            <v>77000</v>
          </cell>
          <cell r="B563">
            <v>4928000</v>
          </cell>
          <cell r="AU563">
            <v>5000</v>
          </cell>
          <cell r="AV563">
            <v>64</v>
          </cell>
        </row>
        <row r="564">
          <cell r="A564">
            <v>89000</v>
          </cell>
          <cell r="B564">
            <v>5607000</v>
          </cell>
          <cell r="AU564">
            <v>5000</v>
          </cell>
          <cell r="AV564">
            <v>66</v>
          </cell>
        </row>
        <row r="565">
          <cell r="A565">
            <v>100000</v>
          </cell>
          <cell r="B565">
            <v>7200000</v>
          </cell>
          <cell r="AU565">
            <v>5000</v>
          </cell>
          <cell r="AV565">
            <v>49</v>
          </cell>
        </row>
        <row r="566">
          <cell r="A566">
            <v>78000</v>
          </cell>
          <cell r="B566">
            <v>4524000</v>
          </cell>
          <cell r="AU566">
            <v>4000</v>
          </cell>
          <cell r="AV566">
            <v>65</v>
          </cell>
        </row>
        <row r="567">
          <cell r="A567">
            <v>92000</v>
          </cell>
          <cell r="B567">
            <v>4784000</v>
          </cell>
          <cell r="AU567">
            <v>4000</v>
          </cell>
          <cell r="AV567">
            <v>43</v>
          </cell>
        </row>
        <row r="568">
          <cell r="A568">
            <v>30000</v>
          </cell>
          <cell r="B568">
            <v>1740000</v>
          </cell>
          <cell r="AU568">
            <v>4000</v>
          </cell>
          <cell r="AV568">
            <v>60</v>
          </cell>
        </row>
        <row r="569">
          <cell r="A569">
            <v>26000</v>
          </cell>
          <cell r="B569">
            <v>1170000</v>
          </cell>
          <cell r="AU569">
            <v>58000</v>
          </cell>
          <cell r="AV569">
            <v>51</v>
          </cell>
        </row>
        <row r="570">
          <cell r="A570">
            <v>24000</v>
          </cell>
          <cell r="B570">
            <v>984000</v>
          </cell>
          <cell r="AU570">
            <v>52000</v>
          </cell>
          <cell r="AV570">
            <v>50</v>
          </cell>
        </row>
        <row r="571">
          <cell r="A571">
            <v>23000</v>
          </cell>
          <cell r="B571">
            <v>874000</v>
          </cell>
          <cell r="AU571">
            <v>52000</v>
          </cell>
          <cell r="AV571">
            <v>54</v>
          </cell>
        </row>
        <row r="572">
          <cell r="A572">
            <v>22000</v>
          </cell>
          <cell r="B572">
            <v>1298000</v>
          </cell>
          <cell r="AU572">
            <v>48000</v>
          </cell>
          <cell r="AV572">
            <v>52</v>
          </cell>
        </row>
        <row r="573">
          <cell r="A573">
            <v>25000</v>
          </cell>
          <cell r="B573">
            <v>1425000</v>
          </cell>
          <cell r="AU573">
            <v>50000</v>
          </cell>
          <cell r="AV573">
            <v>51</v>
          </cell>
        </row>
        <row r="574">
          <cell r="A574">
            <v>24000</v>
          </cell>
          <cell r="B574">
            <v>1680000</v>
          </cell>
          <cell r="AU574">
            <v>58000</v>
          </cell>
          <cell r="AV574">
            <v>56</v>
          </cell>
        </row>
        <row r="575">
          <cell r="A575">
            <v>24000</v>
          </cell>
          <cell r="B575">
            <v>1080000</v>
          </cell>
          <cell r="AU575">
            <v>56000</v>
          </cell>
          <cell r="AV575">
            <v>63</v>
          </cell>
        </row>
        <row r="576">
          <cell r="A576">
            <v>26000</v>
          </cell>
          <cell r="B576">
            <v>1300000</v>
          </cell>
          <cell r="AU576">
            <v>51000</v>
          </cell>
          <cell r="AV576">
            <v>55</v>
          </cell>
        </row>
        <row r="577">
          <cell r="A577">
            <v>28000</v>
          </cell>
          <cell r="B577">
            <v>1176000</v>
          </cell>
          <cell r="AU577">
            <v>49000</v>
          </cell>
          <cell r="AV577">
            <v>52</v>
          </cell>
        </row>
        <row r="578">
          <cell r="A578">
            <v>28000</v>
          </cell>
          <cell r="B578">
            <v>1344000</v>
          </cell>
          <cell r="AU578">
            <v>46000</v>
          </cell>
          <cell r="AV578">
            <v>44</v>
          </cell>
        </row>
        <row r="579">
          <cell r="A579">
            <v>26000</v>
          </cell>
          <cell r="B579">
            <v>988000</v>
          </cell>
          <cell r="AU579">
            <v>49000</v>
          </cell>
          <cell r="AV579">
            <v>44</v>
          </cell>
        </row>
        <row r="580">
          <cell r="A580">
            <v>26000</v>
          </cell>
          <cell r="B580">
            <v>780000</v>
          </cell>
          <cell r="AU580">
            <v>62000</v>
          </cell>
          <cell r="AV580">
            <v>44</v>
          </cell>
        </row>
        <row r="581">
          <cell r="A581">
            <v>23000</v>
          </cell>
          <cell r="B581">
            <v>897000</v>
          </cell>
          <cell r="AU581">
            <v>71000</v>
          </cell>
          <cell r="AV581">
            <v>37</v>
          </cell>
        </row>
        <row r="582">
          <cell r="A582">
            <v>25000</v>
          </cell>
          <cell r="B582">
            <v>950000</v>
          </cell>
          <cell r="AU582">
            <v>71000</v>
          </cell>
          <cell r="AV582">
            <v>38</v>
          </cell>
        </row>
        <row r="583">
          <cell r="A583">
            <v>8000</v>
          </cell>
          <cell r="B583">
            <v>296000</v>
          </cell>
          <cell r="AU583">
            <v>62000</v>
          </cell>
          <cell r="AV583">
            <v>41</v>
          </cell>
        </row>
        <row r="584">
          <cell r="A584">
            <v>7000</v>
          </cell>
          <cell r="B584">
            <v>245000</v>
          </cell>
          <cell r="AU584">
            <v>89000</v>
          </cell>
          <cell r="AV584">
            <v>91</v>
          </cell>
        </row>
        <row r="585">
          <cell r="A585">
            <v>7000</v>
          </cell>
          <cell r="B585">
            <v>294000</v>
          </cell>
          <cell r="AU585">
            <v>80000</v>
          </cell>
          <cell r="AV585">
            <v>75</v>
          </cell>
        </row>
        <row r="586">
          <cell r="A586">
            <v>9000</v>
          </cell>
          <cell r="B586">
            <v>468000</v>
          </cell>
          <cell r="AU586">
            <v>84000</v>
          </cell>
          <cell r="AV586">
            <v>90</v>
          </cell>
        </row>
        <row r="587">
          <cell r="A587">
            <v>8000</v>
          </cell>
          <cell r="B587">
            <v>304000</v>
          </cell>
          <cell r="AU587">
            <v>67000</v>
          </cell>
          <cell r="AV587">
            <v>81</v>
          </cell>
        </row>
        <row r="588">
          <cell r="A588">
            <v>6000</v>
          </cell>
          <cell r="B588">
            <v>222000</v>
          </cell>
          <cell r="AU588">
            <v>70000</v>
          </cell>
          <cell r="AV588">
            <v>95</v>
          </cell>
        </row>
        <row r="589">
          <cell r="A589">
            <v>7000</v>
          </cell>
          <cell r="B589">
            <v>266000</v>
          </cell>
          <cell r="AU589">
            <v>74000</v>
          </cell>
          <cell r="AV589">
            <v>77</v>
          </cell>
        </row>
        <row r="590">
          <cell r="A590">
            <v>8000</v>
          </cell>
          <cell r="B590">
            <v>296000</v>
          </cell>
          <cell r="AU590">
            <v>68000</v>
          </cell>
          <cell r="AV590">
            <v>86</v>
          </cell>
        </row>
        <row r="591">
          <cell r="A591">
            <v>8000</v>
          </cell>
          <cell r="B591">
            <v>336000</v>
          </cell>
          <cell r="AU591">
            <v>64000</v>
          </cell>
          <cell r="AV591">
            <v>83</v>
          </cell>
        </row>
        <row r="592">
          <cell r="A592">
            <v>6000</v>
          </cell>
          <cell r="B592">
            <v>276000</v>
          </cell>
          <cell r="AU592">
            <v>64000</v>
          </cell>
          <cell r="AV592">
            <v>93</v>
          </cell>
        </row>
        <row r="593">
          <cell r="A593">
            <v>6000</v>
          </cell>
          <cell r="B593">
            <v>252000</v>
          </cell>
          <cell r="AU593">
            <v>60000</v>
          </cell>
          <cell r="AV593">
            <v>84</v>
          </cell>
        </row>
        <row r="594">
          <cell r="A594">
            <v>6000</v>
          </cell>
          <cell r="B594">
            <v>234000</v>
          </cell>
          <cell r="AU594">
            <v>58000</v>
          </cell>
          <cell r="AV594">
            <v>80</v>
          </cell>
        </row>
        <row r="595">
          <cell r="A595">
            <v>5000</v>
          </cell>
          <cell r="B595">
            <v>185000</v>
          </cell>
          <cell r="AU595">
            <v>63000</v>
          </cell>
          <cell r="AV595">
            <v>60</v>
          </cell>
        </row>
        <row r="596">
          <cell r="A596">
            <v>4000</v>
          </cell>
          <cell r="B596">
            <v>160000</v>
          </cell>
          <cell r="AU596">
            <v>64000</v>
          </cell>
          <cell r="AV596">
            <v>64</v>
          </cell>
        </row>
        <row r="597">
          <cell r="A597">
            <v>4000</v>
          </cell>
          <cell r="B597">
            <v>164000</v>
          </cell>
          <cell r="AU597">
            <v>57000</v>
          </cell>
          <cell r="AV597">
            <v>63</v>
          </cell>
        </row>
        <row r="598">
          <cell r="A598">
            <v>6000</v>
          </cell>
          <cell r="B598">
            <v>384000</v>
          </cell>
          <cell r="AU598">
            <v>60000</v>
          </cell>
          <cell r="AV598">
            <v>69</v>
          </cell>
        </row>
        <row r="599">
          <cell r="A599">
            <v>6000</v>
          </cell>
          <cell r="B599">
            <v>396000</v>
          </cell>
          <cell r="AU599">
            <v>6000</v>
          </cell>
          <cell r="AV599">
            <v>55</v>
          </cell>
        </row>
        <row r="600">
          <cell r="A600">
            <v>7000</v>
          </cell>
          <cell r="B600">
            <v>413000</v>
          </cell>
          <cell r="AU600">
            <v>6000</v>
          </cell>
          <cell r="AV600">
            <v>39</v>
          </cell>
        </row>
        <row r="601">
          <cell r="A601">
            <v>7000</v>
          </cell>
          <cell r="B601">
            <v>567000</v>
          </cell>
          <cell r="AU601">
            <v>7000</v>
          </cell>
          <cell r="AV601">
            <v>54</v>
          </cell>
        </row>
        <row r="602">
          <cell r="A602">
            <v>7000</v>
          </cell>
          <cell r="B602">
            <v>623000</v>
          </cell>
          <cell r="AU602">
            <v>7000</v>
          </cell>
          <cell r="AV602">
            <v>65</v>
          </cell>
        </row>
        <row r="603">
          <cell r="A603">
            <v>7000</v>
          </cell>
          <cell r="B603">
            <v>581000</v>
          </cell>
          <cell r="AU603">
            <v>9000</v>
          </cell>
          <cell r="AV603">
            <v>51</v>
          </cell>
        </row>
        <row r="604">
          <cell r="A604">
            <v>6000</v>
          </cell>
          <cell r="B604">
            <v>408000</v>
          </cell>
          <cell r="AU604">
            <v>8000</v>
          </cell>
          <cell r="AV604">
            <v>47</v>
          </cell>
        </row>
        <row r="605">
          <cell r="A605">
            <v>6000</v>
          </cell>
          <cell r="B605">
            <v>546000</v>
          </cell>
          <cell r="AU605">
            <v>9000</v>
          </cell>
          <cell r="AV605">
            <v>55</v>
          </cell>
        </row>
        <row r="606">
          <cell r="A606">
            <v>6000</v>
          </cell>
          <cell r="B606">
            <v>336000</v>
          </cell>
          <cell r="AU606">
            <v>8000</v>
          </cell>
          <cell r="AV606">
            <v>51</v>
          </cell>
        </row>
        <row r="607">
          <cell r="A607">
            <v>5000</v>
          </cell>
          <cell r="B607">
            <v>320000</v>
          </cell>
          <cell r="AU607">
            <v>6000</v>
          </cell>
          <cell r="AV607">
            <v>42</v>
          </cell>
        </row>
        <row r="608">
          <cell r="A608">
            <v>5000</v>
          </cell>
          <cell r="B608">
            <v>330000</v>
          </cell>
          <cell r="AU608">
            <v>6000</v>
          </cell>
          <cell r="AV608">
            <v>48</v>
          </cell>
        </row>
        <row r="609">
          <cell r="A609">
            <v>5000</v>
          </cell>
          <cell r="B609">
            <v>245000</v>
          </cell>
          <cell r="AU609">
            <v>6000</v>
          </cell>
          <cell r="AV609">
            <v>43</v>
          </cell>
        </row>
        <row r="610">
          <cell r="A610">
            <v>4000</v>
          </cell>
          <cell r="B610">
            <v>260000</v>
          </cell>
          <cell r="AU610">
            <v>5000</v>
          </cell>
          <cell r="AV610">
            <v>37</v>
          </cell>
        </row>
        <row r="611">
          <cell r="A611">
            <v>4000</v>
          </cell>
          <cell r="B611">
            <v>172000</v>
          </cell>
          <cell r="AU611">
            <v>5000</v>
          </cell>
          <cell r="AV611">
            <v>40</v>
          </cell>
        </row>
        <row r="612">
          <cell r="A612">
            <v>4000</v>
          </cell>
          <cell r="B612">
            <v>240000</v>
          </cell>
          <cell r="AU612">
            <v>4000</v>
          </cell>
          <cell r="AV612">
            <v>53</v>
          </cell>
        </row>
        <row r="613">
          <cell r="A613">
            <v>58000</v>
          </cell>
          <cell r="B613">
            <v>2958000</v>
          </cell>
          <cell r="AU613">
            <v>6000</v>
          </cell>
          <cell r="AV613">
            <v>48</v>
          </cell>
        </row>
        <row r="614">
          <cell r="A614">
            <v>52000</v>
          </cell>
          <cell r="B614">
            <v>2600000</v>
          </cell>
          <cell r="AU614">
            <v>46000</v>
          </cell>
          <cell r="AV614">
            <v>60</v>
          </cell>
        </row>
        <row r="615">
          <cell r="A615">
            <v>52000</v>
          </cell>
          <cell r="B615">
            <v>2808000</v>
          </cell>
          <cell r="AU615">
            <v>37000</v>
          </cell>
          <cell r="AV615">
            <v>72</v>
          </cell>
        </row>
        <row r="616">
          <cell r="A616">
            <v>48000</v>
          </cell>
          <cell r="B616">
            <v>2496000</v>
          </cell>
          <cell r="AU616">
            <v>39000</v>
          </cell>
          <cell r="AV616">
            <v>93</v>
          </cell>
        </row>
        <row r="617">
          <cell r="A617">
            <v>50000</v>
          </cell>
          <cell r="B617">
            <v>2550000</v>
          </cell>
          <cell r="AU617">
            <v>38000</v>
          </cell>
          <cell r="AV617">
            <v>77</v>
          </cell>
        </row>
        <row r="618">
          <cell r="A618">
            <v>58000</v>
          </cell>
          <cell r="B618">
            <v>3248000</v>
          </cell>
          <cell r="AU618">
            <v>38000</v>
          </cell>
          <cell r="AV618">
            <v>63</v>
          </cell>
        </row>
        <row r="619">
          <cell r="A619">
            <v>56000</v>
          </cell>
          <cell r="B619">
            <v>3528000</v>
          </cell>
          <cell r="AU619">
            <v>39000</v>
          </cell>
          <cell r="AV619">
            <v>81</v>
          </cell>
        </row>
        <row r="620">
          <cell r="A620">
            <v>51000</v>
          </cell>
          <cell r="B620">
            <v>2805000</v>
          </cell>
          <cell r="AU620">
            <v>39000</v>
          </cell>
          <cell r="AV620">
            <v>75</v>
          </cell>
        </row>
        <row r="621">
          <cell r="A621">
            <v>49000</v>
          </cell>
          <cell r="B621">
            <v>2548000</v>
          </cell>
          <cell r="AU621">
            <v>40000</v>
          </cell>
          <cell r="AV621">
            <v>56</v>
          </cell>
        </row>
        <row r="622">
          <cell r="A622">
            <v>46000</v>
          </cell>
          <cell r="B622">
            <v>2024000</v>
          </cell>
          <cell r="AU622">
            <v>39000</v>
          </cell>
          <cell r="AV622">
            <v>85</v>
          </cell>
        </row>
        <row r="623">
          <cell r="A623">
            <v>49000</v>
          </cell>
          <cell r="B623">
            <v>2156000</v>
          </cell>
          <cell r="AU623">
            <v>43000</v>
          </cell>
          <cell r="AV623">
            <v>80</v>
          </cell>
        </row>
        <row r="624">
          <cell r="A624">
            <v>62000</v>
          </cell>
          <cell r="B624">
            <v>2728000</v>
          </cell>
          <cell r="AU624">
            <v>39000</v>
          </cell>
          <cell r="AV624">
            <v>61</v>
          </cell>
        </row>
        <row r="625">
          <cell r="A625">
            <v>71000</v>
          </cell>
          <cell r="B625">
            <v>2627000</v>
          </cell>
          <cell r="AU625">
            <v>37000</v>
          </cell>
          <cell r="AV625">
            <v>48</v>
          </cell>
        </row>
        <row r="626">
          <cell r="A626">
            <v>71000</v>
          </cell>
          <cell r="B626">
            <v>2698000</v>
          </cell>
          <cell r="AU626">
            <v>34000</v>
          </cell>
          <cell r="AV626">
            <v>36</v>
          </cell>
        </row>
        <row r="627">
          <cell r="A627">
            <v>62000</v>
          </cell>
          <cell r="B627">
            <v>2542000</v>
          </cell>
          <cell r="AU627">
            <v>35000</v>
          </cell>
          <cell r="AV627">
            <v>54</v>
          </cell>
        </row>
        <row r="628">
          <cell r="A628">
            <v>89000</v>
          </cell>
          <cell r="B628">
            <v>8099000</v>
          </cell>
          <cell r="AU628">
            <v>50000</v>
          </cell>
          <cell r="AV628">
            <v>51</v>
          </cell>
        </row>
        <row r="629">
          <cell r="A629">
            <v>80000</v>
          </cell>
          <cell r="B629">
            <v>6000000</v>
          </cell>
        </row>
        <row r="630">
          <cell r="A630">
            <v>84000</v>
          </cell>
          <cell r="B630">
            <v>7560000</v>
          </cell>
        </row>
        <row r="631">
          <cell r="A631">
            <v>67000</v>
          </cell>
          <cell r="B631">
            <v>5427000</v>
          </cell>
        </row>
        <row r="632">
          <cell r="A632">
            <v>70000</v>
          </cell>
          <cell r="B632">
            <v>6650000</v>
          </cell>
        </row>
        <row r="633">
          <cell r="A633">
            <v>74000</v>
          </cell>
          <cell r="B633">
            <v>5698000</v>
          </cell>
        </row>
        <row r="634">
          <cell r="A634">
            <v>68000</v>
          </cell>
          <cell r="B634">
            <v>5848000</v>
          </cell>
        </row>
        <row r="635">
          <cell r="A635">
            <v>64000</v>
          </cell>
          <cell r="B635">
            <v>5312000</v>
          </cell>
        </row>
        <row r="636">
          <cell r="A636">
            <v>64000</v>
          </cell>
          <cell r="B636">
            <v>5952000</v>
          </cell>
        </row>
        <row r="637">
          <cell r="A637">
            <v>60000</v>
          </cell>
          <cell r="B637">
            <v>5040000</v>
          </cell>
        </row>
        <row r="638">
          <cell r="A638">
            <v>58000</v>
          </cell>
          <cell r="B638">
            <v>4640000</v>
          </cell>
        </row>
        <row r="639">
          <cell r="A639">
            <v>63000</v>
          </cell>
          <cell r="B639">
            <v>3780000</v>
          </cell>
        </row>
        <row r="640">
          <cell r="A640">
            <v>64000</v>
          </cell>
          <cell r="B640">
            <v>4096000</v>
          </cell>
        </row>
        <row r="641">
          <cell r="A641">
            <v>57000</v>
          </cell>
          <cell r="B641">
            <v>3591000</v>
          </cell>
        </row>
        <row r="642">
          <cell r="A642">
            <v>60000</v>
          </cell>
          <cell r="B642">
            <v>4140000</v>
          </cell>
        </row>
        <row r="643">
          <cell r="A643">
            <v>6000</v>
          </cell>
          <cell r="B643">
            <v>330000</v>
          </cell>
        </row>
        <row r="644">
          <cell r="A644">
            <v>6000</v>
          </cell>
          <cell r="B644">
            <v>234000</v>
          </cell>
        </row>
        <row r="645">
          <cell r="A645">
            <v>7000</v>
          </cell>
          <cell r="B645">
            <v>378000</v>
          </cell>
        </row>
        <row r="646">
          <cell r="A646">
            <v>7000</v>
          </cell>
          <cell r="B646">
            <v>455000</v>
          </cell>
        </row>
        <row r="647">
          <cell r="A647">
            <v>9000</v>
          </cell>
          <cell r="B647">
            <v>459000</v>
          </cell>
        </row>
        <row r="648">
          <cell r="A648">
            <v>8000</v>
          </cell>
          <cell r="B648">
            <v>376000</v>
          </cell>
        </row>
        <row r="649">
          <cell r="A649">
            <v>9000</v>
          </cell>
          <cell r="B649">
            <v>495000</v>
          </cell>
        </row>
        <row r="650">
          <cell r="A650">
            <v>8000</v>
          </cell>
          <cell r="B650">
            <v>408000</v>
          </cell>
        </row>
        <row r="651">
          <cell r="A651">
            <v>6000</v>
          </cell>
          <cell r="B651">
            <v>252000</v>
          </cell>
        </row>
        <row r="652">
          <cell r="A652">
            <v>6000</v>
          </cell>
          <cell r="B652">
            <v>288000</v>
          </cell>
        </row>
        <row r="653">
          <cell r="A653">
            <v>6000</v>
          </cell>
          <cell r="B653">
            <v>258000</v>
          </cell>
        </row>
        <row r="654">
          <cell r="A654">
            <v>5000</v>
          </cell>
          <cell r="B654">
            <v>185000</v>
          </cell>
        </row>
        <row r="655">
          <cell r="A655">
            <v>5000</v>
          </cell>
          <cell r="B655">
            <v>200000</v>
          </cell>
        </row>
        <row r="656">
          <cell r="A656">
            <v>4000</v>
          </cell>
          <cell r="B656">
            <v>212000</v>
          </cell>
        </row>
        <row r="657">
          <cell r="A657">
            <v>6000</v>
          </cell>
          <cell r="B657">
            <v>288000</v>
          </cell>
        </row>
        <row r="658">
          <cell r="A658">
            <v>46000</v>
          </cell>
          <cell r="B658">
            <v>2760000</v>
          </cell>
        </row>
        <row r="659">
          <cell r="A659">
            <v>37000</v>
          </cell>
          <cell r="B659">
            <v>2664000</v>
          </cell>
        </row>
        <row r="660">
          <cell r="A660">
            <v>39000</v>
          </cell>
          <cell r="B660">
            <v>3627000</v>
          </cell>
        </row>
        <row r="661">
          <cell r="A661">
            <v>38000</v>
          </cell>
          <cell r="B661">
            <v>2926000</v>
          </cell>
        </row>
        <row r="662">
          <cell r="A662">
            <v>38000</v>
          </cell>
          <cell r="B662">
            <v>2394000</v>
          </cell>
        </row>
        <row r="663">
          <cell r="A663">
            <v>39000</v>
          </cell>
          <cell r="B663">
            <v>3159000</v>
          </cell>
        </row>
        <row r="664">
          <cell r="A664">
            <v>39000</v>
          </cell>
          <cell r="B664">
            <v>2925000</v>
          </cell>
        </row>
        <row r="665">
          <cell r="A665">
            <v>40000</v>
          </cell>
          <cell r="B665">
            <v>2240000</v>
          </cell>
        </row>
        <row r="666">
          <cell r="A666">
            <v>39000</v>
          </cell>
          <cell r="B666">
            <v>3315000</v>
          </cell>
        </row>
        <row r="667">
          <cell r="A667">
            <v>43000</v>
          </cell>
          <cell r="B667">
            <v>3440000</v>
          </cell>
        </row>
        <row r="668">
          <cell r="A668">
            <v>39000</v>
          </cell>
          <cell r="B668">
            <v>2379000</v>
          </cell>
        </row>
        <row r="669">
          <cell r="A669">
            <v>37000</v>
          </cell>
          <cell r="B669">
            <v>1776000</v>
          </cell>
        </row>
        <row r="670">
          <cell r="A670">
            <v>34000</v>
          </cell>
          <cell r="B670">
            <v>1224000</v>
          </cell>
        </row>
        <row r="671">
          <cell r="A671">
            <v>35000</v>
          </cell>
          <cell r="B671">
            <v>1890000</v>
          </cell>
        </row>
        <row r="672">
          <cell r="A672">
            <v>50000</v>
          </cell>
          <cell r="B672">
            <v>2550000</v>
          </cell>
        </row>
      </sheetData>
      <sheetData sheetId="1" refreshError="1"/>
      <sheetData sheetId="2" refreshError="1"/>
      <sheetData sheetId="3" refreshError="1"/>
      <sheetData sheetId="4" refreshError="1"/>
      <sheetData sheetId="5" refreshError="1"/>
      <sheetData sheetId="6"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habra, Aniket" refreshedDate="44141.348833217591" createdVersion="6" refreshedVersion="6" minRefreshableVersion="3" recordCount="78" xr:uid="{1E192D08-FE2E-418B-9357-B07EA0DFF67C}">
  <cacheSource type="worksheet">
    <worksheetSource ref="A1:D79" sheet="Two_way_ANOVA"/>
  </cacheSource>
  <cacheFields count="4">
    <cacheField name="gender" numFmtId="0">
      <sharedItems count="2">
        <s v="M"/>
        <s v="F"/>
      </sharedItems>
    </cacheField>
    <cacheField name="diet" numFmtId="0">
      <sharedItems count="3">
        <s v="B"/>
        <s v="A"/>
        <s v="C"/>
      </sharedItems>
    </cacheField>
    <cacheField name="preweight" numFmtId="0">
      <sharedItems containsSemiMixedTypes="0" containsString="0" containsNumber="1" containsInteger="1" minValue="58" maxValue="103"/>
    </cacheField>
    <cacheField name="weight6weeks" numFmtId="0">
      <sharedItems containsSemiMixedTypes="0" containsString="0" containsNumber="1" minValue="53" maxValue="103" count="69">
        <n v="60"/>
        <n v="103"/>
        <n v="54.2"/>
        <n v="54"/>
        <n v="63.3"/>
        <n v="61.1"/>
        <n v="62.2"/>
        <n v="64"/>
        <n v="65"/>
        <n v="60.5"/>
        <n v="68.099999999999994"/>
        <n v="66.900000000000006"/>
        <n v="70.5"/>
        <n v="69"/>
        <n v="68.400000000000006"/>
        <n v="81.099999999999994"/>
        <n v="60.1"/>
        <n v="56"/>
        <n v="57.3"/>
        <n v="56.7"/>
        <n v="55"/>
        <n v="62.4"/>
        <n v="60.3"/>
        <n v="59.4"/>
        <n v="62"/>
        <n v="63.8"/>
        <n v="72.7"/>
        <n v="77.5"/>
        <n v="53"/>
        <n v="56.4"/>
        <n v="60.6"/>
        <n v="58.2"/>
        <n v="61.6"/>
        <n v="60.2"/>
        <n v="61.8"/>
        <n v="63"/>
        <n v="62.7"/>
        <n v="71.099999999999994"/>
        <n v="64.400000000000006"/>
        <n v="68.900000000000006"/>
        <n v="68.7"/>
        <n v="71"/>
        <n v="71.599999999999994"/>
        <n v="70.900000000000006"/>
        <n v="69.5"/>
        <n v="73.900000000000006"/>
        <n v="77.599999999999994"/>
        <n v="79.099999999999994"/>
        <n v="81.5"/>
        <n v="81.900000000000006"/>
        <n v="84.5"/>
        <n v="66.8"/>
        <n v="72.599999999999994"/>
        <n v="69.2"/>
        <n v="72.5"/>
        <n v="76.3"/>
        <n v="73.599999999999994"/>
        <n v="72.900000000000006"/>
        <n v="81.400000000000006"/>
        <n v="75.7"/>
        <n v="68.5"/>
        <n v="72.099999999999994"/>
        <n v="75.2"/>
        <n v="69.400000000000006"/>
        <n v="74.5"/>
        <n v="80.2"/>
        <n v="79.900000000000006"/>
        <n v="79.7"/>
        <n v="77.8"/>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8">
  <r>
    <x v="0"/>
    <x v="0"/>
    <n v="60"/>
    <x v="0"/>
  </r>
  <r>
    <x v="0"/>
    <x v="0"/>
    <n v="103"/>
    <x v="1"/>
  </r>
  <r>
    <x v="1"/>
    <x v="1"/>
    <n v="58"/>
    <x v="2"/>
  </r>
  <r>
    <x v="1"/>
    <x v="1"/>
    <n v="60"/>
    <x v="3"/>
  </r>
  <r>
    <x v="1"/>
    <x v="1"/>
    <n v="64"/>
    <x v="4"/>
  </r>
  <r>
    <x v="1"/>
    <x v="1"/>
    <n v="64"/>
    <x v="5"/>
  </r>
  <r>
    <x v="1"/>
    <x v="1"/>
    <n v="65"/>
    <x v="6"/>
  </r>
  <r>
    <x v="1"/>
    <x v="1"/>
    <n v="66"/>
    <x v="7"/>
  </r>
  <r>
    <x v="1"/>
    <x v="1"/>
    <n v="67"/>
    <x v="8"/>
  </r>
  <r>
    <x v="1"/>
    <x v="1"/>
    <n v="69"/>
    <x v="9"/>
  </r>
  <r>
    <x v="1"/>
    <x v="1"/>
    <n v="70"/>
    <x v="10"/>
  </r>
  <r>
    <x v="1"/>
    <x v="1"/>
    <n v="70"/>
    <x v="11"/>
  </r>
  <r>
    <x v="1"/>
    <x v="1"/>
    <n v="72"/>
    <x v="12"/>
  </r>
  <r>
    <x v="1"/>
    <x v="1"/>
    <n v="72"/>
    <x v="13"/>
  </r>
  <r>
    <x v="1"/>
    <x v="1"/>
    <n v="72"/>
    <x v="14"/>
  </r>
  <r>
    <x v="1"/>
    <x v="1"/>
    <n v="82"/>
    <x v="15"/>
  </r>
  <r>
    <x v="1"/>
    <x v="0"/>
    <n v="58"/>
    <x v="16"/>
  </r>
  <r>
    <x v="1"/>
    <x v="0"/>
    <n v="58"/>
    <x v="17"/>
  </r>
  <r>
    <x v="1"/>
    <x v="0"/>
    <n v="59"/>
    <x v="18"/>
  </r>
  <r>
    <x v="1"/>
    <x v="0"/>
    <n v="61"/>
    <x v="19"/>
  </r>
  <r>
    <x v="1"/>
    <x v="0"/>
    <n v="62"/>
    <x v="20"/>
  </r>
  <r>
    <x v="1"/>
    <x v="0"/>
    <n v="63"/>
    <x v="21"/>
  </r>
  <r>
    <x v="1"/>
    <x v="0"/>
    <n v="63"/>
    <x v="22"/>
  </r>
  <r>
    <x v="1"/>
    <x v="0"/>
    <n v="63"/>
    <x v="23"/>
  </r>
  <r>
    <x v="1"/>
    <x v="0"/>
    <n v="65"/>
    <x v="24"/>
  </r>
  <r>
    <x v="1"/>
    <x v="0"/>
    <n v="66"/>
    <x v="7"/>
  </r>
  <r>
    <x v="1"/>
    <x v="0"/>
    <n v="68"/>
    <x v="25"/>
  </r>
  <r>
    <x v="1"/>
    <x v="0"/>
    <n v="68"/>
    <x v="4"/>
  </r>
  <r>
    <x v="1"/>
    <x v="0"/>
    <n v="76"/>
    <x v="26"/>
  </r>
  <r>
    <x v="1"/>
    <x v="0"/>
    <n v="77"/>
    <x v="27"/>
  </r>
  <r>
    <x v="1"/>
    <x v="2"/>
    <n v="60"/>
    <x v="28"/>
  </r>
  <r>
    <x v="1"/>
    <x v="2"/>
    <n v="62"/>
    <x v="29"/>
  </r>
  <r>
    <x v="1"/>
    <x v="2"/>
    <n v="64"/>
    <x v="30"/>
  </r>
  <r>
    <x v="1"/>
    <x v="2"/>
    <n v="65"/>
    <x v="31"/>
  </r>
  <r>
    <x v="1"/>
    <x v="2"/>
    <n v="66"/>
    <x v="31"/>
  </r>
  <r>
    <x v="1"/>
    <x v="2"/>
    <n v="67"/>
    <x v="32"/>
  </r>
  <r>
    <x v="1"/>
    <x v="2"/>
    <n v="67"/>
    <x v="33"/>
  </r>
  <r>
    <x v="1"/>
    <x v="2"/>
    <n v="69"/>
    <x v="34"/>
  </r>
  <r>
    <x v="1"/>
    <x v="2"/>
    <n v="70"/>
    <x v="35"/>
  </r>
  <r>
    <x v="1"/>
    <x v="2"/>
    <n v="70"/>
    <x v="36"/>
  </r>
  <r>
    <x v="1"/>
    <x v="2"/>
    <n v="72"/>
    <x v="37"/>
  </r>
  <r>
    <x v="1"/>
    <x v="2"/>
    <n v="72"/>
    <x v="38"/>
  </r>
  <r>
    <x v="1"/>
    <x v="2"/>
    <n v="73"/>
    <x v="39"/>
  </r>
  <r>
    <x v="1"/>
    <x v="2"/>
    <n v="75"/>
    <x v="40"/>
  </r>
  <r>
    <x v="1"/>
    <x v="2"/>
    <n v="76"/>
    <x v="41"/>
  </r>
  <r>
    <x v="0"/>
    <x v="1"/>
    <n v="71"/>
    <x v="42"/>
  </r>
  <r>
    <x v="0"/>
    <x v="1"/>
    <n v="72"/>
    <x v="43"/>
  </r>
  <r>
    <x v="0"/>
    <x v="1"/>
    <n v="74"/>
    <x v="44"/>
  </r>
  <r>
    <x v="0"/>
    <x v="1"/>
    <n v="78"/>
    <x v="45"/>
  </r>
  <r>
    <x v="0"/>
    <x v="1"/>
    <n v="80"/>
    <x v="41"/>
  </r>
  <r>
    <x v="0"/>
    <x v="1"/>
    <n v="80"/>
    <x v="46"/>
  </r>
  <r>
    <x v="0"/>
    <x v="1"/>
    <n v="83"/>
    <x v="47"/>
  </r>
  <r>
    <x v="0"/>
    <x v="1"/>
    <n v="85"/>
    <x v="48"/>
  </r>
  <r>
    <x v="0"/>
    <x v="1"/>
    <n v="87"/>
    <x v="49"/>
  </r>
  <r>
    <x v="0"/>
    <x v="1"/>
    <n v="88"/>
    <x v="50"/>
  </r>
  <r>
    <x v="0"/>
    <x v="0"/>
    <n v="71"/>
    <x v="51"/>
  </r>
  <r>
    <x v="0"/>
    <x v="0"/>
    <n v="75"/>
    <x v="52"/>
  </r>
  <r>
    <x v="0"/>
    <x v="0"/>
    <n v="75"/>
    <x v="53"/>
  </r>
  <r>
    <x v="0"/>
    <x v="0"/>
    <n v="76"/>
    <x v="54"/>
  </r>
  <r>
    <x v="0"/>
    <x v="0"/>
    <n v="78"/>
    <x v="26"/>
  </r>
  <r>
    <x v="0"/>
    <x v="0"/>
    <n v="78"/>
    <x v="55"/>
  </r>
  <r>
    <x v="0"/>
    <x v="0"/>
    <n v="79"/>
    <x v="56"/>
  </r>
  <r>
    <x v="0"/>
    <x v="0"/>
    <n v="79"/>
    <x v="57"/>
  </r>
  <r>
    <x v="0"/>
    <x v="0"/>
    <n v="79"/>
    <x v="37"/>
  </r>
  <r>
    <x v="0"/>
    <x v="0"/>
    <n v="80"/>
    <x v="58"/>
  </r>
  <r>
    <x v="0"/>
    <x v="0"/>
    <n v="80"/>
    <x v="59"/>
  </r>
  <r>
    <x v="0"/>
    <x v="2"/>
    <n v="71"/>
    <x v="60"/>
  </r>
  <r>
    <x v="0"/>
    <x v="2"/>
    <n v="73"/>
    <x v="61"/>
  </r>
  <r>
    <x v="0"/>
    <x v="2"/>
    <n v="76"/>
    <x v="54"/>
  </r>
  <r>
    <x v="0"/>
    <x v="2"/>
    <n v="78"/>
    <x v="27"/>
  </r>
  <r>
    <x v="0"/>
    <x v="2"/>
    <n v="78"/>
    <x v="62"/>
  </r>
  <r>
    <x v="0"/>
    <x v="2"/>
    <n v="78"/>
    <x v="63"/>
  </r>
  <r>
    <x v="0"/>
    <x v="2"/>
    <n v="79"/>
    <x v="64"/>
  </r>
  <r>
    <x v="0"/>
    <x v="2"/>
    <n v="83"/>
    <x v="65"/>
  </r>
  <r>
    <x v="0"/>
    <x v="2"/>
    <n v="84"/>
    <x v="66"/>
  </r>
  <r>
    <x v="0"/>
    <x v="2"/>
    <n v="85"/>
    <x v="67"/>
  </r>
  <r>
    <x v="0"/>
    <x v="2"/>
    <n v="87"/>
    <x v="68"/>
  </r>
  <r>
    <x v="0"/>
    <x v="2"/>
    <n v="88"/>
    <x v="4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FCFD4AA-486E-4AE9-9362-CCEF59EA07F7}" name="PivotTable1"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L2:N80" firstHeaderRow="1" firstDataRow="1" firstDataCol="3"/>
  <pivotFields count="4">
    <pivotField axis="axisRow" compact="0" outline="0" showAll="0" defaultSubtotal="0">
      <items count="2">
        <item x="1"/>
        <item x="0"/>
      </items>
      <extLst>
        <ext xmlns:x14="http://schemas.microsoft.com/office/spreadsheetml/2009/9/main" uri="{2946ED86-A175-432a-8AC1-64E0C546D7DE}">
          <x14:pivotField fillDownLabels="1"/>
        </ext>
      </extLst>
    </pivotField>
    <pivotField axis="axisRow" compact="0" outline="0" showAll="0" defaultSubtotal="0">
      <items count="3">
        <item x="1"/>
        <item x="0"/>
        <item x="2"/>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items count="70">
        <item x="28"/>
        <item x="3"/>
        <item x="2"/>
        <item x="20"/>
        <item x="17"/>
        <item x="29"/>
        <item x="19"/>
        <item x="18"/>
        <item x="31"/>
        <item x="23"/>
        <item x="0"/>
        <item x="16"/>
        <item x="33"/>
        <item x="22"/>
        <item x="9"/>
        <item x="30"/>
        <item x="5"/>
        <item x="32"/>
        <item x="34"/>
        <item x="24"/>
        <item x="6"/>
        <item x="21"/>
        <item x="36"/>
        <item x="35"/>
        <item x="4"/>
        <item x="25"/>
        <item x="7"/>
        <item x="38"/>
        <item x="8"/>
        <item x="51"/>
        <item x="11"/>
        <item x="10"/>
        <item x="14"/>
        <item x="60"/>
        <item x="40"/>
        <item x="39"/>
        <item x="13"/>
        <item x="53"/>
        <item x="63"/>
        <item x="44"/>
        <item x="12"/>
        <item x="43"/>
        <item x="41"/>
        <item x="37"/>
        <item x="42"/>
        <item x="61"/>
        <item x="54"/>
        <item x="52"/>
        <item x="26"/>
        <item x="57"/>
        <item x="56"/>
        <item x="45"/>
        <item x="64"/>
        <item x="62"/>
        <item x="59"/>
        <item x="55"/>
        <item x="27"/>
        <item x="46"/>
        <item x="68"/>
        <item x="47"/>
        <item x="67"/>
        <item x="66"/>
        <item x="65"/>
        <item x="15"/>
        <item x="58"/>
        <item x="48"/>
        <item x="49"/>
        <item x="50"/>
        <item x="1"/>
        <item t="default"/>
      </items>
      <extLst>
        <ext xmlns:x14="http://schemas.microsoft.com/office/spreadsheetml/2009/9/main" uri="{2946ED86-A175-432a-8AC1-64E0C546D7DE}">
          <x14:pivotField fillDownLabels="1"/>
        </ext>
      </extLst>
    </pivotField>
  </pivotFields>
  <rowFields count="3">
    <field x="0"/>
    <field x="1"/>
    <field x="3"/>
  </rowFields>
  <rowItems count="78">
    <i>
      <x/>
      <x/>
      <x v="1"/>
    </i>
    <i r="2">
      <x v="2"/>
    </i>
    <i r="2">
      <x v="14"/>
    </i>
    <i r="2">
      <x v="16"/>
    </i>
    <i r="2">
      <x v="20"/>
    </i>
    <i r="2">
      <x v="24"/>
    </i>
    <i r="2">
      <x v="26"/>
    </i>
    <i r="2">
      <x v="28"/>
    </i>
    <i r="2">
      <x v="30"/>
    </i>
    <i r="2">
      <x v="31"/>
    </i>
    <i r="2">
      <x v="32"/>
    </i>
    <i r="2">
      <x v="36"/>
    </i>
    <i r="2">
      <x v="40"/>
    </i>
    <i r="2">
      <x v="63"/>
    </i>
    <i r="1">
      <x v="1"/>
      <x v="3"/>
    </i>
    <i r="2">
      <x v="4"/>
    </i>
    <i r="2">
      <x v="6"/>
    </i>
    <i r="2">
      <x v="7"/>
    </i>
    <i r="2">
      <x v="9"/>
    </i>
    <i r="2">
      <x v="11"/>
    </i>
    <i r="2">
      <x v="13"/>
    </i>
    <i r="2">
      <x v="19"/>
    </i>
    <i r="2">
      <x v="21"/>
    </i>
    <i r="2">
      <x v="24"/>
    </i>
    <i r="2">
      <x v="25"/>
    </i>
    <i r="2">
      <x v="26"/>
    </i>
    <i r="2">
      <x v="48"/>
    </i>
    <i r="2">
      <x v="56"/>
    </i>
    <i r="1">
      <x v="2"/>
      <x/>
    </i>
    <i r="2">
      <x v="5"/>
    </i>
    <i r="2">
      <x v="8"/>
    </i>
    <i r="2">
      <x v="12"/>
    </i>
    <i r="2">
      <x v="15"/>
    </i>
    <i r="2">
      <x v="17"/>
    </i>
    <i r="2">
      <x v="18"/>
    </i>
    <i r="2">
      <x v="22"/>
    </i>
    <i r="2">
      <x v="23"/>
    </i>
    <i r="2">
      <x v="27"/>
    </i>
    <i r="2">
      <x v="34"/>
    </i>
    <i r="2">
      <x v="35"/>
    </i>
    <i r="2">
      <x v="42"/>
    </i>
    <i r="2">
      <x v="43"/>
    </i>
    <i>
      <x v="1"/>
      <x/>
      <x v="39"/>
    </i>
    <i r="2">
      <x v="41"/>
    </i>
    <i r="2">
      <x v="42"/>
    </i>
    <i r="2">
      <x v="44"/>
    </i>
    <i r="2">
      <x v="51"/>
    </i>
    <i r="2">
      <x v="57"/>
    </i>
    <i r="2">
      <x v="59"/>
    </i>
    <i r="2">
      <x v="65"/>
    </i>
    <i r="2">
      <x v="66"/>
    </i>
    <i r="2">
      <x v="67"/>
    </i>
    <i r="1">
      <x v="1"/>
      <x v="10"/>
    </i>
    <i r="2">
      <x v="29"/>
    </i>
    <i r="2">
      <x v="37"/>
    </i>
    <i r="2">
      <x v="43"/>
    </i>
    <i r="2">
      <x v="46"/>
    </i>
    <i r="2">
      <x v="47"/>
    </i>
    <i r="2">
      <x v="48"/>
    </i>
    <i r="2">
      <x v="49"/>
    </i>
    <i r="2">
      <x v="50"/>
    </i>
    <i r="2">
      <x v="54"/>
    </i>
    <i r="2">
      <x v="55"/>
    </i>
    <i r="2">
      <x v="64"/>
    </i>
    <i r="2">
      <x v="68"/>
    </i>
    <i r="1">
      <x v="2"/>
      <x v="33"/>
    </i>
    <i r="2">
      <x v="38"/>
    </i>
    <i r="2">
      <x v="45"/>
    </i>
    <i r="2">
      <x v="46"/>
    </i>
    <i r="2">
      <x v="52"/>
    </i>
    <i r="2">
      <x v="53"/>
    </i>
    <i r="2">
      <x v="56"/>
    </i>
    <i r="2">
      <x v="58"/>
    </i>
    <i r="2">
      <x v="60"/>
    </i>
    <i r="2">
      <x v="61"/>
    </i>
    <i r="2">
      <x v="62"/>
    </i>
    <i r="2">
      <x v="66"/>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8" Type="http://schemas.openxmlformats.org/officeDocument/2006/relationships/hyperlink" Target="https://stats.stackexchange.com/questions/18082/how-would-you-explain-the-difference-between-correlation-and-covariance" TargetMode="External"/><Relationship Id="rId13" Type="http://schemas.openxmlformats.org/officeDocument/2006/relationships/printerSettings" Target="../printerSettings/printerSettings6.bin"/><Relationship Id="rId3" Type="http://schemas.openxmlformats.org/officeDocument/2006/relationships/hyperlink" Target="https://stats.stackexchange.com/questions/17537/understanding-variance-intuitively" TargetMode="External"/><Relationship Id="rId7" Type="http://schemas.openxmlformats.org/officeDocument/2006/relationships/hyperlink" Target="https://www.mygreatlearning.com/blog/covariance-vs-correlation/" TargetMode="External"/><Relationship Id="rId12" Type="http://schemas.openxmlformats.org/officeDocument/2006/relationships/hyperlink" Target="https://stackoverflow.com/questions/30601830/when-to-use-category-rather-than-object" TargetMode="External"/><Relationship Id="rId2" Type="http://schemas.openxmlformats.org/officeDocument/2006/relationships/hyperlink" Target="https://stats.stackexchange.com/questions/26/what-is-a-standard-deviation" TargetMode="External"/><Relationship Id="rId1" Type="http://schemas.openxmlformats.org/officeDocument/2006/relationships/hyperlink" Target="https://stats.stackexchange.com/questions/118/why-square-the-difference-instead-of-taking-the-absolute-value-in-standard-devia" TargetMode="External"/><Relationship Id="rId6" Type="http://schemas.openxmlformats.org/officeDocument/2006/relationships/hyperlink" Target="https://www.mathsisfun.com/data/standard-deviation.html" TargetMode="External"/><Relationship Id="rId11" Type="http://schemas.openxmlformats.org/officeDocument/2006/relationships/hyperlink" Target="https://towardsdatascience.com/let-us-understand-the-correlation-matrix-and-covariance-matrix-d42e6b643c22" TargetMode="External"/><Relationship Id="rId5" Type="http://schemas.openxmlformats.org/officeDocument/2006/relationships/hyperlink" Target="https://stats.stackexchange.com/questions/35123/whats-the-difference-between-variance-and-standard-deviation" TargetMode="External"/><Relationship Id="rId10" Type="http://schemas.openxmlformats.org/officeDocument/2006/relationships/hyperlink" Target="https://stats.stackexchange.com/questions/18058/how-would-you-explain-covariance-to-someone-who-understands-only-the-mean" TargetMode="External"/><Relationship Id="rId4" Type="http://schemas.openxmlformats.org/officeDocument/2006/relationships/hyperlink" Target="https://stats.stackexchange.com/questions/18058/how-would-you-explain-covariance-to-someone-who-understands-only-the-mean" TargetMode="External"/><Relationship Id="rId9" Type="http://schemas.openxmlformats.org/officeDocument/2006/relationships/hyperlink" Target="https://stats.stackexchange.com/questions/17537/understanding-variance-intuitively" TargetMode="External"/><Relationship Id="rId14"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239343-98D3-4C07-83E3-BA7D6C5CDE6D}">
  <dimension ref="K2:K7"/>
  <sheetViews>
    <sheetView workbookViewId="0">
      <selection activeCell="K2" sqref="K2"/>
    </sheetView>
  </sheetViews>
  <sheetFormatPr defaultRowHeight="14.5" x14ac:dyDescent="0.35"/>
  <sheetData>
    <row r="2" spans="11:11" x14ac:dyDescent="0.35">
      <c r="K2" s="10" t="s">
        <v>44</v>
      </c>
    </row>
    <row r="3" spans="11:11" x14ac:dyDescent="0.35">
      <c r="K3" s="10" t="s">
        <v>45</v>
      </c>
    </row>
    <row r="4" spans="11:11" x14ac:dyDescent="0.35">
      <c r="K4" s="9" t="s">
        <v>46</v>
      </c>
    </row>
    <row r="5" spans="11:11" x14ac:dyDescent="0.35">
      <c r="K5" t="s">
        <v>47</v>
      </c>
    </row>
    <row r="6" spans="11:11" x14ac:dyDescent="0.35">
      <c r="K6" t="s">
        <v>48</v>
      </c>
    </row>
    <row r="7" spans="11:11" x14ac:dyDescent="0.35">
      <c r="K7" t="s">
        <v>49</v>
      </c>
    </row>
  </sheetData>
  <pageMargins left="0.7" right="0.7" top="0.75" bottom="0.75" header="0.3" footer="0.3"/>
  <pageSetup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0B09BF-BE22-4086-A5C3-B7063EAB485B}">
  <dimension ref="M63:M94"/>
  <sheetViews>
    <sheetView workbookViewId="0">
      <selection activeCell="K191" sqref="K191"/>
    </sheetView>
  </sheetViews>
  <sheetFormatPr defaultRowHeight="14.5" x14ac:dyDescent="0.35"/>
  <sheetData>
    <row r="63" spans="13:13" x14ac:dyDescent="0.35">
      <c r="M63" s="1" t="s">
        <v>0</v>
      </c>
    </row>
    <row r="83" spans="13:13" x14ac:dyDescent="0.35">
      <c r="M83" t="s">
        <v>1</v>
      </c>
    </row>
    <row r="84" spans="13:13" x14ac:dyDescent="0.35">
      <c r="M84" t="s">
        <v>2</v>
      </c>
    </row>
    <row r="94" spans="13:13" x14ac:dyDescent="0.35">
      <c r="M94" t="s">
        <v>3</v>
      </c>
    </row>
  </sheetData>
  <pageMargins left="0.7" right="0.7" top="0.75" bottom="0.75" header="0.3" footer="0.3"/>
  <pageSetup orientation="portrait" horizontalDpi="90" verticalDpi="9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3639F0-1E5A-4F63-86F5-64768E87CE91}">
  <dimension ref="A1"/>
  <sheetViews>
    <sheetView zoomScale="104" zoomScaleNormal="104" workbookViewId="0">
      <selection activeCell="C21" sqref="C21"/>
    </sheetView>
  </sheetViews>
  <sheetFormatPr defaultRowHeight="14.5" x14ac:dyDescent="0.3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6C4286-0CD3-45C2-86AE-F42842850955}">
  <dimension ref="A1:G16"/>
  <sheetViews>
    <sheetView workbookViewId="0"/>
  </sheetViews>
  <sheetFormatPr defaultRowHeight="14.5" x14ac:dyDescent="0.35"/>
  <cols>
    <col min="1" max="1" width="17.7265625" bestFit="1" customWidth="1"/>
    <col min="2" max="2" width="9.81640625" bestFit="1" customWidth="1"/>
    <col min="3" max="3" width="7.81640625" bestFit="1" customWidth="1"/>
    <col min="4" max="7" width="11.81640625" bestFit="1" customWidth="1"/>
  </cols>
  <sheetData>
    <row r="1" spans="1:7" x14ac:dyDescent="0.35">
      <c r="A1" t="s">
        <v>19</v>
      </c>
    </row>
    <row r="3" spans="1:7" ht="15" thickBot="1" x14ac:dyDescent="0.4">
      <c r="A3" t="s">
        <v>20</v>
      </c>
    </row>
    <row r="4" spans="1:7" x14ac:dyDescent="0.35">
      <c r="A4" s="4" t="s">
        <v>21</v>
      </c>
      <c r="B4" s="4" t="s">
        <v>22</v>
      </c>
      <c r="C4" s="4" t="s">
        <v>23</v>
      </c>
      <c r="D4" s="4" t="s">
        <v>24</v>
      </c>
      <c r="E4" s="4" t="s">
        <v>25</v>
      </c>
    </row>
    <row r="5" spans="1:7" x14ac:dyDescent="0.35">
      <c r="A5" s="2" t="s">
        <v>10</v>
      </c>
      <c r="B5" s="2">
        <v>10</v>
      </c>
      <c r="C5" s="2">
        <v>2066.1400000000003</v>
      </c>
      <c r="D5" s="2">
        <v>206.61400000000003</v>
      </c>
      <c r="E5" s="2">
        <v>5.2464266666666823</v>
      </c>
    </row>
    <row r="6" spans="1:7" x14ac:dyDescent="0.35">
      <c r="A6" s="2" t="s">
        <v>11</v>
      </c>
      <c r="B6" s="2">
        <v>10</v>
      </c>
      <c r="C6" s="2">
        <v>2185.16</v>
      </c>
      <c r="D6" s="2">
        <v>218.51599999999999</v>
      </c>
      <c r="E6" s="2">
        <v>30.667182222222259</v>
      </c>
    </row>
    <row r="7" spans="1:7" x14ac:dyDescent="0.35">
      <c r="A7" s="2" t="s">
        <v>12</v>
      </c>
      <c r="B7" s="2">
        <v>10</v>
      </c>
      <c r="C7" s="2">
        <v>2265.88</v>
      </c>
      <c r="D7" s="2">
        <v>226.58800000000002</v>
      </c>
      <c r="E7" s="2">
        <v>23.182128888888915</v>
      </c>
    </row>
    <row r="8" spans="1:7" ht="15" thickBot="1" x14ac:dyDescent="0.4">
      <c r="A8" s="3" t="s">
        <v>13</v>
      </c>
      <c r="B8" s="3">
        <v>10</v>
      </c>
      <c r="C8" s="3">
        <v>2286.2200000000003</v>
      </c>
      <c r="D8" s="3">
        <v>228.62200000000001</v>
      </c>
      <c r="E8" s="3">
        <v>16.106973333333318</v>
      </c>
    </row>
    <row r="11" spans="1:7" ht="15" thickBot="1" x14ac:dyDescent="0.4">
      <c r="A11" t="s">
        <v>26</v>
      </c>
    </row>
    <row r="12" spans="1:7" x14ac:dyDescent="0.35">
      <c r="A12" s="4" t="s">
        <v>27</v>
      </c>
      <c r="B12" s="4" t="s">
        <v>28</v>
      </c>
      <c r="C12" s="4" t="s">
        <v>29</v>
      </c>
      <c r="D12" s="4" t="s">
        <v>30</v>
      </c>
      <c r="E12" s="4" t="s">
        <v>31</v>
      </c>
      <c r="F12" s="4" t="s">
        <v>32</v>
      </c>
      <c r="G12" s="4" t="s">
        <v>33</v>
      </c>
    </row>
    <row r="13" spans="1:7" x14ac:dyDescent="0.35">
      <c r="A13" s="2" t="s">
        <v>34</v>
      </c>
      <c r="B13" s="2">
        <v>2990.9897999999985</v>
      </c>
      <c r="C13" s="2">
        <v>3</v>
      </c>
      <c r="D13" s="2">
        <v>996.99659999999949</v>
      </c>
      <c r="E13" s="2">
        <v>53.029822210901301</v>
      </c>
      <c r="F13" s="2">
        <v>2.7319908034125891E-13</v>
      </c>
      <c r="G13" s="2">
        <v>2.8662655509401795</v>
      </c>
    </row>
    <row r="14" spans="1:7" x14ac:dyDescent="0.35">
      <c r="A14" s="2" t="s">
        <v>35</v>
      </c>
      <c r="B14" s="2">
        <v>676.82440000000065</v>
      </c>
      <c r="C14" s="2">
        <v>36</v>
      </c>
      <c r="D14" s="2">
        <v>18.800677777777796</v>
      </c>
      <c r="E14" s="2"/>
      <c r="F14" s="2"/>
      <c r="G14" s="2"/>
    </row>
    <row r="15" spans="1:7" x14ac:dyDescent="0.35">
      <c r="A15" s="2"/>
      <c r="B15" s="2"/>
      <c r="C15" s="2"/>
      <c r="D15" s="2"/>
      <c r="E15" s="2"/>
      <c r="F15" s="2"/>
      <c r="G15" s="2"/>
    </row>
    <row r="16" spans="1:7" ht="15" thickBot="1" x14ac:dyDescent="0.4">
      <c r="A16" s="3" t="s">
        <v>36</v>
      </c>
      <c r="B16" s="3">
        <v>3667.8141999999993</v>
      </c>
      <c r="C16" s="3">
        <v>39</v>
      </c>
      <c r="D16" s="3"/>
      <c r="E16" s="3"/>
      <c r="F16" s="3"/>
      <c r="G16" s="3"/>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9FBE7-0AD0-4BDF-8829-AEAB241DBE6A}">
  <dimension ref="A1:U84"/>
  <sheetViews>
    <sheetView topLeftCell="H36" zoomScale="84" workbookViewId="0">
      <selection activeCell="H16" sqref="H16"/>
    </sheetView>
  </sheetViews>
  <sheetFormatPr defaultRowHeight="14.5" x14ac:dyDescent="0.35"/>
  <cols>
    <col min="7" max="7" width="21.7265625" bestFit="1" customWidth="1"/>
    <col min="8" max="8" width="7.36328125" bestFit="1" customWidth="1"/>
    <col min="9" max="9" width="14.1796875" bestFit="1" customWidth="1"/>
    <col min="10" max="10" width="8.08984375" bestFit="1" customWidth="1"/>
    <col min="11" max="11" width="9.08984375" bestFit="1" customWidth="1"/>
    <col min="12" max="12" width="10.7265625" bestFit="1" customWidth="1"/>
    <col min="13" max="13" width="12" bestFit="1" customWidth="1"/>
    <col min="15" max="15" width="7.36328125" bestFit="1" customWidth="1"/>
  </cols>
  <sheetData>
    <row r="1" spans="1:14" ht="18.5" x14ac:dyDescent="0.45">
      <c r="A1" t="s">
        <v>4</v>
      </c>
      <c r="B1" t="s">
        <v>5</v>
      </c>
      <c r="C1" t="s">
        <v>18</v>
      </c>
      <c r="H1" t="s">
        <v>10</v>
      </c>
      <c r="I1" t="s">
        <v>11</v>
      </c>
      <c r="J1" t="s">
        <v>12</v>
      </c>
      <c r="K1" t="s">
        <v>13</v>
      </c>
    </row>
    <row r="2" spans="1:14" x14ac:dyDescent="0.35">
      <c r="A2" t="s">
        <v>6</v>
      </c>
      <c r="B2">
        <v>206.32</v>
      </c>
      <c r="C2">
        <f>B2-$N$13</f>
        <v>-13.765000000000043</v>
      </c>
      <c r="D2">
        <f>C2*C2</f>
        <v>189.47522500000119</v>
      </c>
      <c r="F2" s="1" t="s">
        <v>61</v>
      </c>
      <c r="G2" t="s">
        <v>63</v>
      </c>
      <c r="H2">
        <v>206.32</v>
      </c>
      <c r="I2">
        <v>217.08</v>
      </c>
      <c r="J2">
        <v>226.77</v>
      </c>
      <c r="K2">
        <v>230.55</v>
      </c>
    </row>
    <row r="3" spans="1:14" x14ac:dyDescent="0.35">
      <c r="A3" t="s">
        <v>6</v>
      </c>
      <c r="B3">
        <v>207.94</v>
      </c>
      <c r="C3">
        <f t="shared" ref="C3:C41" si="0">B3-$N$13</f>
        <v>-12.145000000000039</v>
      </c>
      <c r="D3">
        <f t="shared" ref="D3:D41" si="1">C3*C3</f>
        <v>147.50102500000094</v>
      </c>
      <c r="F3" s="1" t="s">
        <v>62</v>
      </c>
      <c r="H3">
        <v>207.94</v>
      </c>
      <c r="I3">
        <v>221.43</v>
      </c>
      <c r="J3">
        <v>224.79</v>
      </c>
      <c r="K3">
        <v>227.95</v>
      </c>
    </row>
    <row r="4" spans="1:14" x14ac:dyDescent="0.35">
      <c r="A4" t="s">
        <v>6</v>
      </c>
      <c r="B4">
        <v>206.19</v>
      </c>
      <c r="C4">
        <f t="shared" si="0"/>
        <v>-13.895000000000039</v>
      </c>
      <c r="D4">
        <f t="shared" si="1"/>
        <v>193.07102500000107</v>
      </c>
      <c r="F4" s="1" t="s">
        <v>14</v>
      </c>
      <c r="H4">
        <v>206.19</v>
      </c>
      <c r="I4">
        <v>218.04</v>
      </c>
      <c r="J4">
        <v>229.75</v>
      </c>
      <c r="K4">
        <v>231.84</v>
      </c>
    </row>
    <row r="5" spans="1:14" x14ac:dyDescent="0.35">
      <c r="A5" t="s">
        <v>6</v>
      </c>
      <c r="B5">
        <v>204.45</v>
      </c>
      <c r="C5">
        <f t="shared" si="0"/>
        <v>-15.635000000000048</v>
      </c>
      <c r="D5">
        <f t="shared" si="1"/>
        <v>244.45322500000148</v>
      </c>
      <c r="F5" s="13" t="s">
        <v>64</v>
      </c>
      <c r="H5">
        <v>204.45</v>
      </c>
      <c r="I5">
        <v>224.13</v>
      </c>
      <c r="J5">
        <v>228.51</v>
      </c>
      <c r="K5">
        <v>224.87</v>
      </c>
    </row>
    <row r="6" spans="1:14" x14ac:dyDescent="0.35">
      <c r="A6" t="s">
        <v>6</v>
      </c>
      <c r="B6">
        <v>209.65</v>
      </c>
      <c r="C6">
        <f t="shared" si="0"/>
        <v>-10.435000000000031</v>
      </c>
      <c r="D6">
        <f t="shared" si="1"/>
        <v>108.88922500000064</v>
      </c>
      <c r="H6">
        <v>209.65</v>
      </c>
      <c r="I6">
        <v>211.82</v>
      </c>
      <c r="J6">
        <v>221.44</v>
      </c>
      <c r="K6">
        <v>229.49</v>
      </c>
    </row>
    <row r="7" spans="1:14" x14ac:dyDescent="0.35">
      <c r="A7" t="s">
        <v>6</v>
      </c>
      <c r="B7">
        <v>203.81</v>
      </c>
      <c r="C7">
        <f t="shared" si="0"/>
        <v>-16.275000000000034</v>
      </c>
      <c r="D7">
        <f t="shared" si="1"/>
        <v>264.87562500000109</v>
      </c>
      <c r="H7">
        <v>203.81</v>
      </c>
      <c r="I7">
        <v>213.9</v>
      </c>
      <c r="J7">
        <v>223.85</v>
      </c>
      <c r="K7">
        <v>231.1</v>
      </c>
    </row>
    <row r="8" spans="1:14" x14ac:dyDescent="0.35">
      <c r="A8" t="s">
        <v>6</v>
      </c>
      <c r="B8">
        <v>206.75</v>
      </c>
      <c r="C8">
        <f t="shared" si="0"/>
        <v>-13.335000000000036</v>
      </c>
      <c r="D8">
        <f t="shared" si="1"/>
        <v>177.82222500000097</v>
      </c>
      <c r="H8">
        <v>206.75</v>
      </c>
      <c r="I8">
        <v>221.28</v>
      </c>
      <c r="J8">
        <v>223.97</v>
      </c>
      <c r="K8">
        <v>221.53</v>
      </c>
    </row>
    <row r="9" spans="1:14" x14ac:dyDescent="0.35">
      <c r="A9" t="s">
        <v>6</v>
      </c>
      <c r="B9">
        <v>205.68</v>
      </c>
      <c r="C9">
        <f t="shared" si="0"/>
        <v>-14.40500000000003</v>
      </c>
      <c r="D9">
        <f t="shared" si="1"/>
        <v>207.50402500000087</v>
      </c>
      <c r="H9">
        <v>205.68</v>
      </c>
      <c r="I9">
        <v>229.43</v>
      </c>
      <c r="J9">
        <v>234.3</v>
      </c>
      <c r="K9">
        <v>235.45</v>
      </c>
    </row>
    <row r="10" spans="1:14" x14ac:dyDescent="0.35">
      <c r="A10" t="s">
        <v>6</v>
      </c>
      <c r="B10">
        <v>204.49</v>
      </c>
      <c r="C10">
        <f t="shared" si="0"/>
        <v>-15.595000000000027</v>
      </c>
      <c r="D10">
        <f t="shared" si="1"/>
        <v>243.20402500000085</v>
      </c>
      <c r="H10">
        <v>204.49</v>
      </c>
      <c r="I10">
        <v>213.54</v>
      </c>
      <c r="J10">
        <v>219.5</v>
      </c>
      <c r="K10">
        <v>228.35</v>
      </c>
    </row>
    <row r="11" spans="1:14" x14ac:dyDescent="0.35">
      <c r="A11" t="s">
        <v>6</v>
      </c>
      <c r="B11">
        <v>210.86</v>
      </c>
      <c r="C11">
        <f t="shared" si="0"/>
        <v>-9.2250000000000227</v>
      </c>
      <c r="D11">
        <f t="shared" si="1"/>
        <v>85.10062500000042</v>
      </c>
      <c r="H11">
        <v>210.86</v>
      </c>
      <c r="I11">
        <v>214.51</v>
      </c>
      <c r="J11">
        <v>233</v>
      </c>
      <c r="K11">
        <v>225.09</v>
      </c>
    </row>
    <row r="12" spans="1:14" x14ac:dyDescent="0.35">
      <c r="A12" t="s">
        <v>7</v>
      </c>
      <c r="B12">
        <v>217.08</v>
      </c>
      <c r="C12">
        <f t="shared" si="0"/>
        <v>-3.0050000000000239</v>
      </c>
      <c r="D12">
        <f t="shared" si="1"/>
        <v>9.0300250000001441</v>
      </c>
    </row>
    <row r="13" spans="1:14" x14ac:dyDescent="0.35">
      <c r="A13" t="s">
        <v>7</v>
      </c>
      <c r="B13">
        <v>221.43</v>
      </c>
      <c r="C13">
        <f t="shared" si="0"/>
        <v>1.3449999999999704</v>
      </c>
      <c r="D13">
        <f t="shared" si="1"/>
        <v>1.8090249999999204</v>
      </c>
      <c r="G13" s="1" t="s">
        <v>16</v>
      </c>
      <c r="H13">
        <f>AVERAGE(H2:H12)</f>
        <v>206.61400000000003</v>
      </c>
      <c r="I13">
        <f t="shared" ref="I13:K13" si="2">AVERAGE(I2:I11)</f>
        <v>218.51599999999999</v>
      </c>
      <c r="J13">
        <f>AVERAGE(J2:J11)</f>
        <v>226.58800000000002</v>
      </c>
      <c r="K13">
        <f t="shared" si="2"/>
        <v>228.62200000000001</v>
      </c>
      <c r="M13" s="1" t="s">
        <v>14</v>
      </c>
      <c r="N13">
        <f>AVERAGE(H2:K11)</f>
        <v>220.08500000000004</v>
      </c>
    </row>
    <row r="14" spans="1:14" x14ac:dyDescent="0.35">
      <c r="A14" t="s">
        <v>7</v>
      </c>
      <c r="B14">
        <v>218.04</v>
      </c>
      <c r="C14">
        <f t="shared" si="0"/>
        <v>-2.0450000000000443</v>
      </c>
      <c r="D14">
        <f t="shared" si="1"/>
        <v>4.1820250000001815</v>
      </c>
      <c r="L14">
        <f>AVERAGE(H13:K13)</f>
        <v>220.08500000000004</v>
      </c>
    </row>
    <row r="15" spans="1:14" x14ac:dyDescent="0.35">
      <c r="A15" t="s">
        <v>7</v>
      </c>
      <c r="B15">
        <v>224.13</v>
      </c>
      <c r="C15">
        <f t="shared" si="0"/>
        <v>4.0449999999999591</v>
      </c>
      <c r="D15">
        <f t="shared" si="1"/>
        <v>16.362024999999669</v>
      </c>
      <c r="H15" s="6" t="s">
        <v>37</v>
      </c>
      <c r="I15" s="6" t="s">
        <v>15</v>
      </c>
    </row>
    <row r="16" spans="1:14" x14ac:dyDescent="0.35">
      <c r="A16" t="s">
        <v>7</v>
      </c>
      <c r="B16">
        <v>211.82</v>
      </c>
      <c r="C16">
        <f t="shared" si="0"/>
        <v>-8.2650000000000432</v>
      </c>
      <c r="D16">
        <f t="shared" si="1"/>
        <v>68.310225000000713</v>
      </c>
      <c r="H16" s="5">
        <f>COUNT(H2:K11)</f>
        <v>40</v>
      </c>
      <c r="I16" s="5">
        <v>4</v>
      </c>
    </row>
    <row r="17" spans="1:20" x14ac:dyDescent="0.35">
      <c r="A17" t="s">
        <v>7</v>
      </c>
      <c r="B17">
        <v>213.9</v>
      </c>
      <c r="C17">
        <f t="shared" si="0"/>
        <v>-6.1850000000000307</v>
      </c>
      <c r="D17">
        <f t="shared" si="1"/>
        <v>38.254225000000382</v>
      </c>
    </row>
    <row r="18" spans="1:20" x14ac:dyDescent="0.35">
      <c r="A18" t="s">
        <v>7</v>
      </c>
      <c r="B18">
        <v>221.28</v>
      </c>
      <c r="C18">
        <f t="shared" si="0"/>
        <v>1.1949999999999648</v>
      </c>
      <c r="D18">
        <f t="shared" si="1"/>
        <v>1.4280249999999157</v>
      </c>
    </row>
    <row r="19" spans="1:20" x14ac:dyDescent="0.35">
      <c r="A19" t="s">
        <v>7</v>
      </c>
      <c r="B19">
        <v>229.43</v>
      </c>
      <c r="C19">
        <f t="shared" si="0"/>
        <v>9.3449999999999704</v>
      </c>
      <c r="D19">
        <f t="shared" si="1"/>
        <v>87.329024999999447</v>
      </c>
      <c r="F19" s="1" t="s">
        <v>38</v>
      </c>
      <c r="H19" s="8" t="s">
        <v>38</v>
      </c>
      <c r="I19" s="8" t="s">
        <v>39</v>
      </c>
      <c r="J19" s="8" t="s">
        <v>40</v>
      </c>
      <c r="K19" s="8" t="s">
        <v>41</v>
      </c>
      <c r="L19" s="8" t="s">
        <v>70</v>
      </c>
    </row>
    <row r="20" spans="1:20" x14ac:dyDescent="0.35">
      <c r="A20" t="s">
        <v>7</v>
      </c>
      <c r="B20">
        <v>213.54</v>
      </c>
      <c r="C20">
        <f t="shared" si="0"/>
        <v>-6.5450000000000443</v>
      </c>
      <c r="D20">
        <f t="shared" si="1"/>
        <v>42.83702500000058</v>
      </c>
      <c r="F20" s="1" t="s">
        <v>71</v>
      </c>
      <c r="G20" t="s">
        <v>42</v>
      </c>
      <c r="H20">
        <f>4-1</f>
        <v>3</v>
      </c>
      <c r="I20">
        <v>2990.9897999999966</v>
      </c>
      <c r="J20">
        <f>I20/H20</f>
        <v>996.99659999999892</v>
      </c>
      <c r="K20">
        <f>J20/J21</f>
        <v>53.029822210901273</v>
      </c>
      <c r="L20" s="14">
        <f>FDIST(K20,3,36)</f>
        <v>2.7319908034126082E-13</v>
      </c>
      <c r="M20" t="s">
        <v>65</v>
      </c>
    </row>
    <row r="21" spans="1:20" x14ac:dyDescent="0.35">
      <c r="A21" t="s">
        <v>7</v>
      </c>
      <c r="B21">
        <v>214.51</v>
      </c>
      <c r="C21">
        <f t="shared" si="0"/>
        <v>-5.5750000000000455</v>
      </c>
      <c r="D21">
        <f t="shared" si="1"/>
        <v>31.080625000000506</v>
      </c>
      <c r="F21" s="1" t="s">
        <v>72</v>
      </c>
      <c r="G21" t="s">
        <v>43</v>
      </c>
      <c r="H21">
        <f>9*4</f>
        <v>36</v>
      </c>
      <c r="I21">
        <f>U39</f>
        <v>676.82440000000065</v>
      </c>
      <c r="J21">
        <f>I21/H21</f>
        <v>18.800677777777796</v>
      </c>
    </row>
    <row r="22" spans="1:20" x14ac:dyDescent="0.35">
      <c r="A22" t="s">
        <v>8</v>
      </c>
      <c r="B22">
        <v>226.77</v>
      </c>
      <c r="C22">
        <f t="shared" si="0"/>
        <v>6.6849999999999739</v>
      </c>
      <c r="D22">
        <f t="shared" si="1"/>
        <v>44.689224999999652</v>
      </c>
      <c r="F22" s="1" t="s">
        <v>80</v>
      </c>
      <c r="G22" s="1" t="s">
        <v>17</v>
      </c>
      <c r="H22">
        <f>H16-1</f>
        <v>39</v>
      </c>
      <c r="I22">
        <f>SUM(D2:D41)</f>
        <v>3667.8141999999993</v>
      </c>
      <c r="M22" s="1" t="s">
        <v>67</v>
      </c>
    </row>
    <row r="23" spans="1:20" x14ac:dyDescent="0.35">
      <c r="A23" t="s">
        <v>8</v>
      </c>
      <c r="B23">
        <v>224.79</v>
      </c>
      <c r="C23">
        <f t="shared" si="0"/>
        <v>4.7049999999999557</v>
      </c>
      <c r="D23">
        <f t="shared" si="1"/>
        <v>22.137024999999582</v>
      </c>
      <c r="M23" s="1" t="s">
        <v>66</v>
      </c>
    </row>
    <row r="24" spans="1:20" x14ac:dyDescent="0.35">
      <c r="A24" t="s">
        <v>8</v>
      </c>
      <c r="B24">
        <v>229.75</v>
      </c>
      <c r="C24">
        <f t="shared" si="0"/>
        <v>9.6649999999999636</v>
      </c>
      <c r="D24">
        <f t="shared" si="1"/>
        <v>93.412224999999296</v>
      </c>
      <c r="M24" t="s">
        <v>68</v>
      </c>
    </row>
    <row r="25" spans="1:20" x14ac:dyDescent="0.35">
      <c r="A25" t="s">
        <v>8</v>
      </c>
      <c r="B25">
        <v>228.51</v>
      </c>
      <c r="C25">
        <f t="shared" si="0"/>
        <v>8.4249999999999545</v>
      </c>
      <c r="D25">
        <f t="shared" si="1"/>
        <v>70.980624999999236</v>
      </c>
      <c r="M25" t="s">
        <v>69</v>
      </c>
    </row>
    <row r="26" spans="1:20" x14ac:dyDescent="0.35">
      <c r="A26" t="s">
        <v>8</v>
      </c>
      <c r="B26">
        <v>221.44</v>
      </c>
      <c r="C26">
        <f t="shared" si="0"/>
        <v>1.3549999999999613</v>
      </c>
      <c r="D26">
        <f t="shared" si="1"/>
        <v>1.8360249999998952</v>
      </c>
      <c r="I26" t="s">
        <v>10</v>
      </c>
      <c r="L26" t="s">
        <v>11</v>
      </c>
      <c r="O26" t="s">
        <v>12</v>
      </c>
      <c r="R26" t="s">
        <v>13</v>
      </c>
    </row>
    <row r="27" spans="1:20" x14ac:dyDescent="0.35">
      <c r="A27" t="s">
        <v>8</v>
      </c>
      <c r="B27">
        <v>223.85</v>
      </c>
      <c r="C27">
        <f t="shared" si="0"/>
        <v>3.7649999999999579</v>
      </c>
      <c r="D27">
        <f t="shared" si="1"/>
        <v>14.175224999999683</v>
      </c>
      <c r="I27">
        <v>206.32</v>
      </c>
      <c r="J27">
        <f>I27-$I$38</f>
        <v>-0.29400000000003956</v>
      </c>
      <c r="K27">
        <f>J27^2</f>
        <v>8.6436000000023258E-2</v>
      </c>
      <c r="L27">
        <v>217.08</v>
      </c>
      <c r="M27">
        <f>L27-$L$38</f>
        <v>-1.4359999999999786</v>
      </c>
      <c r="N27">
        <f>M27^2</f>
        <v>2.0620959999999386</v>
      </c>
      <c r="O27">
        <v>226.77</v>
      </c>
      <c r="P27" s="7">
        <f>O27-$O$38</f>
        <v>0.18199999999998795</v>
      </c>
      <c r="Q27">
        <f>P27^2</f>
        <v>3.3123999999995615E-2</v>
      </c>
      <c r="R27">
        <v>230.55</v>
      </c>
      <c r="S27" s="7">
        <f>R27-$R$38</f>
        <v>1.9279999999999973</v>
      </c>
      <c r="T27">
        <f>S27^2</f>
        <v>3.7171839999999894</v>
      </c>
    </row>
    <row r="28" spans="1:20" x14ac:dyDescent="0.35">
      <c r="A28" t="s">
        <v>8</v>
      </c>
      <c r="B28">
        <v>223.97</v>
      </c>
      <c r="C28">
        <f t="shared" si="0"/>
        <v>3.8849999999999625</v>
      </c>
      <c r="D28">
        <f t="shared" si="1"/>
        <v>15.093224999999709</v>
      </c>
      <c r="I28">
        <v>207.94</v>
      </c>
      <c r="J28">
        <f t="shared" ref="J28:J36" si="3">I28-$I$38</f>
        <v>1.325999999999965</v>
      </c>
      <c r="K28">
        <f t="shared" ref="K28:K36" si="4">J28^2</f>
        <v>1.7582759999999071</v>
      </c>
      <c r="L28">
        <v>221.43</v>
      </c>
      <c r="M28">
        <f t="shared" ref="M28:M36" si="5">L28-$L$38</f>
        <v>2.9140000000000157</v>
      </c>
      <c r="N28">
        <f t="shared" ref="N28:N36" si="6">M28^2</f>
        <v>8.4913960000000923</v>
      </c>
      <c r="O28">
        <v>224.79</v>
      </c>
      <c r="P28" s="7">
        <f t="shared" ref="P28:P36" si="7">O28-$O$38</f>
        <v>-1.7980000000000302</v>
      </c>
      <c r="Q28">
        <f t="shared" ref="Q28:Q36" si="8">P28^2</f>
        <v>3.2328040000001086</v>
      </c>
      <c r="R28">
        <v>227.95</v>
      </c>
      <c r="S28" s="7">
        <f t="shared" ref="S28:S36" si="9">R28-$R$38</f>
        <v>-0.67200000000002547</v>
      </c>
      <c r="T28">
        <f t="shared" ref="T28:T36" si="10">S28^2</f>
        <v>0.45158400000003424</v>
      </c>
    </row>
    <row r="29" spans="1:20" x14ac:dyDescent="0.35">
      <c r="A29" t="s">
        <v>8</v>
      </c>
      <c r="B29">
        <v>234.3</v>
      </c>
      <c r="C29">
        <f t="shared" si="0"/>
        <v>14.214999999999975</v>
      </c>
      <c r="D29">
        <f t="shared" si="1"/>
        <v>202.06622499999929</v>
      </c>
      <c r="I29">
        <v>206.19</v>
      </c>
      <c r="J29">
        <f t="shared" si="3"/>
        <v>-0.42400000000003502</v>
      </c>
      <c r="K29">
        <f t="shared" si="4"/>
        <v>0.17977600000002969</v>
      </c>
      <c r="L29">
        <v>218.04</v>
      </c>
      <c r="M29">
        <f t="shared" si="5"/>
        <v>-0.47599999999999909</v>
      </c>
      <c r="N29">
        <f t="shared" si="6"/>
        <v>0.22657599999999914</v>
      </c>
      <c r="O29">
        <v>229.75</v>
      </c>
      <c r="P29" s="7">
        <f t="shared" si="7"/>
        <v>3.1619999999999777</v>
      </c>
      <c r="Q29">
        <f t="shared" si="8"/>
        <v>9.9982439999998594</v>
      </c>
      <c r="R29">
        <v>231.84</v>
      </c>
      <c r="S29" s="7">
        <f t="shared" si="9"/>
        <v>3.2179999999999893</v>
      </c>
      <c r="T29">
        <f t="shared" si="10"/>
        <v>10.355523999999932</v>
      </c>
    </row>
    <row r="30" spans="1:20" x14ac:dyDescent="0.35">
      <c r="A30" t="s">
        <v>8</v>
      </c>
      <c r="B30">
        <v>219.5</v>
      </c>
      <c r="C30">
        <f t="shared" si="0"/>
        <v>-0.58500000000003638</v>
      </c>
      <c r="D30">
        <f t="shared" si="1"/>
        <v>0.34222500000004258</v>
      </c>
      <c r="I30">
        <v>204.45</v>
      </c>
      <c r="J30">
        <f t="shared" si="3"/>
        <v>-2.1640000000000441</v>
      </c>
      <c r="K30">
        <f t="shared" si="4"/>
        <v>4.6828960000001913</v>
      </c>
      <c r="L30">
        <v>224.13</v>
      </c>
      <c r="M30">
        <f t="shared" si="5"/>
        <v>5.6140000000000043</v>
      </c>
      <c r="N30">
        <f t="shared" si="6"/>
        <v>31.516996000000049</v>
      </c>
      <c r="O30">
        <v>228.51</v>
      </c>
      <c r="P30" s="7">
        <f t="shared" si="7"/>
        <v>1.9219999999999686</v>
      </c>
      <c r="Q30">
        <f t="shared" si="8"/>
        <v>3.6940839999998794</v>
      </c>
      <c r="R30">
        <v>224.87</v>
      </c>
      <c r="S30" s="7">
        <f t="shared" si="9"/>
        <v>-3.7520000000000095</v>
      </c>
      <c r="T30">
        <f t="shared" si="10"/>
        <v>14.077504000000072</v>
      </c>
    </row>
    <row r="31" spans="1:20" x14ac:dyDescent="0.35">
      <c r="A31" t="s">
        <v>8</v>
      </c>
      <c r="B31">
        <v>233</v>
      </c>
      <c r="C31">
        <f t="shared" si="0"/>
        <v>12.914999999999964</v>
      </c>
      <c r="D31">
        <f t="shared" si="1"/>
        <v>166.79722499999906</v>
      </c>
      <c r="I31">
        <v>209.65</v>
      </c>
      <c r="J31">
        <f t="shared" si="3"/>
        <v>3.0359999999999729</v>
      </c>
      <c r="K31">
        <f t="shared" si="4"/>
        <v>9.2172959999998358</v>
      </c>
      <c r="L31">
        <v>211.82</v>
      </c>
      <c r="M31">
        <f t="shared" si="5"/>
        <v>-6.695999999999998</v>
      </c>
      <c r="N31">
        <f t="shared" si="6"/>
        <v>44.836415999999971</v>
      </c>
      <c r="O31">
        <v>221.44</v>
      </c>
      <c r="P31" s="7">
        <f t="shared" si="7"/>
        <v>-5.1480000000000246</v>
      </c>
      <c r="Q31">
        <f t="shared" si="8"/>
        <v>26.501904000000252</v>
      </c>
      <c r="R31">
        <v>229.49</v>
      </c>
      <c r="S31" s="7">
        <f t="shared" si="9"/>
        <v>0.867999999999995</v>
      </c>
      <c r="T31">
        <f t="shared" si="10"/>
        <v>0.75342399999999132</v>
      </c>
    </row>
    <row r="32" spans="1:20" x14ac:dyDescent="0.35">
      <c r="A32" t="s">
        <v>9</v>
      </c>
      <c r="B32">
        <v>230.55</v>
      </c>
      <c r="C32">
        <f t="shared" si="0"/>
        <v>10.464999999999975</v>
      </c>
      <c r="D32">
        <f t="shared" si="1"/>
        <v>109.51622499999948</v>
      </c>
      <c r="I32">
        <v>203.81</v>
      </c>
      <c r="J32">
        <f t="shared" si="3"/>
        <v>-2.8040000000000305</v>
      </c>
      <c r="K32">
        <f t="shared" si="4"/>
        <v>7.862416000000171</v>
      </c>
      <c r="L32">
        <v>213.9</v>
      </c>
      <c r="M32">
        <f t="shared" si="5"/>
        <v>-4.6159999999999854</v>
      </c>
      <c r="N32">
        <f t="shared" si="6"/>
        <v>21.307455999999867</v>
      </c>
      <c r="O32">
        <v>223.85</v>
      </c>
      <c r="P32" s="7">
        <f t="shared" si="7"/>
        <v>-2.738000000000028</v>
      </c>
      <c r="Q32">
        <f t="shared" si="8"/>
        <v>7.4966440000001535</v>
      </c>
      <c r="R32">
        <v>231.1</v>
      </c>
      <c r="S32" s="7">
        <f t="shared" si="9"/>
        <v>2.4779999999999802</v>
      </c>
      <c r="T32">
        <f t="shared" si="10"/>
        <v>6.1404839999999021</v>
      </c>
    </row>
    <row r="33" spans="1:21" x14ac:dyDescent="0.35">
      <c r="A33" t="s">
        <v>9</v>
      </c>
      <c r="B33">
        <v>227.95</v>
      </c>
      <c r="C33">
        <f t="shared" si="0"/>
        <v>7.8649999999999523</v>
      </c>
      <c r="D33">
        <f t="shared" si="1"/>
        <v>61.858224999999251</v>
      </c>
      <c r="I33">
        <v>206.75</v>
      </c>
      <c r="J33">
        <f t="shared" si="3"/>
        <v>0.13599999999996726</v>
      </c>
      <c r="K33">
        <f t="shared" si="4"/>
        <v>1.8495999999991096E-2</v>
      </c>
      <c r="L33">
        <v>221.28</v>
      </c>
      <c r="M33">
        <f t="shared" si="5"/>
        <v>2.76400000000001</v>
      </c>
      <c r="N33">
        <f t="shared" si="6"/>
        <v>7.6396960000000549</v>
      </c>
      <c r="O33">
        <v>223.97</v>
      </c>
      <c r="P33" s="7">
        <f t="shared" si="7"/>
        <v>-2.6180000000000234</v>
      </c>
      <c r="Q33">
        <f t="shared" si="8"/>
        <v>6.8539240000001227</v>
      </c>
      <c r="R33">
        <v>221.53</v>
      </c>
      <c r="S33" s="7">
        <f t="shared" si="9"/>
        <v>-7.092000000000013</v>
      </c>
      <c r="T33">
        <f t="shared" si="10"/>
        <v>50.296464000000185</v>
      </c>
    </row>
    <row r="34" spans="1:21" x14ac:dyDescent="0.35">
      <c r="A34" t="s">
        <v>9</v>
      </c>
      <c r="B34">
        <v>231.84</v>
      </c>
      <c r="C34">
        <f t="shared" si="0"/>
        <v>11.754999999999967</v>
      </c>
      <c r="D34">
        <f t="shared" si="1"/>
        <v>138.18002499999923</v>
      </c>
      <c r="I34">
        <v>205.68</v>
      </c>
      <c r="J34">
        <f t="shared" si="3"/>
        <v>-0.93400000000002592</v>
      </c>
      <c r="K34">
        <f t="shared" si="4"/>
        <v>0.87235600000004843</v>
      </c>
      <c r="L34">
        <v>229.43</v>
      </c>
      <c r="M34">
        <f t="shared" si="5"/>
        <v>10.914000000000016</v>
      </c>
      <c r="N34">
        <f t="shared" si="6"/>
        <v>119.11539600000035</v>
      </c>
      <c r="O34">
        <v>234.3</v>
      </c>
      <c r="P34" s="7">
        <f t="shared" si="7"/>
        <v>7.7119999999999891</v>
      </c>
      <c r="Q34">
        <f t="shared" si="8"/>
        <v>59.47494399999983</v>
      </c>
      <c r="R34">
        <v>235.45</v>
      </c>
      <c r="S34" s="7">
        <f t="shared" si="9"/>
        <v>6.8279999999999745</v>
      </c>
      <c r="T34">
        <f t="shared" si="10"/>
        <v>46.62158399999965</v>
      </c>
    </row>
    <row r="35" spans="1:21" x14ac:dyDescent="0.35">
      <c r="A35" t="s">
        <v>9</v>
      </c>
      <c r="B35">
        <v>224.87</v>
      </c>
      <c r="C35">
        <f t="shared" si="0"/>
        <v>4.7849999999999682</v>
      </c>
      <c r="D35">
        <f t="shared" si="1"/>
        <v>22.896224999999696</v>
      </c>
      <c r="I35">
        <v>204.49</v>
      </c>
      <c r="J35">
        <f t="shared" si="3"/>
        <v>-2.1240000000000236</v>
      </c>
      <c r="K35">
        <f t="shared" si="4"/>
        <v>4.5113760000001006</v>
      </c>
      <c r="L35">
        <v>213.54</v>
      </c>
      <c r="M35">
        <f t="shared" si="5"/>
        <v>-4.9759999999999991</v>
      </c>
      <c r="N35">
        <f t="shared" si="6"/>
        <v>24.76057599999999</v>
      </c>
      <c r="O35">
        <v>219.5</v>
      </c>
      <c r="P35" s="7">
        <f t="shared" si="7"/>
        <v>-7.0880000000000223</v>
      </c>
      <c r="Q35">
        <f t="shared" si="8"/>
        <v>50.239744000000314</v>
      </c>
      <c r="R35">
        <v>228.35</v>
      </c>
      <c r="S35" s="7">
        <f t="shared" si="9"/>
        <v>-0.27200000000001978</v>
      </c>
      <c r="T35">
        <f t="shared" si="10"/>
        <v>7.3984000000010763E-2</v>
      </c>
    </row>
    <row r="36" spans="1:21" x14ac:dyDescent="0.35">
      <c r="A36" t="s">
        <v>9</v>
      </c>
      <c r="B36">
        <v>229.49</v>
      </c>
      <c r="C36">
        <f t="shared" si="0"/>
        <v>9.4049999999999727</v>
      </c>
      <c r="D36">
        <f t="shared" si="1"/>
        <v>88.45402499999949</v>
      </c>
      <c r="I36">
        <v>210.86</v>
      </c>
      <c r="J36">
        <f t="shared" si="3"/>
        <v>4.2459999999999809</v>
      </c>
      <c r="K36">
        <f t="shared" si="4"/>
        <v>18.028515999999836</v>
      </c>
      <c r="L36">
        <v>214.51</v>
      </c>
      <c r="M36">
        <f t="shared" si="5"/>
        <v>-4.0060000000000002</v>
      </c>
      <c r="N36">
        <f t="shared" si="6"/>
        <v>16.048036000000003</v>
      </c>
      <c r="O36">
        <v>233</v>
      </c>
      <c r="P36" s="7">
        <f t="shared" si="7"/>
        <v>6.4119999999999777</v>
      </c>
      <c r="Q36">
        <f t="shared" si="8"/>
        <v>41.113743999999713</v>
      </c>
      <c r="R36">
        <v>225.09</v>
      </c>
      <c r="S36" s="7">
        <f t="shared" si="9"/>
        <v>-3.5320000000000107</v>
      </c>
      <c r="T36">
        <f t="shared" si="10"/>
        <v>12.475024000000076</v>
      </c>
    </row>
    <row r="37" spans="1:21" x14ac:dyDescent="0.35">
      <c r="A37" t="s">
        <v>9</v>
      </c>
      <c r="B37">
        <v>231.1</v>
      </c>
      <c r="C37">
        <f t="shared" si="0"/>
        <v>11.014999999999958</v>
      </c>
      <c r="D37">
        <f t="shared" si="1"/>
        <v>121.33022499999907</v>
      </c>
    </row>
    <row r="38" spans="1:21" x14ac:dyDescent="0.35">
      <c r="A38" t="s">
        <v>9</v>
      </c>
      <c r="B38">
        <v>221.53</v>
      </c>
      <c r="C38">
        <f t="shared" si="0"/>
        <v>1.4449999999999648</v>
      </c>
      <c r="D38">
        <f t="shared" si="1"/>
        <v>2.0880249999998983</v>
      </c>
      <c r="G38" s="1" t="s">
        <v>16</v>
      </c>
      <c r="I38">
        <f>AVERAGE(I27:I36)</f>
        <v>206.61400000000003</v>
      </c>
      <c r="L38">
        <f>AVERAGE(L27:L36)</f>
        <v>218.51599999999999</v>
      </c>
      <c r="O38" s="7">
        <f>AVERAGE(O27:O36)</f>
        <v>226.58800000000002</v>
      </c>
      <c r="P38" s="7"/>
      <c r="Q38" s="7"/>
      <c r="R38" s="7">
        <f>AVERAGE(R27:R36)</f>
        <v>228.62200000000001</v>
      </c>
    </row>
    <row r="39" spans="1:21" x14ac:dyDescent="0.35">
      <c r="A39" t="s">
        <v>9</v>
      </c>
      <c r="B39">
        <v>235.45</v>
      </c>
      <c r="C39">
        <f t="shared" si="0"/>
        <v>15.364999999999952</v>
      </c>
      <c r="D39">
        <f t="shared" si="1"/>
        <v>236.08322499999852</v>
      </c>
      <c r="G39" s="1" t="s">
        <v>43</v>
      </c>
      <c r="K39">
        <f>SUM(K27:K36)</f>
        <v>47.217840000000137</v>
      </c>
      <c r="N39">
        <f>SUM(N27:N36)</f>
        <v>276.00464000000034</v>
      </c>
      <c r="Q39">
        <f>SUM(Q27:Q36)</f>
        <v>208.63916000000023</v>
      </c>
      <c r="T39">
        <f>SUM(T27:T36)</f>
        <v>144.96275999999986</v>
      </c>
      <c r="U39" s="1">
        <f>SUM(J39:T39)</f>
        <v>676.82440000000065</v>
      </c>
    </row>
    <row r="40" spans="1:21" x14ac:dyDescent="0.35">
      <c r="A40" t="s">
        <v>9</v>
      </c>
      <c r="B40">
        <v>228.35</v>
      </c>
      <c r="C40">
        <f t="shared" si="0"/>
        <v>8.2649999999999579</v>
      </c>
      <c r="D40">
        <f t="shared" si="1"/>
        <v>68.310224999999306</v>
      </c>
    </row>
    <row r="41" spans="1:21" x14ac:dyDescent="0.35">
      <c r="A41" t="s">
        <v>9</v>
      </c>
      <c r="B41">
        <v>225.09</v>
      </c>
      <c r="C41">
        <f t="shared" si="0"/>
        <v>5.004999999999967</v>
      </c>
      <c r="D41">
        <f t="shared" si="1"/>
        <v>25.050024999999671</v>
      </c>
    </row>
    <row r="43" spans="1:21" x14ac:dyDescent="0.35">
      <c r="G43" s="1" t="s">
        <v>42</v>
      </c>
      <c r="I43">
        <f>10*((H13-$N$13)^2)</f>
        <v>1814.6784100000011</v>
      </c>
      <c r="J43">
        <f t="shared" ref="J43:L43" si="11">10*((I13-$N$13)^2)</f>
        <v>24.61761000000142</v>
      </c>
      <c r="K43">
        <f t="shared" si="11"/>
        <v>422.89008999999817</v>
      </c>
      <c r="L43">
        <f t="shared" si="11"/>
        <v>728.80368999999621</v>
      </c>
      <c r="N43" s="1">
        <f>SUM(I43:L43)</f>
        <v>2990.9897999999966</v>
      </c>
    </row>
    <row r="82" spans="7:7" x14ac:dyDescent="0.35">
      <c r="G82" t="s">
        <v>81</v>
      </c>
    </row>
    <row r="83" spans="7:7" x14ac:dyDescent="0.35">
      <c r="G83" s="1" t="s">
        <v>73</v>
      </c>
    </row>
    <row r="84" spans="7:7" x14ac:dyDescent="0.35">
      <c r="G84" s="1" t="s">
        <v>74</v>
      </c>
    </row>
  </sheetData>
  <pageMargins left="0.7" right="0.7" top="0.75" bottom="0.75" header="0.3" footer="0.3"/>
  <pageSetup orientation="portrait" horizontalDpi="90" verticalDpi="9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C3253E-A6A1-4007-AE83-698D3A29E686}">
  <dimension ref="A1:H54"/>
  <sheetViews>
    <sheetView topLeftCell="A45" workbookViewId="0">
      <selection activeCell="A50" sqref="A50"/>
    </sheetView>
  </sheetViews>
  <sheetFormatPr defaultRowHeight="14.5" x14ac:dyDescent="0.35"/>
  <cols>
    <col min="1" max="1" width="17" bestFit="1" customWidth="1"/>
    <col min="2" max="2" width="3.36328125" bestFit="1" customWidth="1"/>
    <col min="3" max="3" width="3.1796875" bestFit="1" customWidth="1"/>
    <col min="4" max="4" width="11.81640625" bestFit="1" customWidth="1"/>
    <col min="5" max="5" width="3.81640625" bestFit="1" customWidth="1"/>
    <col min="6" max="7" width="11.81640625" bestFit="1" customWidth="1"/>
  </cols>
  <sheetData>
    <row r="1" spans="1:4" x14ac:dyDescent="0.35">
      <c r="A1" t="s">
        <v>75</v>
      </c>
    </row>
    <row r="3" spans="1:4" x14ac:dyDescent="0.35">
      <c r="A3" t="s">
        <v>20</v>
      </c>
      <c r="B3" t="s">
        <v>58</v>
      </c>
      <c r="C3" t="s">
        <v>59</v>
      </c>
      <c r="D3" t="s">
        <v>36</v>
      </c>
    </row>
    <row r="4" spans="1:4" ht="15" thickBot="1" x14ac:dyDescent="0.4">
      <c r="A4" s="15">
        <v>620</v>
      </c>
      <c r="B4" s="15"/>
      <c r="C4" s="15"/>
      <c r="D4" s="15"/>
    </row>
    <row r="5" spans="1:4" x14ac:dyDescent="0.35">
      <c r="A5" s="2" t="s">
        <v>22</v>
      </c>
      <c r="B5" s="2">
        <v>4</v>
      </c>
      <c r="C5" s="2">
        <v>4</v>
      </c>
      <c r="D5" s="2">
        <v>8</v>
      </c>
    </row>
    <row r="6" spans="1:4" x14ac:dyDescent="0.35">
      <c r="A6" s="2" t="s">
        <v>23</v>
      </c>
      <c r="B6" s="2">
        <v>4</v>
      </c>
      <c r="C6" s="2">
        <v>6</v>
      </c>
      <c r="D6" s="2">
        <v>10</v>
      </c>
    </row>
    <row r="7" spans="1:4" x14ac:dyDescent="0.35">
      <c r="A7" s="2" t="s">
        <v>24</v>
      </c>
      <c r="B7" s="2">
        <v>1</v>
      </c>
      <c r="C7" s="2">
        <v>1.5</v>
      </c>
      <c r="D7" s="2">
        <v>1.25</v>
      </c>
    </row>
    <row r="8" spans="1:4" x14ac:dyDescent="0.35">
      <c r="A8" s="2" t="s">
        <v>25</v>
      </c>
      <c r="B8" s="2">
        <v>0</v>
      </c>
      <c r="C8" s="2">
        <v>0.33333333333333331</v>
      </c>
      <c r="D8" s="2">
        <v>0.21428571428571427</v>
      </c>
    </row>
    <row r="9" spans="1:4" x14ac:dyDescent="0.35">
      <c r="A9" s="2"/>
      <c r="B9" s="2"/>
      <c r="C9" s="2"/>
      <c r="D9" s="2"/>
    </row>
    <row r="10" spans="1:4" ht="15" thickBot="1" x14ac:dyDescent="0.4">
      <c r="A10" s="15">
        <v>623</v>
      </c>
      <c r="B10" s="15"/>
      <c r="C10" s="15"/>
      <c r="D10" s="15"/>
    </row>
    <row r="11" spans="1:4" x14ac:dyDescent="0.35">
      <c r="A11" s="2" t="s">
        <v>22</v>
      </c>
      <c r="B11" s="2">
        <v>4</v>
      </c>
      <c r="C11" s="2">
        <v>4</v>
      </c>
      <c r="D11" s="2">
        <v>8</v>
      </c>
    </row>
    <row r="12" spans="1:4" x14ac:dyDescent="0.35">
      <c r="A12" s="2" t="s">
        <v>23</v>
      </c>
      <c r="B12" s="2">
        <v>4</v>
      </c>
      <c r="C12" s="2">
        <v>6</v>
      </c>
      <c r="D12" s="2">
        <v>10</v>
      </c>
    </row>
    <row r="13" spans="1:4" x14ac:dyDescent="0.35">
      <c r="A13" s="2" t="s">
        <v>24</v>
      </c>
      <c r="B13" s="2">
        <v>1</v>
      </c>
      <c r="C13" s="2">
        <v>1.5</v>
      </c>
      <c r="D13" s="2">
        <v>1.25</v>
      </c>
    </row>
    <row r="14" spans="1:4" x14ac:dyDescent="0.35">
      <c r="A14" s="2" t="s">
        <v>25</v>
      </c>
      <c r="B14" s="2">
        <v>0</v>
      </c>
      <c r="C14" s="2">
        <v>0.33333333333333331</v>
      </c>
      <c r="D14" s="2">
        <v>0.21428571428571427</v>
      </c>
    </row>
    <row r="15" spans="1:4" x14ac:dyDescent="0.35">
      <c r="A15" s="2"/>
      <c r="B15" s="2"/>
      <c r="C15" s="2"/>
      <c r="D15" s="2"/>
    </row>
    <row r="16" spans="1:4" ht="15" thickBot="1" x14ac:dyDescent="0.4">
      <c r="A16" s="15">
        <v>475</v>
      </c>
      <c r="B16" s="15"/>
      <c r="C16" s="15"/>
      <c r="D16" s="15"/>
    </row>
    <row r="17" spans="1:4" x14ac:dyDescent="0.35">
      <c r="A17" s="2" t="s">
        <v>22</v>
      </c>
      <c r="B17" s="2">
        <v>4</v>
      </c>
      <c r="C17" s="2">
        <v>4</v>
      </c>
      <c r="D17" s="2">
        <v>8</v>
      </c>
    </row>
    <row r="18" spans="1:4" x14ac:dyDescent="0.35">
      <c r="A18" s="2" t="s">
        <v>23</v>
      </c>
      <c r="B18" s="2">
        <v>8</v>
      </c>
      <c r="C18" s="2">
        <v>6</v>
      </c>
      <c r="D18" s="2">
        <v>14</v>
      </c>
    </row>
    <row r="19" spans="1:4" x14ac:dyDescent="0.35">
      <c r="A19" s="2" t="s">
        <v>24</v>
      </c>
      <c r="B19" s="2">
        <v>2</v>
      </c>
      <c r="C19" s="2">
        <v>1.5</v>
      </c>
      <c r="D19" s="2">
        <v>1.75</v>
      </c>
    </row>
    <row r="20" spans="1:4" x14ac:dyDescent="0.35">
      <c r="A20" s="2" t="s">
        <v>25</v>
      </c>
      <c r="B20" s="2">
        <v>0</v>
      </c>
      <c r="C20" s="2">
        <v>0.33333333333333331</v>
      </c>
      <c r="D20" s="2">
        <v>0.21428571428571427</v>
      </c>
    </row>
    <row r="21" spans="1:4" x14ac:dyDescent="0.35">
      <c r="A21" s="2"/>
      <c r="B21" s="2"/>
      <c r="C21" s="2"/>
      <c r="D21" s="2"/>
    </row>
    <row r="22" spans="1:4" ht="15" thickBot="1" x14ac:dyDescent="0.4">
      <c r="A22" s="15">
        <v>579</v>
      </c>
      <c r="B22" s="15"/>
      <c r="C22" s="15"/>
      <c r="D22" s="15"/>
    </row>
    <row r="23" spans="1:4" x14ac:dyDescent="0.35">
      <c r="A23" s="2" t="s">
        <v>22</v>
      </c>
      <c r="B23" s="2">
        <v>4</v>
      </c>
      <c r="C23" s="2">
        <v>4</v>
      </c>
      <c r="D23" s="2">
        <v>8</v>
      </c>
    </row>
    <row r="24" spans="1:4" x14ac:dyDescent="0.35">
      <c r="A24" s="2" t="s">
        <v>23</v>
      </c>
      <c r="B24" s="2">
        <v>8</v>
      </c>
      <c r="C24" s="2">
        <v>6</v>
      </c>
      <c r="D24" s="2">
        <v>14</v>
      </c>
    </row>
    <row r="25" spans="1:4" x14ac:dyDescent="0.35">
      <c r="A25" s="2" t="s">
        <v>24</v>
      </c>
      <c r="B25" s="2">
        <v>2</v>
      </c>
      <c r="C25" s="2">
        <v>1.5</v>
      </c>
      <c r="D25" s="2">
        <v>1.75</v>
      </c>
    </row>
    <row r="26" spans="1:4" x14ac:dyDescent="0.35">
      <c r="A26" s="2" t="s">
        <v>25</v>
      </c>
      <c r="B26" s="2">
        <v>0</v>
      </c>
      <c r="C26" s="2">
        <v>0.33333333333333331</v>
      </c>
      <c r="D26" s="2">
        <v>0.21428571428571427</v>
      </c>
    </row>
    <row r="27" spans="1:4" x14ac:dyDescent="0.35">
      <c r="A27" s="2"/>
      <c r="B27" s="2"/>
      <c r="C27" s="2"/>
      <c r="D27" s="2"/>
    </row>
    <row r="28" spans="1:4" ht="15" thickBot="1" x14ac:dyDescent="0.4">
      <c r="A28" s="15">
        <v>413</v>
      </c>
      <c r="B28" s="15"/>
      <c r="C28" s="15"/>
      <c r="D28" s="15"/>
    </row>
    <row r="29" spans="1:4" x14ac:dyDescent="0.35">
      <c r="A29" s="2" t="s">
        <v>22</v>
      </c>
      <c r="B29" s="2">
        <v>4</v>
      </c>
      <c r="C29" s="2">
        <v>4</v>
      </c>
      <c r="D29" s="2">
        <v>8</v>
      </c>
    </row>
    <row r="30" spans="1:4" x14ac:dyDescent="0.35">
      <c r="A30" s="2" t="s">
        <v>23</v>
      </c>
      <c r="B30" s="2">
        <v>12</v>
      </c>
      <c r="C30" s="2">
        <v>6</v>
      </c>
      <c r="D30" s="2">
        <v>18</v>
      </c>
    </row>
    <row r="31" spans="1:4" x14ac:dyDescent="0.35">
      <c r="A31" s="2" t="s">
        <v>24</v>
      </c>
      <c r="B31" s="2">
        <v>3</v>
      </c>
      <c r="C31" s="2">
        <v>1.5</v>
      </c>
      <c r="D31" s="2">
        <v>2.25</v>
      </c>
    </row>
    <row r="32" spans="1:4" x14ac:dyDescent="0.35">
      <c r="A32" s="2" t="s">
        <v>25</v>
      </c>
      <c r="B32" s="2">
        <v>0</v>
      </c>
      <c r="C32" s="2">
        <v>0.33333333333333331</v>
      </c>
      <c r="D32" s="2">
        <v>0.7857142857142857</v>
      </c>
    </row>
    <row r="33" spans="1:8" x14ac:dyDescent="0.35">
      <c r="A33" s="2"/>
      <c r="B33" s="2"/>
      <c r="C33" s="2"/>
      <c r="D33" s="2"/>
    </row>
    <row r="34" spans="1:8" ht="15" thickBot="1" x14ac:dyDescent="0.4">
      <c r="A34" s="15">
        <v>395</v>
      </c>
      <c r="B34" s="15"/>
      <c r="C34" s="15"/>
      <c r="D34" s="15"/>
    </row>
    <row r="35" spans="1:8" x14ac:dyDescent="0.35">
      <c r="A35" s="2" t="s">
        <v>22</v>
      </c>
      <c r="B35" s="2">
        <v>4</v>
      </c>
      <c r="C35" s="2">
        <v>4</v>
      </c>
      <c r="D35" s="2">
        <v>8</v>
      </c>
    </row>
    <row r="36" spans="1:8" x14ac:dyDescent="0.35">
      <c r="A36" s="2" t="s">
        <v>23</v>
      </c>
      <c r="B36" s="2">
        <v>12</v>
      </c>
      <c r="C36" s="2">
        <v>6</v>
      </c>
      <c r="D36" s="2">
        <v>18</v>
      </c>
    </row>
    <row r="37" spans="1:8" x14ac:dyDescent="0.35">
      <c r="A37" s="2" t="s">
        <v>24</v>
      </c>
      <c r="B37" s="2">
        <v>3</v>
      </c>
      <c r="C37" s="2">
        <v>1.5</v>
      </c>
      <c r="D37" s="2">
        <v>2.25</v>
      </c>
    </row>
    <row r="38" spans="1:8" x14ac:dyDescent="0.35">
      <c r="A38" s="2" t="s">
        <v>25</v>
      </c>
      <c r="B38" s="2">
        <v>0</v>
      </c>
      <c r="C38" s="2">
        <v>0.33333333333333331</v>
      </c>
      <c r="D38" s="2">
        <v>0.7857142857142857</v>
      </c>
    </row>
    <row r="39" spans="1:8" x14ac:dyDescent="0.35">
      <c r="A39" s="2"/>
      <c r="B39" s="2"/>
      <c r="C39" s="2"/>
      <c r="D39" s="2"/>
    </row>
    <row r="40" spans="1:8" ht="15" thickBot="1" x14ac:dyDescent="0.4">
      <c r="A40" s="15" t="s">
        <v>36</v>
      </c>
      <c r="B40" s="15"/>
      <c r="C40" s="15"/>
      <c r="D40" s="15"/>
      <c r="E40" s="15"/>
      <c r="F40" s="15"/>
      <c r="G40" s="15"/>
      <c r="H40" s="15"/>
    </row>
    <row r="41" spans="1:8" x14ac:dyDescent="0.35">
      <c r="A41" s="2" t="s">
        <v>22</v>
      </c>
      <c r="B41" s="2">
        <v>24</v>
      </c>
      <c r="C41" s="2">
        <v>24</v>
      </c>
      <c r="D41" s="2"/>
      <c r="E41" s="2"/>
      <c r="F41" s="2"/>
      <c r="G41" s="2"/>
      <c r="H41" s="2"/>
    </row>
    <row r="42" spans="1:8" x14ac:dyDescent="0.35">
      <c r="A42" s="2" t="s">
        <v>23</v>
      </c>
      <c r="B42" s="2">
        <v>48</v>
      </c>
      <c r="C42" s="2">
        <v>36</v>
      </c>
      <c r="D42" s="2"/>
      <c r="E42" s="2"/>
      <c r="F42" s="2"/>
      <c r="G42" s="2"/>
      <c r="H42" s="2"/>
    </row>
    <row r="43" spans="1:8" x14ac:dyDescent="0.35">
      <c r="A43" s="2" t="s">
        <v>24</v>
      </c>
      <c r="B43" s="2">
        <v>2</v>
      </c>
      <c r="C43" s="2">
        <v>1.5</v>
      </c>
      <c r="D43" s="2"/>
      <c r="E43" s="2"/>
      <c r="F43" s="2"/>
      <c r="G43" s="2"/>
      <c r="H43" s="2"/>
    </row>
    <row r="44" spans="1:8" x14ac:dyDescent="0.35">
      <c r="A44" s="2" t="s">
        <v>25</v>
      </c>
      <c r="B44" s="2">
        <v>0.69565217391304346</v>
      </c>
      <c r="C44" s="2">
        <v>0.2608695652173913</v>
      </c>
      <c r="D44" s="2"/>
      <c r="E44" s="2"/>
      <c r="F44" s="2"/>
      <c r="G44" s="2"/>
      <c r="H44" s="2"/>
    </row>
    <row r="45" spans="1:8" x14ac:dyDescent="0.35">
      <c r="A45" s="2"/>
      <c r="B45" s="2"/>
      <c r="C45" s="2"/>
      <c r="D45" s="2"/>
      <c r="E45" s="2"/>
      <c r="F45" s="2"/>
      <c r="G45" s="2"/>
      <c r="H45" s="2"/>
    </row>
    <row r="47" spans="1:8" ht="15" thickBot="1" x14ac:dyDescent="0.4">
      <c r="A47" t="s">
        <v>26</v>
      </c>
    </row>
    <row r="48" spans="1:8" x14ac:dyDescent="0.35">
      <c r="A48" s="4" t="s">
        <v>27</v>
      </c>
      <c r="B48" s="4" t="s">
        <v>28</v>
      </c>
      <c r="C48" s="4" t="s">
        <v>29</v>
      </c>
      <c r="D48" s="4" t="s">
        <v>30</v>
      </c>
      <c r="E48" s="4" t="s">
        <v>31</v>
      </c>
      <c r="F48" s="4" t="s">
        <v>32</v>
      </c>
      <c r="G48" s="4" t="s">
        <v>33</v>
      </c>
    </row>
    <row r="49" spans="1:7" x14ac:dyDescent="0.35">
      <c r="A49" s="2" t="s">
        <v>76</v>
      </c>
      <c r="B49" s="2">
        <v>8</v>
      </c>
      <c r="C49" s="2">
        <v>5</v>
      </c>
      <c r="D49" s="2">
        <v>1.6</v>
      </c>
      <c r="E49" s="2">
        <v>9.6000000000000014</v>
      </c>
      <c r="F49" s="2">
        <v>6.9216342524117809E-6</v>
      </c>
      <c r="G49" s="2">
        <v>2.4771686727109157</v>
      </c>
    </row>
    <row r="50" spans="1:7" x14ac:dyDescent="0.35">
      <c r="A50" s="2" t="s">
        <v>77</v>
      </c>
      <c r="B50" s="2">
        <v>3</v>
      </c>
      <c r="C50" s="2">
        <v>1</v>
      </c>
      <c r="D50" s="2">
        <v>3</v>
      </c>
      <c r="E50" s="2">
        <v>18</v>
      </c>
      <c r="F50" s="2">
        <v>1.4762407409189791E-4</v>
      </c>
      <c r="G50" s="2">
        <v>4.1131652768128939</v>
      </c>
    </row>
    <row r="51" spans="1:7" x14ac:dyDescent="0.35">
      <c r="A51" s="2" t="s">
        <v>78</v>
      </c>
      <c r="B51" s="2">
        <v>8</v>
      </c>
      <c r="C51" s="2">
        <v>5</v>
      </c>
      <c r="D51" s="2">
        <v>1.6</v>
      </c>
      <c r="E51" s="2">
        <v>9.6000000000000014</v>
      </c>
      <c r="F51" s="2">
        <v>6.9216342524117809E-6</v>
      </c>
      <c r="G51" s="2">
        <v>2.4771686727109157</v>
      </c>
    </row>
    <row r="52" spans="1:7" x14ac:dyDescent="0.35">
      <c r="A52" s="2" t="s">
        <v>79</v>
      </c>
      <c r="B52" s="2">
        <v>6</v>
      </c>
      <c r="C52" s="2">
        <v>36</v>
      </c>
      <c r="D52" s="2">
        <v>0.16666666666666666</v>
      </c>
      <c r="E52" s="2"/>
      <c r="F52" s="2"/>
      <c r="G52" s="2"/>
    </row>
    <row r="53" spans="1:7" x14ac:dyDescent="0.35">
      <c r="A53" s="2"/>
      <c r="B53" s="2"/>
      <c r="C53" s="2"/>
      <c r="D53" s="2"/>
      <c r="E53" s="2"/>
      <c r="F53" s="2"/>
      <c r="G53" s="2"/>
    </row>
    <row r="54" spans="1:7" ht="15" thickBot="1" x14ac:dyDescent="0.4">
      <c r="A54" s="3" t="s">
        <v>36</v>
      </c>
      <c r="B54" s="3">
        <v>25</v>
      </c>
      <c r="C54" s="3">
        <v>47</v>
      </c>
      <c r="D54" s="3"/>
      <c r="E54" s="3"/>
      <c r="F54" s="3"/>
      <c r="G54" s="3"/>
    </row>
  </sheetData>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FF030-26AD-47BC-A9FD-E587D6111EB4}">
  <dimension ref="A1:V29"/>
  <sheetViews>
    <sheetView topLeftCell="H1" zoomScale="70" workbookViewId="0"/>
  </sheetViews>
  <sheetFormatPr defaultRowHeight="14.5" x14ac:dyDescent="0.35"/>
  <sheetData>
    <row r="1" spans="1:22" x14ac:dyDescent="0.35">
      <c r="A1" t="s">
        <v>50</v>
      </c>
      <c r="B1" t="s">
        <v>51</v>
      </c>
      <c r="C1" t="s">
        <v>53</v>
      </c>
      <c r="T1" t="s">
        <v>60</v>
      </c>
      <c r="U1" t="s">
        <v>58</v>
      </c>
      <c r="V1" t="s">
        <v>59</v>
      </c>
    </row>
    <row r="2" spans="1:22" x14ac:dyDescent="0.35">
      <c r="A2" t="s">
        <v>31</v>
      </c>
      <c r="B2" t="s">
        <v>56</v>
      </c>
      <c r="C2">
        <v>54.2</v>
      </c>
      <c r="G2" t="s">
        <v>56</v>
      </c>
      <c r="H2" t="s">
        <v>55</v>
      </c>
      <c r="I2" t="s">
        <v>15</v>
      </c>
      <c r="P2" s="33" t="s">
        <v>59</v>
      </c>
      <c r="Q2" s="33"/>
      <c r="T2">
        <v>620</v>
      </c>
      <c r="U2">
        <v>1</v>
      </c>
      <c r="V2">
        <v>1</v>
      </c>
    </row>
    <row r="3" spans="1:22" x14ac:dyDescent="0.35">
      <c r="A3" t="s">
        <v>31</v>
      </c>
      <c r="B3" t="s">
        <v>56</v>
      </c>
      <c r="C3">
        <v>54</v>
      </c>
      <c r="F3" t="s">
        <v>31</v>
      </c>
      <c r="G3">
        <v>54.2</v>
      </c>
      <c r="H3">
        <v>60.1</v>
      </c>
      <c r="I3">
        <v>53</v>
      </c>
      <c r="O3" s="12" t="s">
        <v>58</v>
      </c>
      <c r="P3">
        <v>1</v>
      </c>
      <c r="Q3">
        <v>2</v>
      </c>
      <c r="T3">
        <v>774</v>
      </c>
      <c r="U3">
        <v>1</v>
      </c>
      <c r="V3">
        <v>1</v>
      </c>
    </row>
    <row r="4" spans="1:22" x14ac:dyDescent="0.35">
      <c r="A4" t="s">
        <v>31</v>
      </c>
      <c r="B4" t="s">
        <v>56</v>
      </c>
      <c r="C4">
        <v>63.3</v>
      </c>
      <c r="G4">
        <v>54</v>
      </c>
      <c r="H4">
        <v>56</v>
      </c>
      <c r="I4">
        <v>56.4</v>
      </c>
      <c r="O4">
        <v>1</v>
      </c>
      <c r="P4">
        <v>620</v>
      </c>
      <c r="Q4">
        <v>955</v>
      </c>
      <c r="T4">
        <v>955</v>
      </c>
      <c r="U4">
        <v>1</v>
      </c>
      <c r="V4">
        <v>2</v>
      </c>
    </row>
    <row r="5" spans="1:22" x14ac:dyDescent="0.35">
      <c r="A5" t="s">
        <v>31</v>
      </c>
      <c r="B5" t="s">
        <v>56</v>
      </c>
      <c r="C5">
        <v>61.1</v>
      </c>
      <c r="G5">
        <v>63.3</v>
      </c>
      <c r="H5">
        <v>57.3</v>
      </c>
      <c r="I5">
        <v>60.6</v>
      </c>
      <c r="P5">
        <v>774</v>
      </c>
      <c r="Q5">
        <v>669</v>
      </c>
      <c r="T5">
        <v>669</v>
      </c>
      <c r="U5">
        <v>1</v>
      </c>
      <c r="V5">
        <v>2</v>
      </c>
    </row>
    <row r="6" spans="1:22" x14ac:dyDescent="0.35">
      <c r="A6" t="s">
        <v>31</v>
      </c>
      <c r="B6" t="s">
        <v>56</v>
      </c>
      <c r="C6">
        <v>62.2</v>
      </c>
      <c r="G6">
        <v>61.1</v>
      </c>
      <c r="H6">
        <v>56.7</v>
      </c>
      <c r="I6">
        <v>58.2</v>
      </c>
      <c r="P6">
        <v>623</v>
      </c>
      <c r="Q6">
        <v>596</v>
      </c>
      <c r="T6">
        <v>623</v>
      </c>
      <c r="U6">
        <v>1</v>
      </c>
      <c r="V6">
        <v>1</v>
      </c>
    </row>
    <row r="7" spans="1:22" x14ac:dyDescent="0.35">
      <c r="A7" t="s">
        <v>31</v>
      </c>
      <c r="B7" t="s">
        <v>56</v>
      </c>
      <c r="C7">
        <v>64</v>
      </c>
      <c r="G7">
        <v>62.2</v>
      </c>
      <c r="H7">
        <v>55</v>
      </c>
      <c r="I7">
        <v>58.2</v>
      </c>
      <c r="P7">
        <v>776</v>
      </c>
      <c r="Q7">
        <v>1208</v>
      </c>
      <c r="T7">
        <v>776</v>
      </c>
      <c r="U7">
        <v>1</v>
      </c>
      <c r="V7">
        <v>1</v>
      </c>
    </row>
    <row r="8" spans="1:22" x14ac:dyDescent="0.35">
      <c r="A8" t="s">
        <v>31</v>
      </c>
      <c r="B8" t="s">
        <v>56</v>
      </c>
      <c r="C8">
        <v>65</v>
      </c>
      <c r="G8">
        <v>64</v>
      </c>
      <c r="H8">
        <v>62.4</v>
      </c>
      <c r="I8">
        <v>61.6</v>
      </c>
      <c r="O8">
        <v>2</v>
      </c>
      <c r="P8">
        <v>475</v>
      </c>
      <c r="Q8">
        <v>472</v>
      </c>
      <c r="T8">
        <v>596</v>
      </c>
      <c r="U8">
        <v>1</v>
      </c>
      <c r="V8">
        <v>2</v>
      </c>
    </row>
    <row r="9" spans="1:22" x14ac:dyDescent="0.35">
      <c r="A9" t="s">
        <v>31</v>
      </c>
      <c r="B9" t="s">
        <v>56</v>
      </c>
      <c r="C9">
        <v>60.5</v>
      </c>
      <c r="G9">
        <v>65</v>
      </c>
      <c r="H9">
        <v>60.3</v>
      </c>
      <c r="I9">
        <v>60.2</v>
      </c>
      <c r="P9">
        <v>544</v>
      </c>
      <c r="Q9">
        <v>701</v>
      </c>
      <c r="T9">
        <v>1208</v>
      </c>
      <c r="U9">
        <v>1</v>
      </c>
      <c r="V9">
        <v>2</v>
      </c>
    </row>
    <row r="10" spans="1:22" x14ac:dyDescent="0.35">
      <c r="A10" t="s">
        <v>31</v>
      </c>
      <c r="B10" t="s">
        <v>56</v>
      </c>
      <c r="C10">
        <v>68.099999999999994</v>
      </c>
      <c r="G10">
        <v>60.5</v>
      </c>
      <c r="H10">
        <v>59.4</v>
      </c>
      <c r="I10">
        <v>61.8</v>
      </c>
      <c r="P10">
        <v>579</v>
      </c>
      <c r="Q10">
        <v>482</v>
      </c>
      <c r="T10">
        <v>475</v>
      </c>
      <c r="U10">
        <v>2</v>
      </c>
      <c r="V10">
        <v>1</v>
      </c>
    </row>
    <row r="11" spans="1:22" x14ac:dyDescent="0.35">
      <c r="A11" t="s">
        <v>31</v>
      </c>
      <c r="B11" t="s">
        <v>56</v>
      </c>
      <c r="C11">
        <v>66.900000000000006</v>
      </c>
      <c r="G11">
        <v>68.099999999999994</v>
      </c>
      <c r="H11">
        <v>62</v>
      </c>
      <c r="I11">
        <v>63</v>
      </c>
      <c r="P11">
        <v>706</v>
      </c>
      <c r="Q11">
        <v>388</v>
      </c>
      <c r="T11">
        <v>544</v>
      </c>
      <c r="U11">
        <v>2</v>
      </c>
      <c r="V11">
        <v>1</v>
      </c>
    </row>
    <row r="12" spans="1:22" x14ac:dyDescent="0.35">
      <c r="A12" t="s">
        <v>31</v>
      </c>
      <c r="B12" t="s">
        <v>56</v>
      </c>
      <c r="C12">
        <v>70.5</v>
      </c>
      <c r="G12">
        <v>66.900000000000006</v>
      </c>
      <c r="H12">
        <v>64</v>
      </c>
      <c r="I12">
        <v>62.7</v>
      </c>
      <c r="O12">
        <v>3</v>
      </c>
      <c r="P12">
        <v>413</v>
      </c>
      <c r="Q12">
        <v>294</v>
      </c>
      <c r="T12">
        <v>472</v>
      </c>
      <c r="U12">
        <v>2</v>
      </c>
      <c r="V12">
        <v>2</v>
      </c>
    </row>
    <row r="13" spans="1:22" x14ac:dyDescent="0.35">
      <c r="A13" t="s">
        <v>31</v>
      </c>
      <c r="B13" t="s">
        <v>56</v>
      </c>
      <c r="C13">
        <v>69</v>
      </c>
      <c r="G13">
        <v>70.5</v>
      </c>
      <c r="H13">
        <v>63.8</v>
      </c>
      <c r="I13">
        <v>71.099999999999994</v>
      </c>
      <c r="P13">
        <v>556</v>
      </c>
      <c r="Q13">
        <v>378</v>
      </c>
      <c r="T13">
        <v>701</v>
      </c>
      <c r="U13">
        <v>2</v>
      </c>
      <c r="V13">
        <v>2</v>
      </c>
    </row>
    <row r="14" spans="1:22" x14ac:dyDescent="0.35">
      <c r="A14" t="s">
        <v>31</v>
      </c>
      <c r="B14" t="s">
        <v>56</v>
      </c>
      <c r="C14">
        <v>68.400000000000006</v>
      </c>
      <c r="G14">
        <v>69</v>
      </c>
      <c r="H14">
        <v>63.3</v>
      </c>
      <c r="I14">
        <v>64.400000000000006</v>
      </c>
      <c r="P14">
        <v>395</v>
      </c>
      <c r="Q14">
        <v>355</v>
      </c>
      <c r="T14">
        <v>579</v>
      </c>
      <c r="U14">
        <v>2</v>
      </c>
      <c r="V14">
        <v>1</v>
      </c>
    </row>
    <row r="15" spans="1:22" x14ac:dyDescent="0.35">
      <c r="A15" t="s">
        <v>31</v>
      </c>
      <c r="B15" t="s">
        <v>56</v>
      </c>
      <c r="C15">
        <v>81.099999999999994</v>
      </c>
      <c r="G15">
        <v>68.400000000000006</v>
      </c>
      <c r="H15">
        <v>72.7</v>
      </c>
      <c r="I15">
        <v>68.900000000000006</v>
      </c>
      <c r="P15">
        <v>382</v>
      </c>
      <c r="Q15">
        <v>373</v>
      </c>
      <c r="T15">
        <v>706</v>
      </c>
      <c r="U15">
        <v>2</v>
      </c>
      <c r="V15">
        <v>1</v>
      </c>
    </row>
    <row r="16" spans="1:22" x14ac:dyDescent="0.35">
      <c r="A16" t="s">
        <v>54</v>
      </c>
      <c r="B16" t="s">
        <v>56</v>
      </c>
      <c r="C16">
        <v>71.599999999999994</v>
      </c>
      <c r="G16">
        <v>81.099999999999994</v>
      </c>
      <c r="H16">
        <v>77.5</v>
      </c>
      <c r="I16">
        <v>68.7</v>
      </c>
      <c r="T16">
        <v>482</v>
      </c>
      <c r="U16">
        <v>2</v>
      </c>
      <c r="V16">
        <v>2</v>
      </c>
    </row>
    <row r="17" spans="1:22" x14ac:dyDescent="0.35">
      <c r="A17" t="s">
        <v>54</v>
      </c>
      <c r="B17" t="s">
        <v>56</v>
      </c>
      <c r="C17">
        <v>70.900000000000006</v>
      </c>
      <c r="F17" t="s">
        <v>54</v>
      </c>
      <c r="G17">
        <v>71.599999999999994</v>
      </c>
      <c r="H17">
        <v>60</v>
      </c>
      <c r="I17">
        <v>71</v>
      </c>
      <c r="T17">
        <v>388</v>
      </c>
      <c r="U17">
        <v>2</v>
      </c>
      <c r="V17">
        <v>2</v>
      </c>
    </row>
    <row r="18" spans="1:22" x14ac:dyDescent="0.35">
      <c r="A18" t="s">
        <v>54</v>
      </c>
      <c r="B18" t="s">
        <v>56</v>
      </c>
      <c r="C18">
        <v>69.5</v>
      </c>
      <c r="G18">
        <v>70.900000000000006</v>
      </c>
      <c r="H18">
        <v>103</v>
      </c>
      <c r="I18">
        <v>68.5</v>
      </c>
      <c r="T18">
        <v>413</v>
      </c>
      <c r="U18">
        <v>3</v>
      </c>
      <c r="V18">
        <v>1</v>
      </c>
    </row>
    <row r="19" spans="1:22" x14ac:dyDescent="0.35">
      <c r="A19" t="s">
        <v>54</v>
      </c>
      <c r="B19" t="s">
        <v>56</v>
      </c>
      <c r="C19">
        <v>73.900000000000006</v>
      </c>
      <c r="G19">
        <v>69.5</v>
      </c>
      <c r="H19">
        <v>66.8</v>
      </c>
      <c r="I19">
        <v>72.099999999999994</v>
      </c>
      <c r="T19">
        <v>556</v>
      </c>
      <c r="U19">
        <v>3</v>
      </c>
      <c r="V19">
        <v>1</v>
      </c>
    </row>
    <row r="20" spans="1:22" x14ac:dyDescent="0.35">
      <c r="A20" t="s">
        <v>54</v>
      </c>
      <c r="B20" t="s">
        <v>56</v>
      </c>
      <c r="C20">
        <v>71</v>
      </c>
      <c r="G20">
        <v>73.900000000000006</v>
      </c>
      <c r="H20">
        <v>72.599999999999994</v>
      </c>
      <c r="I20">
        <v>72.5</v>
      </c>
      <c r="T20">
        <v>294</v>
      </c>
      <c r="U20">
        <v>3</v>
      </c>
      <c r="V20">
        <v>2</v>
      </c>
    </row>
    <row r="21" spans="1:22" x14ac:dyDescent="0.35">
      <c r="A21" t="s">
        <v>54</v>
      </c>
      <c r="B21" t="s">
        <v>56</v>
      </c>
      <c r="C21">
        <v>77.599999999999994</v>
      </c>
      <c r="G21">
        <v>71</v>
      </c>
      <c r="H21">
        <v>69.2</v>
      </c>
      <c r="I21">
        <v>77.5</v>
      </c>
      <c r="T21">
        <v>378</v>
      </c>
      <c r="U21">
        <v>3</v>
      </c>
      <c r="V21">
        <v>2</v>
      </c>
    </row>
    <row r="22" spans="1:22" x14ac:dyDescent="0.35">
      <c r="A22" t="s">
        <v>54</v>
      </c>
      <c r="B22" t="s">
        <v>56</v>
      </c>
      <c r="C22">
        <v>79.099999999999994</v>
      </c>
      <c r="G22">
        <v>77.599999999999994</v>
      </c>
      <c r="H22">
        <v>72.5</v>
      </c>
      <c r="I22">
        <v>75.2</v>
      </c>
      <c r="T22">
        <v>395</v>
      </c>
      <c r="U22">
        <v>3</v>
      </c>
      <c r="V22">
        <v>1</v>
      </c>
    </row>
    <row r="23" spans="1:22" x14ac:dyDescent="0.35">
      <c r="A23" t="s">
        <v>54</v>
      </c>
      <c r="B23" t="s">
        <v>56</v>
      </c>
      <c r="C23">
        <v>81.5</v>
      </c>
      <c r="G23">
        <v>79.099999999999994</v>
      </c>
      <c r="H23">
        <v>72.7</v>
      </c>
      <c r="I23">
        <v>69.400000000000006</v>
      </c>
      <c r="T23">
        <v>382</v>
      </c>
      <c r="U23">
        <v>3</v>
      </c>
      <c r="V23">
        <v>1</v>
      </c>
    </row>
    <row r="24" spans="1:22" x14ac:dyDescent="0.35">
      <c r="A24" t="s">
        <v>54</v>
      </c>
      <c r="B24" t="s">
        <v>56</v>
      </c>
      <c r="C24">
        <v>81.900000000000006</v>
      </c>
      <c r="G24">
        <v>81.5</v>
      </c>
      <c r="H24">
        <v>76.3</v>
      </c>
      <c r="I24">
        <v>74.5</v>
      </c>
      <c r="T24">
        <v>355</v>
      </c>
      <c r="U24">
        <v>3</v>
      </c>
      <c r="V24">
        <v>2</v>
      </c>
    </row>
    <row r="25" spans="1:22" x14ac:dyDescent="0.35">
      <c r="A25" t="s">
        <v>54</v>
      </c>
      <c r="B25" t="s">
        <v>56</v>
      </c>
      <c r="C25">
        <v>84.5</v>
      </c>
      <c r="G25">
        <v>81.900000000000006</v>
      </c>
      <c r="H25">
        <v>73.599999999999994</v>
      </c>
      <c r="I25">
        <v>80.2</v>
      </c>
      <c r="T25">
        <v>373</v>
      </c>
      <c r="U25">
        <v>3</v>
      </c>
      <c r="V25">
        <v>2</v>
      </c>
    </row>
    <row r="26" spans="1:22" x14ac:dyDescent="0.35">
      <c r="G26">
        <v>84.5</v>
      </c>
      <c r="H26">
        <v>72.900000000000006</v>
      </c>
      <c r="I26">
        <v>79.900000000000006</v>
      </c>
    </row>
    <row r="27" spans="1:22" x14ac:dyDescent="0.35">
      <c r="H27">
        <v>71.099999999999994</v>
      </c>
      <c r="I27">
        <v>79.7</v>
      </c>
    </row>
    <row r="28" spans="1:22" x14ac:dyDescent="0.35">
      <c r="H28">
        <v>81.400000000000006</v>
      </c>
      <c r="I28">
        <v>77.8</v>
      </c>
    </row>
    <row r="29" spans="1:22" x14ac:dyDescent="0.35">
      <c r="H29">
        <v>75.7</v>
      </c>
      <c r="I29">
        <v>81.900000000000006</v>
      </c>
    </row>
  </sheetData>
  <mergeCells count="1">
    <mergeCell ref="P2:Q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24D91F-D518-4773-A13D-43F771B66DB3}">
  <dimension ref="A1:N80"/>
  <sheetViews>
    <sheetView workbookViewId="0">
      <selection activeCell="D1" sqref="D1"/>
    </sheetView>
  </sheetViews>
  <sheetFormatPr defaultRowHeight="14.5" x14ac:dyDescent="0.35"/>
  <cols>
    <col min="1" max="1" width="6.6328125" bestFit="1" customWidth="1"/>
    <col min="2" max="2" width="4" bestFit="1" customWidth="1"/>
    <col min="3" max="3" width="9.1796875" bestFit="1" customWidth="1"/>
    <col min="4" max="4" width="12.54296875" bestFit="1" customWidth="1"/>
    <col min="12" max="12" width="12.36328125" bestFit="1" customWidth="1"/>
    <col min="13" max="14" width="15" bestFit="1" customWidth="1"/>
    <col min="15" max="16" width="6.36328125" bestFit="1" customWidth="1"/>
    <col min="17" max="17" width="10.7265625" bestFit="1" customWidth="1"/>
  </cols>
  <sheetData>
    <row r="1" spans="1:14" x14ac:dyDescent="0.35">
      <c r="A1" t="s">
        <v>50</v>
      </c>
      <c r="B1" t="s">
        <v>51</v>
      </c>
      <c r="C1" t="s">
        <v>52</v>
      </c>
      <c r="D1" t="s">
        <v>53</v>
      </c>
    </row>
    <row r="2" spans="1:14" x14ac:dyDescent="0.35">
      <c r="A2" t="s">
        <v>54</v>
      </c>
      <c r="B2" t="s">
        <v>55</v>
      </c>
      <c r="C2">
        <v>60</v>
      </c>
      <c r="D2">
        <v>60</v>
      </c>
      <c r="L2" s="11" t="s">
        <v>50</v>
      </c>
      <c r="M2" s="11" t="s">
        <v>51</v>
      </c>
      <c r="N2" s="11" t="s">
        <v>53</v>
      </c>
    </row>
    <row r="3" spans="1:14" x14ac:dyDescent="0.35">
      <c r="A3" t="s">
        <v>54</v>
      </c>
      <c r="B3" t="s">
        <v>55</v>
      </c>
      <c r="C3">
        <v>103</v>
      </c>
      <c r="D3">
        <v>103</v>
      </c>
      <c r="L3" t="s">
        <v>31</v>
      </c>
      <c r="M3" t="s">
        <v>56</v>
      </c>
      <c r="N3">
        <v>54</v>
      </c>
    </row>
    <row r="4" spans="1:14" x14ac:dyDescent="0.35">
      <c r="A4" t="s">
        <v>31</v>
      </c>
      <c r="B4" t="s">
        <v>56</v>
      </c>
      <c r="C4">
        <v>58</v>
      </c>
      <c r="D4">
        <v>54.2</v>
      </c>
      <c r="L4" t="s">
        <v>31</v>
      </c>
      <c r="M4" t="s">
        <v>56</v>
      </c>
      <c r="N4">
        <v>54.2</v>
      </c>
    </row>
    <row r="5" spans="1:14" x14ac:dyDescent="0.35">
      <c r="A5" t="s">
        <v>31</v>
      </c>
      <c r="B5" t="s">
        <v>56</v>
      </c>
      <c r="C5">
        <v>60</v>
      </c>
      <c r="D5">
        <v>54</v>
      </c>
      <c r="L5" t="s">
        <v>31</v>
      </c>
      <c r="M5" t="s">
        <v>56</v>
      </c>
      <c r="N5">
        <v>60.5</v>
      </c>
    </row>
    <row r="6" spans="1:14" x14ac:dyDescent="0.35">
      <c r="A6" t="s">
        <v>31</v>
      </c>
      <c r="B6" t="s">
        <v>56</v>
      </c>
      <c r="C6">
        <v>64</v>
      </c>
      <c r="D6">
        <v>63.3</v>
      </c>
      <c r="L6" t="s">
        <v>31</v>
      </c>
      <c r="M6" t="s">
        <v>56</v>
      </c>
      <c r="N6">
        <v>61.1</v>
      </c>
    </row>
    <row r="7" spans="1:14" x14ac:dyDescent="0.35">
      <c r="A7" t="s">
        <v>31</v>
      </c>
      <c r="B7" t="s">
        <v>56</v>
      </c>
      <c r="C7">
        <v>64</v>
      </c>
      <c r="D7">
        <v>61.1</v>
      </c>
      <c r="L7" t="s">
        <v>31</v>
      </c>
      <c r="M7" t="s">
        <v>56</v>
      </c>
      <c r="N7">
        <v>62.2</v>
      </c>
    </row>
    <row r="8" spans="1:14" x14ac:dyDescent="0.35">
      <c r="A8" t="s">
        <v>31</v>
      </c>
      <c r="B8" t="s">
        <v>56</v>
      </c>
      <c r="C8">
        <v>65</v>
      </c>
      <c r="D8">
        <v>62.2</v>
      </c>
      <c r="L8" t="s">
        <v>31</v>
      </c>
      <c r="M8" t="s">
        <v>56</v>
      </c>
      <c r="N8">
        <v>63.3</v>
      </c>
    </row>
    <row r="9" spans="1:14" x14ac:dyDescent="0.35">
      <c r="A9" t="s">
        <v>31</v>
      </c>
      <c r="B9" t="s">
        <v>56</v>
      </c>
      <c r="C9">
        <v>66</v>
      </c>
      <c r="D9">
        <v>64</v>
      </c>
      <c r="L9" t="s">
        <v>31</v>
      </c>
      <c r="M9" t="s">
        <v>56</v>
      </c>
      <c r="N9">
        <v>64</v>
      </c>
    </row>
    <row r="10" spans="1:14" x14ac:dyDescent="0.35">
      <c r="A10" t="s">
        <v>31</v>
      </c>
      <c r="B10" t="s">
        <v>56</v>
      </c>
      <c r="C10">
        <v>67</v>
      </c>
      <c r="D10">
        <v>65</v>
      </c>
      <c r="L10" t="s">
        <v>31</v>
      </c>
      <c r="M10" t="s">
        <v>56</v>
      </c>
      <c r="N10">
        <v>65</v>
      </c>
    </row>
    <row r="11" spans="1:14" x14ac:dyDescent="0.35">
      <c r="A11" t="s">
        <v>31</v>
      </c>
      <c r="B11" t="s">
        <v>56</v>
      </c>
      <c r="C11">
        <v>69</v>
      </c>
      <c r="D11">
        <v>60.5</v>
      </c>
      <c r="L11" t="s">
        <v>31</v>
      </c>
      <c r="M11" t="s">
        <v>56</v>
      </c>
      <c r="N11">
        <v>66.900000000000006</v>
      </c>
    </row>
    <row r="12" spans="1:14" x14ac:dyDescent="0.35">
      <c r="A12" t="s">
        <v>31</v>
      </c>
      <c r="B12" t="s">
        <v>56</v>
      </c>
      <c r="C12">
        <v>70</v>
      </c>
      <c r="D12">
        <v>68.099999999999994</v>
      </c>
      <c r="L12" t="s">
        <v>31</v>
      </c>
      <c r="M12" t="s">
        <v>56</v>
      </c>
      <c r="N12">
        <v>68.099999999999994</v>
      </c>
    </row>
    <row r="13" spans="1:14" x14ac:dyDescent="0.35">
      <c r="A13" t="s">
        <v>31</v>
      </c>
      <c r="B13" t="s">
        <v>56</v>
      </c>
      <c r="C13">
        <v>70</v>
      </c>
      <c r="D13">
        <v>66.900000000000006</v>
      </c>
      <c r="L13" t="s">
        <v>31</v>
      </c>
      <c r="M13" t="s">
        <v>56</v>
      </c>
      <c r="N13">
        <v>68.400000000000006</v>
      </c>
    </row>
    <row r="14" spans="1:14" x14ac:dyDescent="0.35">
      <c r="A14" t="s">
        <v>31</v>
      </c>
      <c r="B14" t="s">
        <v>56</v>
      </c>
      <c r="C14">
        <v>72</v>
      </c>
      <c r="D14">
        <v>70.5</v>
      </c>
      <c r="L14" t="s">
        <v>31</v>
      </c>
      <c r="M14" t="s">
        <v>56</v>
      </c>
      <c r="N14">
        <v>69</v>
      </c>
    </row>
    <row r="15" spans="1:14" x14ac:dyDescent="0.35">
      <c r="A15" t="s">
        <v>31</v>
      </c>
      <c r="B15" t="s">
        <v>56</v>
      </c>
      <c r="C15">
        <v>72</v>
      </c>
      <c r="D15">
        <v>69</v>
      </c>
      <c r="L15" t="s">
        <v>31</v>
      </c>
      <c r="M15" t="s">
        <v>56</v>
      </c>
      <c r="N15">
        <v>70.5</v>
      </c>
    </row>
    <row r="16" spans="1:14" x14ac:dyDescent="0.35">
      <c r="A16" t="s">
        <v>31</v>
      </c>
      <c r="B16" t="s">
        <v>56</v>
      </c>
      <c r="C16">
        <v>72</v>
      </c>
      <c r="D16">
        <v>68.400000000000006</v>
      </c>
      <c r="L16" t="s">
        <v>31</v>
      </c>
      <c r="M16" t="s">
        <v>56</v>
      </c>
      <c r="N16">
        <v>81.099999999999994</v>
      </c>
    </row>
    <row r="17" spans="1:14" x14ac:dyDescent="0.35">
      <c r="A17" t="s">
        <v>31</v>
      </c>
      <c r="B17" t="s">
        <v>56</v>
      </c>
      <c r="C17">
        <v>82</v>
      </c>
      <c r="D17">
        <v>81.099999999999994</v>
      </c>
      <c r="L17" t="s">
        <v>31</v>
      </c>
      <c r="M17" t="s">
        <v>55</v>
      </c>
      <c r="N17">
        <v>55</v>
      </c>
    </row>
    <row r="18" spans="1:14" x14ac:dyDescent="0.35">
      <c r="A18" t="s">
        <v>31</v>
      </c>
      <c r="B18" t="s">
        <v>55</v>
      </c>
      <c r="C18">
        <v>58</v>
      </c>
      <c r="D18">
        <v>60.1</v>
      </c>
      <c r="L18" t="s">
        <v>31</v>
      </c>
      <c r="M18" t="s">
        <v>55</v>
      </c>
      <c r="N18">
        <v>56</v>
      </c>
    </row>
    <row r="19" spans="1:14" x14ac:dyDescent="0.35">
      <c r="A19" t="s">
        <v>31</v>
      </c>
      <c r="B19" t="s">
        <v>55</v>
      </c>
      <c r="C19">
        <v>58</v>
      </c>
      <c r="D19">
        <v>56</v>
      </c>
      <c r="L19" t="s">
        <v>31</v>
      </c>
      <c r="M19" t="s">
        <v>55</v>
      </c>
      <c r="N19">
        <v>56.7</v>
      </c>
    </row>
    <row r="20" spans="1:14" x14ac:dyDescent="0.35">
      <c r="A20" t="s">
        <v>31</v>
      </c>
      <c r="B20" t="s">
        <v>55</v>
      </c>
      <c r="C20">
        <v>59</v>
      </c>
      <c r="D20">
        <v>57.3</v>
      </c>
      <c r="L20" t="s">
        <v>31</v>
      </c>
      <c r="M20" t="s">
        <v>55</v>
      </c>
      <c r="N20">
        <v>57.3</v>
      </c>
    </row>
    <row r="21" spans="1:14" x14ac:dyDescent="0.35">
      <c r="A21" t="s">
        <v>31</v>
      </c>
      <c r="B21" t="s">
        <v>55</v>
      </c>
      <c r="C21">
        <v>61</v>
      </c>
      <c r="D21">
        <v>56.7</v>
      </c>
      <c r="L21" t="s">
        <v>31</v>
      </c>
      <c r="M21" t="s">
        <v>55</v>
      </c>
      <c r="N21">
        <v>59.4</v>
      </c>
    </row>
    <row r="22" spans="1:14" x14ac:dyDescent="0.35">
      <c r="A22" t="s">
        <v>31</v>
      </c>
      <c r="B22" t="s">
        <v>55</v>
      </c>
      <c r="C22">
        <v>62</v>
      </c>
      <c r="D22">
        <v>55</v>
      </c>
      <c r="L22" t="s">
        <v>31</v>
      </c>
      <c r="M22" t="s">
        <v>55</v>
      </c>
      <c r="N22">
        <v>60.1</v>
      </c>
    </row>
    <row r="23" spans="1:14" x14ac:dyDescent="0.35">
      <c r="A23" t="s">
        <v>31</v>
      </c>
      <c r="B23" t="s">
        <v>55</v>
      </c>
      <c r="C23">
        <v>63</v>
      </c>
      <c r="D23">
        <v>62.4</v>
      </c>
      <c r="L23" t="s">
        <v>31</v>
      </c>
      <c r="M23" t="s">
        <v>55</v>
      </c>
      <c r="N23">
        <v>60.3</v>
      </c>
    </row>
    <row r="24" spans="1:14" x14ac:dyDescent="0.35">
      <c r="A24" t="s">
        <v>31</v>
      </c>
      <c r="B24" t="s">
        <v>55</v>
      </c>
      <c r="C24">
        <v>63</v>
      </c>
      <c r="D24">
        <v>60.3</v>
      </c>
      <c r="L24" t="s">
        <v>31</v>
      </c>
      <c r="M24" t="s">
        <v>55</v>
      </c>
      <c r="N24">
        <v>62</v>
      </c>
    </row>
    <row r="25" spans="1:14" x14ac:dyDescent="0.35">
      <c r="A25" t="s">
        <v>31</v>
      </c>
      <c r="B25" t="s">
        <v>55</v>
      </c>
      <c r="C25">
        <v>63</v>
      </c>
      <c r="D25">
        <v>59.4</v>
      </c>
      <c r="L25" t="s">
        <v>31</v>
      </c>
      <c r="M25" t="s">
        <v>55</v>
      </c>
      <c r="N25">
        <v>62.4</v>
      </c>
    </row>
    <row r="26" spans="1:14" x14ac:dyDescent="0.35">
      <c r="A26" t="s">
        <v>31</v>
      </c>
      <c r="B26" t="s">
        <v>55</v>
      </c>
      <c r="C26">
        <v>65</v>
      </c>
      <c r="D26">
        <v>62</v>
      </c>
      <c r="L26" t="s">
        <v>31</v>
      </c>
      <c r="M26" t="s">
        <v>55</v>
      </c>
      <c r="N26">
        <v>63.3</v>
      </c>
    </row>
    <row r="27" spans="1:14" x14ac:dyDescent="0.35">
      <c r="A27" t="s">
        <v>31</v>
      </c>
      <c r="B27" t="s">
        <v>55</v>
      </c>
      <c r="C27">
        <v>66</v>
      </c>
      <c r="D27">
        <v>64</v>
      </c>
      <c r="L27" t="s">
        <v>31</v>
      </c>
      <c r="M27" t="s">
        <v>55</v>
      </c>
      <c r="N27">
        <v>63.8</v>
      </c>
    </row>
    <row r="28" spans="1:14" x14ac:dyDescent="0.35">
      <c r="A28" t="s">
        <v>31</v>
      </c>
      <c r="B28" t="s">
        <v>55</v>
      </c>
      <c r="C28">
        <v>68</v>
      </c>
      <c r="D28">
        <v>63.8</v>
      </c>
      <c r="L28" t="s">
        <v>31</v>
      </c>
      <c r="M28" t="s">
        <v>55</v>
      </c>
      <c r="N28">
        <v>64</v>
      </c>
    </row>
    <row r="29" spans="1:14" x14ac:dyDescent="0.35">
      <c r="A29" t="s">
        <v>31</v>
      </c>
      <c r="B29" t="s">
        <v>55</v>
      </c>
      <c r="C29">
        <v>68</v>
      </c>
      <c r="D29">
        <v>63.3</v>
      </c>
      <c r="L29" t="s">
        <v>31</v>
      </c>
      <c r="M29" t="s">
        <v>55</v>
      </c>
      <c r="N29">
        <v>72.7</v>
      </c>
    </row>
    <row r="30" spans="1:14" x14ac:dyDescent="0.35">
      <c r="A30" t="s">
        <v>31</v>
      </c>
      <c r="B30" t="s">
        <v>55</v>
      </c>
      <c r="C30">
        <v>76</v>
      </c>
      <c r="D30">
        <v>72.7</v>
      </c>
      <c r="L30" t="s">
        <v>31</v>
      </c>
      <c r="M30" t="s">
        <v>55</v>
      </c>
      <c r="N30">
        <v>77.5</v>
      </c>
    </row>
    <row r="31" spans="1:14" x14ac:dyDescent="0.35">
      <c r="A31" t="s">
        <v>31</v>
      </c>
      <c r="B31" t="s">
        <v>55</v>
      </c>
      <c r="C31">
        <v>77</v>
      </c>
      <c r="D31">
        <v>77.5</v>
      </c>
      <c r="L31" t="s">
        <v>31</v>
      </c>
      <c r="M31" t="s">
        <v>15</v>
      </c>
      <c r="N31">
        <v>53</v>
      </c>
    </row>
    <row r="32" spans="1:14" x14ac:dyDescent="0.35">
      <c r="A32" t="s">
        <v>31</v>
      </c>
      <c r="B32" t="s">
        <v>15</v>
      </c>
      <c r="C32">
        <v>60</v>
      </c>
      <c r="D32">
        <v>53</v>
      </c>
      <c r="L32" t="s">
        <v>31</v>
      </c>
      <c r="M32" t="s">
        <v>15</v>
      </c>
      <c r="N32">
        <v>56.4</v>
      </c>
    </row>
    <row r="33" spans="1:14" x14ac:dyDescent="0.35">
      <c r="A33" t="s">
        <v>31</v>
      </c>
      <c r="B33" t="s">
        <v>15</v>
      </c>
      <c r="C33">
        <v>62</v>
      </c>
      <c r="D33">
        <v>56.4</v>
      </c>
      <c r="L33" t="s">
        <v>31</v>
      </c>
      <c r="M33" t="s">
        <v>15</v>
      </c>
      <c r="N33">
        <v>58.2</v>
      </c>
    </row>
    <row r="34" spans="1:14" x14ac:dyDescent="0.35">
      <c r="A34" t="s">
        <v>31</v>
      </c>
      <c r="B34" t="s">
        <v>15</v>
      </c>
      <c r="C34">
        <v>64</v>
      </c>
      <c r="D34">
        <v>60.6</v>
      </c>
      <c r="L34" t="s">
        <v>31</v>
      </c>
      <c r="M34" t="s">
        <v>15</v>
      </c>
      <c r="N34">
        <v>60.2</v>
      </c>
    </row>
    <row r="35" spans="1:14" x14ac:dyDescent="0.35">
      <c r="A35" t="s">
        <v>31</v>
      </c>
      <c r="B35" t="s">
        <v>15</v>
      </c>
      <c r="C35">
        <v>65</v>
      </c>
      <c r="D35">
        <v>58.2</v>
      </c>
      <c r="L35" t="s">
        <v>31</v>
      </c>
      <c r="M35" t="s">
        <v>15</v>
      </c>
      <c r="N35">
        <v>60.6</v>
      </c>
    </row>
    <row r="36" spans="1:14" x14ac:dyDescent="0.35">
      <c r="A36" t="s">
        <v>31</v>
      </c>
      <c r="B36" t="s">
        <v>15</v>
      </c>
      <c r="C36">
        <v>66</v>
      </c>
      <c r="D36">
        <v>58.2</v>
      </c>
      <c r="L36" t="s">
        <v>31</v>
      </c>
      <c r="M36" t="s">
        <v>15</v>
      </c>
      <c r="N36">
        <v>61.6</v>
      </c>
    </row>
    <row r="37" spans="1:14" x14ac:dyDescent="0.35">
      <c r="A37" t="s">
        <v>31</v>
      </c>
      <c r="B37" t="s">
        <v>15</v>
      </c>
      <c r="C37">
        <v>67</v>
      </c>
      <c r="D37">
        <v>61.6</v>
      </c>
      <c r="L37" t="s">
        <v>31</v>
      </c>
      <c r="M37" t="s">
        <v>15</v>
      </c>
      <c r="N37">
        <v>61.8</v>
      </c>
    </row>
    <row r="38" spans="1:14" x14ac:dyDescent="0.35">
      <c r="A38" t="s">
        <v>31</v>
      </c>
      <c r="B38" t="s">
        <v>15</v>
      </c>
      <c r="C38">
        <v>67</v>
      </c>
      <c r="D38">
        <v>60.2</v>
      </c>
      <c r="L38" t="s">
        <v>31</v>
      </c>
      <c r="M38" t="s">
        <v>15</v>
      </c>
      <c r="N38">
        <v>62.7</v>
      </c>
    </row>
    <row r="39" spans="1:14" x14ac:dyDescent="0.35">
      <c r="A39" t="s">
        <v>31</v>
      </c>
      <c r="B39" t="s">
        <v>15</v>
      </c>
      <c r="C39">
        <v>69</v>
      </c>
      <c r="D39">
        <v>61.8</v>
      </c>
      <c r="L39" t="s">
        <v>31</v>
      </c>
      <c r="M39" t="s">
        <v>15</v>
      </c>
      <c r="N39">
        <v>63</v>
      </c>
    </row>
    <row r="40" spans="1:14" x14ac:dyDescent="0.35">
      <c r="A40" t="s">
        <v>31</v>
      </c>
      <c r="B40" t="s">
        <v>15</v>
      </c>
      <c r="C40">
        <v>70</v>
      </c>
      <c r="D40">
        <v>63</v>
      </c>
      <c r="L40" t="s">
        <v>31</v>
      </c>
      <c r="M40" t="s">
        <v>15</v>
      </c>
      <c r="N40">
        <v>64.400000000000006</v>
      </c>
    </row>
    <row r="41" spans="1:14" x14ac:dyDescent="0.35">
      <c r="A41" t="s">
        <v>31</v>
      </c>
      <c r="B41" t="s">
        <v>15</v>
      </c>
      <c r="C41">
        <v>70</v>
      </c>
      <c r="D41">
        <v>62.7</v>
      </c>
      <c r="L41" t="s">
        <v>31</v>
      </c>
      <c r="M41" t="s">
        <v>15</v>
      </c>
      <c r="N41">
        <v>68.7</v>
      </c>
    </row>
    <row r="42" spans="1:14" x14ac:dyDescent="0.35">
      <c r="A42" t="s">
        <v>31</v>
      </c>
      <c r="B42" t="s">
        <v>15</v>
      </c>
      <c r="C42">
        <v>72</v>
      </c>
      <c r="D42">
        <v>71.099999999999994</v>
      </c>
      <c r="L42" t="s">
        <v>31</v>
      </c>
      <c r="M42" t="s">
        <v>15</v>
      </c>
      <c r="N42">
        <v>68.900000000000006</v>
      </c>
    </row>
    <row r="43" spans="1:14" x14ac:dyDescent="0.35">
      <c r="A43" t="s">
        <v>31</v>
      </c>
      <c r="B43" t="s">
        <v>15</v>
      </c>
      <c r="C43">
        <v>72</v>
      </c>
      <c r="D43">
        <v>64.400000000000006</v>
      </c>
      <c r="L43" t="s">
        <v>31</v>
      </c>
      <c r="M43" t="s">
        <v>15</v>
      </c>
      <c r="N43">
        <v>71</v>
      </c>
    </row>
    <row r="44" spans="1:14" x14ac:dyDescent="0.35">
      <c r="A44" t="s">
        <v>31</v>
      </c>
      <c r="B44" t="s">
        <v>15</v>
      </c>
      <c r="C44">
        <v>73</v>
      </c>
      <c r="D44">
        <v>68.900000000000006</v>
      </c>
      <c r="L44" t="s">
        <v>31</v>
      </c>
      <c r="M44" t="s">
        <v>15</v>
      </c>
      <c r="N44">
        <v>71.099999999999994</v>
      </c>
    </row>
    <row r="45" spans="1:14" x14ac:dyDescent="0.35">
      <c r="A45" t="s">
        <v>31</v>
      </c>
      <c r="B45" t="s">
        <v>15</v>
      </c>
      <c r="C45">
        <v>75</v>
      </c>
      <c r="D45">
        <v>68.7</v>
      </c>
      <c r="L45" t="s">
        <v>54</v>
      </c>
      <c r="M45" t="s">
        <v>56</v>
      </c>
      <c r="N45">
        <v>69.5</v>
      </c>
    </row>
    <row r="46" spans="1:14" x14ac:dyDescent="0.35">
      <c r="A46" t="s">
        <v>31</v>
      </c>
      <c r="B46" t="s">
        <v>15</v>
      </c>
      <c r="C46">
        <v>76</v>
      </c>
      <c r="D46">
        <v>71</v>
      </c>
      <c r="L46" t="s">
        <v>54</v>
      </c>
      <c r="M46" t="s">
        <v>56</v>
      </c>
      <c r="N46">
        <v>70.900000000000006</v>
      </c>
    </row>
    <row r="47" spans="1:14" x14ac:dyDescent="0.35">
      <c r="A47" t="s">
        <v>54</v>
      </c>
      <c r="B47" t="s">
        <v>56</v>
      </c>
      <c r="C47">
        <v>71</v>
      </c>
      <c r="D47">
        <v>71.599999999999994</v>
      </c>
      <c r="L47" t="s">
        <v>54</v>
      </c>
      <c r="M47" t="s">
        <v>56</v>
      </c>
      <c r="N47">
        <v>71</v>
      </c>
    </row>
    <row r="48" spans="1:14" x14ac:dyDescent="0.35">
      <c r="A48" t="s">
        <v>54</v>
      </c>
      <c r="B48" t="s">
        <v>56</v>
      </c>
      <c r="C48">
        <v>72</v>
      </c>
      <c r="D48">
        <v>70.900000000000006</v>
      </c>
      <c r="L48" t="s">
        <v>54</v>
      </c>
      <c r="M48" t="s">
        <v>56</v>
      </c>
      <c r="N48">
        <v>71.599999999999994</v>
      </c>
    </row>
    <row r="49" spans="1:14" x14ac:dyDescent="0.35">
      <c r="A49" t="s">
        <v>54</v>
      </c>
      <c r="B49" t="s">
        <v>56</v>
      </c>
      <c r="C49">
        <v>74</v>
      </c>
      <c r="D49">
        <v>69.5</v>
      </c>
      <c r="L49" t="s">
        <v>54</v>
      </c>
      <c r="M49" t="s">
        <v>56</v>
      </c>
      <c r="N49">
        <v>73.900000000000006</v>
      </c>
    </row>
    <row r="50" spans="1:14" x14ac:dyDescent="0.35">
      <c r="A50" t="s">
        <v>54</v>
      </c>
      <c r="B50" t="s">
        <v>56</v>
      </c>
      <c r="C50">
        <v>78</v>
      </c>
      <c r="D50">
        <v>73.900000000000006</v>
      </c>
      <c r="L50" t="s">
        <v>54</v>
      </c>
      <c r="M50" t="s">
        <v>56</v>
      </c>
      <c r="N50">
        <v>77.599999999999994</v>
      </c>
    </row>
    <row r="51" spans="1:14" x14ac:dyDescent="0.35">
      <c r="A51" t="s">
        <v>54</v>
      </c>
      <c r="B51" t="s">
        <v>56</v>
      </c>
      <c r="C51">
        <v>80</v>
      </c>
      <c r="D51">
        <v>71</v>
      </c>
      <c r="L51" t="s">
        <v>54</v>
      </c>
      <c r="M51" t="s">
        <v>56</v>
      </c>
      <c r="N51">
        <v>79.099999999999994</v>
      </c>
    </row>
    <row r="52" spans="1:14" x14ac:dyDescent="0.35">
      <c r="A52" t="s">
        <v>54</v>
      </c>
      <c r="B52" t="s">
        <v>56</v>
      </c>
      <c r="C52">
        <v>80</v>
      </c>
      <c r="D52">
        <v>77.599999999999994</v>
      </c>
      <c r="L52" t="s">
        <v>54</v>
      </c>
      <c r="M52" t="s">
        <v>56</v>
      </c>
      <c r="N52">
        <v>81.5</v>
      </c>
    </row>
    <row r="53" spans="1:14" x14ac:dyDescent="0.35">
      <c r="A53" t="s">
        <v>54</v>
      </c>
      <c r="B53" t="s">
        <v>56</v>
      </c>
      <c r="C53">
        <v>83</v>
      </c>
      <c r="D53">
        <v>79.099999999999994</v>
      </c>
      <c r="L53" t="s">
        <v>54</v>
      </c>
      <c r="M53" t="s">
        <v>56</v>
      </c>
      <c r="N53">
        <v>81.900000000000006</v>
      </c>
    </row>
    <row r="54" spans="1:14" x14ac:dyDescent="0.35">
      <c r="A54" t="s">
        <v>54</v>
      </c>
      <c r="B54" t="s">
        <v>56</v>
      </c>
      <c r="C54">
        <v>85</v>
      </c>
      <c r="D54">
        <v>81.5</v>
      </c>
      <c r="L54" t="s">
        <v>54</v>
      </c>
      <c r="M54" t="s">
        <v>56</v>
      </c>
      <c r="N54">
        <v>84.5</v>
      </c>
    </row>
    <row r="55" spans="1:14" x14ac:dyDescent="0.35">
      <c r="A55" t="s">
        <v>54</v>
      </c>
      <c r="B55" t="s">
        <v>56</v>
      </c>
      <c r="C55">
        <v>87</v>
      </c>
      <c r="D55">
        <v>81.900000000000006</v>
      </c>
      <c r="L55" t="s">
        <v>54</v>
      </c>
      <c r="M55" t="s">
        <v>55</v>
      </c>
      <c r="N55">
        <v>60</v>
      </c>
    </row>
    <row r="56" spans="1:14" x14ac:dyDescent="0.35">
      <c r="A56" t="s">
        <v>54</v>
      </c>
      <c r="B56" t="s">
        <v>56</v>
      </c>
      <c r="C56">
        <v>88</v>
      </c>
      <c r="D56">
        <v>84.5</v>
      </c>
      <c r="L56" t="s">
        <v>54</v>
      </c>
      <c r="M56" t="s">
        <v>55</v>
      </c>
      <c r="N56">
        <v>66.8</v>
      </c>
    </row>
    <row r="57" spans="1:14" x14ac:dyDescent="0.35">
      <c r="A57" t="s">
        <v>54</v>
      </c>
      <c r="B57" t="s">
        <v>55</v>
      </c>
      <c r="C57">
        <v>71</v>
      </c>
      <c r="D57">
        <v>66.8</v>
      </c>
      <c r="L57" t="s">
        <v>54</v>
      </c>
      <c r="M57" t="s">
        <v>55</v>
      </c>
      <c r="N57">
        <v>69.2</v>
      </c>
    </row>
    <row r="58" spans="1:14" x14ac:dyDescent="0.35">
      <c r="A58" t="s">
        <v>54</v>
      </c>
      <c r="B58" t="s">
        <v>55</v>
      </c>
      <c r="C58">
        <v>75</v>
      </c>
      <c r="D58">
        <v>72.599999999999994</v>
      </c>
      <c r="L58" t="s">
        <v>54</v>
      </c>
      <c r="M58" t="s">
        <v>55</v>
      </c>
      <c r="N58">
        <v>71.099999999999994</v>
      </c>
    </row>
    <row r="59" spans="1:14" x14ac:dyDescent="0.35">
      <c r="A59" t="s">
        <v>54</v>
      </c>
      <c r="B59" t="s">
        <v>55</v>
      </c>
      <c r="C59">
        <v>75</v>
      </c>
      <c r="D59">
        <v>69.2</v>
      </c>
      <c r="L59" t="s">
        <v>54</v>
      </c>
      <c r="M59" t="s">
        <v>55</v>
      </c>
      <c r="N59">
        <v>72.5</v>
      </c>
    </row>
    <row r="60" spans="1:14" x14ac:dyDescent="0.35">
      <c r="A60" t="s">
        <v>54</v>
      </c>
      <c r="B60" t="s">
        <v>55</v>
      </c>
      <c r="C60">
        <v>76</v>
      </c>
      <c r="D60">
        <v>72.5</v>
      </c>
      <c r="L60" t="s">
        <v>54</v>
      </c>
      <c r="M60" t="s">
        <v>55</v>
      </c>
      <c r="N60">
        <v>72.599999999999994</v>
      </c>
    </row>
    <row r="61" spans="1:14" x14ac:dyDescent="0.35">
      <c r="A61" t="s">
        <v>54</v>
      </c>
      <c r="B61" t="s">
        <v>55</v>
      </c>
      <c r="C61">
        <v>78</v>
      </c>
      <c r="D61">
        <v>72.7</v>
      </c>
      <c r="L61" t="s">
        <v>54</v>
      </c>
      <c r="M61" t="s">
        <v>55</v>
      </c>
      <c r="N61">
        <v>72.7</v>
      </c>
    </row>
    <row r="62" spans="1:14" x14ac:dyDescent="0.35">
      <c r="A62" t="s">
        <v>54</v>
      </c>
      <c r="B62" t="s">
        <v>55</v>
      </c>
      <c r="C62">
        <v>78</v>
      </c>
      <c r="D62">
        <v>76.3</v>
      </c>
      <c r="L62" t="s">
        <v>54</v>
      </c>
      <c r="M62" t="s">
        <v>55</v>
      </c>
      <c r="N62">
        <v>72.900000000000006</v>
      </c>
    </row>
    <row r="63" spans="1:14" x14ac:dyDescent="0.35">
      <c r="A63" t="s">
        <v>54</v>
      </c>
      <c r="B63" t="s">
        <v>55</v>
      </c>
      <c r="C63">
        <v>79</v>
      </c>
      <c r="D63">
        <v>73.599999999999994</v>
      </c>
      <c r="L63" t="s">
        <v>54</v>
      </c>
      <c r="M63" t="s">
        <v>55</v>
      </c>
      <c r="N63">
        <v>73.599999999999994</v>
      </c>
    </row>
    <row r="64" spans="1:14" x14ac:dyDescent="0.35">
      <c r="A64" t="s">
        <v>54</v>
      </c>
      <c r="B64" t="s">
        <v>55</v>
      </c>
      <c r="C64">
        <v>79</v>
      </c>
      <c r="D64">
        <v>72.900000000000006</v>
      </c>
      <c r="L64" t="s">
        <v>54</v>
      </c>
      <c r="M64" t="s">
        <v>55</v>
      </c>
      <c r="N64">
        <v>75.7</v>
      </c>
    </row>
    <row r="65" spans="1:14" x14ac:dyDescent="0.35">
      <c r="A65" t="s">
        <v>54</v>
      </c>
      <c r="B65" t="s">
        <v>55</v>
      </c>
      <c r="C65">
        <v>79</v>
      </c>
      <c r="D65">
        <v>71.099999999999994</v>
      </c>
      <c r="L65" t="s">
        <v>54</v>
      </c>
      <c r="M65" t="s">
        <v>55</v>
      </c>
      <c r="N65">
        <v>76.3</v>
      </c>
    </row>
    <row r="66" spans="1:14" x14ac:dyDescent="0.35">
      <c r="A66" t="s">
        <v>54</v>
      </c>
      <c r="B66" t="s">
        <v>55</v>
      </c>
      <c r="C66">
        <v>80</v>
      </c>
      <c r="D66">
        <v>81.400000000000006</v>
      </c>
      <c r="L66" t="s">
        <v>54</v>
      </c>
      <c r="M66" t="s">
        <v>55</v>
      </c>
      <c r="N66">
        <v>81.400000000000006</v>
      </c>
    </row>
    <row r="67" spans="1:14" x14ac:dyDescent="0.35">
      <c r="A67" t="s">
        <v>54</v>
      </c>
      <c r="B67" t="s">
        <v>55</v>
      </c>
      <c r="C67">
        <v>80</v>
      </c>
      <c r="D67">
        <v>75.7</v>
      </c>
      <c r="L67" t="s">
        <v>54</v>
      </c>
      <c r="M67" t="s">
        <v>55</v>
      </c>
      <c r="N67">
        <v>103</v>
      </c>
    </row>
    <row r="68" spans="1:14" x14ac:dyDescent="0.35">
      <c r="A68" t="s">
        <v>54</v>
      </c>
      <c r="B68" t="s">
        <v>15</v>
      </c>
      <c r="C68">
        <v>71</v>
      </c>
      <c r="D68">
        <v>68.5</v>
      </c>
      <c r="L68" t="s">
        <v>54</v>
      </c>
      <c r="M68" t="s">
        <v>15</v>
      </c>
      <c r="N68">
        <v>68.5</v>
      </c>
    </row>
    <row r="69" spans="1:14" x14ac:dyDescent="0.35">
      <c r="A69" t="s">
        <v>54</v>
      </c>
      <c r="B69" t="s">
        <v>15</v>
      </c>
      <c r="C69">
        <v>73</v>
      </c>
      <c r="D69">
        <v>72.099999999999994</v>
      </c>
      <c r="L69" t="s">
        <v>54</v>
      </c>
      <c r="M69" t="s">
        <v>15</v>
      </c>
      <c r="N69">
        <v>69.400000000000006</v>
      </c>
    </row>
    <row r="70" spans="1:14" x14ac:dyDescent="0.35">
      <c r="A70" t="s">
        <v>54</v>
      </c>
      <c r="B70" t="s">
        <v>15</v>
      </c>
      <c r="C70">
        <v>76</v>
      </c>
      <c r="D70">
        <v>72.5</v>
      </c>
      <c r="L70" t="s">
        <v>54</v>
      </c>
      <c r="M70" t="s">
        <v>15</v>
      </c>
      <c r="N70">
        <v>72.099999999999994</v>
      </c>
    </row>
    <row r="71" spans="1:14" x14ac:dyDescent="0.35">
      <c r="A71" t="s">
        <v>54</v>
      </c>
      <c r="B71" t="s">
        <v>15</v>
      </c>
      <c r="C71">
        <v>78</v>
      </c>
      <c r="D71">
        <v>77.5</v>
      </c>
      <c r="L71" t="s">
        <v>54</v>
      </c>
      <c r="M71" t="s">
        <v>15</v>
      </c>
      <c r="N71">
        <v>72.5</v>
      </c>
    </row>
    <row r="72" spans="1:14" x14ac:dyDescent="0.35">
      <c r="A72" t="s">
        <v>54</v>
      </c>
      <c r="B72" t="s">
        <v>15</v>
      </c>
      <c r="C72">
        <v>78</v>
      </c>
      <c r="D72">
        <v>75.2</v>
      </c>
      <c r="L72" t="s">
        <v>54</v>
      </c>
      <c r="M72" t="s">
        <v>15</v>
      </c>
      <c r="N72">
        <v>74.5</v>
      </c>
    </row>
    <row r="73" spans="1:14" x14ac:dyDescent="0.35">
      <c r="A73" t="s">
        <v>54</v>
      </c>
      <c r="B73" t="s">
        <v>15</v>
      </c>
      <c r="C73">
        <v>78</v>
      </c>
      <c r="D73">
        <v>69.400000000000006</v>
      </c>
      <c r="L73" t="s">
        <v>54</v>
      </c>
      <c r="M73" t="s">
        <v>15</v>
      </c>
      <c r="N73">
        <v>75.2</v>
      </c>
    </row>
    <row r="74" spans="1:14" x14ac:dyDescent="0.35">
      <c r="A74" t="s">
        <v>54</v>
      </c>
      <c r="B74" t="s">
        <v>15</v>
      </c>
      <c r="C74">
        <v>79</v>
      </c>
      <c r="D74">
        <v>74.5</v>
      </c>
      <c r="L74" t="s">
        <v>54</v>
      </c>
      <c r="M74" t="s">
        <v>15</v>
      </c>
      <c r="N74">
        <v>77.5</v>
      </c>
    </row>
    <row r="75" spans="1:14" x14ac:dyDescent="0.35">
      <c r="A75" t="s">
        <v>54</v>
      </c>
      <c r="B75" t="s">
        <v>15</v>
      </c>
      <c r="C75">
        <v>83</v>
      </c>
      <c r="D75">
        <v>80.2</v>
      </c>
      <c r="L75" t="s">
        <v>54</v>
      </c>
      <c r="M75" t="s">
        <v>15</v>
      </c>
      <c r="N75">
        <v>77.8</v>
      </c>
    </row>
    <row r="76" spans="1:14" x14ac:dyDescent="0.35">
      <c r="A76" t="s">
        <v>54</v>
      </c>
      <c r="B76" t="s">
        <v>15</v>
      </c>
      <c r="C76">
        <v>84</v>
      </c>
      <c r="D76">
        <v>79.900000000000006</v>
      </c>
      <c r="L76" t="s">
        <v>54</v>
      </c>
      <c r="M76" t="s">
        <v>15</v>
      </c>
      <c r="N76">
        <v>79.7</v>
      </c>
    </row>
    <row r="77" spans="1:14" x14ac:dyDescent="0.35">
      <c r="A77" t="s">
        <v>54</v>
      </c>
      <c r="B77" t="s">
        <v>15</v>
      </c>
      <c r="C77">
        <v>85</v>
      </c>
      <c r="D77">
        <v>79.7</v>
      </c>
      <c r="L77" t="s">
        <v>54</v>
      </c>
      <c r="M77" t="s">
        <v>15</v>
      </c>
      <c r="N77">
        <v>79.900000000000006</v>
      </c>
    </row>
    <row r="78" spans="1:14" x14ac:dyDescent="0.35">
      <c r="A78" t="s">
        <v>54</v>
      </c>
      <c r="B78" t="s">
        <v>15</v>
      </c>
      <c r="C78">
        <v>87</v>
      </c>
      <c r="D78">
        <v>77.8</v>
      </c>
      <c r="L78" t="s">
        <v>54</v>
      </c>
      <c r="M78" t="s">
        <v>15</v>
      </c>
      <c r="N78">
        <v>80.2</v>
      </c>
    </row>
    <row r="79" spans="1:14" x14ac:dyDescent="0.35">
      <c r="A79" t="s">
        <v>54</v>
      </c>
      <c r="B79" t="s">
        <v>15</v>
      </c>
      <c r="C79">
        <v>88</v>
      </c>
      <c r="D79">
        <v>81.900000000000006</v>
      </c>
      <c r="L79" t="s">
        <v>54</v>
      </c>
      <c r="M79" t="s">
        <v>15</v>
      </c>
      <c r="N79">
        <v>81.900000000000006</v>
      </c>
    </row>
    <row r="80" spans="1:14" x14ac:dyDescent="0.35">
      <c r="L80" t="s">
        <v>57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0001E-D027-4D93-B51C-0393FDF220A5}">
  <dimension ref="A1:X52"/>
  <sheetViews>
    <sheetView zoomScale="95" zoomScaleNormal="100" workbookViewId="0">
      <selection activeCell="W19" sqref="W19"/>
    </sheetView>
  </sheetViews>
  <sheetFormatPr defaultRowHeight="14.5" x14ac:dyDescent="0.35"/>
  <cols>
    <col min="1" max="1" width="4.7265625" bestFit="1" customWidth="1"/>
    <col min="2" max="3" width="4.7265625" customWidth="1"/>
    <col min="4" max="4" width="16.36328125" customWidth="1"/>
    <col min="5" max="5" width="12.26953125" bestFit="1" customWidth="1"/>
    <col min="6" max="8" width="4.7265625" customWidth="1"/>
    <col min="9" max="10" width="10.81640625" customWidth="1"/>
    <col min="13" max="13" width="6.1796875" bestFit="1" customWidth="1"/>
    <col min="14" max="14" width="11.81640625" bestFit="1" customWidth="1"/>
    <col min="15" max="15" width="12.453125" customWidth="1"/>
    <col min="16" max="16" width="17.90625" bestFit="1" customWidth="1"/>
    <col min="17" max="17" width="19.26953125" bestFit="1" customWidth="1"/>
    <col min="18" max="18" width="6" customWidth="1"/>
    <col min="19" max="19" width="12.36328125" bestFit="1" customWidth="1"/>
    <col min="21" max="21" width="13.08984375" customWidth="1"/>
    <col min="23" max="23" width="17.81640625" customWidth="1"/>
  </cols>
  <sheetData>
    <row r="1" spans="1:24" x14ac:dyDescent="0.35">
      <c r="A1" t="s">
        <v>94</v>
      </c>
      <c r="D1" s="33" t="s">
        <v>95</v>
      </c>
      <c r="E1" s="33"/>
      <c r="I1" s="33" t="s">
        <v>96</v>
      </c>
      <c r="J1" s="33"/>
      <c r="K1" s="33"/>
      <c r="N1" s="33" t="s">
        <v>97</v>
      </c>
      <c r="O1" s="33"/>
      <c r="P1" s="33"/>
      <c r="V1" t="s">
        <v>94</v>
      </c>
      <c r="W1" t="s">
        <v>98</v>
      </c>
      <c r="X1">
        <v>100</v>
      </c>
    </row>
    <row r="2" spans="1:24" x14ac:dyDescent="0.35">
      <c r="A2">
        <v>19</v>
      </c>
      <c r="B2">
        <v>1</v>
      </c>
      <c r="D2" t="s">
        <v>24</v>
      </c>
      <c r="E2">
        <f>SUM(A2:A10)/9</f>
        <v>23.666666666666668</v>
      </c>
      <c r="I2" t="s">
        <v>99</v>
      </c>
      <c r="J2" t="s">
        <v>100</v>
      </c>
      <c r="K2" t="s">
        <v>101</v>
      </c>
      <c r="N2" t="s">
        <v>99</v>
      </c>
      <c r="O2" t="s">
        <v>100</v>
      </c>
      <c r="P2" t="s">
        <v>101</v>
      </c>
      <c r="T2">
        <v>10</v>
      </c>
      <c r="V2">
        <v>19</v>
      </c>
      <c r="W2">
        <f>V2*100</f>
        <v>1900</v>
      </c>
      <c r="X2" s="16"/>
    </row>
    <row r="3" spans="1:24" x14ac:dyDescent="0.35">
      <c r="A3">
        <v>20</v>
      </c>
      <c r="B3">
        <v>2</v>
      </c>
      <c r="D3" t="s">
        <v>24</v>
      </c>
      <c r="E3" s="17">
        <f>AVERAGE(A2:A10)</f>
        <v>23.666666666666668</v>
      </c>
      <c r="I3" t="s">
        <v>102</v>
      </c>
      <c r="J3">
        <v>1</v>
      </c>
      <c r="K3" cm="1">
        <f t="array" ref="K3">INDEX($A$2:$A$10,J3)</f>
        <v>19</v>
      </c>
      <c r="L3">
        <f>(5/100)*9</f>
        <v>0.45</v>
      </c>
      <c r="M3">
        <v>1</v>
      </c>
      <c r="N3" s="18" t="s">
        <v>103</v>
      </c>
      <c r="O3" s="18">
        <f>0.25*9</f>
        <v>2.25</v>
      </c>
      <c r="P3" s="18" cm="1">
        <f t="array" ref="P3">INDEX($A$2:$A$10,O3)</f>
        <v>20</v>
      </c>
      <c r="V3">
        <v>20</v>
      </c>
      <c r="W3">
        <f>V3*100</f>
        <v>2000</v>
      </c>
    </row>
    <row r="4" spans="1:24" x14ac:dyDescent="0.35">
      <c r="A4">
        <v>21</v>
      </c>
      <c r="B4">
        <v>3</v>
      </c>
      <c r="I4" s="18" t="s">
        <v>104</v>
      </c>
      <c r="J4" s="18">
        <f>0.25*9</f>
        <v>2.25</v>
      </c>
      <c r="K4" s="18" cm="1">
        <f t="array" ref="K4">INDEX($A$2:$A$10,J4)</f>
        <v>20</v>
      </c>
      <c r="N4" s="18" t="s">
        <v>105</v>
      </c>
      <c r="O4" s="18">
        <f>0.5*9</f>
        <v>4.5</v>
      </c>
      <c r="P4" s="18" cm="1">
        <f t="array" ref="P4">INDEX($A$2:$A$10,O4)</f>
        <v>23</v>
      </c>
      <c r="Q4">
        <f>75-25</f>
        <v>50</v>
      </c>
      <c r="V4">
        <v>21</v>
      </c>
      <c r="W4">
        <f>V4*100</f>
        <v>2100</v>
      </c>
    </row>
    <row r="5" spans="1:24" x14ac:dyDescent="0.35">
      <c r="A5">
        <v>23</v>
      </c>
      <c r="B5">
        <v>4</v>
      </c>
      <c r="I5" t="s">
        <v>106</v>
      </c>
      <c r="J5">
        <f>0.75*9</f>
        <v>6.75</v>
      </c>
      <c r="K5" cm="1">
        <f t="array" ref="K5">INDEX($A$2:$A$10,J5)</f>
        <v>24</v>
      </c>
      <c r="N5" t="s">
        <v>107</v>
      </c>
      <c r="O5">
        <f>0.75*9</f>
        <v>6.75</v>
      </c>
      <c r="P5" cm="1">
        <f t="array" ref="P5">INDEX($A$2:$A$10,O5)</f>
        <v>24</v>
      </c>
      <c r="V5">
        <v>23</v>
      </c>
      <c r="W5">
        <f>V5*100</f>
        <v>2300</v>
      </c>
    </row>
    <row r="6" spans="1:24" x14ac:dyDescent="0.35">
      <c r="A6" s="18">
        <v>23</v>
      </c>
      <c r="B6" s="18">
        <v>5</v>
      </c>
      <c r="D6" s="33" t="s">
        <v>108</v>
      </c>
      <c r="E6" s="33"/>
      <c r="I6" t="s">
        <v>109</v>
      </c>
      <c r="J6">
        <f>1*9</f>
        <v>9</v>
      </c>
      <c r="K6" cm="1">
        <f t="array" ref="K6">INDEX($A$2:$A$10,J6)</f>
        <v>31</v>
      </c>
      <c r="N6" s="19" t="s">
        <v>110</v>
      </c>
      <c r="O6" s="19" t="s">
        <v>109</v>
      </c>
      <c r="P6" s="19" t="s">
        <v>111</v>
      </c>
      <c r="V6">
        <v>23</v>
      </c>
      <c r="W6">
        <f t="shared" ref="W6:W10" si="0">V6*100</f>
        <v>2300</v>
      </c>
    </row>
    <row r="7" spans="1:24" x14ac:dyDescent="0.35">
      <c r="A7">
        <v>24</v>
      </c>
      <c r="B7">
        <v>6</v>
      </c>
      <c r="D7" t="s">
        <v>112</v>
      </c>
      <c r="E7">
        <f>10/2</f>
        <v>5</v>
      </c>
      <c r="F7" cm="1">
        <f t="array" ref="F7">INDEX($A$2:$A$10,E7)</f>
        <v>23</v>
      </c>
      <c r="I7" t="s">
        <v>113</v>
      </c>
      <c r="J7">
        <f>0.5*9</f>
        <v>4.5</v>
      </c>
      <c r="K7">
        <v>23</v>
      </c>
      <c r="V7">
        <v>24</v>
      </c>
      <c r="W7">
        <f t="shared" si="0"/>
        <v>2400</v>
      </c>
    </row>
    <row r="8" spans="1:24" x14ac:dyDescent="0.35">
      <c r="A8">
        <v>25</v>
      </c>
      <c r="B8">
        <v>7</v>
      </c>
      <c r="D8" s="18" t="s">
        <v>112</v>
      </c>
      <c r="E8" s="20">
        <f>MEDIAN(A2:A10)</f>
        <v>23</v>
      </c>
      <c r="V8">
        <v>25</v>
      </c>
      <c r="W8">
        <f t="shared" si="0"/>
        <v>2500</v>
      </c>
    </row>
    <row r="9" spans="1:24" x14ac:dyDescent="0.35">
      <c r="A9">
        <v>27</v>
      </c>
      <c r="B9">
        <v>8</v>
      </c>
      <c r="V9">
        <v>27</v>
      </c>
      <c r="W9">
        <f t="shared" si="0"/>
        <v>2700</v>
      </c>
    </row>
    <row r="10" spans="1:24" x14ac:dyDescent="0.35">
      <c r="A10">
        <v>31</v>
      </c>
      <c r="B10">
        <v>9</v>
      </c>
      <c r="D10" s="33" t="s">
        <v>114</v>
      </c>
      <c r="E10" s="33"/>
      <c r="I10" s="1" t="s">
        <v>115</v>
      </c>
      <c r="Q10" s="21" t="s">
        <v>116</v>
      </c>
      <c r="R10" s="21"/>
      <c r="S10" s="21" t="s">
        <v>117</v>
      </c>
      <c r="V10">
        <v>31</v>
      </c>
      <c r="W10">
        <f t="shared" si="0"/>
        <v>3100</v>
      </c>
    </row>
    <row r="11" spans="1:24" x14ac:dyDescent="0.35">
      <c r="D11" t="s">
        <v>118</v>
      </c>
      <c r="E11" s="22">
        <f>MODE(A2:A10)</f>
        <v>23</v>
      </c>
      <c r="I11" s="33" t="s">
        <v>119</v>
      </c>
      <c r="J11" s="33"/>
      <c r="M11" s="33" t="s">
        <v>25</v>
      </c>
      <c r="N11" s="33"/>
      <c r="O11" s="33"/>
      <c r="P11" s="33"/>
      <c r="Q11" s="33"/>
      <c r="S11" s="33" t="s">
        <v>120</v>
      </c>
      <c r="T11" s="33"/>
    </row>
    <row r="12" spans="1:24" x14ac:dyDescent="0.35">
      <c r="I12" t="s">
        <v>121</v>
      </c>
      <c r="J12">
        <f>MIN(A2:A10)</f>
        <v>19</v>
      </c>
      <c r="M12" s="18" t="s">
        <v>122</v>
      </c>
      <c r="N12" s="18" t="s">
        <v>123</v>
      </c>
      <c r="O12" t="s">
        <v>124</v>
      </c>
      <c r="P12" t="s">
        <v>125</v>
      </c>
      <c r="Q12" t="s">
        <v>126</v>
      </c>
      <c r="S12" s="23" t="s">
        <v>127</v>
      </c>
      <c r="T12" s="24">
        <f>SQRT(Q13)</f>
        <v>3.496029493900505</v>
      </c>
      <c r="V12" s="20" t="s">
        <v>24</v>
      </c>
      <c r="W12" s="20">
        <f>AVERAGE(W2:W10)</f>
        <v>2366.6666666666665</v>
      </c>
    </row>
    <row r="13" spans="1:24" x14ac:dyDescent="0.35">
      <c r="I13" t="s">
        <v>128</v>
      </c>
      <c r="J13">
        <f>MAX(A2:A10)</f>
        <v>31</v>
      </c>
      <c r="M13" s="18">
        <v>19</v>
      </c>
      <c r="N13" s="18">
        <v>23.666666666666668</v>
      </c>
      <c r="O13" s="22">
        <f>M13-N13</f>
        <v>-4.6666666666666679</v>
      </c>
      <c r="P13" s="17">
        <f>O13*O13</f>
        <v>21.777777777777789</v>
      </c>
      <c r="Q13" s="24">
        <f>SUM(P13:P21)/9</f>
        <v>12.222222222222221</v>
      </c>
      <c r="S13" t="s">
        <v>129</v>
      </c>
      <c r="T13" s="17">
        <f>_xlfn.STDEV.P(A2:A10)</f>
        <v>3.496029493900505</v>
      </c>
      <c r="V13" s="18" t="s">
        <v>130</v>
      </c>
      <c r="W13" s="20">
        <f>_xlfn.STDEV.P(W2:W10)</f>
        <v>349.60294939005053</v>
      </c>
    </row>
    <row r="14" spans="1:24" x14ac:dyDescent="0.35">
      <c r="C14">
        <f>A11-A2</f>
        <v>-19</v>
      </c>
      <c r="I14" s="25" t="s">
        <v>131</v>
      </c>
      <c r="J14" s="25">
        <f>J13-J12</f>
        <v>12</v>
      </c>
      <c r="M14" s="18">
        <v>20</v>
      </c>
      <c r="N14" s="18">
        <v>23.666666666666668</v>
      </c>
      <c r="O14" s="22">
        <f t="shared" ref="O14:O21" si="1">M14-N14</f>
        <v>-3.6666666666666679</v>
      </c>
      <c r="P14" s="17">
        <f t="shared" ref="P14:P21" si="2">O14*O14</f>
        <v>13.444444444444454</v>
      </c>
      <c r="Q14">
        <f>_xlfn.VAR.P(M13:M21)</f>
        <v>12.222222222222221</v>
      </c>
      <c r="V14" s="18" t="s">
        <v>25</v>
      </c>
      <c r="W14" s="20">
        <f>_xlfn.VAR.P(W2:W10)</f>
        <v>122222.22222222222</v>
      </c>
    </row>
    <row r="15" spans="1:24" x14ac:dyDescent="0.35">
      <c r="M15" s="18">
        <v>21</v>
      </c>
      <c r="N15" s="18">
        <v>23.666666666666668</v>
      </c>
      <c r="O15" s="22">
        <f t="shared" si="1"/>
        <v>-2.6666666666666679</v>
      </c>
      <c r="P15" s="17">
        <f t="shared" si="2"/>
        <v>7.1111111111111178</v>
      </c>
    </row>
    <row r="16" spans="1:24" x14ac:dyDescent="0.35">
      <c r="C16">
        <v>32</v>
      </c>
      <c r="I16" s="33" t="s">
        <v>132</v>
      </c>
      <c r="J16" s="33"/>
      <c r="M16" s="18">
        <v>23</v>
      </c>
      <c r="N16" s="18">
        <v>23.666666666666668</v>
      </c>
      <c r="O16" s="22">
        <f t="shared" si="1"/>
        <v>-0.66666666666666785</v>
      </c>
      <c r="P16" s="17">
        <f t="shared" si="2"/>
        <v>0.44444444444444603</v>
      </c>
      <c r="S16" s="33" t="s">
        <v>133</v>
      </c>
      <c r="T16" s="33"/>
      <c r="V16" s="33" t="s">
        <v>134</v>
      </c>
      <c r="W16" s="33"/>
    </row>
    <row r="17" spans="9:23" x14ac:dyDescent="0.35">
      <c r="I17" t="s">
        <v>103</v>
      </c>
      <c r="J17">
        <f>P3</f>
        <v>20</v>
      </c>
      <c r="M17" s="18">
        <v>23</v>
      </c>
      <c r="N17" s="18">
        <v>23.666666666666668</v>
      </c>
      <c r="O17" s="22">
        <f t="shared" si="1"/>
        <v>-0.66666666666666785</v>
      </c>
      <c r="P17" s="17">
        <f t="shared" si="2"/>
        <v>0.44444444444444603</v>
      </c>
      <c r="S17" t="s">
        <v>130</v>
      </c>
      <c r="T17" s="17">
        <f>T12</f>
        <v>3.496029493900505</v>
      </c>
      <c r="V17" t="s">
        <v>130</v>
      </c>
      <c r="W17" s="22">
        <f>W13</f>
        <v>349.60294939005053</v>
      </c>
    </row>
    <row r="18" spans="9:23" x14ac:dyDescent="0.35">
      <c r="I18" t="s">
        <v>107</v>
      </c>
      <c r="J18">
        <f>P5</f>
        <v>24</v>
      </c>
      <c r="M18" s="18">
        <v>24</v>
      </c>
      <c r="N18" s="18">
        <v>23.666666666666668</v>
      </c>
      <c r="O18" s="22">
        <f t="shared" si="1"/>
        <v>0.33333333333333215</v>
      </c>
      <c r="P18" s="17">
        <f t="shared" si="2"/>
        <v>0.11111111111111033</v>
      </c>
      <c r="S18" t="s">
        <v>24</v>
      </c>
      <c r="T18" s="17">
        <f>E3</f>
        <v>23.666666666666668</v>
      </c>
      <c r="V18" t="s">
        <v>24</v>
      </c>
      <c r="W18" s="22">
        <f>W12</f>
        <v>2366.6666666666665</v>
      </c>
    </row>
    <row r="19" spans="9:23" x14ac:dyDescent="0.35">
      <c r="I19" s="25" t="s">
        <v>135</v>
      </c>
      <c r="J19" s="25">
        <f>J18-J17</f>
        <v>4</v>
      </c>
      <c r="M19" s="18">
        <v>25</v>
      </c>
      <c r="N19" s="18">
        <v>23.666666666666668</v>
      </c>
      <c r="O19" s="22">
        <f t="shared" si="1"/>
        <v>1.3333333333333321</v>
      </c>
      <c r="P19" s="17">
        <f t="shared" si="2"/>
        <v>1.7777777777777746</v>
      </c>
      <c r="S19" s="25" t="s">
        <v>136</v>
      </c>
      <c r="T19" s="26">
        <v>0.15</v>
      </c>
      <c r="V19" s="25" t="s">
        <v>136</v>
      </c>
      <c r="W19" s="26">
        <f>W17/W18</f>
        <v>0.14771955608030304</v>
      </c>
    </row>
    <row r="20" spans="9:23" x14ac:dyDescent="0.35">
      <c r="M20" s="18">
        <v>27</v>
      </c>
      <c r="N20" s="18">
        <v>23.666666666666668</v>
      </c>
      <c r="O20" s="22">
        <f t="shared" si="1"/>
        <v>3.3333333333333321</v>
      </c>
      <c r="P20" s="17">
        <f t="shared" si="2"/>
        <v>11.111111111111104</v>
      </c>
      <c r="T20" t="s">
        <v>137</v>
      </c>
      <c r="W20" t="s">
        <v>137</v>
      </c>
    </row>
    <row r="21" spans="9:23" x14ac:dyDescent="0.35">
      <c r="M21" s="18">
        <v>31</v>
      </c>
      <c r="N21" s="18">
        <v>23.666666666666668</v>
      </c>
      <c r="O21" s="22">
        <f t="shared" si="1"/>
        <v>7.3333333333333321</v>
      </c>
      <c r="P21" s="17">
        <f t="shared" si="2"/>
        <v>53.777777777777757</v>
      </c>
    </row>
    <row r="22" spans="9:23" x14ac:dyDescent="0.35">
      <c r="O22" s="25" t="s">
        <v>36</v>
      </c>
      <c r="P22" s="27">
        <f>SUM(P13:P21)</f>
        <v>109.99999999999999</v>
      </c>
    </row>
    <row r="23" spans="9:23" x14ac:dyDescent="0.35">
      <c r="P23" s="17"/>
      <c r="Q23" t="s">
        <v>122</v>
      </c>
      <c r="R23" t="s">
        <v>138</v>
      </c>
    </row>
    <row r="24" spans="9:23" x14ac:dyDescent="0.35">
      <c r="Q24">
        <v>1</v>
      </c>
      <c r="R24">
        <f>Q24-$Q$35</f>
        <v>-4.5</v>
      </c>
      <c r="S24">
        <f>ABS(R24)</f>
        <v>4.5</v>
      </c>
    </row>
    <row r="25" spans="9:23" x14ac:dyDescent="0.35">
      <c r="Q25">
        <v>2</v>
      </c>
      <c r="R25">
        <f t="shared" ref="R25:R33" si="3">Q25-$Q$35</f>
        <v>-3.5</v>
      </c>
      <c r="S25">
        <f t="shared" ref="S25:S33" si="4">ABS(R25)</f>
        <v>3.5</v>
      </c>
    </row>
    <row r="26" spans="9:23" x14ac:dyDescent="0.35">
      <c r="Q26">
        <v>3</v>
      </c>
      <c r="R26">
        <f t="shared" si="3"/>
        <v>-2.5</v>
      </c>
      <c r="S26">
        <f t="shared" si="4"/>
        <v>2.5</v>
      </c>
    </row>
    <row r="27" spans="9:23" x14ac:dyDescent="0.35">
      <c r="Q27">
        <v>4</v>
      </c>
      <c r="R27">
        <f t="shared" si="3"/>
        <v>-1.5</v>
      </c>
      <c r="S27">
        <f t="shared" si="4"/>
        <v>1.5</v>
      </c>
    </row>
    <row r="28" spans="9:23" x14ac:dyDescent="0.35">
      <c r="Q28">
        <v>5</v>
      </c>
      <c r="R28">
        <f t="shared" si="3"/>
        <v>-0.5</v>
      </c>
      <c r="S28">
        <f t="shared" si="4"/>
        <v>0.5</v>
      </c>
    </row>
    <row r="29" spans="9:23" x14ac:dyDescent="0.35">
      <c r="Q29">
        <v>6</v>
      </c>
      <c r="R29">
        <f t="shared" si="3"/>
        <v>0.5</v>
      </c>
      <c r="S29">
        <f t="shared" si="4"/>
        <v>0.5</v>
      </c>
    </row>
    <row r="30" spans="9:23" x14ac:dyDescent="0.35">
      <c r="Q30">
        <v>7</v>
      </c>
      <c r="R30">
        <f t="shared" si="3"/>
        <v>1.5</v>
      </c>
      <c r="S30">
        <f t="shared" si="4"/>
        <v>1.5</v>
      </c>
    </row>
    <row r="31" spans="9:23" x14ac:dyDescent="0.35">
      <c r="Q31">
        <v>8</v>
      </c>
      <c r="R31">
        <f t="shared" si="3"/>
        <v>2.5</v>
      </c>
      <c r="S31">
        <f t="shared" si="4"/>
        <v>2.5</v>
      </c>
    </row>
    <row r="32" spans="9:23" x14ac:dyDescent="0.35">
      <c r="Q32">
        <v>9</v>
      </c>
      <c r="R32">
        <f t="shared" si="3"/>
        <v>3.5</v>
      </c>
      <c r="S32">
        <f t="shared" si="4"/>
        <v>3.5</v>
      </c>
    </row>
    <row r="33" spans="1:19" x14ac:dyDescent="0.35">
      <c r="Q33">
        <v>10</v>
      </c>
      <c r="R33">
        <f t="shared" si="3"/>
        <v>4.5</v>
      </c>
      <c r="S33">
        <f t="shared" si="4"/>
        <v>4.5</v>
      </c>
    </row>
    <row r="35" spans="1:19" x14ac:dyDescent="0.35">
      <c r="Q35">
        <f>AVERAGE(Q24:Q33)</f>
        <v>5.5</v>
      </c>
      <c r="R35">
        <f>SUM(R24:R33)</f>
        <v>0</v>
      </c>
    </row>
    <row r="36" spans="1:19" x14ac:dyDescent="0.35">
      <c r="Q36">
        <f>_xlfn.VAR.P(Q24:Q33)</f>
        <v>8.25</v>
      </c>
    </row>
    <row r="41" spans="1:19" x14ac:dyDescent="0.35">
      <c r="D41" t="s">
        <v>139</v>
      </c>
    </row>
    <row r="42" spans="1:19" x14ac:dyDescent="0.35">
      <c r="A42" t="s">
        <v>140</v>
      </c>
      <c r="D42" s="33" t="s">
        <v>141</v>
      </c>
      <c r="E42" s="33"/>
    </row>
    <row r="43" spans="1:19" x14ac:dyDescent="0.35">
      <c r="A43">
        <v>19</v>
      </c>
      <c r="D43" t="s">
        <v>103</v>
      </c>
      <c r="E43">
        <f>QUARTILE($A$43:$A$52,1)</f>
        <v>21.5</v>
      </c>
      <c r="F43">
        <f>0.25*11</f>
        <v>2.75</v>
      </c>
      <c r="G43">
        <v>21</v>
      </c>
    </row>
    <row r="44" spans="1:19" x14ac:dyDescent="0.35">
      <c r="A44">
        <v>20</v>
      </c>
      <c r="D44" t="s">
        <v>107</v>
      </c>
      <c r="E44">
        <f>QUARTILE($A$43:$A$52,3)</f>
        <v>26.5</v>
      </c>
      <c r="F44">
        <f>0.75*11</f>
        <v>8.25</v>
      </c>
      <c r="G44">
        <v>31</v>
      </c>
    </row>
    <row r="45" spans="1:19" x14ac:dyDescent="0.35">
      <c r="A45">
        <v>21</v>
      </c>
      <c r="D45" t="s">
        <v>142</v>
      </c>
      <c r="E45">
        <f>E44-E43</f>
        <v>5</v>
      </c>
      <c r="G45">
        <f>_xlfn.QUARTILE.EXC(A43:A52,1)</f>
        <v>20.75</v>
      </c>
    </row>
    <row r="46" spans="1:19" x14ac:dyDescent="0.35">
      <c r="A46">
        <v>23</v>
      </c>
      <c r="D46" t="s">
        <v>143</v>
      </c>
      <c r="E46">
        <f>E44+(1.5*E45)</f>
        <v>34</v>
      </c>
      <c r="G46">
        <f>_xlfn.QUARTILE.INC($A$43:$A$52,1)</f>
        <v>21.5</v>
      </c>
    </row>
    <row r="47" spans="1:19" x14ac:dyDescent="0.35">
      <c r="A47">
        <v>23</v>
      </c>
      <c r="D47" t="s">
        <v>144</v>
      </c>
      <c r="E47">
        <f>E43-(1.5*E45)</f>
        <v>14</v>
      </c>
      <c r="G47">
        <f>_xlfn.QUARTILE.INC($A$43:$A$52,3)</f>
        <v>26.5</v>
      </c>
    </row>
    <row r="48" spans="1:19" x14ac:dyDescent="0.35">
      <c r="A48">
        <v>24</v>
      </c>
    </row>
    <row r="49" spans="1:5" x14ac:dyDescent="0.35">
      <c r="A49">
        <v>25</v>
      </c>
      <c r="E49">
        <f>26.5+(1.5*E45)</f>
        <v>34</v>
      </c>
    </row>
    <row r="50" spans="1:5" x14ac:dyDescent="0.35">
      <c r="A50">
        <v>27</v>
      </c>
      <c r="E50">
        <f>E43-(1.5*E45)</f>
        <v>14</v>
      </c>
    </row>
    <row r="51" spans="1:5" x14ac:dyDescent="0.35">
      <c r="A51">
        <v>31</v>
      </c>
    </row>
    <row r="52" spans="1:5" x14ac:dyDescent="0.35">
      <c r="A52">
        <v>35</v>
      </c>
    </row>
  </sheetData>
  <mergeCells count="12">
    <mergeCell ref="D1:E1"/>
    <mergeCell ref="I1:K1"/>
    <mergeCell ref="N1:P1"/>
    <mergeCell ref="D6:E6"/>
    <mergeCell ref="D10:E10"/>
    <mergeCell ref="S11:T11"/>
    <mergeCell ref="I16:J16"/>
    <mergeCell ref="S16:T16"/>
    <mergeCell ref="V16:W16"/>
    <mergeCell ref="D42:E42"/>
    <mergeCell ref="I11:J11"/>
    <mergeCell ref="M11:Q11"/>
  </mergeCells>
  <pageMargins left="0.7" right="0.7" top="0.75" bottom="0.75" header="0.3" footer="0.3"/>
  <pageSetup orientation="portrait" horizontalDpi="90" verticalDpi="9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9A1338-FF34-49BA-82BC-3A7AE3758918}">
  <dimension ref="A1:AI92"/>
  <sheetViews>
    <sheetView tabSelected="1" topLeftCell="A75" zoomScale="130" workbookViewId="0">
      <selection activeCell="K87" sqref="K87"/>
    </sheetView>
  </sheetViews>
  <sheetFormatPr defaultRowHeight="14.5" x14ac:dyDescent="0.35"/>
  <cols>
    <col min="1" max="1" width="20.453125" bestFit="1" customWidth="1"/>
    <col min="34" max="34" width="80.81640625" customWidth="1"/>
  </cols>
  <sheetData>
    <row r="1" spans="1:35" x14ac:dyDescent="0.35">
      <c r="A1" s="1" t="s">
        <v>82</v>
      </c>
      <c r="B1" s="1" t="s">
        <v>87</v>
      </c>
    </row>
    <row r="2" spans="1:35" x14ac:dyDescent="0.35">
      <c r="A2" t="s">
        <v>83</v>
      </c>
      <c r="B2" t="s">
        <v>88</v>
      </c>
    </row>
    <row r="3" spans="1:35" x14ac:dyDescent="0.35">
      <c r="A3" t="s">
        <v>84</v>
      </c>
      <c r="B3" t="s">
        <v>89</v>
      </c>
    </row>
    <row r="4" spans="1:35" x14ac:dyDescent="0.35">
      <c r="A4" t="s">
        <v>85</v>
      </c>
      <c r="B4" t="s">
        <v>90</v>
      </c>
    </row>
    <row r="5" spans="1:35" x14ac:dyDescent="0.35">
      <c r="A5" t="s">
        <v>86</v>
      </c>
      <c r="B5" t="s">
        <v>91</v>
      </c>
    </row>
    <row r="7" spans="1:35" x14ac:dyDescent="0.35">
      <c r="A7" t="s">
        <v>92</v>
      </c>
    </row>
    <row r="8" spans="1:35" x14ac:dyDescent="0.35">
      <c r="AH8" t="s">
        <v>146</v>
      </c>
    </row>
    <row r="10" spans="1:35" x14ac:dyDescent="0.35">
      <c r="AH10" t="s">
        <v>147</v>
      </c>
    </row>
    <row r="12" spans="1:35" x14ac:dyDescent="0.35">
      <c r="AH12" s="1" t="s">
        <v>149</v>
      </c>
    </row>
    <row r="13" spans="1:35" ht="13" customHeight="1" x14ac:dyDescent="0.35">
      <c r="AH13" s="29" t="s">
        <v>148</v>
      </c>
    </row>
    <row r="14" spans="1:35" x14ac:dyDescent="0.35">
      <c r="E14" t="s">
        <v>145</v>
      </c>
      <c r="AH14" s="30" t="s">
        <v>150</v>
      </c>
    </row>
    <row r="15" spans="1:35" x14ac:dyDescent="0.35">
      <c r="AH15" s="32" t="s">
        <v>157</v>
      </c>
    </row>
    <row r="16" spans="1:35" x14ac:dyDescent="0.35">
      <c r="AH16" s="31" t="s">
        <v>159</v>
      </c>
      <c r="AI16" s="32"/>
    </row>
    <row r="17" spans="1:35" x14ac:dyDescent="0.35">
      <c r="AH17" s="31" t="s">
        <v>158</v>
      </c>
      <c r="AI17" s="32" t="s">
        <v>167</v>
      </c>
    </row>
    <row r="18" spans="1:35" x14ac:dyDescent="0.35">
      <c r="AH18" s="1" t="s">
        <v>151</v>
      </c>
    </row>
    <row r="19" spans="1:35" x14ac:dyDescent="0.35">
      <c r="AH19" s="31" t="s">
        <v>152</v>
      </c>
    </row>
    <row r="20" spans="1:35" ht="15" customHeight="1" x14ac:dyDescent="0.35">
      <c r="AH20" s="28" t="s">
        <v>153</v>
      </c>
    </row>
    <row r="22" spans="1:35" x14ac:dyDescent="0.35">
      <c r="A22" s="1" t="s">
        <v>163</v>
      </c>
      <c r="AH22" t="s">
        <v>154</v>
      </c>
    </row>
    <row r="23" spans="1:35" x14ac:dyDescent="0.35">
      <c r="A23" s="32" t="s">
        <v>164</v>
      </c>
    </row>
    <row r="24" spans="1:35" x14ac:dyDescent="0.35">
      <c r="A24" t="s">
        <v>165</v>
      </c>
      <c r="AH24" t="s">
        <v>155</v>
      </c>
    </row>
    <row r="25" spans="1:35" x14ac:dyDescent="0.35">
      <c r="A25" s="32" t="s">
        <v>166</v>
      </c>
      <c r="AH25" t="s">
        <v>156</v>
      </c>
    </row>
    <row r="27" spans="1:35" x14ac:dyDescent="0.35">
      <c r="A27" s="32" t="s">
        <v>160</v>
      </c>
      <c r="B27" t="s">
        <v>168</v>
      </c>
    </row>
    <row r="28" spans="1:35" x14ac:dyDescent="0.35">
      <c r="AH28" s="32" t="s">
        <v>161</v>
      </c>
    </row>
    <row r="29" spans="1:35" x14ac:dyDescent="0.35">
      <c r="A29" s="1" t="s">
        <v>93</v>
      </c>
      <c r="AH29" s="32" t="s">
        <v>162</v>
      </c>
    </row>
    <row r="31" spans="1:35" x14ac:dyDescent="0.35">
      <c r="A31" s="1" t="s">
        <v>169</v>
      </c>
    </row>
    <row r="32" spans="1:35" x14ac:dyDescent="0.35">
      <c r="A32" s="1" t="s">
        <v>170</v>
      </c>
    </row>
    <row r="33" spans="1:2" x14ac:dyDescent="0.35">
      <c r="A33" s="32" t="s">
        <v>171</v>
      </c>
    </row>
    <row r="36" spans="1:2" x14ac:dyDescent="0.35">
      <c r="A36" s="1" t="s">
        <v>142</v>
      </c>
    </row>
    <row r="37" spans="1:2" x14ac:dyDescent="0.35">
      <c r="A37" t="s">
        <v>172</v>
      </c>
      <c r="B37" t="s">
        <v>173</v>
      </c>
    </row>
    <row r="39" spans="1:2" x14ac:dyDescent="0.35">
      <c r="A39" s="1" t="s">
        <v>178</v>
      </c>
      <c r="B39" t="s">
        <v>179</v>
      </c>
    </row>
    <row r="40" spans="1:2" x14ac:dyDescent="0.35">
      <c r="A40" t="s">
        <v>174</v>
      </c>
    </row>
    <row r="41" spans="1:2" x14ac:dyDescent="0.35">
      <c r="A41" t="s">
        <v>175</v>
      </c>
    </row>
    <row r="42" spans="1:2" x14ac:dyDescent="0.35">
      <c r="A42" t="s">
        <v>176</v>
      </c>
    </row>
    <row r="43" spans="1:2" x14ac:dyDescent="0.35">
      <c r="A43" t="s">
        <v>177</v>
      </c>
    </row>
    <row r="45" spans="1:2" x14ac:dyDescent="0.35">
      <c r="A45" s="1" t="s">
        <v>180</v>
      </c>
    </row>
    <row r="47" spans="1:2" x14ac:dyDescent="0.35">
      <c r="A47" t="s">
        <v>183</v>
      </c>
    </row>
    <row r="48" spans="1:2" x14ac:dyDescent="0.35">
      <c r="A48" t="s">
        <v>181</v>
      </c>
    </row>
    <row r="49" spans="1:1" x14ac:dyDescent="0.35">
      <c r="A49" t="s">
        <v>184</v>
      </c>
    </row>
    <row r="50" spans="1:1" x14ac:dyDescent="0.35">
      <c r="A50" t="s">
        <v>185</v>
      </c>
    </row>
    <row r="51" spans="1:1" x14ac:dyDescent="0.35">
      <c r="A51" t="s">
        <v>182</v>
      </c>
    </row>
    <row r="54" spans="1:1" x14ac:dyDescent="0.35">
      <c r="A54" s="32" t="s">
        <v>186</v>
      </c>
    </row>
    <row r="76" spans="2:7" x14ac:dyDescent="0.35">
      <c r="B76" t="s">
        <v>217</v>
      </c>
      <c r="D76" t="s">
        <v>233</v>
      </c>
      <c r="E76" t="s">
        <v>234</v>
      </c>
    </row>
    <row r="77" spans="2:7" x14ac:dyDescent="0.35">
      <c r="B77" s="45" t="s">
        <v>235</v>
      </c>
      <c r="D77" s="18" t="s">
        <v>231</v>
      </c>
      <c r="E77" s="18" t="s">
        <v>232</v>
      </c>
    </row>
    <row r="78" spans="2:7" x14ac:dyDescent="0.35">
      <c r="D78" t="s">
        <v>236</v>
      </c>
    </row>
    <row r="80" spans="2:7" x14ac:dyDescent="0.35">
      <c r="C80">
        <v>1</v>
      </c>
      <c r="D80">
        <v>0</v>
      </c>
      <c r="G80" t="s">
        <v>251</v>
      </c>
    </row>
    <row r="81" spans="1:15" x14ac:dyDescent="0.35">
      <c r="B81" s="46" t="s">
        <v>237</v>
      </c>
      <c r="G81" s="46" t="s">
        <v>249</v>
      </c>
      <c r="K81" s="46" t="s">
        <v>252</v>
      </c>
    </row>
    <row r="83" spans="1:15" x14ac:dyDescent="0.35">
      <c r="A83" t="s">
        <v>242</v>
      </c>
      <c r="B83" t="s">
        <v>238</v>
      </c>
      <c r="C83" t="s">
        <v>239</v>
      </c>
      <c r="D83" t="s">
        <v>240</v>
      </c>
      <c r="E83" t="s">
        <v>241</v>
      </c>
      <c r="G83" t="s">
        <v>242</v>
      </c>
      <c r="H83" t="s">
        <v>238</v>
      </c>
      <c r="I83" t="s">
        <v>239</v>
      </c>
      <c r="J83" t="s">
        <v>240</v>
      </c>
      <c r="K83" t="s">
        <v>242</v>
      </c>
      <c r="L83" t="s">
        <v>238</v>
      </c>
      <c r="N83" t="s">
        <v>240</v>
      </c>
      <c r="O83" t="s">
        <v>241</v>
      </c>
    </row>
    <row r="84" spans="1:15" x14ac:dyDescent="0.35">
      <c r="A84" t="s">
        <v>242</v>
      </c>
      <c r="B84" t="s">
        <v>238</v>
      </c>
      <c r="C84" t="s">
        <v>239</v>
      </c>
      <c r="D84" t="s">
        <v>243</v>
      </c>
      <c r="E84" t="s">
        <v>244</v>
      </c>
      <c r="H84" t="s">
        <v>238</v>
      </c>
      <c r="I84" t="s">
        <v>250</v>
      </c>
      <c r="L84" t="s">
        <v>238</v>
      </c>
      <c r="M84" t="s">
        <v>244</v>
      </c>
      <c r="N84" t="s">
        <v>244</v>
      </c>
    </row>
    <row r="85" spans="1:15" x14ac:dyDescent="0.35">
      <c r="H85" t="s">
        <v>238</v>
      </c>
      <c r="I85" t="s">
        <v>239</v>
      </c>
      <c r="K85" t="s">
        <v>253</v>
      </c>
      <c r="L85" t="s">
        <v>238</v>
      </c>
      <c r="M85" t="s">
        <v>239</v>
      </c>
    </row>
    <row r="86" spans="1:15" x14ac:dyDescent="0.35">
      <c r="A86" t="s">
        <v>248</v>
      </c>
      <c r="B86" t="s">
        <v>217</v>
      </c>
      <c r="C86" t="s">
        <v>239</v>
      </c>
      <c r="D86" t="s">
        <v>245</v>
      </c>
      <c r="E86" t="s">
        <v>246</v>
      </c>
      <c r="N86" t="s">
        <v>245</v>
      </c>
      <c r="O86" t="s">
        <v>246</v>
      </c>
    </row>
    <row r="87" spans="1:15" x14ac:dyDescent="0.35">
      <c r="K87" t="s">
        <v>254</v>
      </c>
      <c r="O87" t="s">
        <v>247</v>
      </c>
    </row>
    <row r="88" spans="1:15" x14ac:dyDescent="0.35">
      <c r="B88" t="s">
        <v>238</v>
      </c>
      <c r="C88" s="48" t="s">
        <v>239</v>
      </c>
      <c r="D88" s="47" t="s">
        <v>243</v>
      </c>
      <c r="E88" s="48" t="s">
        <v>247</v>
      </c>
    </row>
    <row r="89" spans="1:15" x14ac:dyDescent="0.35">
      <c r="C89" s="47">
        <v>1</v>
      </c>
      <c r="D89" s="47"/>
      <c r="E89" s="47">
        <v>1</v>
      </c>
      <c r="G89">
        <v>1</v>
      </c>
      <c r="H89" s="47">
        <v>0</v>
      </c>
      <c r="I89">
        <f>SUM(G89:H89)</f>
        <v>1</v>
      </c>
    </row>
    <row r="90" spans="1:15" x14ac:dyDescent="0.35">
      <c r="C90" s="47">
        <v>1</v>
      </c>
      <c r="D90" s="47"/>
      <c r="E90" s="47">
        <v>1</v>
      </c>
      <c r="G90">
        <v>1</v>
      </c>
      <c r="H90" s="47">
        <v>0</v>
      </c>
      <c r="I90">
        <f t="shared" ref="I90:I92" si="0">SUM(G90:H90)</f>
        <v>1</v>
      </c>
    </row>
    <row r="91" spans="1:15" x14ac:dyDescent="0.35">
      <c r="C91" s="47">
        <v>1</v>
      </c>
      <c r="D91" s="47"/>
      <c r="E91" s="47">
        <v>1</v>
      </c>
      <c r="G91">
        <v>1</v>
      </c>
      <c r="H91" s="47">
        <v>0</v>
      </c>
      <c r="I91">
        <f t="shared" si="0"/>
        <v>1</v>
      </c>
    </row>
    <row r="92" spans="1:15" x14ac:dyDescent="0.35">
      <c r="C92" s="47">
        <v>1</v>
      </c>
      <c r="D92" s="47"/>
      <c r="E92" s="47">
        <v>1</v>
      </c>
      <c r="G92">
        <v>1</v>
      </c>
      <c r="H92" s="47">
        <v>0</v>
      </c>
      <c r="I92">
        <f t="shared" si="0"/>
        <v>1</v>
      </c>
    </row>
  </sheetData>
  <hyperlinks>
    <hyperlink ref="AH19" r:id="rId1" display="https://stats.stackexchange.com/questions/118/why-square-the-difference-instead-of-taking-the-absolute-value-in-standard-devia" xr:uid="{E89C7D45-80D5-489B-9049-E9BD39C98EE0}"/>
    <hyperlink ref="AH15" r:id="rId2" xr:uid="{BDF74FAF-B1E5-49E2-9C1D-FB2D2642EAF8}"/>
    <hyperlink ref="AH17" r:id="rId3" display="https://stats.stackexchange.com/questions/17537/understanding-variance-intuitively" xr:uid="{147BED54-6D25-4825-87D4-55BCE4A5DBAD}"/>
    <hyperlink ref="AH16" r:id="rId4" display="https://stats.stackexchange.com/questions/18058/how-would-you-explain-covariance-to-someone-who-understands-only-the-mean" xr:uid="{7DA5E9BD-21E2-4AE2-9129-6B038D9D9266}"/>
    <hyperlink ref="AH28" r:id="rId5" xr:uid="{167DFDDC-3CDE-46B7-BDC6-A3B7B93D8DD9}"/>
    <hyperlink ref="AH29" r:id="rId6" xr:uid="{98DC18E6-6B29-482B-909C-3A3CB6D91761}"/>
    <hyperlink ref="A23" r:id="rId7" location=":~:text=Covariance%20and%20correlation%20are%20related,the%20relationship%20between%20two%20variables." xr:uid="{668642AA-9993-4434-B5BA-6636D568258A}"/>
    <hyperlink ref="A25" r:id="rId8" xr:uid="{642F3823-F6AF-4FE1-B67E-29B5ED965057}"/>
    <hyperlink ref="AI17" r:id="rId9" xr:uid="{A9AA7107-2AAF-43B4-BF2D-4BE68BAC4219}"/>
    <hyperlink ref="A27" r:id="rId10" xr:uid="{C45B623A-2ED0-4033-8855-22DBAB1CDBDC}"/>
    <hyperlink ref="A33" r:id="rId11" xr:uid="{47512DCF-D7AC-4B49-B607-C02BC846686E}"/>
    <hyperlink ref="A54" r:id="rId12" xr:uid="{E5A1FE06-685E-4B72-BFCD-EF3CE7990181}"/>
  </hyperlinks>
  <pageMargins left="0.7" right="0.7" top="0.75" bottom="0.75" header="0.3" footer="0.3"/>
  <pageSetup orientation="portrait" horizontalDpi="90" verticalDpi="90" r:id="rId13"/>
  <drawing r:id="rId1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B9B3C1-88F7-45BC-A546-3C9AF5894B60}">
  <dimension ref="B1:H14"/>
  <sheetViews>
    <sheetView workbookViewId="0">
      <selection activeCell="H13" sqref="H13"/>
    </sheetView>
  </sheetViews>
  <sheetFormatPr defaultRowHeight="14.5" x14ac:dyDescent="0.35"/>
  <cols>
    <col min="6" max="6" width="15" bestFit="1" customWidth="1"/>
  </cols>
  <sheetData>
    <row r="1" spans="2:8" x14ac:dyDescent="0.35">
      <c r="B1" t="s">
        <v>221</v>
      </c>
      <c r="C1" t="s">
        <v>222</v>
      </c>
      <c r="D1" t="s">
        <v>223</v>
      </c>
      <c r="E1" t="s">
        <v>224</v>
      </c>
      <c r="F1" t="s">
        <v>225</v>
      </c>
      <c r="G1" t="s">
        <v>226</v>
      </c>
    </row>
    <row r="12" spans="2:8" x14ac:dyDescent="0.35">
      <c r="E12" t="s">
        <v>227</v>
      </c>
      <c r="F12" t="s">
        <v>228</v>
      </c>
      <c r="G12">
        <v>1.98</v>
      </c>
    </row>
    <row r="13" spans="2:8" x14ac:dyDescent="0.35">
      <c r="F13" t="s">
        <v>229</v>
      </c>
      <c r="G13">
        <v>0</v>
      </c>
      <c r="H13" t="s">
        <v>230</v>
      </c>
    </row>
    <row r="14" spans="2:8" x14ac:dyDescent="0.35">
      <c r="G14">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64F408-80EE-4A76-8C5D-A84A30ABA3C6}">
  <dimension ref="A1:BF672"/>
  <sheetViews>
    <sheetView topLeftCell="AC55" zoomScale="103" zoomScaleNormal="85" workbookViewId="0">
      <selection activeCell="AN67" sqref="AN67"/>
    </sheetView>
  </sheetViews>
  <sheetFormatPr defaultRowHeight="14.5" x14ac:dyDescent="0.35"/>
  <cols>
    <col min="1" max="1" width="27.6328125" bestFit="1" customWidth="1"/>
    <col min="2" max="2" width="13.81640625" bestFit="1" customWidth="1"/>
    <col min="3" max="3" width="8.36328125" bestFit="1" customWidth="1"/>
    <col min="17" max="17" width="14" bestFit="1" customWidth="1"/>
    <col min="18" max="18" width="13.81640625" bestFit="1" customWidth="1"/>
    <col min="51" max="51" width="9.90625" bestFit="1" customWidth="1"/>
    <col min="52" max="52" width="9.453125" bestFit="1" customWidth="1"/>
    <col min="53" max="53" width="9.90625" bestFit="1" customWidth="1"/>
    <col min="54" max="58" width="9.453125" bestFit="1" customWidth="1"/>
  </cols>
  <sheetData>
    <row r="1" spans="1:58" x14ac:dyDescent="0.35">
      <c r="A1" t="s">
        <v>187</v>
      </c>
    </row>
    <row r="2" spans="1:58" x14ac:dyDescent="0.35">
      <c r="A2" t="s">
        <v>188</v>
      </c>
      <c r="B2" t="s">
        <v>189</v>
      </c>
      <c r="Q2" t="s">
        <v>188</v>
      </c>
      <c r="R2" t="s">
        <v>189</v>
      </c>
      <c r="AU2" t="s">
        <v>190</v>
      </c>
      <c r="AV2" t="s">
        <v>191</v>
      </c>
    </row>
    <row r="3" spans="1:58" x14ac:dyDescent="0.35">
      <c r="A3" t="s">
        <v>192</v>
      </c>
      <c r="B3" s="34">
        <v>215</v>
      </c>
      <c r="Q3" s="35">
        <v>14.2</v>
      </c>
      <c r="R3" s="22">
        <v>215</v>
      </c>
      <c r="AU3">
        <v>16000</v>
      </c>
      <c r="AV3">
        <v>71</v>
      </c>
      <c r="AW3" s="36">
        <f>CORREL(AV2:AV628,AU2:AU628)</f>
        <v>0.24351490431414252</v>
      </c>
      <c r="BA3" t="s">
        <v>193</v>
      </c>
    </row>
    <row r="4" spans="1:58" x14ac:dyDescent="0.35">
      <c r="A4" t="s">
        <v>194</v>
      </c>
      <c r="B4" s="34">
        <v>325</v>
      </c>
      <c r="D4" t="e">
        <f>CORREL(A2:A14,B2:B14)</f>
        <v>#DIV/0!</v>
      </c>
      <c r="Q4" s="35">
        <v>16.399999999999999</v>
      </c>
      <c r="R4" s="22">
        <v>325</v>
      </c>
      <c r="AU4">
        <v>17000</v>
      </c>
      <c r="AV4">
        <v>68</v>
      </c>
    </row>
    <row r="5" spans="1:58" x14ac:dyDescent="0.35">
      <c r="A5" t="s">
        <v>195</v>
      </c>
      <c r="B5" s="34">
        <v>185</v>
      </c>
      <c r="Q5" s="35">
        <v>11.9</v>
      </c>
      <c r="R5" s="22">
        <v>185</v>
      </c>
      <c r="AU5">
        <v>16000</v>
      </c>
      <c r="AV5">
        <v>78</v>
      </c>
    </row>
    <row r="6" spans="1:58" x14ac:dyDescent="0.35">
      <c r="A6" t="s">
        <v>196</v>
      </c>
      <c r="B6" s="34">
        <v>332</v>
      </c>
      <c r="Q6" s="35">
        <v>15.2</v>
      </c>
      <c r="R6" s="22">
        <v>332</v>
      </c>
      <c r="AU6">
        <v>14000</v>
      </c>
      <c r="AV6">
        <v>73</v>
      </c>
    </row>
    <row r="7" spans="1:58" x14ac:dyDescent="0.35">
      <c r="A7" t="s">
        <v>197</v>
      </c>
      <c r="B7" s="34">
        <v>406</v>
      </c>
      <c r="Q7" s="35">
        <v>18.5</v>
      </c>
      <c r="R7" s="22">
        <v>406</v>
      </c>
      <c r="AU7">
        <v>12000</v>
      </c>
      <c r="AV7">
        <v>86</v>
      </c>
    </row>
    <row r="8" spans="1:58" x14ac:dyDescent="0.35">
      <c r="A8" t="s">
        <v>198</v>
      </c>
      <c r="B8" s="34">
        <v>522</v>
      </c>
      <c r="Q8" s="35">
        <v>22.1</v>
      </c>
      <c r="R8" s="22">
        <v>522</v>
      </c>
      <c r="AU8">
        <v>13000</v>
      </c>
      <c r="AV8">
        <v>82</v>
      </c>
      <c r="AZ8" s="1" t="s">
        <v>190</v>
      </c>
      <c r="BA8" s="1" t="s">
        <v>191</v>
      </c>
      <c r="BB8" s="1" t="s">
        <v>199</v>
      </c>
      <c r="BC8" s="1" t="s">
        <v>200</v>
      </c>
      <c r="BD8" s="1" t="s">
        <v>201</v>
      </c>
      <c r="BE8" s="1" t="s">
        <v>202</v>
      </c>
      <c r="BF8" s="1" t="s">
        <v>203</v>
      </c>
    </row>
    <row r="9" spans="1:58" x14ac:dyDescent="0.35">
      <c r="A9" t="s">
        <v>204</v>
      </c>
      <c r="B9" s="34">
        <v>412</v>
      </c>
      <c r="Q9" s="35">
        <v>19.399999999999999</v>
      </c>
      <c r="R9" s="22">
        <v>412</v>
      </c>
      <c r="AU9">
        <v>12000</v>
      </c>
      <c r="AV9">
        <v>87</v>
      </c>
      <c r="AY9" s="1" t="s">
        <v>190</v>
      </c>
      <c r="AZ9">
        <v>1</v>
      </c>
      <c r="BA9">
        <v>0.24351500000000001</v>
      </c>
      <c r="BB9">
        <v>0.95359400000000005</v>
      </c>
      <c r="BC9">
        <v>0.82592900000000002</v>
      </c>
      <c r="BD9">
        <v>-0.23270099999999999</v>
      </c>
      <c r="BE9">
        <v>0.91279600000000005</v>
      </c>
      <c r="BF9">
        <v>8.7089999999999997E-3</v>
      </c>
    </row>
    <row r="10" spans="1:58" x14ac:dyDescent="0.35">
      <c r="A10" t="s">
        <v>205</v>
      </c>
      <c r="B10" s="34">
        <v>614</v>
      </c>
      <c r="Q10" s="35">
        <v>25.1</v>
      </c>
      <c r="R10" s="22">
        <v>614</v>
      </c>
      <c r="AU10">
        <v>13000</v>
      </c>
      <c r="AV10">
        <v>66</v>
      </c>
      <c r="AY10" s="1" t="s">
        <v>191</v>
      </c>
      <c r="AZ10">
        <v>0.24351500000000001</v>
      </c>
      <c r="BA10">
        <v>1</v>
      </c>
      <c r="BB10">
        <v>0.39625199999999999</v>
      </c>
      <c r="BC10">
        <v>0.36781199999999997</v>
      </c>
      <c r="BD10">
        <v>-0.35864600000000002</v>
      </c>
      <c r="BE10">
        <v>0.27897699999999997</v>
      </c>
      <c r="BF10">
        <v>-0.23209199999999999</v>
      </c>
    </row>
    <row r="11" spans="1:58" x14ac:dyDescent="0.35">
      <c r="A11" t="s">
        <v>206</v>
      </c>
      <c r="B11" s="34">
        <v>544</v>
      </c>
      <c r="Q11" s="35">
        <v>23.4</v>
      </c>
      <c r="R11" s="22">
        <v>544</v>
      </c>
      <c r="AU11">
        <v>11000</v>
      </c>
      <c r="AV11">
        <v>72</v>
      </c>
      <c r="AY11" s="1" t="s">
        <v>199</v>
      </c>
      <c r="AZ11">
        <v>0.95359400000000005</v>
      </c>
      <c r="BA11">
        <v>0.39625199999999999</v>
      </c>
      <c r="BB11">
        <v>1</v>
      </c>
      <c r="BC11">
        <v>0.87883</v>
      </c>
      <c r="BD11">
        <v>-0.26449899999999998</v>
      </c>
      <c r="BE11">
        <v>0.90723600000000004</v>
      </c>
      <c r="BF11">
        <v>-5.5556000000000001E-2</v>
      </c>
    </row>
    <row r="12" spans="1:58" x14ac:dyDescent="0.35">
      <c r="A12" t="s">
        <v>207</v>
      </c>
      <c r="B12" s="34">
        <v>421</v>
      </c>
      <c r="Q12" s="35">
        <v>18.100000000000001</v>
      </c>
      <c r="R12" s="22">
        <v>421</v>
      </c>
      <c r="AU12">
        <v>11000</v>
      </c>
      <c r="AV12">
        <v>56</v>
      </c>
      <c r="AY12" s="1" t="s">
        <v>200</v>
      </c>
      <c r="AZ12">
        <v>0.82592900000000002</v>
      </c>
      <c r="BA12">
        <v>0.36781199999999997</v>
      </c>
      <c r="BB12">
        <v>0.87883</v>
      </c>
      <c r="BC12">
        <v>1</v>
      </c>
      <c r="BD12">
        <v>-0.305867</v>
      </c>
      <c r="BE12">
        <v>0.72855999999999999</v>
      </c>
      <c r="BF12">
        <v>-0.119602</v>
      </c>
    </row>
    <row r="13" spans="1:58" x14ac:dyDescent="0.35">
      <c r="A13" t="s">
        <v>208</v>
      </c>
      <c r="B13" s="34">
        <v>445</v>
      </c>
      <c r="Q13" s="35">
        <v>22.6</v>
      </c>
      <c r="R13" s="22">
        <v>445</v>
      </c>
      <c r="AU13">
        <v>9000</v>
      </c>
      <c r="AV13">
        <v>66</v>
      </c>
      <c r="AY13" s="1" t="s">
        <v>201</v>
      </c>
      <c r="AZ13">
        <v>-0.23270099999999999</v>
      </c>
      <c r="BA13">
        <v>-0.35864600000000002</v>
      </c>
      <c r="BB13">
        <v>-0.26449899999999998</v>
      </c>
      <c r="BC13">
        <v>-0.305867</v>
      </c>
      <c r="BD13">
        <v>1</v>
      </c>
      <c r="BE13">
        <v>-8.9566999999999994E-2</v>
      </c>
      <c r="BF13">
        <v>0.69398400000000005</v>
      </c>
    </row>
    <row r="14" spans="1:58" x14ac:dyDescent="0.35">
      <c r="A14" t="s">
        <v>209</v>
      </c>
      <c r="B14" s="34">
        <v>408</v>
      </c>
      <c r="Q14" s="35">
        <v>17.2</v>
      </c>
      <c r="R14" s="22">
        <v>408</v>
      </c>
      <c r="AU14">
        <v>9000</v>
      </c>
      <c r="AV14">
        <v>50</v>
      </c>
      <c r="AY14" s="1" t="s">
        <v>202</v>
      </c>
      <c r="AZ14">
        <v>0.91279600000000005</v>
      </c>
      <c r="BA14">
        <v>0.27897699999999997</v>
      </c>
      <c r="BB14">
        <v>0.90723600000000004</v>
      </c>
      <c r="BC14">
        <v>0.72855999999999999</v>
      </c>
      <c r="BD14">
        <v>-8.9566999999999994E-2</v>
      </c>
      <c r="BE14">
        <v>1</v>
      </c>
      <c r="BF14">
        <v>0.13945099999999999</v>
      </c>
    </row>
    <row r="15" spans="1:58" x14ac:dyDescent="0.35">
      <c r="P15" s="1" t="s">
        <v>24</v>
      </c>
      <c r="Q15" s="37">
        <f>AVERAGE(Q3:Q14)</f>
        <v>18.675000000000001</v>
      </c>
      <c r="R15" s="38">
        <f>AVERAGE(R3:R14)</f>
        <v>402.41666666666669</v>
      </c>
      <c r="AU15">
        <v>9000</v>
      </c>
      <c r="AV15">
        <v>54</v>
      </c>
      <c r="AY15" s="1" t="s">
        <v>203</v>
      </c>
      <c r="AZ15">
        <v>8.7089999999999997E-3</v>
      </c>
      <c r="BA15">
        <v>-0.23209199999999999</v>
      </c>
      <c r="BB15">
        <v>-5.5556000000000001E-2</v>
      </c>
      <c r="BC15">
        <v>-0.119602</v>
      </c>
      <c r="BD15">
        <v>0.69398400000000005</v>
      </c>
      <c r="BE15">
        <v>0.13945099999999999</v>
      </c>
      <c r="BF15">
        <v>1</v>
      </c>
    </row>
    <row r="16" spans="1:58" x14ac:dyDescent="0.35">
      <c r="AU16">
        <v>9000</v>
      </c>
      <c r="AV16">
        <v>50</v>
      </c>
    </row>
    <row r="17" spans="1:52" x14ac:dyDescent="0.35">
      <c r="Q17" s="39"/>
      <c r="R17" s="36">
        <f>CORREL($Q$2:$Q$14,R2:R14)</f>
        <v>0.95750662300159528</v>
      </c>
      <c r="AU17">
        <v>8000</v>
      </c>
      <c r="AV17">
        <v>54</v>
      </c>
    </row>
    <row r="18" spans="1:52" x14ac:dyDescent="0.35">
      <c r="AU18">
        <v>53000</v>
      </c>
      <c r="AV18">
        <v>65</v>
      </c>
    </row>
    <row r="19" spans="1:52" x14ac:dyDescent="0.35">
      <c r="A19" t="s">
        <v>189</v>
      </c>
      <c r="B19" t="s">
        <v>188</v>
      </c>
      <c r="AU19">
        <v>52000</v>
      </c>
      <c r="AV19">
        <v>89</v>
      </c>
    </row>
    <row r="20" spans="1:52" x14ac:dyDescent="0.35">
      <c r="A20" s="34">
        <v>215</v>
      </c>
      <c r="B20" t="s">
        <v>192</v>
      </c>
      <c r="AU20">
        <v>52000</v>
      </c>
      <c r="AV20">
        <v>93</v>
      </c>
    </row>
    <row r="21" spans="1:52" x14ac:dyDescent="0.35">
      <c r="A21" s="34">
        <v>325</v>
      </c>
      <c r="B21" t="s">
        <v>194</v>
      </c>
      <c r="AU21">
        <v>50000</v>
      </c>
      <c r="AV21">
        <v>98</v>
      </c>
    </row>
    <row r="22" spans="1:52" x14ac:dyDescent="0.35">
      <c r="A22" s="34">
        <v>185</v>
      </c>
      <c r="B22" t="s">
        <v>195</v>
      </c>
      <c r="AU22">
        <v>45000</v>
      </c>
      <c r="AV22">
        <v>88</v>
      </c>
      <c r="AZ22" t="s">
        <v>210</v>
      </c>
    </row>
    <row r="23" spans="1:52" x14ac:dyDescent="0.35">
      <c r="A23" s="34">
        <v>332</v>
      </c>
      <c r="B23" t="s">
        <v>196</v>
      </c>
      <c r="AU23">
        <v>40000</v>
      </c>
      <c r="AV23">
        <v>75</v>
      </c>
    </row>
    <row r="24" spans="1:52" x14ac:dyDescent="0.35">
      <c r="A24" s="34">
        <v>406</v>
      </c>
      <c r="B24" t="s">
        <v>197</v>
      </c>
      <c r="AU24">
        <v>40000</v>
      </c>
      <c r="AV24">
        <v>57</v>
      </c>
    </row>
    <row r="25" spans="1:52" x14ac:dyDescent="0.35">
      <c r="A25" s="34">
        <v>522</v>
      </c>
      <c r="B25" t="s">
        <v>198</v>
      </c>
      <c r="AU25">
        <v>36000</v>
      </c>
      <c r="AV25">
        <v>69</v>
      </c>
    </row>
    <row r="26" spans="1:52" x14ac:dyDescent="0.35">
      <c r="A26" s="34">
        <v>412</v>
      </c>
      <c r="B26" t="s">
        <v>204</v>
      </c>
      <c r="AU26">
        <v>32000</v>
      </c>
      <c r="AV26">
        <v>76</v>
      </c>
    </row>
    <row r="27" spans="1:52" x14ac:dyDescent="0.35">
      <c r="A27" s="34">
        <v>614</v>
      </c>
      <c r="B27" t="s">
        <v>205</v>
      </c>
      <c r="AU27">
        <v>28000</v>
      </c>
      <c r="AV27">
        <v>80</v>
      </c>
    </row>
    <row r="28" spans="1:52" x14ac:dyDescent="0.35">
      <c r="A28" s="34">
        <v>544</v>
      </c>
      <c r="B28" t="s">
        <v>206</v>
      </c>
      <c r="AU28">
        <v>28000</v>
      </c>
      <c r="AV28">
        <v>75</v>
      </c>
    </row>
    <row r="29" spans="1:52" x14ac:dyDescent="0.35">
      <c r="A29" s="34">
        <v>421</v>
      </c>
      <c r="B29" t="s">
        <v>207</v>
      </c>
      <c r="AU29">
        <v>24000</v>
      </c>
      <c r="AV29">
        <v>57</v>
      </c>
    </row>
    <row r="30" spans="1:52" x14ac:dyDescent="0.35">
      <c r="A30" s="34">
        <v>445</v>
      </c>
      <c r="B30" t="s">
        <v>208</v>
      </c>
      <c r="AU30">
        <v>25000</v>
      </c>
      <c r="AV30">
        <v>60</v>
      </c>
    </row>
    <row r="31" spans="1:52" x14ac:dyDescent="0.35">
      <c r="A31" s="34">
        <v>408</v>
      </c>
      <c r="B31" t="s">
        <v>209</v>
      </c>
      <c r="AU31">
        <v>22000</v>
      </c>
      <c r="AV31">
        <v>64</v>
      </c>
    </row>
    <row r="32" spans="1:52" x14ac:dyDescent="0.35">
      <c r="AU32">
        <v>25000</v>
      </c>
      <c r="AV32">
        <v>63</v>
      </c>
    </row>
    <row r="33" spans="1:48" x14ac:dyDescent="0.35">
      <c r="AU33">
        <v>55000</v>
      </c>
      <c r="AV33">
        <v>60</v>
      </c>
    </row>
    <row r="34" spans="1:48" x14ac:dyDescent="0.35">
      <c r="B34" s="40"/>
      <c r="C34" s="40"/>
      <c r="AU34">
        <v>52000</v>
      </c>
      <c r="AV34">
        <v>62</v>
      </c>
    </row>
    <row r="35" spans="1:48" x14ac:dyDescent="0.35">
      <c r="B35" s="40"/>
      <c r="C35" s="40"/>
      <c r="AU35">
        <v>40000</v>
      </c>
      <c r="AV35">
        <v>59</v>
      </c>
    </row>
    <row r="36" spans="1:48" ht="20" x14ac:dyDescent="0.35">
      <c r="A36" t="s">
        <v>211</v>
      </c>
      <c r="B36" s="40" t="s">
        <v>212</v>
      </c>
      <c r="C36" s="40" t="s">
        <v>213</v>
      </c>
      <c r="AU36">
        <v>43000</v>
      </c>
      <c r="AV36">
        <v>59</v>
      </c>
    </row>
    <row r="37" spans="1:48" x14ac:dyDescent="0.35">
      <c r="A37" s="41" t="s">
        <v>214</v>
      </c>
      <c r="B37" s="42">
        <v>1000</v>
      </c>
      <c r="C37" s="40">
        <v>5.7</v>
      </c>
      <c r="AU37">
        <v>38000</v>
      </c>
      <c r="AV37">
        <v>63</v>
      </c>
    </row>
    <row r="38" spans="1:48" x14ac:dyDescent="0.35">
      <c r="A38" s="41" t="s">
        <v>215</v>
      </c>
      <c r="B38" s="42">
        <v>3100</v>
      </c>
      <c r="C38" s="40">
        <v>2.85</v>
      </c>
      <c r="D38">
        <f>CORREL(B37:B41,C37:C41)</f>
        <v>-0.70982161969668667</v>
      </c>
      <c r="AU38">
        <v>35000</v>
      </c>
      <c r="AV38">
        <v>72</v>
      </c>
    </row>
    <row r="39" spans="1:48" x14ac:dyDescent="0.35">
      <c r="A39" s="41" t="s">
        <v>216</v>
      </c>
      <c r="B39" s="42">
        <v>9600</v>
      </c>
      <c r="C39" s="40">
        <v>2.4900000000000002</v>
      </c>
      <c r="U39" t="s">
        <v>122</v>
      </c>
      <c r="V39" t="s">
        <v>217</v>
      </c>
      <c r="AU39">
        <v>32000</v>
      </c>
      <c r="AV39">
        <v>55</v>
      </c>
    </row>
    <row r="40" spans="1:48" x14ac:dyDescent="0.35">
      <c r="A40" s="41" t="s">
        <v>218</v>
      </c>
      <c r="B40" s="42">
        <v>25300</v>
      </c>
      <c r="C40" s="40">
        <v>1.57</v>
      </c>
      <c r="S40" s="39">
        <f>CORREL($U$39:$U$44,$V$39:$V$44)</f>
        <v>0.99999999999999978</v>
      </c>
      <c r="U40">
        <v>1</v>
      </c>
      <c r="V40">
        <v>1</v>
      </c>
      <c r="AU40">
        <v>36000</v>
      </c>
      <c r="AV40">
        <v>50</v>
      </c>
    </row>
    <row r="41" spans="1:48" x14ac:dyDescent="0.35">
      <c r="A41" s="41" t="s">
        <v>219</v>
      </c>
      <c r="B41" s="42">
        <v>40000</v>
      </c>
      <c r="C41" s="40">
        <v>1.78</v>
      </c>
      <c r="S41" s="39">
        <f>CORREL($V$39:$V$44,$U$39:$U$44)</f>
        <v>0.99999999999999978</v>
      </c>
      <c r="U41">
        <v>2</v>
      </c>
      <c r="V41">
        <v>2</v>
      </c>
      <c r="AU41">
        <v>30000</v>
      </c>
      <c r="AV41">
        <v>65</v>
      </c>
    </row>
    <row r="42" spans="1:48" x14ac:dyDescent="0.35">
      <c r="T42">
        <v>1</v>
      </c>
      <c r="U42">
        <v>3</v>
      </c>
      <c r="V42">
        <v>3</v>
      </c>
      <c r="W42">
        <v>1</v>
      </c>
      <c r="AU42">
        <v>30000</v>
      </c>
      <c r="AV42">
        <v>64</v>
      </c>
    </row>
    <row r="43" spans="1:48" x14ac:dyDescent="0.35">
      <c r="U43">
        <v>4</v>
      </c>
      <c r="V43">
        <v>4</v>
      </c>
      <c r="AU43">
        <v>25000</v>
      </c>
      <c r="AV43">
        <v>64</v>
      </c>
    </row>
    <row r="44" spans="1:48" x14ac:dyDescent="0.35">
      <c r="U44">
        <v>5</v>
      </c>
      <c r="V44">
        <v>5</v>
      </c>
      <c r="AU44">
        <v>20000</v>
      </c>
      <c r="AV44">
        <v>52</v>
      </c>
    </row>
    <row r="45" spans="1:48" x14ac:dyDescent="0.35">
      <c r="AU45">
        <v>24000</v>
      </c>
      <c r="AV45">
        <v>77</v>
      </c>
    </row>
    <row r="46" spans="1:48" x14ac:dyDescent="0.35">
      <c r="A46" t="s">
        <v>190</v>
      </c>
      <c r="B46" t="s">
        <v>199</v>
      </c>
      <c r="AU46">
        <v>23000</v>
      </c>
      <c r="AV46">
        <v>53</v>
      </c>
    </row>
    <row r="47" spans="1:48" x14ac:dyDescent="0.35">
      <c r="A47">
        <v>16000</v>
      </c>
      <c r="B47">
        <v>1136000</v>
      </c>
      <c r="U47" t="s">
        <v>122</v>
      </c>
      <c r="V47" t="s">
        <v>217</v>
      </c>
      <c r="AU47">
        <v>22000</v>
      </c>
      <c r="AV47">
        <v>46</v>
      </c>
    </row>
    <row r="48" spans="1:48" x14ac:dyDescent="0.35">
      <c r="A48">
        <v>17000</v>
      </c>
      <c r="B48">
        <v>1156000</v>
      </c>
      <c r="C48" s="39">
        <f>CORREL(A46:A672,B46:B672)</f>
        <v>0.95359438269986718</v>
      </c>
      <c r="U48">
        <v>1</v>
      </c>
      <c r="V48">
        <v>1</v>
      </c>
      <c r="AU48">
        <v>450000</v>
      </c>
      <c r="AV48">
        <v>83</v>
      </c>
    </row>
    <row r="49" spans="1:48" x14ac:dyDescent="0.35">
      <c r="A49">
        <v>16000</v>
      </c>
      <c r="B49">
        <v>1248000</v>
      </c>
      <c r="U49">
        <v>90</v>
      </c>
      <c r="V49">
        <v>2</v>
      </c>
      <c r="AU49">
        <v>465000</v>
      </c>
      <c r="AV49">
        <v>60</v>
      </c>
    </row>
    <row r="50" spans="1:48" x14ac:dyDescent="0.35">
      <c r="A50">
        <v>14000</v>
      </c>
      <c r="B50">
        <v>1022000</v>
      </c>
      <c r="U50">
        <v>120</v>
      </c>
      <c r="V50">
        <v>3</v>
      </c>
      <c r="AU50">
        <v>440000</v>
      </c>
      <c r="AV50">
        <v>70</v>
      </c>
    </row>
    <row r="51" spans="1:48" x14ac:dyDescent="0.35">
      <c r="A51">
        <v>12000</v>
      </c>
      <c r="B51">
        <v>1032000</v>
      </c>
      <c r="U51">
        <v>150</v>
      </c>
      <c r="V51">
        <v>4</v>
      </c>
      <c r="AU51">
        <v>460000</v>
      </c>
      <c r="AV51">
        <v>61</v>
      </c>
    </row>
    <row r="52" spans="1:48" x14ac:dyDescent="0.35">
      <c r="A52">
        <v>13000</v>
      </c>
      <c r="B52">
        <v>1066000</v>
      </c>
      <c r="U52">
        <v>180</v>
      </c>
      <c r="V52">
        <v>5</v>
      </c>
      <c r="AU52">
        <v>470000</v>
      </c>
      <c r="AV52">
        <v>50</v>
      </c>
    </row>
    <row r="53" spans="1:48" x14ac:dyDescent="0.35">
      <c r="A53">
        <v>12000</v>
      </c>
      <c r="B53">
        <v>1044000</v>
      </c>
      <c r="AU53">
        <v>480000</v>
      </c>
      <c r="AV53">
        <v>67</v>
      </c>
    </row>
    <row r="54" spans="1:48" x14ac:dyDescent="0.35">
      <c r="A54">
        <v>13000</v>
      </c>
      <c r="B54">
        <v>858000</v>
      </c>
      <c r="AU54">
        <v>390000</v>
      </c>
      <c r="AV54">
        <v>45</v>
      </c>
    </row>
    <row r="55" spans="1:48" x14ac:dyDescent="0.35">
      <c r="A55">
        <v>11000</v>
      </c>
      <c r="B55">
        <v>792000</v>
      </c>
      <c r="AU55" s="43">
        <v>400000</v>
      </c>
      <c r="AV55">
        <v>75</v>
      </c>
    </row>
    <row r="56" spans="1:48" x14ac:dyDescent="0.35">
      <c r="A56">
        <v>11000</v>
      </c>
      <c r="B56">
        <v>616000</v>
      </c>
      <c r="T56" s="44"/>
      <c r="AU56">
        <v>380000</v>
      </c>
      <c r="AV56">
        <v>52</v>
      </c>
    </row>
    <row r="57" spans="1:48" x14ac:dyDescent="0.35">
      <c r="A57">
        <v>9000</v>
      </c>
      <c r="B57">
        <v>594000</v>
      </c>
      <c r="AU57">
        <v>340000</v>
      </c>
      <c r="AV57">
        <v>40</v>
      </c>
    </row>
    <row r="58" spans="1:48" x14ac:dyDescent="0.35">
      <c r="A58">
        <v>9000</v>
      </c>
      <c r="B58">
        <v>450000</v>
      </c>
      <c r="T58" t="s">
        <v>220</v>
      </c>
      <c r="U58" s="39">
        <f>CORREL(U47:U52,V47:V52)</f>
        <v>0.96238795563929269</v>
      </c>
      <c r="AU58">
        <v>360000</v>
      </c>
      <c r="AV58">
        <v>51</v>
      </c>
    </row>
    <row r="59" spans="1:48" x14ac:dyDescent="0.35">
      <c r="A59">
        <v>9000</v>
      </c>
      <c r="B59">
        <v>486000</v>
      </c>
      <c r="AU59">
        <v>355000</v>
      </c>
      <c r="AV59">
        <v>33</v>
      </c>
    </row>
    <row r="60" spans="1:48" x14ac:dyDescent="0.35">
      <c r="A60">
        <v>9000</v>
      </c>
      <c r="B60">
        <v>450000</v>
      </c>
      <c r="AU60">
        <v>410000</v>
      </c>
      <c r="AV60">
        <v>67</v>
      </c>
    </row>
    <row r="61" spans="1:48" x14ac:dyDescent="0.35">
      <c r="A61">
        <v>8000</v>
      </c>
      <c r="B61">
        <v>432000</v>
      </c>
      <c r="AU61">
        <v>370000</v>
      </c>
      <c r="AV61">
        <v>48</v>
      </c>
    </row>
    <row r="62" spans="1:48" x14ac:dyDescent="0.35">
      <c r="A62">
        <v>53000</v>
      </c>
      <c r="B62">
        <v>3445000</v>
      </c>
      <c r="AU62">
        <v>330000</v>
      </c>
      <c r="AV62">
        <v>35</v>
      </c>
    </row>
    <row r="63" spans="1:48" x14ac:dyDescent="0.35">
      <c r="A63">
        <v>52000</v>
      </c>
      <c r="B63">
        <v>4628000</v>
      </c>
      <c r="AU63">
        <v>27000</v>
      </c>
      <c r="AV63">
        <v>72</v>
      </c>
    </row>
    <row r="64" spans="1:48" x14ac:dyDescent="0.35">
      <c r="A64">
        <v>52000</v>
      </c>
      <c r="B64">
        <v>4836000</v>
      </c>
      <c r="AU64">
        <v>27000</v>
      </c>
      <c r="AV64">
        <v>76</v>
      </c>
    </row>
    <row r="65" spans="1:48" x14ac:dyDescent="0.35">
      <c r="A65">
        <v>50000</v>
      </c>
      <c r="B65">
        <v>4900000</v>
      </c>
      <c r="AU65">
        <v>29000</v>
      </c>
      <c r="AV65">
        <v>60</v>
      </c>
    </row>
    <row r="66" spans="1:48" x14ac:dyDescent="0.35">
      <c r="A66">
        <v>45000</v>
      </c>
      <c r="B66">
        <v>3960000</v>
      </c>
      <c r="AU66">
        <v>26000</v>
      </c>
      <c r="AV66">
        <v>55</v>
      </c>
    </row>
    <row r="67" spans="1:48" x14ac:dyDescent="0.35">
      <c r="A67">
        <v>40000</v>
      </c>
      <c r="B67" s="43">
        <v>3000000</v>
      </c>
      <c r="AU67">
        <v>24000</v>
      </c>
      <c r="AV67">
        <v>60</v>
      </c>
    </row>
    <row r="68" spans="1:48" x14ac:dyDescent="0.35">
      <c r="A68">
        <v>40000</v>
      </c>
      <c r="B68">
        <v>2280000</v>
      </c>
      <c r="AU68">
        <v>24000</v>
      </c>
      <c r="AV68">
        <v>86</v>
      </c>
    </row>
    <row r="69" spans="1:48" x14ac:dyDescent="0.35">
      <c r="A69">
        <v>36000</v>
      </c>
      <c r="B69">
        <v>2484000</v>
      </c>
      <c r="AU69">
        <v>23000</v>
      </c>
      <c r="AV69">
        <v>80</v>
      </c>
    </row>
    <row r="70" spans="1:48" x14ac:dyDescent="0.35">
      <c r="A70">
        <v>32000</v>
      </c>
      <c r="B70">
        <v>2432000</v>
      </c>
      <c r="AU70">
        <v>28000</v>
      </c>
      <c r="AV70">
        <v>70</v>
      </c>
    </row>
    <row r="71" spans="1:48" x14ac:dyDescent="0.35">
      <c r="A71">
        <v>28000</v>
      </c>
      <c r="B71">
        <v>2240000</v>
      </c>
      <c r="AU71">
        <v>36000</v>
      </c>
      <c r="AV71">
        <v>75</v>
      </c>
    </row>
    <row r="72" spans="1:48" x14ac:dyDescent="0.35">
      <c r="A72">
        <v>28000</v>
      </c>
      <c r="B72">
        <v>2100000</v>
      </c>
      <c r="AU72">
        <v>31000</v>
      </c>
      <c r="AV72">
        <v>51</v>
      </c>
    </row>
    <row r="73" spans="1:48" x14ac:dyDescent="0.35">
      <c r="A73">
        <v>24000</v>
      </c>
      <c r="B73">
        <v>1368000</v>
      </c>
      <c r="AU73">
        <v>27000</v>
      </c>
      <c r="AV73">
        <v>45</v>
      </c>
    </row>
    <row r="74" spans="1:48" x14ac:dyDescent="0.35">
      <c r="A74">
        <v>25000</v>
      </c>
      <c r="B74">
        <v>1500000</v>
      </c>
      <c r="AU74">
        <v>28000</v>
      </c>
      <c r="AV74">
        <v>53</v>
      </c>
    </row>
    <row r="75" spans="1:48" x14ac:dyDescent="0.35">
      <c r="A75">
        <v>22000</v>
      </c>
      <c r="B75">
        <v>1408000</v>
      </c>
      <c r="AU75">
        <v>34000</v>
      </c>
      <c r="AV75">
        <v>56</v>
      </c>
    </row>
    <row r="76" spans="1:48" x14ac:dyDescent="0.35">
      <c r="A76">
        <v>25000</v>
      </c>
      <c r="B76">
        <v>1575000</v>
      </c>
      <c r="AU76">
        <v>31000</v>
      </c>
      <c r="AV76">
        <v>55</v>
      </c>
    </row>
    <row r="77" spans="1:48" x14ac:dyDescent="0.35">
      <c r="A77">
        <v>55000</v>
      </c>
      <c r="B77">
        <v>3300000</v>
      </c>
      <c r="AU77">
        <v>25000</v>
      </c>
      <c r="AV77">
        <v>48</v>
      </c>
    </row>
    <row r="78" spans="1:48" x14ac:dyDescent="0.35">
      <c r="A78">
        <v>52000</v>
      </c>
      <c r="B78">
        <v>3224000</v>
      </c>
      <c r="AU78">
        <v>230000</v>
      </c>
      <c r="AV78">
        <v>98</v>
      </c>
    </row>
    <row r="79" spans="1:48" x14ac:dyDescent="0.35">
      <c r="A79">
        <v>40000</v>
      </c>
      <c r="B79">
        <v>2360000</v>
      </c>
      <c r="AU79">
        <v>228000</v>
      </c>
      <c r="AV79">
        <v>102</v>
      </c>
    </row>
    <row r="80" spans="1:48" x14ac:dyDescent="0.35">
      <c r="A80">
        <v>43000</v>
      </c>
      <c r="B80">
        <v>2537000</v>
      </c>
      <c r="AU80">
        <v>232000</v>
      </c>
      <c r="AV80">
        <v>105</v>
      </c>
    </row>
    <row r="81" spans="1:48" x14ac:dyDescent="0.35">
      <c r="A81">
        <v>38000</v>
      </c>
      <c r="B81">
        <v>2394000</v>
      </c>
      <c r="AU81">
        <v>220000</v>
      </c>
      <c r="AV81">
        <v>100</v>
      </c>
    </row>
    <row r="82" spans="1:48" x14ac:dyDescent="0.35">
      <c r="A82">
        <v>35000</v>
      </c>
      <c r="B82">
        <v>2520000</v>
      </c>
      <c r="AU82">
        <v>220000</v>
      </c>
      <c r="AV82">
        <v>93</v>
      </c>
    </row>
    <row r="83" spans="1:48" x14ac:dyDescent="0.35">
      <c r="A83">
        <v>32000</v>
      </c>
      <c r="B83">
        <v>1760000</v>
      </c>
      <c r="AU83">
        <v>210000</v>
      </c>
      <c r="AV83">
        <v>71</v>
      </c>
    </row>
    <row r="84" spans="1:48" x14ac:dyDescent="0.35">
      <c r="A84">
        <v>36000</v>
      </c>
      <c r="B84">
        <v>1800000</v>
      </c>
      <c r="AU84">
        <v>205000</v>
      </c>
      <c r="AV84">
        <v>98</v>
      </c>
    </row>
    <row r="85" spans="1:48" x14ac:dyDescent="0.35">
      <c r="A85">
        <v>30000</v>
      </c>
      <c r="B85">
        <v>1950000</v>
      </c>
      <c r="AU85">
        <v>160000</v>
      </c>
      <c r="AV85">
        <v>86</v>
      </c>
    </row>
    <row r="86" spans="1:48" x14ac:dyDescent="0.35">
      <c r="A86">
        <v>30000</v>
      </c>
      <c r="B86">
        <v>1920000</v>
      </c>
      <c r="AU86">
        <v>170000</v>
      </c>
      <c r="AV86">
        <v>81</v>
      </c>
    </row>
    <row r="87" spans="1:48" x14ac:dyDescent="0.35">
      <c r="A87">
        <v>25000</v>
      </c>
      <c r="B87">
        <v>1600000</v>
      </c>
      <c r="AU87">
        <v>160000</v>
      </c>
      <c r="AV87">
        <v>71</v>
      </c>
    </row>
    <row r="88" spans="1:48" x14ac:dyDescent="0.35">
      <c r="A88">
        <v>20000</v>
      </c>
      <c r="B88">
        <v>1040000</v>
      </c>
      <c r="AU88">
        <v>150000</v>
      </c>
      <c r="AV88">
        <v>79</v>
      </c>
    </row>
    <row r="89" spans="1:48" x14ac:dyDescent="0.35">
      <c r="A89">
        <v>24000</v>
      </c>
      <c r="B89">
        <v>1848000</v>
      </c>
      <c r="AU89">
        <v>170000</v>
      </c>
      <c r="AV89">
        <v>68</v>
      </c>
    </row>
    <row r="90" spans="1:48" x14ac:dyDescent="0.35">
      <c r="A90">
        <v>23000</v>
      </c>
      <c r="B90">
        <v>1219000</v>
      </c>
      <c r="AU90" s="43">
        <v>200000</v>
      </c>
      <c r="AV90">
        <v>69</v>
      </c>
    </row>
    <row r="91" spans="1:48" x14ac:dyDescent="0.35">
      <c r="A91">
        <v>22000</v>
      </c>
      <c r="B91">
        <v>1012000</v>
      </c>
      <c r="AU91">
        <v>180000</v>
      </c>
      <c r="AV91">
        <v>61</v>
      </c>
    </row>
    <row r="92" spans="1:48" x14ac:dyDescent="0.35">
      <c r="A92">
        <v>450000</v>
      </c>
      <c r="B92">
        <v>37350000</v>
      </c>
      <c r="AU92">
        <v>193000</v>
      </c>
      <c r="AV92">
        <v>64</v>
      </c>
    </row>
    <row r="93" spans="1:48" x14ac:dyDescent="0.35">
      <c r="A93">
        <v>465000</v>
      </c>
      <c r="B93">
        <v>27900000</v>
      </c>
      <c r="AU93">
        <v>75000</v>
      </c>
      <c r="AV93">
        <v>56</v>
      </c>
    </row>
    <row r="94" spans="1:48" x14ac:dyDescent="0.35">
      <c r="A94">
        <v>440000</v>
      </c>
      <c r="B94">
        <v>30800000</v>
      </c>
      <c r="AU94">
        <v>65000</v>
      </c>
      <c r="AV94">
        <v>51</v>
      </c>
    </row>
    <row r="95" spans="1:48" x14ac:dyDescent="0.35">
      <c r="A95">
        <v>460000</v>
      </c>
      <c r="B95">
        <v>28060000</v>
      </c>
      <c r="AU95">
        <v>55000</v>
      </c>
      <c r="AV95">
        <v>57</v>
      </c>
    </row>
    <row r="96" spans="1:48" x14ac:dyDescent="0.35">
      <c r="A96">
        <v>470000</v>
      </c>
      <c r="B96">
        <v>23500000</v>
      </c>
      <c r="AU96">
        <v>55000</v>
      </c>
      <c r="AV96">
        <v>57</v>
      </c>
    </row>
    <row r="97" spans="1:48" x14ac:dyDescent="0.35">
      <c r="A97">
        <v>480000</v>
      </c>
      <c r="B97">
        <v>32160000</v>
      </c>
      <c r="AU97">
        <v>50000</v>
      </c>
      <c r="AV97">
        <v>52</v>
      </c>
    </row>
    <row r="98" spans="1:48" x14ac:dyDescent="0.35">
      <c r="A98">
        <v>390000</v>
      </c>
      <c r="B98">
        <v>17550000</v>
      </c>
      <c r="AU98">
        <v>52000</v>
      </c>
      <c r="AV98">
        <v>65</v>
      </c>
    </row>
    <row r="99" spans="1:48" x14ac:dyDescent="0.35">
      <c r="A99" s="43">
        <v>400000</v>
      </c>
      <c r="B99" s="43">
        <v>30000000</v>
      </c>
      <c r="AU99">
        <v>63000</v>
      </c>
      <c r="AV99">
        <v>49</v>
      </c>
    </row>
    <row r="100" spans="1:48" x14ac:dyDescent="0.35">
      <c r="A100">
        <v>380000</v>
      </c>
      <c r="B100">
        <v>19760000</v>
      </c>
      <c r="AU100">
        <v>59000</v>
      </c>
      <c r="AV100">
        <v>49</v>
      </c>
    </row>
    <row r="101" spans="1:48" x14ac:dyDescent="0.35">
      <c r="A101">
        <v>340000</v>
      </c>
      <c r="B101">
        <v>13600000</v>
      </c>
      <c r="AU101">
        <v>63000</v>
      </c>
      <c r="AV101">
        <v>74</v>
      </c>
    </row>
    <row r="102" spans="1:48" x14ac:dyDescent="0.35">
      <c r="A102">
        <v>360000</v>
      </c>
      <c r="B102">
        <v>18360000</v>
      </c>
      <c r="AU102">
        <v>60000</v>
      </c>
      <c r="AV102">
        <v>58</v>
      </c>
    </row>
    <row r="103" spans="1:48" x14ac:dyDescent="0.35">
      <c r="A103">
        <v>355000</v>
      </c>
      <c r="B103">
        <v>11715000</v>
      </c>
      <c r="AU103">
        <v>65000</v>
      </c>
      <c r="AV103">
        <v>71</v>
      </c>
    </row>
    <row r="104" spans="1:48" x14ac:dyDescent="0.35">
      <c r="A104">
        <v>410000</v>
      </c>
      <c r="B104">
        <v>27470000</v>
      </c>
      <c r="AU104">
        <v>65000</v>
      </c>
      <c r="AV104">
        <v>41</v>
      </c>
    </row>
    <row r="105" spans="1:48" x14ac:dyDescent="0.35">
      <c r="A105">
        <v>370000</v>
      </c>
      <c r="B105">
        <v>17760000</v>
      </c>
      <c r="AU105">
        <v>55000</v>
      </c>
      <c r="AV105">
        <v>46</v>
      </c>
    </row>
    <row r="106" spans="1:48" x14ac:dyDescent="0.35">
      <c r="A106">
        <v>330000</v>
      </c>
      <c r="B106">
        <v>11550000</v>
      </c>
      <c r="AU106">
        <v>65000</v>
      </c>
      <c r="AV106">
        <v>43</v>
      </c>
    </row>
    <row r="107" spans="1:48" x14ac:dyDescent="0.35">
      <c r="A107">
        <v>27000</v>
      </c>
      <c r="B107">
        <v>1944000</v>
      </c>
      <c r="AU107">
        <v>59000</v>
      </c>
      <c r="AV107">
        <v>51</v>
      </c>
    </row>
    <row r="108" spans="1:48" x14ac:dyDescent="0.35">
      <c r="A108">
        <v>27000</v>
      </c>
      <c r="B108">
        <v>2052000</v>
      </c>
      <c r="AU108">
        <v>8000</v>
      </c>
      <c r="AV108">
        <v>118</v>
      </c>
    </row>
    <row r="109" spans="1:48" x14ac:dyDescent="0.35">
      <c r="A109">
        <v>29000</v>
      </c>
      <c r="B109">
        <v>1740000</v>
      </c>
      <c r="AU109">
        <v>8000</v>
      </c>
      <c r="AV109">
        <v>80</v>
      </c>
    </row>
    <row r="110" spans="1:48" x14ac:dyDescent="0.35">
      <c r="A110">
        <v>26000</v>
      </c>
      <c r="B110">
        <v>1430000</v>
      </c>
      <c r="AU110">
        <v>7000</v>
      </c>
      <c r="AV110">
        <v>112</v>
      </c>
    </row>
    <row r="111" spans="1:48" x14ac:dyDescent="0.35">
      <c r="A111">
        <v>24000</v>
      </c>
      <c r="B111">
        <v>1440000</v>
      </c>
      <c r="AU111">
        <v>8000</v>
      </c>
      <c r="AV111">
        <v>87</v>
      </c>
    </row>
    <row r="112" spans="1:48" x14ac:dyDescent="0.35">
      <c r="A112">
        <v>24000</v>
      </c>
      <c r="B112">
        <v>2064000</v>
      </c>
      <c r="AU112">
        <v>7000</v>
      </c>
      <c r="AV112">
        <v>136</v>
      </c>
    </row>
    <row r="113" spans="1:48" x14ac:dyDescent="0.35">
      <c r="A113">
        <v>23000</v>
      </c>
      <c r="B113">
        <v>1840000</v>
      </c>
      <c r="AU113">
        <v>7000</v>
      </c>
      <c r="AV113">
        <v>114</v>
      </c>
    </row>
    <row r="114" spans="1:48" x14ac:dyDescent="0.35">
      <c r="A114">
        <v>28000</v>
      </c>
      <c r="B114">
        <v>1960000</v>
      </c>
      <c r="AU114">
        <v>8000</v>
      </c>
      <c r="AV114">
        <v>96</v>
      </c>
    </row>
    <row r="115" spans="1:48" x14ac:dyDescent="0.35">
      <c r="A115">
        <v>36000</v>
      </c>
      <c r="B115">
        <v>2700000</v>
      </c>
      <c r="AU115">
        <v>9000</v>
      </c>
      <c r="AV115">
        <v>131</v>
      </c>
    </row>
    <row r="116" spans="1:48" x14ac:dyDescent="0.35">
      <c r="A116">
        <v>31000</v>
      </c>
      <c r="B116">
        <v>1581000</v>
      </c>
      <c r="AU116">
        <v>10000</v>
      </c>
      <c r="AV116">
        <v>93</v>
      </c>
    </row>
    <row r="117" spans="1:48" x14ac:dyDescent="0.35">
      <c r="A117">
        <v>27000</v>
      </c>
      <c r="B117">
        <v>1215000</v>
      </c>
      <c r="AU117">
        <v>10000</v>
      </c>
      <c r="AV117">
        <v>92</v>
      </c>
    </row>
    <row r="118" spans="1:48" x14ac:dyDescent="0.35">
      <c r="A118">
        <v>28000</v>
      </c>
      <c r="B118">
        <v>1484000</v>
      </c>
      <c r="AU118">
        <v>10000</v>
      </c>
      <c r="AV118">
        <v>90</v>
      </c>
    </row>
    <row r="119" spans="1:48" x14ac:dyDescent="0.35">
      <c r="A119">
        <v>34000</v>
      </c>
      <c r="B119">
        <v>1904000</v>
      </c>
      <c r="AU119">
        <v>10000</v>
      </c>
      <c r="AV119">
        <v>95</v>
      </c>
    </row>
    <row r="120" spans="1:48" x14ac:dyDescent="0.35">
      <c r="A120">
        <v>31000</v>
      </c>
      <c r="B120">
        <v>1705000</v>
      </c>
      <c r="AU120">
        <v>10000</v>
      </c>
      <c r="AV120">
        <v>77</v>
      </c>
    </row>
    <row r="121" spans="1:48" x14ac:dyDescent="0.35">
      <c r="A121">
        <v>25000</v>
      </c>
      <c r="B121">
        <v>1200000</v>
      </c>
      <c r="AU121">
        <v>9000</v>
      </c>
      <c r="AV121">
        <v>74</v>
      </c>
    </row>
    <row r="122" spans="1:48" x14ac:dyDescent="0.35">
      <c r="A122">
        <v>230000</v>
      </c>
      <c r="B122">
        <v>22540000</v>
      </c>
      <c r="AU122">
        <v>10000</v>
      </c>
      <c r="AV122">
        <v>75</v>
      </c>
    </row>
    <row r="123" spans="1:48" x14ac:dyDescent="0.35">
      <c r="A123">
        <v>228000</v>
      </c>
      <c r="B123">
        <v>23256000</v>
      </c>
      <c r="AU123">
        <v>50000</v>
      </c>
      <c r="AV123">
        <v>78</v>
      </c>
    </row>
    <row r="124" spans="1:48" x14ac:dyDescent="0.35">
      <c r="A124">
        <v>232000</v>
      </c>
      <c r="B124">
        <v>24360000</v>
      </c>
      <c r="AU124">
        <v>40000</v>
      </c>
      <c r="AV124">
        <v>65</v>
      </c>
    </row>
    <row r="125" spans="1:48" x14ac:dyDescent="0.35">
      <c r="A125">
        <v>220000</v>
      </c>
      <c r="B125" s="43">
        <v>22000000</v>
      </c>
      <c r="AU125">
        <v>30000</v>
      </c>
      <c r="AV125">
        <v>67</v>
      </c>
    </row>
    <row r="126" spans="1:48" x14ac:dyDescent="0.35">
      <c r="A126">
        <v>220000</v>
      </c>
      <c r="B126">
        <v>20460000</v>
      </c>
      <c r="AU126">
        <v>33000</v>
      </c>
      <c r="AV126">
        <v>51</v>
      </c>
    </row>
    <row r="127" spans="1:48" x14ac:dyDescent="0.35">
      <c r="A127">
        <v>210000</v>
      </c>
      <c r="B127">
        <v>14910000</v>
      </c>
      <c r="AU127">
        <v>33000</v>
      </c>
      <c r="AV127">
        <v>70</v>
      </c>
    </row>
    <row r="128" spans="1:48" x14ac:dyDescent="0.35">
      <c r="A128">
        <v>205000</v>
      </c>
      <c r="B128">
        <v>20090000</v>
      </c>
      <c r="AU128">
        <v>32000</v>
      </c>
      <c r="AV128">
        <v>59</v>
      </c>
    </row>
    <row r="129" spans="1:48" x14ac:dyDescent="0.35">
      <c r="A129">
        <v>160000</v>
      </c>
      <c r="B129">
        <v>13760000</v>
      </c>
      <c r="AU129">
        <v>35000</v>
      </c>
      <c r="AV129">
        <v>67</v>
      </c>
    </row>
    <row r="130" spans="1:48" x14ac:dyDescent="0.35">
      <c r="A130">
        <v>170000</v>
      </c>
      <c r="B130">
        <v>13770000</v>
      </c>
      <c r="AU130">
        <v>28000</v>
      </c>
      <c r="AV130">
        <v>88</v>
      </c>
    </row>
    <row r="131" spans="1:48" x14ac:dyDescent="0.35">
      <c r="A131">
        <v>160000</v>
      </c>
      <c r="B131">
        <v>11360000</v>
      </c>
      <c r="AU131">
        <v>26000</v>
      </c>
      <c r="AV131">
        <v>84</v>
      </c>
    </row>
    <row r="132" spans="1:48" x14ac:dyDescent="0.35">
      <c r="A132">
        <v>150000</v>
      </c>
      <c r="B132">
        <v>11850000</v>
      </c>
      <c r="AU132">
        <v>26000</v>
      </c>
      <c r="AV132">
        <v>81</v>
      </c>
    </row>
    <row r="133" spans="1:48" x14ac:dyDescent="0.35">
      <c r="A133">
        <v>170000</v>
      </c>
      <c r="B133">
        <v>11560000</v>
      </c>
      <c r="AU133">
        <v>24000</v>
      </c>
      <c r="AV133">
        <v>62</v>
      </c>
    </row>
    <row r="134" spans="1:48" x14ac:dyDescent="0.35">
      <c r="A134" s="43">
        <v>200000</v>
      </c>
      <c r="B134">
        <v>13800000</v>
      </c>
      <c r="AU134">
        <v>26000</v>
      </c>
      <c r="AV134">
        <v>42</v>
      </c>
    </row>
    <row r="135" spans="1:48" x14ac:dyDescent="0.35">
      <c r="A135">
        <v>180000</v>
      </c>
      <c r="B135">
        <v>10980000</v>
      </c>
      <c r="AU135">
        <v>27000</v>
      </c>
      <c r="AV135">
        <v>49</v>
      </c>
    </row>
    <row r="136" spans="1:48" x14ac:dyDescent="0.35">
      <c r="A136">
        <v>193000</v>
      </c>
      <c r="B136">
        <v>12352000</v>
      </c>
      <c r="AU136">
        <v>25000</v>
      </c>
      <c r="AV136">
        <v>62</v>
      </c>
    </row>
    <row r="137" spans="1:48" x14ac:dyDescent="0.35">
      <c r="A137">
        <v>75000</v>
      </c>
      <c r="B137">
        <v>4200000</v>
      </c>
      <c r="AU137">
        <v>37000</v>
      </c>
      <c r="AV137">
        <v>61</v>
      </c>
    </row>
    <row r="138" spans="1:48" x14ac:dyDescent="0.35">
      <c r="A138">
        <v>65000</v>
      </c>
      <c r="B138">
        <v>3315000</v>
      </c>
      <c r="AU138">
        <v>120000</v>
      </c>
      <c r="AV138">
        <v>50</v>
      </c>
    </row>
    <row r="139" spans="1:48" x14ac:dyDescent="0.35">
      <c r="A139">
        <v>55000</v>
      </c>
      <c r="B139">
        <v>3135000</v>
      </c>
      <c r="AU139">
        <v>120000</v>
      </c>
      <c r="AV139">
        <v>48</v>
      </c>
    </row>
    <row r="140" spans="1:48" x14ac:dyDescent="0.35">
      <c r="A140">
        <v>55000</v>
      </c>
      <c r="B140">
        <v>3135000</v>
      </c>
      <c r="AU140" s="43">
        <v>100000</v>
      </c>
      <c r="AV140">
        <v>47</v>
      </c>
    </row>
    <row r="141" spans="1:48" x14ac:dyDescent="0.35">
      <c r="A141">
        <v>50000</v>
      </c>
      <c r="B141">
        <v>2600000</v>
      </c>
      <c r="AU141" s="43">
        <v>100000</v>
      </c>
      <c r="AV141">
        <v>46</v>
      </c>
    </row>
    <row r="142" spans="1:48" x14ac:dyDescent="0.35">
      <c r="A142">
        <v>52000</v>
      </c>
      <c r="B142">
        <v>3380000</v>
      </c>
      <c r="AU142" s="43">
        <v>100000</v>
      </c>
      <c r="AV142">
        <v>57</v>
      </c>
    </row>
    <row r="143" spans="1:48" x14ac:dyDescent="0.35">
      <c r="A143">
        <v>63000</v>
      </c>
      <c r="B143">
        <v>3087000</v>
      </c>
      <c r="AU143" s="43">
        <v>100000</v>
      </c>
      <c r="AV143">
        <v>46</v>
      </c>
    </row>
    <row r="144" spans="1:48" x14ac:dyDescent="0.35">
      <c r="A144">
        <v>59000</v>
      </c>
      <c r="B144">
        <v>2891000</v>
      </c>
      <c r="AU144" s="43">
        <v>100000</v>
      </c>
      <c r="AV144">
        <v>63</v>
      </c>
    </row>
    <row r="145" spans="1:48" x14ac:dyDescent="0.35">
      <c r="A145">
        <v>63000</v>
      </c>
      <c r="B145">
        <v>4662000</v>
      </c>
      <c r="AU145">
        <v>95000</v>
      </c>
      <c r="AV145">
        <v>37</v>
      </c>
    </row>
    <row r="146" spans="1:48" x14ac:dyDescent="0.35">
      <c r="A146">
        <v>60000</v>
      </c>
      <c r="B146">
        <v>3480000</v>
      </c>
      <c r="AU146">
        <v>95000</v>
      </c>
      <c r="AV146">
        <v>44</v>
      </c>
    </row>
    <row r="147" spans="1:48" x14ac:dyDescent="0.35">
      <c r="A147">
        <v>65000</v>
      </c>
      <c r="B147">
        <v>4615000</v>
      </c>
      <c r="AU147">
        <v>92000</v>
      </c>
      <c r="AV147">
        <v>41</v>
      </c>
    </row>
    <row r="148" spans="1:48" x14ac:dyDescent="0.35">
      <c r="A148">
        <v>65000</v>
      </c>
      <c r="B148">
        <v>2665000</v>
      </c>
      <c r="AU148">
        <v>90000</v>
      </c>
      <c r="AV148">
        <v>40</v>
      </c>
    </row>
    <row r="149" spans="1:48" x14ac:dyDescent="0.35">
      <c r="A149">
        <v>55000</v>
      </c>
      <c r="B149">
        <v>2530000</v>
      </c>
      <c r="AU149">
        <v>103000</v>
      </c>
      <c r="AV149">
        <v>46</v>
      </c>
    </row>
    <row r="150" spans="1:48" x14ac:dyDescent="0.35">
      <c r="A150">
        <v>65000</v>
      </c>
      <c r="B150">
        <v>2795000</v>
      </c>
      <c r="AU150">
        <v>97000</v>
      </c>
      <c r="AV150">
        <v>27</v>
      </c>
    </row>
    <row r="151" spans="1:48" x14ac:dyDescent="0.35">
      <c r="A151">
        <v>59000</v>
      </c>
      <c r="B151">
        <v>3009000</v>
      </c>
      <c r="AU151">
        <v>87000</v>
      </c>
      <c r="AV151">
        <v>36</v>
      </c>
    </row>
    <row r="152" spans="1:48" x14ac:dyDescent="0.35">
      <c r="A152">
        <v>8000</v>
      </c>
      <c r="B152">
        <v>944000</v>
      </c>
      <c r="AU152">
        <v>92000</v>
      </c>
      <c r="AV152">
        <v>32</v>
      </c>
    </row>
    <row r="153" spans="1:48" x14ac:dyDescent="0.35">
      <c r="A153">
        <v>8000</v>
      </c>
      <c r="B153">
        <v>640000</v>
      </c>
      <c r="AU153">
        <v>9000</v>
      </c>
      <c r="AV153">
        <v>71</v>
      </c>
    </row>
    <row r="154" spans="1:48" x14ac:dyDescent="0.35">
      <c r="A154">
        <v>7000</v>
      </c>
      <c r="B154">
        <v>784000</v>
      </c>
      <c r="AU154">
        <v>9000</v>
      </c>
      <c r="AV154">
        <v>66</v>
      </c>
    </row>
    <row r="155" spans="1:48" x14ac:dyDescent="0.35">
      <c r="A155">
        <v>8000</v>
      </c>
      <c r="B155">
        <v>696000</v>
      </c>
      <c r="AU155">
        <v>8000</v>
      </c>
      <c r="AV155">
        <v>61</v>
      </c>
    </row>
    <row r="156" spans="1:48" x14ac:dyDescent="0.35">
      <c r="A156">
        <v>7000</v>
      </c>
      <c r="B156">
        <v>952000</v>
      </c>
      <c r="AU156">
        <v>6000</v>
      </c>
      <c r="AV156">
        <v>76</v>
      </c>
    </row>
    <row r="157" spans="1:48" x14ac:dyDescent="0.35">
      <c r="A157">
        <v>7000</v>
      </c>
      <c r="B157">
        <v>798000</v>
      </c>
      <c r="AU157">
        <v>9000</v>
      </c>
      <c r="AV157">
        <v>80</v>
      </c>
    </row>
    <row r="158" spans="1:48" x14ac:dyDescent="0.35">
      <c r="A158">
        <v>8000</v>
      </c>
      <c r="B158">
        <v>768000</v>
      </c>
      <c r="AU158">
        <v>7000</v>
      </c>
      <c r="AV158">
        <v>60</v>
      </c>
    </row>
    <row r="159" spans="1:48" x14ac:dyDescent="0.35">
      <c r="A159">
        <v>9000</v>
      </c>
      <c r="B159">
        <v>1179000</v>
      </c>
      <c r="AU159">
        <v>7000</v>
      </c>
      <c r="AV159">
        <v>55</v>
      </c>
    </row>
    <row r="160" spans="1:48" x14ac:dyDescent="0.35">
      <c r="A160">
        <v>10000</v>
      </c>
      <c r="B160">
        <v>930000</v>
      </c>
      <c r="AU160">
        <v>8000</v>
      </c>
      <c r="AV160">
        <v>85</v>
      </c>
    </row>
    <row r="161" spans="1:48" x14ac:dyDescent="0.35">
      <c r="A161">
        <v>10000</v>
      </c>
      <c r="B161">
        <v>920000</v>
      </c>
      <c r="AU161">
        <v>10000</v>
      </c>
      <c r="AV161">
        <v>66</v>
      </c>
    </row>
    <row r="162" spans="1:48" x14ac:dyDescent="0.35">
      <c r="A162">
        <v>10000</v>
      </c>
      <c r="B162" s="43">
        <v>900000</v>
      </c>
      <c r="AU162">
        <v>9000</v>
      </c>
      <c r="AV162">
        <v>63</v>
      </c>
    </row>
    <row r="163" spans="1:48" x14ac:dyDescent="0.35">
      <c r="A163">
        <v>10000</v>
      </c>
      <c r="B163">
        <v>950000</v>
      </c>
      <c r="AU163">
        <v>8000</v>
      </c>
      <c r="AV163">
        <v>56</v>
      </c>
    </row>
    <row r="164" spans="1:48" x14ac:dyDescent="0.35">
      <c r="A164">
        <v>10000</v>
      </c>
      <c r="B164">
        <v>770000</v>
      </c>
      <c r="AU164">
        <v>8000</v>
      </c>
      <c r="AV164">
        <v>34</v>
      </c>
    </row>
    <row r="165" spans="1:48" x14ac:dyDescent="0.35">
      <c r="A165">
        <v>9000</v>
      </c>
      <c r="B165">
        <v>666000</v>
      </c>
      <c r="AU165">
        <v>9000</v>
      </c>
      <c r="AV165">
        <v>41</v>
      </c>
    </row>
    <row r="166" spans="1:48" x14ac:dyDescent="0.35">
      <c r="A166">
        <v>10000</v>
      </c>
      <c r="B166">
        <v>750000</v>
      </c>
      <c r="AU166">
        <v>7000</v>
      </c>
      <c r="AV166">
        <v>50</v>
      </c>
    </row>
    <row r="167" spans="1:48" x14ac:dyDescent="0.35">
      <c r="A167">
        <v>50000</v>
      </c>
      <c r="B167">
        <v>3900000</v>
      </c>
      <c r="AU167">
        <v>7000</v>
      </c>
      <c r="AV167">
        <v>61</v>
      </c>
    </row>
    <row r="168" spans="1:48" x14ac:dyDescent="0.35">
      <c r="A168">
        <v>40000</v>
      </c>
      <c r="B168">
        <v>2600000</v>
      </c>
      <c r="AU168">
        <v>9000</v>
      </c>
      <c r="AV168">
        <v>92</v>
      </c>
    </row>
    <row r="169" spans="1:48" x14ac:dyDescent="0.35">
      <c r="A169">
        <v>30000</v>
      </c>
      <c r="B169">
        <v>2010000</v>
      </c>
      <c r="AU169">
        <v>10000</v>
      </c>
      <c r="AV169">
        <v>81</v>
      </c>
    </row>
    <row r="170" spans="1:48" x14ac:dyDescent="0.35">
      <c r="A170">
        <v>33000</v>
      </c>
      <c r="B170">
        <v>1683000</v>
      </c>
      <c r="AU170">
        <v>8000</v>
      </c>
      <c r="AV170">
        <v>65</v>
      </c>
    </row>
    <row r="171" spans="1:48" x14ac:dyDescent="0.35">
      <c r="A171">
        <v>33000</v>
      </c>
      <c r="B171">
        <v>2310000</v>
      </c>
      <c r="AU171">
        <v>7000</v>
      </c>
      <c r="AV171">
        <v>76</v>
      </c>
    </row>
    <row r="172" spans="1:48" x14ac:dyDescent="0.35">
      <c r="A172">
        <v>32000</v>
      </c>
      <c r="B172">
        <v>1888000</v>
      </c>
      <c r="AU172">
        <v>8000</v>
      </c>
      <c r="AV172">
        <v>62</v>
      </c>
    </row>
    <row r="173" spans="1:48" x14ac:dyDescent="0.35">
      <c r="A173">
        <v>35000</v>
      </c>
      <c r="B173">
        <v>2345000</v>
      </c>
      <c r="AU173">
        <v>5000</v>
      </c>
      <c r="AV173">
        <v>56</v>
      </c>
    </row>
    <row r="174" spans="1:48" x14ac:dyDescent="0.35">
      <c r="A174">
        <v>28000</v>
      </c>
      <c r="B174">
        <v>2464000</v>
      </c>
      <c r="AU174">
        <v>7000</v>
      </c>
      <c r="AV174">
        <v>59</v>
      </c>
    </row>
    <row r="175" spans="1:48" x14ac:dyDescent="0.35">
      <c r="A175">
        <v>26000</v>
      </c>
      <c r="B175">
        <v>2184000</v>
      </c>
      <c r="AU175">
        <v>8000</v>
      </c>
      <c r="AV175">
        <v>64</v>
      </c>
    </row>
    <row r="176" spans="1:48" x14ac:dyDescent="0.35">
      <c r="A176">
        <v>26000</v>
      </c>
      <c r="B176">
        <v>2106000</v>
      </c>
      <c r="AU176">
        <v>7000</v>
      </c>
      <c r="AV176">
        <v>54</v>
      </c>
    </row>
    <row r="177" spans="1:48" x14ac:dyDescent="0.35">
      <c r="A177">
        <v>24000</v>
      </c>
      <c r="B177">
        <v>1488000</v>
      </c>
      <c r="AU177">
        <v>8000</v>
      </c>
      <c r="AV177">
        <v>53</v>
      </c>
    </row>
    <row r="178" spans="1:48" x14ac:dyDescent="0.35">
      <c r="A178">
        <v>26000</v>
      </c>
      <c r="B178">
        <v>1092000</v>
      </c>
      <c r="AU178">
        <v>7000</v>
      </c>
      <c r="AV178">
        <v>67</v>
      </c>
    </row>
    <row r="179" spans="1:48" x14ac:dyDescent="0.35">
      <c r="A179">
        <v>27000</v>
      </c>
      <c r="B179">
        <v>1323000</v>
      </c>
      <c r="AU179">
        <v>9000</v>
      </c>
      <c r="AV179">
        <v>32</v>
      </c>
    </row>
    <row r="180" spans="1:48" x14ac:dyDescent="0.35">
      <c r="A180">
        <v>25000</v>
      </c>
      <c r="B180">
        <v>1550000</v>
      </c>
      <c r="AU180">
        <v>10000</v>
      </c>
      <c r="AV180">
        <v>43</v>
      </c>
    </row>
    <row r="181" spans="1:48" x14ac:dyDescent="0.35">
      <c r="A181">
        <v>37000</v>
      </c>
      <c r="B181">
        <v>2257000</v>
      </c>
      <c r="AU181">
        <v>8000</v>
      </c>
      <c r="AV181">
        <v>51</v>
      </c>
    </row>
    <row r="182" spans="1:48" x14ac:dyDescent="0.35">
      <c r="A182">
        <v>120000</v>
      </c>
      <c r="B182" s="43">
        <v>6000000</v>
      </c>
      <c r="AU182">
        <v>8000</v>
      </c>
      <c r="AV182">
        <v>59</v>
      </c>
    </row>
    <row r="183" spans="1:48" x14ac:dyDescent="0.35">
      <c r="A183">
        <v>120000</v>
      </c>
      <c r="B183">
        <v>5760000</v>
      </c>
      <c r="AU183">
        <v>16000</v>
      </c>
      <c r="AV183">
        <v>46</v>
      </c>
    </row>
    <row r="184" spans="1:48" x14ac:dyDescent="0.35">
      <c r="A184" s="43">
        <v>100000</v>
      </c>
      <c r="B184">
        <v>4700000</v>
      </c>
      <c r="AU184">
        <v>13000</v>
      </c>
      <c r="AV184">
        <v>67</v>
      </c>
    </row>
    <row r="185" spans="1:48" x14ac:dyDescent="0.35">
      <c r="A185" s="43">
        <v>100000</v>
      </c>
      <c r="B185">
        <v>4600000</v>
      </c>
      <c r="AU185">
        <v>15000</v>
      </c>
      <c r="AV185">
        <v>68</v>
      </c>
    </row>
    <row r="186" spans="1:48" x14ac:dyDescent="0.35">
      <c r="A186" s="43">
        <v>100000</v>
      </c>
      <c r="B186">
        <v>5700000</v>
      </c>
      <c r="AU186">
        <v>13000</v>
      </c>
      <c r="AV186">
        <v>51</v>
      </c>
    </row>
    <row r="187" spans="1:48" x14ac:dyDescent="0.35">
      <c r="A187" s="43">
        <v>100000</v>
      </c>
      <c r="B187">
        <v>4600000</v>
      </c>
      <c r="AU187">
        <v>17000</v>
      </c>
      <c r="AV187">
        <v>52</v>
      </c>
    </row>
    <row r="188" spans="1:48" x14ac:dyDescent="0.35">
      <c r="A188" s="43">
        <v>100000</v>
      </c>
      <c r="B188">
        <v>6300000</v>
      </c>
      <c r="AU188">
        <v>16000</v>
      </c>
      <c r="AV188">
        <v>57</v>
      </c>
    </row>
    <row r="189" spans="1:48" x14ac:dyDescent="0.35">
      <c r="A189">
        <v>95000</v>
      </c>
      <c r="B189">
        <v>3515000</v>
      </c>
      <c r="AU189">
        <v>14000</v>
      </c>
      <c r="AV189">
        <v>80</v>
      </c>
    </row>
    <row r="190" spans="1:48" x14ac:dyDescent="0.35">
      <c r="A190">
        <v>95000</v>
      </c>
      <c r="B190">
        <v>4180000</v>
      </c>
      <c r="AU190">
        <v>16000</v>
      </c>
      <c r="AV190">
        <v>50</v>
      </c>
    </row>
    <row r="191" spans="1:48" x14ac:dyDescent="0.35">
      <c r="A191">
        <v>92000</v>
      </c>
      <c r="B191">
        <v>3772000</v>
      </c>
      <c r="AU191">
        <v>14000</v>
      </c>
      <c r="AV191">
        <v>55</v>
      </c>
    </row>
    <row r="192" spans="1:48" x14ac:dyDescent="0.35">
      <c r="A192">
        <v>90000</v>
      </c>
      <c r="B192">
        <v>3600000</v>
      </c>
      <c r="AU192">
        <v>14000</v>
      </c>
      <c r="AV192">
        <v>40</v>
      </c>
    </row>
    <row r="193" spans="1:48" x14ac:dyDescent="0.35">
      <c r="A193">
        <v>103000</v>
      </c>
      <c r="B193">
        <v>4738000</v>
      </c>
      <c r="AU193">
        <v>10000</v>
      </c>
      <c r="AV193">
        <v>61</v>
      </c>
    </row>
    <row r="194" spans="1:48" x14ac:dyDescent="0.35">
      <c r="A194">
        <v>97000</v>
      </c>
      <c r="B194">
        <v>2619000</v>
      </c>
      <c r="AU194">
        <v>9000</v>
      </c>
      <c r="AV194">
        <v>63</v>
      </c>
    </row>
    <row r="195" spans="1:48" x14ac:dyDescent="0.35">
      <c r="A195">
        <v>87000</v>
      </c>
      <c r="B195">
        <v>3132000</v>
      </c>
      <c r="AU195">
        <v>9000</v>
      </c>
      <c r="AV195">
        <v>52</v>
      </c>
    </row>
    <row r="196" spans="1:48" x14ac:dyDescent="0.35">
      <c r="A196">
        <v>92000</v>
      </c>
      <c r="B196">
        <v>2944000</v>
      </c>
      <c r="AU196">
        <v>7000</v>
      </c>
      <c r="AV196">
        <v>44</v>
      </c>
    </row>
    <row r="197" spans="1:48" x14ac:dyDescent="0.35">
      <c r="A197">
        <v>9000</v>
      </c>
      <c r="B197">
        <v>639000</v>
      </c>
      <c r="AU197">
        <v>6000</v>
      </c>
      <c r="AV197">
        <v>55</v>
      </c>
    </row>
    <row r="198" spans="1:48" x14ac:dyDescent="0.35">
      <c r="A198">
        <v>9000</v>
      </c>
      <c r="B198">
        <v>594000</v>
      </c>
      <c r="AU198">
        <v>3000</v>
      </c>
      <c r="AV198">
        <v>50</v>
      </c>
    </row>
    <row r="199" spans="1:48" x14ac:dyDescent="0.35">
      <c r="A199">
        <v>8000</v>
      </c>
      <c r="B199">
        <v>488000</v>
      </c>
      <c r="AU199">
        <v>3000</v>
      </c>
      <c r="AV199">
        <v>50</v>
      </c>
    </row>
    <row r="200" spans="1:48" x14ac:dyDescent="0.35">
      <c r="A200">
        <v>6000</v>
      </c>
      <c r="B200">
        <v>456000</v>
      </c>
      <c r="AU200">
        <v>4000</v>
      </c>
      <c r="AV200">
        <v>48</v>
      </c>
    </row>
    <row r="201" spans="1:48" x14ac:dyDescent="0.35">
      <c r="A201">
        <v>9000</v>
      </c>
      <c r="B201">
        <v>720000</v>
      </c>
      <c r="AU201">
        <v>4000</v>
      </c>
      <c r="AV201">
        <v>78</v>
      </c>
    </row>
    <row r="202" spans="1:48" x14ac:dyDescent="0.35">
      <c r="A202">
        <v>7000</v>
      </c>
      <c r="B202">
        <v>420000</v>
      </c>
      <c r="AU202">
        <v>5000</v>
      </c>
      <c r="AV202">
        <v>54</v>
      </c>
    </row>
    <row r="203" spans="1:48" x14ac:dyDescent="0.35">
      <c r="A203">
        <v>7000</v>
      </c>
      <c r="B203">
        <v>385000</v>
      </c>
      <c r="AU203">
        <v>5000</v>
      </c>
      <c r="AV203">
        <v>48</v>
      </c>
    </row>
    <row r="204" spans="1:48" x14ac:dyDescent="0.35">
      <c r="A204">
        <v>8000</v>
      </c>
      <c r="B204">
        <v>680000</v>
      </c>
      <c r="AU204">
        <v>5000</v>
      </c>
      <c r="AV204">
        <v>56</v>
      </c>
    </row>
    <row r="205" spans="1:48" x14ac:dyDescent="0.35">
      <c r="A205">
        <v>10000</v>
      </c>
      <c r="B205">
        <v>660000</v>
      </c>
      <c r="AU205">
        <v>5000</v>
      </c>
      <c r="AV205">
        <v>50</v>
      </c>
    </row>
    <row r="206" spans="1:48" x14ac:dyDescent="0.35">
      <c r="A206">
        <v>9000</v>
      </c>
      <c r="B206">
        <v>567000</v>
      </c>
      <c r="AU206">
        <v>5000</v>
      </c>
      <c r="AV206">
        <v>56</v>
      </c>
    </row>
    <row r="207" spans="1:48" x14ac:dyDescent="0.35">
      <c r="A207">
        <v>8000</v>
      </c>
      <c r="B207">
        <v>448000</v>
      </c>
      <c r="AU207">
        <v>4000</v>
      </c>
      <c r="AV207">
        <v>61</v>
      </c>
    </row>
    <row r="208" spans="1:48" x14ac:dyDescent="0.35">
      <c r="A208">
        <v>8000</v>
      </c>
      <c r="B208">
        <v>272000</v>
      </c>
      <c r="AU208">
        <v>4000</v>
      </c>
      <c r="AV208">
        <v>39</v>
      </c>
    </row>
    <row r="209" spans="1:48" x14ac:dyDescent="0.35">
      <c r="A209">
        <v>9000</v>
      </c>
      <c r="B209">
        <v>369000</v>
      </c>
      <c r="AU209">
        <v>5000</v>
      </c>
      <c r="AV209">
        <v>35</v>
      </c>
    </row>
    <row r="210" spans="1:48" x14ac:dyDescent="0.35">
      <c r="A210">
        <v>7000</v>
      </c>
      <c r="B210">
        <v>350000</v>
      </c>
      <c r="AU210">
        <v>5000</v>
      </c>
      <c r="AV210">
        <v>67</v>
      </c>
    </row>
    <row r="211" spans="1:48" x14ac:dyDescent="0.35">
      <c r="A211">
        <v>7000</v>
      </c>
      <c r="B211">
        <v>427000</v>
      </c>
      <c r="AU211">
        <v>4000</v>
      </c>
      <c r="AV211">
        <v>39</v>
      </c>
    </row>
    <row r="212" spans="1:48" x14ac:dyDescent="0.35">
      <c r="A212">
        <v>9000</v>
      </c>
      <c r="B212">
        <v>828000</v>
      </c>
      <c r="AU212">
        <v>5000</v>
      </c>
      <c r="AV212">
        <v>51</v>
      </c>
    </row>
    <row r="213" spans="1:48" x14ac:dyDescent="0.35">
      <c r="A213">
        <v>10000</v>
      </c>
      <c r="B213">
        <v>810000</v>
      </c>
      <c r="AU213">
        <v>41000</v>
      </c>
      <c r="AV213">
        <v>111</v>
      </c>
    </row>
    <row r="214" spans="1:48" x14ac:dyDescent="0.35">
      <c r="A214">
        <v>8000</v>
      </c>
      <c r="B214">
        <v>520000</v>
      </c>
      <c r="AU214">
        <v>48000</v>
      </c>
      <c r="AV214">
        <v>114</v>
      </c>
    </row>
    <row r="215" spans="1:48" x14ac:dyDescent="0.35">
      <c r="A215">
        <v>7000</v>
      </c>
      <c r="B215">
        <v>532000</v>
      </c>
      <c r="AU215">
        <v>43000</v>
      </c>
      <c r="AV215">
        <v>94</v>
      </c>
    </row>
    <row r="216" spans="1:48" x14ac:dyDescent="0.35">
      <c r="A216">
        <v>8000</v>
      </c>
      <c r="B216">
        <v>496000</v>
      </c>
      <c r="AU216">
        <v>45000</v>
      </c>
      <c r="AV216">
        <v>106</v>
      </c>
    </row>
    <row r="217" spans="1:48" x14ac:dyDescent="0.35">
      <c r="A217">
        <v>5000</v>
      </c>
      <c r="B217">
        <v>280000</v>
      </c>
      <c r="AU217">
        <v>35000</v>
      </c>
      <c r="AV217">
        <v>124</v>
      </c>
    </row>
    <row r="218" spans="1:48" x14ac:dyDescent="0.35">
      <c r="A218">
        <v>7000</v>
      </c>
      <c r="B218">
        <v>413000</v>
      </c>
      <c r="AU218">
        <v>34000</v>
      </c>
      <c r="AV218">
        <v>90</v>
      </c>
    </row>
    <row r="219" spans="1:48" x14ac:dyDescent="0.35">
      <c r="A219">
        <v>8000</v>
      </c>
      <c r="B219">
        <v>512000</v>
      </c>
      <c r="AU219">
        <v>35000</v>
      </c>
      <c r="AV219">
        <v>98</v>
      </c>
    </row>
    <row r="220" spans="1:48" x14ac:dyDescent="0.35">
      <c r="A220">
        <v>7000</v>
      </c>
      <c r="B220">
        <v>378000</v>
      </c>
      <c r="AU220">
        <v>35000</v>
      </c>
      <c r="AV220">
        <v>97</v>
      </c>
    </row>
    <row r="221" spans="1:48" x14ac:dyDescent="0.35">
      <c r="A221">
        <v>8000</v>
      </c>
      <c r="B221">
        <v>424000</v>
      </c>
      <c r="AU221">
        <v>30000</v>
      </c>
      <c r="AV221">
        <v>90</v>
      </c>
    </row>
    <row r="222" spans="1:48" x14ac:dyDescent="0.35">
      <c r="A222">
        <v>7000</v>
      </c>
      <c r="B222">
        <v>469000</v>
      </c>
      <c r="AU222">
        <v>29000</v>
      </c>
      <c r="AV222">
        <v>89</v>
      </c>
    </row>
    <row r="223" spans="1:48" x14ac:dyDescent="0.35">
      <c r="A223">
        <v>9000</v>
      </c>
      <c r="B223">
        <v>288000</v>
      </c>
      <c r="AU223">
        <v>40000</v>
      </c>
      <c r="AV223">
        <v>77</v>
      </c>
    </row>
    <row r="224" spans="1:48" x14ac:dyDescent="0.35">
      <c r="A224">
        <v>10000</v>
      </c>
      <c r="B224">
        <v>430000</v>
      </c>
      <c r="AU224">
        <v>37000</v>
      </c>
      <c r="AV224">
        <v>103</v>
      </c>
    </row>
    <row r="225" spans="1:48" x14ac:dyDescent="0.35">
      <c r="A225">
        <v>8000</v>
      </c>
      <c r="B225">
        <v>408000</v>
      </c>
      <c r="AU225">
        <v>36000</v>
      </c>
      <c r="AV225">
        <v>80</v>
      </c>
    </row>
    <row r="226" spans="1:48" x14ac:dyDescent="0.35">
      <c r="A226">
        <v>8000</v>
      </c>
      <c r="B226">
        <v>472000</v>
      </c>
      <c r="AU226">
        <v>36000</v>
      </c>
      <c r="AV226">
        <v>77</v>
      </c>
    </row>
    <row r="227" spans="1:48" x14ac:dyDescent="0.35">
      <c r="A227">
        <v>16000</v>
      </c>
      <c r="B227">
        <v>736000</v>
      </c>
      <c r="AU227">
        <v>41000</v>
      </c>
      <c r="AV227">
        <v>86</v>
      </c>
    </row>
    <row r="228" spans="1:48" x14ac:dyDescent="0.35">
      <c r="A228">
        <v>13000</v>
      </c>
      <c r="B228">
        <v>871000</v>
      </c>
      <c r="AU228">
        <v>7000</v>
      </c>
      <c r="AV228">
        <v>44</v>
      </c>
    </row>
    <row r="229" spans="1:48" x14ac:dyDescent="0.35">
      <c r="A229">
        <v>15000</v>
      </c>
      <c r="B229">
        <v>1020000</v>
      </c>
      <c r="AU229">
        <v>6000</v>
      </c>
      <c r="AV229">
        <v>46</v>
      </c>
    </row>
    <row r="230" spans="1:48" x14ac:dyDescent="0.35">
      <c r="A230">
        <v>13000</v>
      </c>
      <c r="B230">
        <v>663000</v>
      </c>
      <c r="AU230">
        <v>6000</v>
      </c>
      <c r="AV230">
        <v>46</v>
      </c>
    </row>
    <row r="231" spans="1:48" x14ac:dyDescent="0.35">
      <c r="A231">
        <v>17000</v>
      </c>
      <c r="B231">
        <v>884000</v>
      </c>
      <c r="AU231">
        <v>4000</v>
      </c>
      <c r="AV231">
        <v>46</v>
      </c>
    </row>
    <row r="232" spans="1:48" x14ac:dyDescent="0.35">
      <c r="A232">
        <v>16000</v>
      </c>
      <c r="B232">
        <v>912000</v>
      </c>
      <c r="AU232">
        <v>3000</v>
      </c>
      <c r="AV232">
        <v>46</v>
      </c>
    </row>
    <row r="233" spans="1:48" x14ac:dyDescent="0.35">
      <c r="A233">
        <v>14000</v>
      </c>
      <c r="B233">
        <v>1120000</v>
      </c>
      <c r="AU233">
        <v>2000</v>
      </c>
      <c r="AV233">
        <v>42</v>
      </c>
    </row>
    <row r="234" spans="1:48" x14ac:dyDescent="0.35">
      <c r="A234">
        <v>16000</v>
      </c>
      <c r="B234" s="43">
        <v>800000</v>
      </c>
      <c r="AU234">
        <v>10000</v>
      </c>
      <c r="AV234">
        <v>26</v>
      </c>
    </row>
    <row r="235" spans="1:48" x14ac:dyDescent="0.35">
      <c r="A235">
        <v>14000</v>
      </c>
      <c r="B235">
        <v>770000</v>
      </c>
      <c r="AU235">
        <v>14000</v>
      </c>
      <c r="AV235">
        <v>22</v>
      </c>
    </row>
    <row r="236" spans="1:48" x14ac:dyDescent="0.35">
      <c r="A236">
        <v>14000</v>
      </c>
      <c r="B236">
        <v>560000</v>
      </c>
      <c r="AU236">
        <v>11000</v>
      </c>
      <c r="AV236">
        <v>21</v>
      </c>
    </row>
    <row r="237" spans="1:48" x14ac:dyDescent="0.35">
      <c r="A237">
        <v>10000</v>
      </c>
      <c r="B237">
        <v>610000</v>
      </c>
      <c r="AU237">
        <v>11000</v>
      </c>
      <c r="AV237">
        <v>20</v>
      </c>
    </row>
    <row r="238" spans="1:48" x14ac:dyDescent="0.35">
      <c r="A238">
        <v>9000</v>
      </c>
      <c r="B238">
        <v>567000</v>
      </c>
      <c r="AU238">
        <v>11000</v>
      </c>
      <c r="AV238">
        <v>41</v>
      </c>
    </row>
    <row r="239" spans="1:48" x14ac:dyDescent="0.35">
      <c r="A239">
        <v>9000</v>
      </c>
      <c r="B239">
        <v>468000</v>
      </c>
      <c r="AU239">
        <v>8000</v>
      </c>
      <c r="AV239">
        <v>33</v>
      </c>
    </row>
    <row r="240" spans="1:48" x14ac:dyDescent="0.35">
      <c r="A240">
        <v>7000</v>
      </c>
      <c r="B240">
        <v>308000</v>
      </c>
      <c r="AU240">
        <v>7000</v>
      </c>
      <c r="AV240">
        <v>31</v>
      </c>
    </row>
    <row r="241" spans="1:48" x14ac:dyDescent="0.35">
      <c r="A241">
        <v>6000</v>
      </c>
      <c r="B241">
        <v>330000</v>
      </c>
      <c r="AU241">
        <v>8000</v>
      </c>
      <c r="AV241">
        <v>26</v>
      </c>
    </row>
    <row r="242" spans="1:48" x14ac:dyDescent="0.35">
      <c r="A242">
        <v>3000</v>
      </c>
      <c r="B242">
        <v>150000</v>
      </c>
      <c r="AU242">
        <v>11000</v>
      </c>
      <c r="AV242">
        <v>23</v>
      </c>
    </row>
    <row r="243" spans="1:48" x14ac:dyDescent="0.35">
      <c r="A243">
        <v>3000</v>
      </c>
      <c r="B243">
        <v>150000</v>
      </c>
      <c r="AU243">
        <v>9000</v>
      </c>
      <c r="AV243">
        <v>26</v>
      </c>
    </row>
    <row r="244" spans="1:48" x14ac:dyDescent="0.35">
      <c r="A244">
        <v>4000</v>
      </c>
      <c r="B244">
        <v>192000</v>
      </c>
      <c r="AU244">
        <v>7000</v>
      </c>
      <c r="AV244">
        <v>42</v>
      </c>
    </row>
    <row r="245" spans="1:48" x14ac:dyDescent="0.35">
      <c r="A245">
        <v>4000</v>
      </c>
      <c r="B245">
        <v>312000</v>
      </c>
      <c r="AU245">
        <v>6000</v>
      </c>
      <c r="AV245">
        <v>50</v>
      </c>
    </row>
    <row r="246" spans="1:48" x14ac:dyDescent="0.35">
      <c r="A246">
        <v>5000</v>
      </c>
      <c r="B246">
        <v>270000</v>
      </c>
      <c r="AU246">
        <v>5000</v>
      </c>
      <c r="AV246">
        <v>41</v>
      </c>
    </row>
    <row r="247" spans="1:48" x14ac:dyDescent="0.35">
      <c r="A247">
        <v>5000</v>
      </c>
      <c r="B247">
        <v>240000</v>
      </c>
      <c r="AU247">
        <v>4000</v>
      </c>
      <c r="AV247">
        <v>30</v>
      </c>
    </row>
    <row r="248" spans="1:48" x14ac:dyDescent="0.35">
      <c r="A248">
        <v>5000</v>
      </c>
      <c r="B248">
        <v>280000</v>
      </c>
      <c r="AU248">
        <v>4000</v>
      </c>
      <c r="AV248">
        <v>34</v>
      </c>
    </row>
    <row r="249" spans="1:48" x14ac:dyDescent="0.35">
      <c r="A249">
        <v>5000</v>
      </c>
      <c r="B249">
        <v>250000</v>
      </c>
      <c r="AU249">
        <v>80000</v>
      </c>
      <c r="AV249">
        <v>85</v>
      </c>
    </row>
    <row r="250" spans="1:48" x14ac:dyDescent="0.35">
      <c r="A250">
        <v>5000</v>
      </c>
      <c r="B250">
        <v>280000</v>
      </c>
      <c r="AU250">
        <v>73000</v>
      </c>
      <c r="AV250">
        <v>85</v>
      </c>
    </row>
    <row r="251" spans="1:48" x14ac:dyDescent="0.35">
      <c r="A251">
        <v>4000</v>
      </c>
      <c r="B251">
        <v>244000</v>
      </c>
      <c r="AU251">
        <v>72000</v>
      </c>
      <c r="AV251">
        <v>75</v>
      </c>
    </row>
    <row r="252" spans="1:48" x14ac:dyDescent="0.35">
      <c r="A252">
        <v>4000</v>
      </c>
      <c r="B252">
        <v>156000</v>
      </c>
      <c r="AU252">
        <v>76000</v>
      </c>
      <c r="AV252">
        <v>60</v>
      </c>
    </row>
    <row r="253" spans="1:48" x14ac:dyDescent="0.35">
      <c r="A253">
        <v>5000</v>
      </c>
      <c r="B253">
        <v>175000</v>
      </c>
      <c r="AU253">
        <v>72000</v>
      </c>
      <c r="AV253">
        <v>77</v>
      </c>
    </row>
    <row r="254" spans="1:48" x14ac:dyDescent="0.35">
      <c r="A254">
        <v>5000</v>
      </c>
      <c r="B254">
        <v>335000</v>
      </c>
      <c r="AU254">
        <v>65000</v>
      </c>
      <c r="AV254">
        <v>74</v>
      </c>
    </row>
    <row r="255" spans="1:48" x14ac:dyDescent="0.35">
      <c r="A255">
        <v>4000</v>
      </c>
      <c r="B255">
        <v>156000</v>
      </c>
      <c r="AU255">
        <v>65000</v>
      </c>
      <c r="AV255">
        <v>67</v>
      </c>
    </row>
    <row r="256" spans="1:48" x14ac:dyDescent="0.35">
      <c r="A256">
        <v>5000</v>
      </c>
      <c r="B256">
        <v>255000</v>
      </c>
      <c r="AU256">
        <v>65000</v>
      </c>
      <c r="AV256">
        <v>68</v>
      </c>
    </row>
    <row r="257" spans="1:48" x14ac:dyDescent="0.35">
      <c r="A257">
        <v>41000</v>
      </c>
      <c r="B257">
        <v>4551000</v>
      </c>
      <c r="AU257">
        <v>72000</v>
      </c>
      <c r="AV257">
        <v>55</v>
      </c>
    </row>
    <row r="258" spans="1:48" x14ac:dyDescent="0.35">
      <c r="A258">
        <v>48000</v>
      </c>
      <c r="B258">
        <v>5472000</v>
      </c>
      <c r="AU258">
        <v>72000</v>
      </c>
      <c r="AV258">
        <v>64</v>
      </c>
    </row>
    <row r="259" spans="1:48" x14ac:dyDescent="0.35">
      <c r="A259">
        <v>43000</v>
      </c>
      <c r="B259">
        <v>4042000</v>
      </c>
      <c r="AU259">
        <v>71000</v>
      </c>
      <c r="AV259">
        <v>73</v>
      </c>
    </row>
    <row r="260" spans="1:48" x14ac:dyDescent="0.35">
      <c r="A260">
        <v>45000</v>
      </c>
      <c r="B260">
        <v>4770000</v>
      </c>
      <c r="AU260">
        <v>66000</v>
      </c>
      <c r="AV260">
        <v>60</v>
      </c>
    </row>
    <row r="261" spans="1:48" x14ac:dyDescent="0.35">
      <c r="A261">
        <v>35000</v>
      </c>
      <c r="B261">
        <v>4340000</v>
      </c>
      <c r="AU261">
        <v>71000</v>
      </c>
      <c r="AV261">
        <v>58</v>
      </c>
    </row>
    <row r="262" spans="1:48" x14ac:dyDescent="0.35">
      <c r="A262">
        <v>34000</v>
      </c>
      <c r="B262">
        <v>3060000</v>
      </c>
      <c r="AU262">
        <v>74000</v>
      </c>
      <c r="AV262">
        <v>64</v>
      </c>
    </row>
    <row r="263" spans="1:48" x14ac:dyDescent="0.35">
      <c r="A263">
        <v>35000</v>
      </c>
      <c r="B263">
        <v>3430000</v>
      </c>
      <c r="AU263">
        <v>73000</v>
      </c>
      <c r="AV263">
        <v>57</v>
      </c>
    </row>
    <row r="264" spans="1:48" x14ac:dyDescent="0.35">
      <c r="A264">
        <v>35000</v>
      </c>
      <c r="B264">
        <v>3395000</v>
      </c>
      <c r="AU264">
        <v>140000</v>
      </c>
      <c r="AV264">
        <v>79</v>
      </c>
    </row>
    <row r="265" spans="1:48" x14ac:dyDescent="0.35">
      <c r="A265">
        <v>30000</v>
      </c>
      <c r="B265">
        <v>2700000</v>
      </c>
      <c r="AU265">
        <v>145000</v>
      </c>
      <c r="AV265">
        <v>82</v>
      </c>
    </row>
    <row r="266" spans="1:48" x14ac:dyDescent="0.35">
      <c r="A266">
        <v>29000</v>
      </c>
      <c r="B266">
        <v>2581000</v>
      </c>
      <c r="AU266">
        <v>150000</v>
      </c>
      <c r="AV266">
        <v>90</v>
      </c>
    </row>
    <row r="267" spans="1:48" x14ac:dyDescent="0.35">
      <c r="A267">
        <v>40000</v>
      </c>
      <c r="B267">
        <v>3080000</v>
      </c>
      <c r="AU267">
        <v>135000</v>
      </c>
      <c r="AV267">
        <v>81</v>
      </c>
    </row>
    <row r="268" spans="1:48" x14ac:dyDescent="0.35">
      <c r="A268">
        <v>37000</v>
      </c>
      <c r="B268">
        <v>3811000</v>
      </c>
      <c r="AU268">
        <v>117000</v>
      </c>
      <c r="AV268">
        <v>73</v>
      </c>
    </row>
    <row r="269" spans="1:48" x14ac:dyDescent="0.35">
      <c r="A269">
        <v>36000</v>
      </c>
      <c r="B269">
        <v>2880000</v>
      </c>
      <c r="AU269">
        <v>120000</v>
      </c>
      <c r="AV269">
        <v>83</v>
      </c>
    </row>
    <row r="270" spans="1:48" x14ac:dyDescent="0.35">
      <c r="A270">
        <v>36000</v>
      </c>
      <c r="B270">
        <v>2772000</v>
      </c>
      <c r="AU270">
        <v>135000</v>
      </c>
      <c r="AV270">
        <v>75</v>
      </c>
    </row>
    <row r="271" spans="1:48" x14ac:dyDescent="0.35">
      <c r="A271">
        <v>41000</v>
      </c>
      <c r="B271">
        <v>3526000</v>
      </c>
      <c r="AU271">
        <v>120000</v>
      </c>
      <c r="AV271">
        <v>74</v>
      </c>
    </row>
    <row r="272" spans="1:48" x14ac:dyDescent="0.35">
      <c r="A272">
        <v>7000</v>
      </c>
      <c r="B272">
        <v>308000</v>
      </c>
      <c r="AU272">
        <v>125000</v>
      </c>
      <c r="AV272">
        <v>80</v>
      </c>
    </row>
    <row r="273" spans="1:48" x14ac:dyDescent="0.35">
      <c r="A273">
        <v>6000</v>
      </c>
      <c r="B273">
        <v>276000</v>
      </c>
      <c r="AU273">
        <v>130000</v>
      </c>
      <c r="AV273">
        <v>68</v>
      </c>
    </row>
    <row r="274" spans="1:48" x14ac:dyDescent="0.35">
      <c r="A274">
        <v>6000</v>
      </c>
      <c r="B274">
        <v>276000</v>
      </c>
      <c r="AU274">
        <v>122000</v>
      </c>
      <c r="AV274">
        <v>78</v>
      </c>
    </row>
    <row r="275" spans="1:48" x14ac:dyDescent="0.35">
      <c r="A275">
        <v>4000</v>
      </c>
      <c r="B275">
        <v>184000</v>
      </c>
      <c r="AU275">
        <v>122000</v>
      </c>
      <c r="AV275">
        <v>65</v>
      </c>
    </row>
    <row r="276" spans="1:48" x14ac:dyDescent="0.35">
      <c r="A276">
        <v>3000</v>
      </c>
      <c r="B276">
        <v>138000</v>
      </c>
      <c r="AU276">
        <v>128000</v>
      </c>
      <c r="AV276">
        <v>66</v>
      </c>
    </row>
    <row r="277" spans="1:48" x14ac:dyDescent="0.35">
      <c r="A277">
        <v>2000</v>
      </c>
      <c r="B277">
        <v>84000</v>
      </c>
      <c r="AU277">
        <v>120000</v>
      </c>
      <c r="AV277">
        <v>53</v>
      </c>
    </row>
    <row r="278" spans="1:48" x14ac:dyDescent="0.35">
      <c r="A278">
        <v>10000</v>
      </c>
      <c r="B278">
        <v>260000</v>
      </c>
      <c r="AU278">
        <v>125000</v>
      </c>
      <c r="AV278">
        <v>67</v>
      </c>
    </row>
    <row r="279" spans="1:48" x14ac:dyDescent="0.35">
      <c r="A279">
        <v>14000</v>
      </c>
      <c r="B279">
        <v>308000</v>
      </c>
      <c r="AU279">
        <v>23000</v>
      </c>
      <c r="AV279">
        <v>66</v>
      </c>
    </row>
    <row r="280" spans="1:48" x14ac:dyDescent="0.35">
      <c r="A280">
        <v>11000</v>
      </c>
      <c r="B280">
        <v>231000</v>
      </c>
      <c r="AU280">
        <v>24000</v>
      </c>
      <c r="AV280">
        <v>65</v>
      </c>
    </row>
    <row r="281" spans="1:48" x14ac:dyDescent="0.35">
      <c r="A281">
        <v>11000</v>
      </c>
      <c r="B281">
        <v>220000</v>
      </c>
      <c r="AU281">
        <v>23000</v>
      </c>
      <c r="AV281">
        <v>75</v>
      </c>
    </row>
    <row r="282" spans="1:48" x14ac:dyDescent="0.35">
      <c r="A282">
        <v>11000</v>
      </c>
      <c r="B282">
        <v>451000</v>
      </c>
      <c r="AU282">
        <v>22000</v>
      </c>
      <c r="AV282">
        <v>61</v>
      </c>
    </row>
    <row r="283" spans="1:48" x14ac:dyDescent="0.35">
      <c r="A283">
        <v>8000</v>
      </c>
      <c r="B283">
        <v>264000</v>
      </c>
      <c r="AU283">
        <v>18000</v>
      </c>
      <c r="AV283">
        <v>50</v>
      </c>
    </row>
    <row r="284" spans="1:48" x14ac:dyDescent="0.35">
      <c r="A284">
        <v>7000</v>
      </c>
      <c r="B284">
        <v>217000</v>
      </c>
      <c r="AU284">
        <v>17000</v>
      </c>
      <c r="AV284">
        <v>53</v>
      </c>
    </row>
    <row r="285" spans="1:48" x14ac:dyDescent="0.35">
      <c r="A285">
        <v>8000</v>
      </c>
      <c r="B285">
        <v>208000</v>
      </c>
      <c r="AU285">
        <v>16000</v>
      </c>
      <c r="AV285">
        <v>41</v>
      </c>
    </row>
    <row r="286" spans="1:48" x14ac:dyDescent="0.35">
      <c r="A286">
        <v>11000</v>
      </c>
      <c r="B286">
        <v>253000</v>
      </c>
      <c r="AU286">
        <v>15000</v>
      </c>
      <c r="AV286">
        <v>50</v>
      </c>
    </row>
    <row r="287" spans="1:48" x14ac:dyDescent="0.35">
      <c r="A287">
        <v>9000</v>
      </c>
      <c r="B287">
        <v>234000</v>
      </c>
      <c r="AU287">
        <v>15000</v>
      </c>
      <c r="AV287">
        <v>46</v>
      </c>
    </row>
    <row r="288" spans="1:48" x14ac:dyDescent="0.35">
      <c r="A288">
        <v>7000</v>
      </c>
      <c r="B288">
        <v>294000</v>
      </c>
      <c r="AU288">
        <v>14000</v>
      </c>
      <c r="AV288">
        <v>46</v>
      </c>
    </row>
    <row r="289" spans="1:48" x14ac:dyDescent="0.35">
      <c r="A289">
        <v>6000</v>
      </c>
      <c r="B289" s="43">
        <v>300000</v>
      </c>
      <c r="AU289">
        <v>11000</v>
      </c>
      <c r="AV289">
        <v>53</v>
      </c>
    </row>
    <row r="290" spans="1:48" x14ac:dyDescent="0.35">
      <c r="A290">
        <v>5000</v>
      </c>
      <c r="B290">
        <v>205000</v>
      </c>
      <c r="AU290">
        <v>11000</v>
      </c>
      <c r="AV290">
        <v>47</v>
      </c>
    </row>
    <row r="291" spans="1:48" x14ac:dyDescent="0.35">
      <c r="A291">
        <v>4000</v>
      </c>
      <c r="B291">
        <v>120000</v>
      </c>
      <c r="AU291">
        <v>11000</v>
      </c>
      <c r="AV291">
        <v>52</v>
      </c>
    </row>
    <row r="292" spans="1:48" x14ac:dyDescent="0.35">
      <c r="A292">
        <v>4000</v>
      </c>
      <c r="B292">
        <v>136000</v>
      </c>
      <c r="AU292">
        <v>8000</v>
      </c>
      <c r="AV292">
        <v>43</v>
      </c>
    </row>
    <row r="293" spans="1:48" x14ac:dyDescent="0.35">
      <c r="A293">
        <v>80000</v>
      </c>
      <c r="B293">
        <v>6800000</v>
      </c>
      <c r="AU293">
        <v>7000</v>
      </c>
      <c r="AV293">
        <v>53</v>
      </c>
    </row>
    <row r="294" spans="1:48" x14ac:dyDescent="0.35">
      <c r="A294">
        <v>73000</v>
      </c>
      <c r="B294">
        <v>6205000</v>
      </c>
      <c r="AU294">
        <v>18000</v>
      </c>
      <c r="AV294">
        <v>86</v>
      </c>
    </row>
    <row r="295" spans="1:48" x14ac:dyDescent="0.35">
      <c r="A295">
        <v>72000</v>
      </c>
      <c r="B295">
        <v>5400000</v>
      </c>
      <c r="AU295">
        <v>18000</v>
      </c>
      <c r="AV295">
        <v>73</v>
      </c>
    </row>
    <row r="296" spans="1:48" x14ac:dyDescent="0.35">
      <c r="A296">
        <v>76000</v>
      </c>
      <c r="B296">
        <v>4560000</v>
      </c>
      <c r="AU296">
        <v>17000</v>
      </c>
      <c r="AV296">
        <v>72</v>
      </c>
    </row>
    <row r="297" spans="1:48" x14ac:dyDescent="0.35">
      <c r="A297">
        <v>72000</v>
      </c>
      <c r="B297">
        <v>5544000</v>
      </c>
      <c r="AU297">
        <v>17000</v>
      </c>
      <c r="AV297">
        <v>66</v>
      </c>
    </row>
    <row r="298" spans="1:48" x14ac:dyDescent="0.35">
      <c r="A298">
        <v>65000</v>
      </c>
      <c r="B298">
        <v>4810000</v>
      </c>
      <c r="AU298">
        <v>18000</v>
      </c>
      <c r="AV298">
        <v>78</v>
      </c>
    </row>
    <row r="299" spans="1:48" x14ac:dyDescent="0.35">
      <c r="A299">
        <v>65000</v>
      </c>
      <c r="B299">
        <v>4355000</v>
      </c>
      <c r="AU299">
        <v>21000</v>
      </c>
      <c r="AV299">
        <v>69</v>
      </c>
    </row>
    <row r="300" spans="1:48" x14ac:dyDescent="0.35">
      <c r="A300">
        <v>65000</v>
      </c>
      <c r="B300">
        <v>4420000</v>
      </c>
      <c r="AU300">
        <v>18000</v>
      </c>
      <c r="AV300">
        <v>65</v>
      </c>
    </row>
    <row r="301" spans="1:48" x14ac:dyDescent="0.35">
      <c r="A301">
        <v>72000</v>
      </c>
      <c r="B301">
        <v>3960000</v>
      </c>
      <c r="AU301">
        <v>16000</v>
      </c>
      <c r="AV301">
        <v>80</v>
      </c>
    </row>
    <row r="302" spans="1:48" x14ac:dyDescent="0.35">
      <c r="A302">
        <v>72000</v>
      </c>
      <c r="B302">
        <v>4608000</v>
      </c>
      <c r="AU302">
        <v>14000</v>
      </c>
      <c r="AV302">
        <v>98</v>
      </c>
    </row>
    <row r="303" spans="1:48" x14ac:dyDescent="0.35">
      <c r="A303">
        <v>71000</v>
      </c>
      <c r="B303">
        <v>5183000</v>
      </c>
      <c r="AU303">
        <v>15000</v>
      </c>
      <c r="AV303">
        <v>92</v>
      </c>
    </row>
    <row r="304" spans="1:48" x14ac:dyDescent="0.35">
      <c r="A304">
        <v>66000</v>
      </c>
      <c r="B304">
        <v>3960000</v>
      </c>
      <c r="AU304">
        <v>14000</v>
      </c>
      <c r="AV304">
        <v>98</v>
      </c>
    </row>
    <row r="305" spans="1:48" x14ac:dyDescent="0.35">
      <c r="A305">
        <v>71000</v>
      </c>
      <c r="B305">
        <v>4118000</v>
      </c>
      <c r="AU305">
        <v>14000</v>
      </c>
      <c r="AV305">
        <v>104</v>
      </c>
    </row>
    <row r="306" spans="1:48" x14ac:dyDescent="0.35">
      <c r="A306">
        <v>74000</v>
      </c>
      <c r="B306">
        <v>4736000</v>
      </c>
      <c r="AU306">
        <v>16000</v>
      </c>
      <c r="AV306">
        <v>98</v>
      </c>
    </row>
    <row r="307" spans="1:48" x14ac:dyDescent="0.35">
      <c r="A307">
        <v>73000</v>
      </c>
      <c r="B307">
        <v>4161000</v>
      </c>
      <c r="AU307">
        <v>18000</v>
      </c>
      <c r="AV307">
        <v>115</v>
      </c>
    </row>
    <row r="308" spans="1:48" x14ac:dyDescent="0.35">
      <c r="A308">
        <v>140000</v>
      </c>
      <c r="B308">
        <v>11060000</v>
      </c>
      <c r="AU308">
        <v>18000</v>
      </c>
      <c r="AV308">
        <v>118</v>
      </c>
    </row>
    <row r="309" spans="1:48" x14ac:dyDescent="0.35">
      <c r="A309">
        <v>145000</v>
      </c>
      <c r="B309">
        <v>11890000</v>
      </c>
      <c r="AU309">
        <v>115000</v>
      </c>
      <c r="AV309">
        <v>122</v>
      </c>
    </row>
    <row r="310" spans="1:48" x14ac:dyDescent="0.35">
      <c r="A310">
        <v>150000</v>
      </c>
      <c r="B310">
        <v>13500000</v>
      </c>
      <c r="AU310">
        <v>122000</v>
      </c>
      <c r="AV310">
        <v>70</v>
      </c>
    </row>
    <row r="311" spans="1:48" x14ac:dyDescent="0.35">
      <c r="A311">
        <v>135000</v>
      </c>
      <c r="B311">
        <v>10935000</v>
      </c>
      <c r="AU311">
        <v>124000</v>
      </c>
      <c r="AV311">
        <v>88</v>
      </c>
    </row>
    <row r="312" spans="1:48" x14ac:dyDescent="0.35">
      <c r="A312">
        <v>117000</v>
      </c>
      <c r="B312">
        <v>8541000</v>
      </c>
      <c r="AU312">
        <v>136000</v>
      </c>
      <c r="AV312">
        <v>102</v>
      </c>
    </row>
    <row r="313" spans="1:48" x14ac:dyDescent="0.35">
      <c r="A313">
        <v>120000</v>
      </c>
      <c r="B313">
        <v>9960000</v>
      </c>
      <c r="AU313">
        <v>134000</v>
      </c>
      <c r="AV313">
        <v>63</v>
      </c>
    </row>
    <row r="314" spans="1:48" x14ac:dyDescent="0.35">
      <c r="A314">
        <v>135000</v>
      </c>
      <c r="B314">
        <v>10125000</v>
      </c>
      <c r="AU314">
        <v>145000</v>
      </c>
      <c r="AV314">
        <v>66</v>
      </c>
    </row>
    <row r="315" spans="1:48" x14ac:dyDescent="0.35">
      <c r="A315">
        <v>120000</v>
      </c>
      <c r="B315">
        <v>8880000</v>
      </c>
      <c r="AU315">
        <v>140000</v>
      </c>
      <c r="AV315">
        <v>77</v>
      </c>
    </row>
    <row r="316" spans="1:48" x14ac:dyDescent="0.35">
      <c r="A316">
        <v>125000</v>
      </c>
      <c r="B316" s="43">
        <v>10000000</v>
      </c>
      <c r="AU316">
        <v>130000</v>
      </c>
      <c r="AV316">
        <v>67</v>
      </c>
    </row>
    <row r="317" spans="1:48" x14ac:dyDescent="0.35">
      <c r="A317">
        <v>130000</v>
      </c>
      <c r="B317">
        <v>8840000</v>
      </c>
      <c r="AU317">
        <v>132000</v>
      </c>
      <c r="AV317">
        <v>79</v>
      </c>
    </row>
    <row r="318" spans="1:48" x14ac:dyDescent="0.35">
      <c r="A318">
        <v>122000</v>
      </c>
      <c r="B318">
        <v>9516000</v>
      </c>
      <c r="AU318">
        <v>135000</v>
      </c>
      <c r="AV318">
        <v>68</v>
      </c>
    </row>
    <row r="319" spans="1:48" x14ac:dyDescent="0.35">
      <c r="A319">
        <v>122000</v>
      </c>
      <c r="B319">
        <v>7930000</v>
      </c>
      <c r="AU319">
        <v>134000</v>
      </c>
      <c r="AV319">
        <v>70</v>
      </c>
    </row>
    <row r="320" spans="1:48" x14ac:dyDescent="0.35">
      <c r="A320">
        <v>128000</v>
      </c>
      <c r="B320">
        <v>8448000</v>
      </c>
      <c r="AU320">
        <v>146000</v>
      </c>
      <c r="AV320">
        <v>70</v>
      </c>
    </row>
    <row r="321" spans="1:48" x14ac:dyDescent="0.35">
      <c r="A321">
        <v>120000</v>
      </c>
      <c r="B321">
        <v>6360000</v>
      </c>
      <c r="AU321">
        <v>157000</v>
      </c>
      <c r="AV321">
        <v>74</v>
      </c>
    </row>
    <row r="322" spans="1:48" x14ac:dyDescent="0.35">
      <c r="A322">
        <v>125000</v>
      </c>
      <c r="B322">
        <v>8375000</v>
      </c>
      <c r="AU322">
        <v>145000</v>
      </c>
      <c r="AV322">
        <v>92</v>
      </c>
    </row>
    <row r="323" spans="1:48" x14ac:dyDescent="0.35">
      <c r="A323">
        <v>23000</v>
      </c>
      <c r="B323">
        <v>1518000</v>
      </c>
      <c r="AU323">
        <v>145000</v>
      </c>
      <c r="AV323">
        <v>52</v>
      </c>
    </row>
    <row r="324" spans="1:48" x14ac:dyDescent="0.35">
      <c r="A324">
        <v>24000</v>
      </c>
      <c r="B324">
        <v>1560000</v>
      </c>
      <c r="AU324">
        <v>8000</v>
      </c>
      <c r="AV324">
        <v>59</v>
      </c>
    </row>
    <row r="325" spans="1:48" x14ac:dyDescent="0.35">
      <c r="A325">
        <v>23000</v>
      </c>
      <c r="B325">
        <v>1725000</v>
      </c>
      <c r="AU325">
        <v>9000</v>
      </c>
      <c r="AV325">
        <v>46</v>
      </c>
    </row>
    <row r="326" spans="1:48" x14ac:dyDescent="0.35">
      <c r="A326">
        <v>22000</v>
      </c>
      <c r="B326">
        <v>1342000</v>
      </c>
      <c r="AU326">
        <v>11000</v>
      </c>
      <c r="AV326">
        <v>49</v>
      </c>
    </row>
    <row r="327" spans="1:48" x14ac:dyDescent="0.35">
      <c r="A327">
        <v>18000</v>
      </c>
      <c r="B327" s="43">
        <v>900000</v>
      </c>
      <c r="AU327">
        <v>13000</v>
      </c>
      <c r="AV327">
        <v>44</v>
      </c>
    </row>
    <row r="328" spans="1:48" x14ac:dyDescent="0.35">
      <c r="A328">
        <v>17000</v>
      </c>
      <c r="B328">
        <v>901000</v>
      </c>
      <c r="AU328">
        <v>16000</v>
      </c>
      <c r="AV328">
        <v>42</v>
      </c>
    </row>
    <row r="329" spans="1:48" x14ac:dyDescent="0.35">
      <c r="A329">
        <v>16000</v>
      </c>
      <c r="B329">
        <v>656000</v>
      </c>
      <c r="AU329">
        <v>10000</v>
      </c>
      <c r="AV329">
        <v>44</v>
      </c>
    </row>
    <row r="330" spans="1:48" x14ac:dyDescent="0.35">
      <c r="A330">
        <v>15000</v>
      </c>
      <c r="B330">
        <v>750000</v>
      </c>
      <c r="AU330">
        <v>9000</v>
      </c>
      <c r="AV330">
        <v>40</v>
      </c>
    </row>
    <row r="331" spans="1:48" x14ac:dyDescent="0.35">
      <c r="A331">
        <v>15000</v>
      </c>
      <c r="B331">
        <v>690000</v>
      </c>
      <c r="AU331">
        <v>10000</v>
      </c>
      <c r="AV331">
        <v>54</v>
      </c>
    </row>
    <row r="332" spans="1:48" x14ac:dyDescent="0.35">
      <c r="A332">
        <v>14000</v>
      </c>
      <c r="B332">
        <v>644000</v>
      </c>
      <c r="AU332">
        <v>10000</v>
      </c>
      <c r="AV332">
        <v>50</v>
      </c>
    </row>
    <row r="333" spans="1:48" x14ac:dyDescent="0.35">
      <c r="A333">
        <v>11000</v>
      </c>
      <c r="B333">
        <v>583000</v>
      </c>
      <c r="AU333">
        <v>12000</v>
      </c>
      <c r="AV333">
        <v>45</v>
      </c>
    </row>
    <row r="334" spans="1:48" x14ac:dyDescent="0.35">
      <c r="A334">
        <v>11000</v>
      </c>
      <c r="B334">
        <v>517000</v>
      </c>
      <c r="AU334">
        <v>12000</v>
      </c>
      <c r="AV334">
        <v>52</v>
      </c>
    </row>
    <row r="335" spans="1:48" x14ac:dyDescent="0.35">
      <c r="A335">
        <v>11000</v>
      </c>
      <c r="B335">
        <v>572000</v>
      </c>
      <c r="AU335">
        <v>11000</v>
      </c>
      <c r="AV335">
        <v>45</v>
      </c>
    </row>
    <row r="336" spans="1:48" x14ac:dyDescent="0.35">
      <c r="A336">
        <v>8000</v>
      </c>
      <c r="B336">
        <v>344000</v>
      </c>
      <c r="AU336">
        <v>13000</v>
      </c>
      <c r="AV336">
        <v>46</v>
      </c>
    </row>
    <row r="337" spans="1:48" x14ac:dyDescent="0.35">
      <c r="A337">
        <v>7000</v>
      </c>
      <c r="B337">
        <v>371000</v>
      </c>
      <c r="AU337">
        <v>14000</v>
      </c>
      <c r="AV337">
        <v>62</v>
      </c>
    </row>
    <row r="338" spans="1:48" x14ac:dyDescent="0.35">
      <c r="A338">
        <v>18000</v>
      </c>
      <c r="B338">
        <v>1548000</v>
      </c>
      <c r="AU338">
        <v>13000</v>
      </c>
      <c r="AV338">
        <v>39</v>
      </c>
    </row>
    <row r="339" spans="1:48" x14ac:dyDescent="0.35">
      <c r="A339">
        <v>18000</v>
      </c>
      <c r="B339">
        <v>1314000</v>
      </c>
      <c r="AU339">
        <v>230000</v>
      </c>
      <c r="AV339">
        <v>128</v>
      </c>
    </row>
    <row r="340" spans="1:48" x14ac:dyDescent="0.35">
      <c r="A340">
        <v>17000</v>
      </c>
      <c r="B340">
        <v>1224000</v>
      </c>
      <c r="AU340">
        <v>255000</v>
      </c>
      <c r="AV340">
        <v>105</v>
      </c>
    </row>
    <row r="341" spans="1:48" x14ac:dyDescent="0.35">
      <c r="A341">
        <v>17000</v>
      </c>
      <c r="B341">
        <v>1122000</v>
      </c>
      <c r="AU341" s="43">
        <v>300000</v>
      </c>
      <c r="AV341">
        <v>115</v>
      </c>
    </row>
    <row r="342" spans="1:48" x14ac:dyDescent="0.35">
      <c r="A342">
        <v>18000</v>
      </c>
      <c r="B342">
        <v>1404000</v>
      </c>
      <c r="AU342">
        <v>280000</v>
      </c>
      <c r="AV342">
        <v>96</v>
      </c>
    </row>
    <row r="343" spans="1:48" x14ac:dyDescent="0.35">
      <c r="A343">
        <v>21000</v>
      </c>
      <c r="B343">
        <v>1449000</v>
      </c>
      <c r="AU343">
        <v>320000</v>
      </c>
      <c r="AV343">
        <v>75</v>
      </c>
    </row>
    <row r="344" spans="1:48" x14ac:dyDescent="0.35">
      <c r="A344">
        <v>18000</v>
      </c>
      <c r="B344">
        <v>1170000</v>
      </c>
      <c r="AU344">
        <v>340000</v>
      </c>
      <c r="AV344">
        <v>87</v>
      </c>
    </row>
    <row r="345" spans="1:48" x14ac:dyDescent="0.35">
      <c r="A345">
        <v>16000</v>
      </c>
      <c r="B345">
        <v>1280000</v>
      </c>
      <c r="AU345">
        <v>390000</v>
      </c>
      <c r="AV345">
        <v>78</v>
      </c>
    </row>
    <row r="346" spans="1:48" x14ac:dyDescent="0.35">
      <c r="A346">
        <v>14000</v>
      </c>
      <c r="B346">
        <v>1372000</v>
      </c>
      <c r="AU346">
        <v>370000</v>
      </c>
      <c r="AV346">
        <v>91</v>
      </c>
    </row>
    <row r="347" spans="1:48" x14ac:dyDescent="0.35">
      <c r="A347">
        <v>15000</v>
      </c>
      <c r="B347">
        <v>1380000</v>
      </c>
      <c r="AU347">
        <v>350000</v>
      </c>
      <c r="AV347">
        <v>74</v>
      </c>
    </row>
    <row r="348" spans="1:48" x14ac:dyDescent="0.35">
      <c r="A348">
        <v>14000</v>
      </c>
      <c r="B348">
        <v>1372000</v>
      </c>
      <c r="AU348">
        <v>420000</v>
      </c>
      <c r="AV348">
        <v>74</v>
      </c>
    </row>
    <row r="349" spans="1:48" x14ac:dyDescent="0.35">
      <c r="A349">
        <v>14000</v>
      </c>
      <c r="B349">
        <v>1456000</v>
      </c>
      <c r="AU349" s="43">
        <v>400000</v>
      </c>
      <c r="AV349">
        <v>90</v>
      </c>
    </row>
    <row r="350" spans="1:48" x14ac:dyDescent="0.35">
      <c r="A350">
        <v>16000</v>
      </c>
      <c r="B350">
        <v>1568000</v>
      </c>
      <c r="AU350">
        <v>450000</v>
      </c>
      <c r="AV350">
        <v>77</v>
      </c>
    </row>
    <row r="351" spans="1:48" x14ac:dyDescent="0.35">
      <c r="A351">
        <v>18000</v>
      </c>
      <c r="B351">
        <v>2070000</v>
      </c>
      <c r="AU351">
        <v>510000</v>
      </c>
      <c r="AV351">
        <v>91</v>
      </c>
    </row>
    <row r="352" spans="1:48" x14ac:dyDescent="0.35">
      <c r="A352">
        <v>18000</v>
      </c>
      <c r="B352">
        <v>2124000</v>
      </c>
      <c r="AU352">
        <v>460000</v>
      </c>
      <c r="AV352">
        <v>71</v>
      </c>
    </row>
    <row r="353" spans="1:48" x14ac:dyDescent="0.35">
      <c r="A353">
        <v>115000</v>
      </c>
      <c r="B353">
        <v>14030000</v>
      </c>
      <c r="AU353">
        <v>480000</v>
      </c>
      <c r="AV353">
        <v>69</v>
      </c>
    </row>
    <row r="354" spans="1:48" x14ac:dyDescent="0.35">
      <c r="A354">
        <v>122000</v>
      </c>
      <c r="B354">
        <v>8540000</v>
      </c>
      <c r="AU354">
        <v>64000</v>
      </c>
      <c r="AV354">
        <v>70</v>
      </c>
    </row>
    <row r="355" spans="1:48" x14ac:dyDescent="0.35">
      <c r="A355">
        <v>124000</v>
      </c>
      <c r="B355">
        <v>10912000</v>
      </c>
      <c r="AU355">
        <v>58000</v>
      </c>
      <c r="AV355">
        <v>77</v>
      </c>
    </row>
    <row r="356" spans="1:48" x14ac:dyDescent="0.35">
      <c r="A356">
        <v>136000</v>
      </c>
      <c r="B356">
        <v>13872000</v>
      </c>
      <c r="AU356">
        <v>50000</v>
      </c>
      <c r="AV356">
        <v>87</v>
      </c>
    </row>
    <row r="357" spans="1:48" x14ac:dyDescent="0.35">
      <c r="A357">
        <v>134000</v>
      </c>
      <c r="B357">
        <v>8442000</v>
      </c>
      <c r="AU357">
        <v>43000</v>
      </c>
      <c r="AV357">
        <v>48</v>
      </c>
    </row>
    <row r="358" spans="1:48" x14ac:dyDescent="0.35">
      <c r="A358">
        <v>145000</v>
      </c>
      <c r="B358">
        <v>9570000</v>
      </c>
      <c r="AU358">
        <v>43000</v>
      </c>
      <c r="AV358">
        <v>75</v>
      </c>
    </row>
    <row r="359" spans="1:48" x14ac:dyDescent="0.35">
      <c r="A359">
        <v>140000</v>
      </c>
      <c r="B359">
        <v>10780000</v>
      </c>
      <c r="AU359">
        <v>45000</v>
      </c>
      <c r="AV359">
        <v>74</v>
      </c>
    </row>
    <row r="360" spans="1:48" x14ac:dyDescent="0.35">
      <c r="A360">
        <v>130000</v>
      </c>
      <c r="B360">
        <v>8710000</v>
      </c>
      <c r="AU360">
        <v>51000</v>
      </c>
      <c r="AV360">
        <v>89</v>
      </c>
    </row>
    <row r="361" spans="1:48" x14ac:dyDescent="0.35">
      <c r="A361">
        <v>132000</v>
      </c>
      <c r="B361">
        <v>10428000</v>
      </c>
      <c r="AU361">
        <v>40000</v>
      </c>
      <c r="AV361">
        <v>68</v>
      </c>
    </row>
    <row r="362" spans="1:48" x14ac:dyDescent="0.35">
      <c r="A362">
        <v>135000</v>
      </c>
      <c r="B362">
        <v>9180000</v>
      </c>
      <c r="AU362">
        <v>47000</v>
      </c>
      <c r="AV362">
        <v>73</v>
      </c>
    </row>
    <row r="363" spans="1:48" x14ac:dyDescent="0.35">
      <c r="A363">
        <v>134000</v>
      </c>
      <c r="B363">
        <v>9380000</v>
      </c>
      <c r="AU363">
        <v>45000</v>
      </c>
      <c r="AV363">
        <v>49</v>
      </c>
    </row>
    <row r="364" spans="1:48" x14ac:dyDescent="0.35">
      <c r="A364">
        <v>146000</v>
      </c>
      <c r="B364">
        <v>10220000</v>
      </c>
      <c r="AU364">
        <v>36000</v>
      </c>
      <c r="AV364">
        <v>67</v>
      </c>
    </row>
    <row r="365" spans="1:48" x14ac:dyDescent="0.35">
      <c r="A365">
        <v>157000</v>
      </c>
      <c r="B365">
        <v>11618000</v>
      </c>
      <c r="AU365">
        <v>48000</v>
      </c>
      <c r="AV365">
        <v>56</v>
      </c>
    </row>
    <row r="366" spans="1:48" x14ac:dyDescent="0.35">
      <c r="A366">
        <v>145000</v>
      </c>
      <c r="B366">
        <v>13340000</v>
      </c>
      <c r="AU366">
        <v>41000</v>
      </c>
      <c r="AV366">
        <v>55</v>
      </c>
    </row>
    <row r="367" spans="1:48" x14ac:dyDescent="0.35">
      <c r="A367">
        <v>145000</v>
      </c>
      <c r="B367">
        <v>7540000</v>
      </c>
      <c r="AU367">
        <v>41000</v>
      </c>
      <c r="AV367">
        <v>59</v>
      </c>
    </row>
    <row r="368" spans="1:48" x14ac:dyDescent="0.35">
      <c r="A368">
        <v>8000</v>
      </c>
      <c r="B368">
        <v>472000</v>
      </c>
      <c r="AU368">
        <v>43000</v>
      </c>
      <c r="AV368">
        <v>65</v>
      </c>
    </row>
    <row r="369" spans="1:48" x14ac:dyDescent="0.35">
      <c r="A369">
        <v>9000</v>
      </c>
      <c r="B369">
        <v>414000</v>
      </c>
      <c r="AU369">
        <v>11000</v>
      </c>
      <c r="AV369">
        <v>49</v>
      </c>
    </row>
    <row r="370" spans="1:48" x14ac:dyDescent="0.35">
      <c r="A370">
        <v>11000</v>
      </c>
      <c r="B370">
        <v>539000</v>
      </c>
      <c r="AU370">
        <v>10000</v>
      </c>
      <c r="AV370">
        <v>44</v>
      </c>
    </row>
    <row r="371" spans="1:48" x14ac:dyDescent="0.35">
      <c r="A371">
        <v>13000</v>
      </c>
      <c r="B371">
        <v>572000</v>
      </c>
      <c r="AU371">
        <v>11000</v>
      </c>
      <c r="AV371">
        <v>35</v>
      </c>
    </row>
    <row r="372" spans="1:48" x14ac:dyDescent="0.35">
      <c r="A372">
        <v>16000</v>
      </c>
      <c r="B372">
        <v>672000</v>
      </c>
      <c r="AU372">
        <v>11000</v>
      </c>
      <c r="AV372">
        <v>34</v>
      </c>
    </row>
    <row r="373" spans="1:48" x14ac:dyDescent="0.35">
      <c r="A373">
        <v>10000</v>
      </c>
      <c r="B373">
        <v>440000</v>
      </c>
      <c r="AU373">
        <v>11000</v>
      </c>
      <c r="AV373">
        <v>40</v>
      </c>
    </row>
    <row r="374" spans="1:48" x14ac:dyDescent="0.35">
      <c r="A374">
        <v>9000</v>
      </c>
      <c r="B374">
        <v>360000</v>
      </c>
      <c r="AU374">
        <v>10000</v>
      </c>
      <c r="AV374">
        <v>19</v>
      </c>
    </row>
    <row r="375" spans="1:48" x14ac:dyDescent="0.35">
      <c r="A375">
        <v>10000</v>
      </c>
      <c r="B375">
        <v>540000</v>
      </c>
      <c r="AU375">
        <v>12000</v>
      </c>
      <c r="AV375">
        <v>27</v>
      </c>
    </row>
    <row r="376" spans="1:48" x14ac:dyDescent="0.35">
      <c r="A376">
        <v>10000</v>
      </c>
      <c r="B376" s="43">
        <v>500000</v>
      </c>
      <c r="AU376">
        <v>12000</v>
      </c>
      <c r="AV376">
        <v>32</v>
      </c>
    </row>
    <row r="377" spans="1:48" x14ac:dyDescent="0.35">
      <c r="A377">
        <v>12000</v>
      </c>
      <c r="B377">
        <v>540000</v>
      </c>
      <c r="AU377">
        <v>9000</v>
      </c>
      <c r="AV377">
        <v>36</v>
      </c>
    </row>
    <row r="378" spans="1:48" x14ac:dyDescent="0.35">
      <c r="A378">
        <v>12000</v>
      </c>
      <c r="B378">
        <v>624000</v>
      </c>
      <c r="AU378">
        <v>9000</v>
      </c>
      <c r="AV378">
        <v>57</v>
      </c>
    </row>
    <row r="379" spans="1:48" x14ac:dyDescent="0.35">
      <c r="A379">
        <v>11000</v>
      </c>
      <c r="B379">
        <v>495000</v>
      </c>
      <c r="AU379">
        <v>9000</v>
      </c>
      <c r="AV379">
        <v>40</v>
      </c>
    </row>
    <row r="380" spans="1:48" x14ac:dyDescent="0.35">
      <c r="A380">
        <v>13000</v>
      </c>
      <c r="B380">
        <v>598000</v>
      </c>
      <c r="AU380">
        <v>11000</v>
      </c>
      <c r="AV380">
        <v>32</v>
      </c>
    </row>
    <row r="381" spans="1:48" x14ac:dyDescent="0.35">
      <c r="A381">
        <v>14000</v>
      </c>
      <c r="B381">
        <v>868000</v>
      </c>
      <c r="AU381">
        <v>13000</v>
      </c>
      <c r="AV381">
        <v>35</v>
      </c>
    </row>
    <row r="382" spans="1:48" x14ac:dyDescent="0.35">
      <c r="A382">
        <v>13000</v>
      </c>
      <c r="B382">
        <v>507000</v>
      </c>
      <c r="AU382">
        <v>11000</v>
      </c>
      <c r="AV382">
        <v>41</v>
      </c>
    </row>
    <row r="383" spans="1:48" x14ac:dyDescent="0.35">
      <c r="A383">
        <v>230000</v>
      </c>
      <c r="B383">
        <v>29440000</v>
      </c>
      <c r="AU383">
        <v>14000</v>
      </c>
      <c r="AV383">
        <v>33</v>
      </c>
    </row>
    <row r="384" spans="1:48" x14ac:dyDescent="0.35">
      <c r="A384">
        <v>255000</v>
      </c>
      <c r="B384">
        <v>26775000</v>
      </c>
      <c r="AU384">
        <v>14000</v>
      </c>
      <c r="AV384">
        <v>55</v>
      </c>
    </row>
    <row r="385" spans="1:48" x14ac:dyDescent="0.35">
      <c r="A385" s="43">
        <v>300000</v>
      </c>
      <c r="B385">
        <v>34500000</v>
      </c>
      <c r="AU385">
        <v>15000</v>
      </c>
      <c r="AV385">
        <v>52</v>
      </c>
    </row>
    <row r="386" spans="1:48" x14ac:dyDescent="0.35">
      <c r="A386">
        <v>280000</v>
      </c>
      <c r="B386">
        <v>26880000</v>
      </c>
      <c r="AU386">
        <v>15000</v>
      </c>
      <c r="AV386">
        <v>64</v>
      </c>
    </row>
    <row r="387" spans="1:48" x14ac:dyDescent="0.35">
      <c r="A387">
        <v>320000</v>
      </c>
      <c r="B387" s="43">
        <v>24000000</v>
      </c>
      <c r="AU387">
        <v>10000</v>
      </c>
      <c r="AV387">
        <v>70</v>
      </c>
    </row>
    <row r="388" spans="1:48" x14ac:dyDescent="0.35">
      <c r="A388">
        <v>340000</v>
      </c>
      <c r="B388">
        <v>29580000</v>
      </c>
      <c r="AU388">
        <v>11000</v>
      </c>
      <c r="AV388">
        <v>44</v>
      </c>
    </row>
    <row r="389" spans="1:48" x14ac:dyDescent="0.35">
      <c r="A389">
        <v>390000</v>
      </c>
      <c r="B389">
        <v>30420000</v>
      </c>
      <c r="AU389">
        <v>6000</v>
      </c>
      <c r="AV389">
        <v>41</v>
      </c>
    </row>
    <row r="390" spans="1:48" x14ac:dyDescent="0.35">
      <c r="A390">
        <v>370000</v>
      </c>
      <c r="B390">
        <v>33670000</v>
      </c>
      <c r="AU390">
        <v>8000</v>
      </c>
      <c r="AV390">
        <v>44</v>
      </c>
    </row>
    <row r="391" spans="1:48" x14ac:dyDescent="0.35">
      <c r="A391">
        <v>350000</v>
      </c>
      <c r="B391">
        <v>25900000</v>
      </c>
      <c r="AU391">
        <v>7000</v>
      </c>
      <c r="AV391">
        <v>49</v>
      </c>
    </row>
    <row r="392" spans="1:48" x14ac:dyDescent="0.35">
      <c r="A392">
        <v>420000</v>
      </c>
      <c r="B392">
        <v>31080000</v>
      </c>
      <c r="AU392">
        <v>7000</v>
      </c>
      <c r="AV392">
        <v>48</v>
      </c>
    </row>
    <row r="393" spans="1:48" x14ac:dyDescent="0.35">
      <c r="A393" s="43">
        <v>400000</v>
      </c>
      <c r="B393" s="43">
        <v>36000000</v>
      </c>
      <c r="AU393">
        <v>6000</v>
      </c>
      <c r="AV393">
        <v>59</v>
      </c>
    </row>
    <row r="394" spans="1:48" x14ac:dyDescent="0.35">
      <c r="A394">
        <v>450000</v>
      </c>
      <c r="B394">
        <v>34650000</v>
      </c>
      <c r="AU394">
        <v>6000</v>
      </c>
      <c r="AV394">
        <v>48</v>
      </c>
    </row>
    <row r="395" spans="1:48" x14ac:dyDescent="0.35">
      <c r="A395">
        <v>510000</v>
      </c>
      <c r="B395">
        <v>46410000</v>
      </c>
      <c r="AU395">
        <v>7000</v>
      </c>
      <c r="AV395">
        <v>60</v>
      </c>
    </row>
    <row r="396" spans="1:48" x14ac:dyDescent="0.35">
      <c r="A396">
        <v>460000</v>
      </c>
      <c r="B396">
        <v>32660000</v>
      </c>
      <c r="AU396">
        <v>7000</v>
      </c>
      <c r="AV396">
        <v>66</v>
      </c>
    </row>
    <row r="397" spans="1:48" x14ac:dyDescent="0.35">
      <c r="A397">
        <v>480000</v>
      </c>
      <c r="B397">
        <v>33120000</v>
      </c>
      <c r="AU397">
        <v>7000</v>
      </c>
      <c r="AV397">
        <v>56</v>
      </c>
    </row>
    <row r="398" spans="1:48" x14ac:dyDescent="0.35">
      <c r="A398">
        <v>64000</v>
      </c>
      <c r="B398">
        <v>4480000</v>
      </c>
      <c r="AU398">
        <v>5000</v>
      </c>
      <c r="AV398">
        <v>52</v>
      </c>
    </row>
    <row r="399" spans="1:48" x14ac:dyDescent="0.35">
      <c r="A399">
        <v>58000</v>
      </c>
      <c r="B399">
        <v>4466000</v>
      </c>
      <c r="AU399">
        <v>10000</v>
      </c>
      <c r="AV399">
        <v>46</v>
      </c>
    </row>
    <row r="400" spans="1:48" x14ac:dyDescent="0.35">
      <c r="A400">
        <v>50000</v>
      </c>
      <c r="B400">
        <v>4350000</v>
      </c>
      <c r="AU400">
        <v>9000</v>
      </c>
      <c r="AV400">
        <v>45</v>
      </c>
    </row>
    <row r="401" spans="1:48" x14ac:dyDescent="0.35">
      <c r="A401">
        <v>43000</v>
      </c>
      <c r="B401">
        <v>2064000</v>
      </c>
      <c r="AU401">
        <v>10000</v>
      </c>
      <c r="AV401">
        <v>35</v>
      </c>
    </row>
    <row r="402" spans="1:48" x14ac:dyDescent="0.35">
      <c r="A402">
        <v>43000</v>
      </c>
      <c r="B402">
        <v>3225000</v>
      </c>
      <c r="AU402">
        <v>9000</v>
      </c>
      <c r="AV402">
        <v>50</v>
      </c>
    </row>
    <row r="403" spans="1:48" x14ac:dyDescent="0.35">
      <c r="A403">
        <v>45000</v>
      </c>
      <c r="B403">
        <v>3330000</v>
      </c>
      <c r="AU403">
        <v>9000</v>
      </c>
      <c r="AV403">
        <v>62</v>
      </c>
    </row>
    <row r="404" spans="1:48" x14ac:dyDescent="0.35">
      <c r="A404">
        <v>51000</v>
      </c>
      <c r="B404">
        <v>4539000</v>
      </c>
      <c r="AU404">
        <v>6000</v>
      </c>
      <c r="AV404">
        <v>64</v>
      </c>
    </row>
    <row r="405" spans="1:48" x14ac:dyDescent="0.35">
      <c r="A405">
        <v>40000</v>
      </c>
      <c r="B405">
        <v>2720000</v>
      </c>
      <c r="AU405">
        <v>14000</v>
      </c>
      <c r="AV405">
        <v>55</v>
      </c>
    </row>
    <row r="406" spans="1:48" x14ac:dyDescent="0.35">
      <c r="A406">
        <v>47000</v>
      </c>
      <c r="B406">
        <v>3431000</v>
      </c>
      <c r="AU406">
        <v>12000</v>
      </c>
      <c r="AV406">
        <v>46</v>
      </c>
    </row>
    <row r="407" spans="1:48" x14ac:dyDescent="0.35">
      <c r="A407">
        <v>45000</v>
      </c>
      <c r="B407">
        <v>2205000</v>
      </c>
      <c r="AU407">
        <v>9000</v>
      </c>
      <c r="AV407">
        <v>37</v>
      </c>
    </row>
    <row r="408" spans="1:48" x14ac:dyDescent="0.35">
      <c r="A408">
        <v>36000</v>
      </c>
      <c r="B408">
        <v>2412000</v>
      </c>
      <c r="AU408">
        <v>10000</v>
      </c>
      <c r="AV408">
        <v>28</v>
      </c>
    </row>
    <row r="409" spans="1:48" x14ac:dyDescent="0.35">
      <c r="A409">
        <v>48000</v>
      </c>
      <c r="B409">
        <v>2688000</v>
      </c>
      <c r="AU409">
        <v>10000</v>
      </c>
      <c r="AV409">
        <v>29</v>
      </c>
    </row>
    <row r="410" spans="1:48" x14ac:dyDescent="0.35">
      <c r="A410">
        <v>41000</v>
      </c>
      <c r="B410">
        <v>2255000</v>
      </c>
      <c r="AU410">
        <v>65000</v>
      </c>
      <c r="AV410">
        <v>80</v>
      </c>
    </row>
    <row r="411" spans="1:48" x14ac:dyDescent="0.35">
      <c r="A411">
        <v>41000</v>
      </c>
      <c r="B411">
        <v>2419000</v>
      </c>
      <c r="AU411">
        <v>69000</v>
      </c>
      <c r="AV411">
        <v>70</v>
      </c>
    </row>
    <row r="412" spans="1:48" x14ac:dyDescent="0.35">
      <c r="A412">
        <v>43000</v>
      </c>
      <c r="B412">
        <v>2795000</v>
      </c>
      <c r="AU412">
        <v>58000</v>
      </c>
      <c r="AV412">
        <v>80</v>
      </c>
    </row>
    <row r="413" spans="1:48" x14ac:dyDescent="0.35">
      <c r="A413">
        <v>11000</v>
      </c>
      <c r="B413">
        <v>539000</v>
      </c>
      <c r="AU413">
        <v>53000</v>
      </c>
      <c r="AV413">
        <v>70</v>
      </c>
    </row>
    <row r="414" spans="1:48" x14ac:dyDescent="0.35">
      <c r="A414">
        <v>10000</v>
      </c>
      <c r="B414">
        <v>440000</v>
      </c>
      <c r="AU414">
        <v>60000</v>
      </c>
      <c r="AV414">
        <v>98</v>
      </c>
    </row>
    <row r="415" spans="1:48" x14ac:dyDescent="0.35">
      <c r="A415">
        <v>11000</v>
      </c>
      <c r="B415">
        <v>385000</v>
      </c>
      <c r="AU415">
        <v>67000</v>
      </c>
      <c r="AV415">
        <v>72</v>
      </c>
    </row>
    <row r="416" spans="1:48" x14ac:dyDescent="0.35">
      <c r="A416">
        <v>11000</v>
      </c>
      <c r="B416">
        <v>374000</v>
      </c>
      <c r="AU416">
        <v>64000</v>
      </c>
      <c r="AV416">
        <v>67</v>
      </c>
    </row>
    <row r="417" spans="1:48" x14ac:dyDescent="0.35">
      <c r="A417">
        <v>11000</v>
      </c>
      <c r="B417">
        <v>440000</v>
      </c>
      <c r="AU417">
        <v>59000</v>
      </c>
      <c r="AV417">
        <v>73</v>
      </c>
    </row>
    <row r="418" spans="1:48" x14ac:dyDescent="0.35">
      <c r="A418">
        <v>10000</v>
      </c>
      <c r="B418">
        <v>190000</v>
      </c>
      <c r="AU418">
        <v>58000</v>
      </c>
      <c r="AV418">
        <v>64</v>
      </c>
    </row>
    <row r="419" spans="1:48" x14ac:dyDescent="0.35">
      <c r="A419">
        <v>12000</v>
      </c>
      <c r="B419">
        <v>324000</v>
      </c>
      <c r="AU419">
        <v>53000</v>
      </c>
      <c r="AV419">
        <v>57</v>
      </c>
    </row>
    <row r="420" spans="1:48" x14ac:dyDescent="0.35">
      <c r="A420">
        <v>12000</v>
      </c>
      <c r="B420">
        <v>384000</v>
      </c>
      <c r="AU420">
        <v>50000</v>
      </c>
      <c r="AV420">
        <v>70</v>
      </c>
    </row>
    <row r="421" spans="1:48" x14ac:dyDescent="0.35">
      <c r="A421">
        <v>9000</v>
      </c>
      <c r="B421">
        <v>324000</v>
      </c>
      <c r="AU421">
        <v>45000</v>
      </c>
      <c r="AV421">
        <v>65</v>
      </c>
    </row>
    <row r="422" spans="1:48" x14ac:dyDescent="0.35">
      <c r="A422">
        <v>9000</v>
      </c>
      <c r="B422">
        <v>513000</v>
      </c>
      <c r="AU422">
        <v>45000</v>
      </c>
      <c r="AV422">
        <v>64</v>
      </c>
    </row>
    <row r="423" spans="1:48" x14ac:dyDescent="0.35">
      <c r="A423">
        <v>9000</v>
      </c>
      <c r="B423">
        <v>360000</v>
      </c>
      <c r="AU423">
        <v>49000</v>
      </c>
      <c r="AV423">
        <v>56</v>
      </c>
    </row>
    <row r="424" spans="1:48" x14ac:dyDescent="0.35">
      <c r="A424">
        <v>11000</v>
      </c>
      <c r="B424">
        <v>352000</v>
      </c>
      <c r="AU424">
        <v>51000</v>
      </c>
      <c r="AV424">
        <v>51</v>
      </c>
    </row>
    <row r="425" spans="1:48" x14ac:dyDescent="0.35">
      <c r="A425">
        <v>13000</v>
      </c>
      <c r="B425">
        <v>455000</v>
      </c>
      <c r="AU425">
        <v>18000</v>
      </c>
      <c r="AV425">
        <v>78</v>
      </c>
    </row>
    <row r="426" spans="1:48" x14ac:dyDescent="0.35">
      <c r="A426">
        <v>11000</v>
      </c>
      <c r="B426">
        <v>451000</v>
      </c>
      <c r="AU426">
        <v>20000</v>
      </c>
      <c r="AV426">
        <v>74</v>
      </c>
    </row>
    <row r="427" spans="1:48" x14ac:dyDescent="0.35">
      <c r="A427">
        <v>14000</v>
      </c>
      <c r="B427">
        <v>462000</v>
      </c>
      <c r="AU427">
        <v>18000</v>
      </c>
      <c r="AV427">
        <v>65</v>
      </c>
    </row>
    <row r="428" spans="1:48" x14ac:dyDescent="0.35">
      <c r="A428">
        <v>14000</v>
      </c>
      <c r="B428">
        <v>770000</v>
      </c>
      <c r="AU428">
        <v>18000</v>
      </c>
      <c r="AV428">
        <v>81</v>
      </c>
    </row>
    <row r="429" spans="1:48" x14ac:dyDescent="0.35">
      <c r="A429">
        <v>15000</v>
      </c>
      <c r="B429">
        <v>780000</v>
      </c>
      <c r="AU429">
        <v>18000</v>
      </c>
      <c r="AV429">
        <v>70</v>
      </c>
    </row>
    <row r="430" spans="1:48" x14ac:dyDescent="0.35">
      <c r="A430">
        <v>15000</v>
      </c>
      <c r="B430">
        <v>960000</v>
      </c>
      <c r="AU430">
        <v>15000</v>
      </c>
      <c r="AV430">
        <v>50</v>
      </c>
    </row>
    <row r="431" spans="1:48" x14ac:dyDescent="0.35">
      <c r="A431">
        <v>10000</v>
      </c>
      <c r="B431" s="43">
        <v>700000</v>
      </c>
      <c r="AU431">
        <v>16000</v>
      </c>
      <c r="AV431">
        <v>58</v>
      </c>
    </row>
    <row r="432" spans="1:48" x14ac:dyDescent="0.35">
      <c r="A432">
        <v>11000</v>
      </c>
      <c r="B432">
        <v>484000</v>
      </c>
      <c r="AU432">
        <v>15000</v>
      </c>
      <c r="AV432">
        <v>69</v>
      </c>
    </row>
    <row r="433" spans="1:48" x14ac:dyDescent="0.35">
      <c r="A433">
        <v>6000</v>
      </c>
      <c r="B433">
        <v>246000</v>
      </c>
      <c r="AU433">
        <v>14000</v>
      </c>
      <c r="AV433">
        <v>56</v>
      </c>
    </row>
    <row r="434" spans="1:48" x14ac:dyDescent="0.35">
      <c r="A434">
        <v>8000</v>
      </c>
      <c r="B434">
        <v>352000</v>
      </c>
      <c r="AU434">
        <v>14000</v>
      </c>
      <c r="AV434">
        <v>61</v>
      </c>
    </row>
    <row r="435" spans="1:48" x14ac:dyDescent="0.35">
      <c r="A435">
        <v>7000</v>
      </c>
      <c r="B435">
        <v>343000</v>
      </c>
      <c r="AU435">
        <v>14000</v>
      </c>
      <c r="AV435">
        <v>53</v>
      </c>
    </row>
    <row r="436" spans="1:48" x14ac:dyDescent="0.35">
      <c r="A436">
        <v>7000</v>
      </c>
      <c r="B436">
        <v>336000</v>
      </c>
      <c r="AU436">
        <v>11000</v>
      </c>
      <c r="AV436">
        <v>50</v>
      </c>
    </row>
    <row r="437" spans="1:48" x14ac:dyDescent="0.35">
      <c r="A437">
        <v>6000</v>
      </c>
      <c r="B437">
        <v>354000</v>
      </c>
      <c r="AU437">
        <v>18000</v>
      </c>
      <c r="AV437">
        <v>62</v>
      </c>
    </row>
    <row r="438" spans="1:48" x14ac:dyDescent="0.35">
      <c r="A438">
        <v>6000</v>
      </c>
      <c r="B438">
        <v>288000</v>
      </c>
      <c r="AU438">
        <v>15000</v>
      </c>
      <c r="AV438">
        <v>66</v>
      </c>
    </row>
    <row r="439" spans="1:48" x14ac:dyDescent="0.35">
      <c r="A439">
        <v>7000</v>
      </c>
      <c r="B439">
        <v>420000</v>
      </c>
      <c r="AU439">
        <v>18000</v>
      </c>
      <c r="AV439">
        <v>60</v>
      </c>
    </row>
    <row r="440" spans="1:48" x14ac:dyDescent="0.35">
      <c r="A440">
        <v>7000</v>
      </c>
      <c r="B440">
        <v>462000</v>
      </c>
      <c r="AU440">
        <v>4000</v>
      </c>
      <c r="AV440">
        <v>51</v>
      </c>
    </row>
    <row r="441" spans="1:48" x14ac:dyDescent="0.35">
      <c r="A441">
        <v>7000</v>
      </c>
      <c r="B441">
        <v>392000</v>
      </c>
      <c r="AU441">
        <v>6000</v>
      </c>
      <c r="AV441">
        <v>45</v>
      </c>
    </row>
    <row r="442" spans="1:48" x14ac:dyDescent="0.35">
      <c r="A442">
        <v>5000</v>
      </c>
      <c r="B442">
        <v>260000</v>
      </c>
      <c r="AU442">
        <v>7000</v>
      </c>
      <c r="AV442">
        <v>35</v>
      </c>
    </row>
    <row r="443" spans="1:48" x14ac:dyDescent="0.35">
      <c r="A443">
        <v>10000</v>
      </c>
      <c r="B443">
        <v>460000</v>
      </c>
      <c r="AU443">
        <v>4000</v>
      </c>
      <c r="AV443">
        <v>47</v>
      </c>
    </row>
    <row r="444" spans="1:48" x14ac:dyDescent="0.35">
      <c r="A444">
        <v>9000</v>
      </c>
      <c r="B444">
        <v>405000</v>
      </c>
      <c r="AU444">
        <v>3000</v>
      </c>
      <c r="AV444">
        <v>53</v>
      </c>
    </row>
    <row r="445" spans="1:48" x14ac:dyDescent="0.35">
      <c r="A445">
        <v>10000</v>
      </c>
      <c r="B445">
        <v>350000</v>
      </c>
      <c r="AU445">
        <v>3000</v>
      </c>
      <c r="AV445">
        <v>47</v>
      </c>
    </row>
    <row r="446" spans="1:48" x14ac:dyDescent="0.35">
      <c r="A446">
        <v>9000</v>
      </c>
      <c r="B446">
        <v>450000</v>
      </c>
      <c r="AU446">
        <v>50000</v>
      </c>
      <c r="AV446">
        <v>45</v>
      </c>
    </row>
    <row r="447" spans="1:48" x14ac:dyDescent="0.35">
      <c r="A447">
        <v>9000</v>
      </c>
      <c r="B447">
        <v>558000</v>
      </c>
      <c r="AU447">
        <v>45000</v>
      </c>
      <c r="AV447">
        <v>57</v>
      </c>
    </row>
    <row r="448" spans="1:48" x14ac:dyDescent="0.35">
      <c r="A448">
        <v>6000</v>
      </c>
      <c r="B448">
        <v>384000</v>
      </c>
      <c r="AU448">
        <v>48000</v>
      </c>
      <c r="AV448">
        <v>51</v>
      </c>
    </row>
    <row r="449" spans="1:48" x14ac:dyDescent="0.35">
      <c r="A449">
        <v>14000</v>
      </c>
      <c r="B449">
        <v>770000</v>
      </c>
      <c r="AU449">
        <v>44000</v>
      </c>
      <c r="AV449">
        <v>44</v>
      </c>
    </row>
    <row r="450" spans="1:48" x14ac:dyDescent="0.35">
      <c r="A450">
        <v>12000</v>
      </c>
      <c r="B450">
        <v>552000</v>
      </c>
      <c r="AU450">
        <v>43000</v>
      </c>
      <c r="AV450">
        <v>49</v>
      </c>
    </row>
    <row r="451" spans="1:48" x14ac:dyDescent="0.35">
      <c r="A451">
        <v>9000</v>
      </c>
      <c r="B451">
        <v>333000</v>
      </c>
      <c r="AU451">
        <v>42000</v>
      </c>
      <c r="AV451">
        <v>51</v>
      </c>
    </row>
    <row r="452" spans="1:48" x14ac:dyDescent="0.35">
      <c r="A452">
        <v>10000</v>
      </c>
      <c r="B452">
        <v>280000</v>
      </c>
      <c r="AU452">
        <v>42000</v>
      </c>
      <c r="AV452">
        <v>54</v>
      </c>
    </row>
    <row r="453" spans="1:48" x14ac:dyDescent="0.35">
      <c r="A453">
        <v>10000</v>
      </c>
      <c r="B453">
        <v>290000</v>
      </c>
      <c r="AU453">
        <v>39000</v>
      </c>
      <c r="AV453">
        <v>42</v>
      </c>
    </row>
    <row r="454" spans="1:48" x14ac:dyDescent="0.35">
      <c r="A454">
        <v>65000</v>
      </c>
      <c r="B454">
        <v>5200000</v>
      </c>
      <c r="AU454">
        <v>46000</v>
      </c>
      <c r="AV454">
        <v>48</v>
      </c>
    </row>
    <row r="455" spans="1:48" x14ac:dyDescent="0.35">
      <c r="A455">
        <v>69000</v>
      </c>
      <c r="B455">
        <v>4830000</v>
      </c>
      <c r="AU455">
        <v>46000</v>
      </c>
      <c r="AV455">
        <v>43</v>
      </c>
    </row>
    <row r="456" spans="1:48" x14ac:dyDescent="0.35">
      <c r="A456">
        <v>58000</v>
      </c>
      <c r="B456">
        <v>4640000</v>
      </c>
      <c r="AU456">
        <v>50000</v>
      </c>
      <c r="AV456">
        <v>43</v>
      </c>
    </row>
    <row r="457" spans="1:48" x14ac:dyDescent="0.35">
      <c r="A457">
        <v>53000</v>
      </c>
      <c r="B457">
        <v>3710000</v>
      </c>
      <c r="AU457">
        <v>55000</v>
      </c>
      <c r="AV457">
        <v>34</v>
      </c>
    </row>
    <row r="458" spans="1:48" x14ac:dyDescent="0.35">
      <c r="A458">
        <v>60000</v>
      </c>
      <c r="B458">
        <v>5880000</v>
      </c>
      <c r="AU458">
        <v>59000</v>
      </c>
      <c r="AV458">
        <v>39</v>
      </c>
    </row>
    <row r="459" spans="1:48" x14ac:dyDescent="0.35">
      <c r="A459">
        <v>67000</v>
      </c>
      <c r="B459">
        <v>4824000</v>
      </c>
      <c r="AU459">
        <v>60000</v>
      </c>
      <c r="AV459">
        <v>34</v>
      </c>
    </row>
    <row r="460" spans="1:48" x14ac:dyDescent="0.35">
      <c r="A460">
        <v>64000</v>
      </c>
      <c r="B460">
        <v>4288000</v>
      </c>
      <c r="AU460">
        <v>60000</v>
      </c>
      <c r="AV460">
        <v>32</v>
      </c>
    </row>
    <row r="461" spans="1:48" x14ac:dyDescent="0.35">
      <c r="A461">
        <v>59000</v>
      </c>
      <c r="B461">
        <v>4307000</v>
      </c>
      <c r="AU461">
        <v>26000</v>
      </c>
      <c r="AV461">
        <v>66</v>
      </c>
    </row>
    <row r="462" spans="1:48" x14ac:dyDescent="0.35">
      <c r="A462">
        <v>58000</v>
      </c>
      <c r="B462">
        <v>3712000</v>
      </c>
      <c r="AU462">
        <v>28000</v>
      </c>
      <c r="AV462">
        <v>60</v>
      </c>
    </row>
    <row r="463" spans="1:48" x14ac:dyDescent="0.35">
      <c r="A463">
        <v>53000</v>
      </c>
      <c r="B463">
        <v>3021000</v>
      </c>
      <c r="AU463">
        <v>25000</v>
      </c>
      <c r="AV463">
        <v>45</v>
      </c>
    </row>
    <row r="464" spans="1:48" x14ac:dyDescent="0.35">
      <c r="A464">
        <v>50000</v>
      </c>
      <c r="B464">
        <v>3500000</v>
      </c>
      <c r="AU464">
        <v>26000</v>
      </c>
      <c r="AV464">
        <v>57</v>
      </c>
    </row>
    <row r="465" spans="1:48" x14ac:dyDescent="0.35">
      <c r="A465">
        <v>45000</v>
      </c>
      <c r="B465">
        <v>2925000</v>
      </c>
      <c r="AU465">
        <v>29000</v>
      </c>
      <c r="AV465">
        <v>57</v>
      </c>
    </row>
    <row r="466" spans="1:48" x14ac:dyDescent="0.35">
      <c r="A466">
        <v>45000</v>
      </c>
      <c r="B466">
        <v>2880000</v>
      </c>
      <c r="AU466">
        <v>27000</v>
      </c>
      <c r="AV466">
        <v>50</v>
      </c>
    </row>
    <row r="467" spans="1:48" x14ac:dyDescent="0.35">
      <c r="A467">
        <v>49000</v>
      </c>
      <c r="B467">
        <v>2744000</v>
      </c>
      <c r="AU467">
        <v>30000</v>
      </c>
      <c r="AV467">
        <v>54</v>
      </c>
    </row>
    <row r="468" spans="1:48" x14ac:dyDescent="0.35">
      <c r="A468">
        <v>51000</v>
      </c>
      <c r="B468">
        <v>2601000</v>
      </c>
      <c r="AU468">
        <v>28000</v>
      </c>
      <c r="AV468">
        <v>56</v>
      </c>
    </row>
    <row r="469" spans="1:48" x14ac:dyDescent="0.35">
      <c r="A469">
        <v>18000</v>
      </c>
      <c r="B469">
        <v>1404000</v>
      </c>
      <c r="AU469">
        <v>28000</v>
      </c>
      <c r="AV469">
        <v>40</v>
      </c>
    </row>
    <row r="470" spans="1:48" x14ac:dyDescent="0.35">
      <c r="A470">
        <v>20000</v>
      </c>
      <c r="B470">
        <v>1480000</v>
      </c>
      <c r="AU470">
        <v>25000</v>
      </c>
      <c r="AV470">
        <v>42</v>
      </c>
    </row>
    <row r="471" spans="1:48" x14ac:dyDescent="0.35">
      <c r="A471">
        <v>18000</v>
      </c>
      <c r="B471">
        <v>1170000</v>
      </c>
      <c r="AU471">
        <v>23000</v>
      </c>
      <c r="AV471">
        <v>48</v>
      </c>
    </row>
    <row r="472" spans="1:48" x14ac:dyDescent="0.35">
      <c r="A472">
        <v>18000</v>
      </c>
      <c r="B472">
        <v>1458000</v>
      </c>
      <c r="AU472">
        <v>21000</v>
      </c>
      <c r="AV472">
        <v>40</v>
      </c>
    </row>
    <row r="473" spans="1:48" x14ac:dyDescent="0.35">
      <c r="A473">
        <v>18000</v>
      </c>
      <c r="B473">
        <v>1260000</v>
      </c>
      <c r="AU473">
        <v>30000</v>
      </c>
      <c r="AV473">
        <v>37</v>
      </c>
    </row>
    <row r="474" spans="1:48" x14ac:dyDescent="0.35">
      <c r="A474">
        <v>15000</v>
      </c>
      <c r="B474">
        <v>750000</v>
      </c>
      <c r="AU474">
        <v>24000</v>
      </c>
      <c r="AV474">
        <v>44</v>
      </c>
    </row>
    <row r="475" spans="1:48" x14ac:dyDescent="0.35">
      <c r="A475">
        <v>16000</v>
      </c>
      <c r="B475">
        <v>928000</v>
      </c>
      <c r="AU475">
        <v>16000</v>
      </c>
      <c r="AV475">
        <v>60</v>
      </c>
    </row>
    <row r="476" spans="1:48" x14ac:dyDescent="0.35">
      <c r="A476">
        <v>15000</v>
      </c>
      <c r="B476">
        <v>1035000</v>
      </c>
      <c r="AU476">
        <v>7000</v>
      </c>
      <c r="AV476">
        <v>40</v>
      </c>
    </row>
    <row r="477" spans="1:48" x14ac:dyDescent="0.35">
      <c r="A477">
        <v>14000</v>
      </c>
      <c r="B477">
        <v>784000</v>
      </c>
      <c r="AU477">
        <v>5000</v>
      </c>
      <c r="AV477">
        <v>94</v>
      </c>
    </row>
    <row r="478" spans="1:48" x14ac:dyDescent="0.35">
      <c r="A478">
        <v>14000</v>
      </c>
      <c r="B478">
        <v>854000</v>
      </c>
      <c r="AU478">
        <v>4000</v>
      </c>
      <c r="AV478">
        <v>70</v>
      </c>
    </row>
    <row r="479" spans="1:48" x14ac:dyDescent="0.35">
      <c r="A479">
        <v>14000</v>
      </c>
      <c r="B479">
        <v>742000</v>
      </c>
      <c r="AU479">
        <v>225000</v>
      </c>
      <c r="AV479">
        <v>95</v>
      </c>
    </row>
    <row r="480" spans="1:48" x14ac:dyDescent="0.35">
      <c r="A480">
        <v>11000</v>
      </c>
      <c r="B480">
        <v>550000</v>
      </c>
      <c r="AU480">
        <v>224000</v>
      </c>
      <c r="AV480">
        <v>104</v>
      </c>
    </row>
    <row r="481" spans="1:48" x14ac:dyDescent="0.35">
      <c r="A481">
        <v>18000</v>
      </c>
      <c r="B481">
        <v>1116000</v>
      </c>
      <c r="AU481">
        <v>235000</v>
      </c>
      <c r="AV481">
        <v>121</v>
      </c>
    </row>
    <row r="482" spans="1:48" x14ac:dyDescent="0.35">
      <c r="A482">
        <v>15000</v>
      </c>
      <c r="B482">
        <v>990000</v>
      </c>
      <c r="AU482">
        <v>235000</v>
      </c>
      <c r="AV482">
        <v>65</v>
      </c>
    </row>
    <row r="483" spans="1:48" x14ac:dyDescent="0.35">
      <c r="A483">
        <v>18000</v>
      </c>
      <c r="B483">
        <v>1080000</v>
      </c>
      <c r="AU483">
        <v>225000</v>
      </c>
      <c r="AV483">
        <v>51</v>
      </c>
    </row>
    <row r="484" spans="1:48" x14ac:dyDescent="0.35">
      <c r="A484">
        <v>4000</v>
      </c>
      <c r="B484">
        <v>204000</v>
      </c>
      <c r="AU484">
        <v>215000</v>
      </c>
      <c r="AV484">
        <v>70</v>
      </c>
    </row>
    <row r="485" spans="1:48" x14ac:dyDescent="0.35">
      <c r="A485">
        <v>6000</v>
      </c>
      <c r="B485">
        <v>270000</v>
      </c>
      <c r="AU485">
        <v>215000</v>
      </c>
      <c r="AV485">
        <v>105</v>
      </c>
    </row>
    <row r="486" spans="1:48" x14ac:dyDescent="0.35">
      <c r="A486">
        <v>7000</v>
      </c>
      <c r="B486">
        <v>245000</v>
      </c>
      <c r="AU486">
        <v>220000</v>
      </c>
      <c r="AV486">
        <v>79</v>
      </c>
    </row>
    <row r="487" spans="1:48" x14ac:dyDescent="0.35">
      <c r="A487">
        <v>4000</v>
      </c>
      <c r="B487">
        <v>188000</v>
      </c>
      <c r="AU487">
        <v>225000</v>
      </c>
      <c r="AV487">
        <v>47</v>
      </c>
    </row>
    <row r="488" spans="1:48" x14ac:dyDescent="0.35">
      <c r="A488">
        <v>3000</v>
      </c>
      <c r="B488">
        <v>159000</v>
      </c>
      <c r="AU488">
        <v>255000</v>
      </c>
      <c r="AV488">
        <v>52</v>
      </c>
    </row>
    <row r="489" spans="1:48" x14ac:dyDescent="0.35">
      <c r="A489">
        <v>3000</v>
      </c>
      <c r="B489">
        <v>141000</v>
      </c>
      <c r="AU489">
        <v>225000</v>
      </c>
      <c r="AV489">
        <v>95</v>
      </c>
    </row>
    <row r="490" spans="1:48" x14ac:dyDescent="0.35">
      <c r="A490">
        <v>50000</v>
      </c>
      <c r="B490">
        <v>2250000</v>
      </c>
      <c r="AU490">
        <v>270000</v>
      </c>
      <c r="AV490">
        <v>66</v>
      </c>
    </row>
    <row r="491" spans="1:48" x14ac:dyDescent="0.35">
      <c r="A491">
        <v>45000</v>
      </c>
      <c r="B491">
        <v>2565000</v>
      </c>
      <c r="AU491">
        <v>265000</v>
      </c>
      <c r="AV491">
        <v>58</v>
      </c>
    </row>
    <row r="492" spans="1:48" x14ac:dyDescent="0.35">
      <c r="A492">
        <v>48000</v>
      </c>
      <c r="B492">
        <v>2448000</v>
      </c>
      <c r="AU492">
        <v>250000</v>
      </c>
      <c r="AV492">
        <v>66</v>
      </c>
    </row>
    <row r="493" spans="1:48" x14ac:dyDescent="0.35">
      <c r="A493">
        <v>44000</v>
      </c>
      <c r="B493">
        <v>1936000</v>
      </c>
      <c r="AU493">
        <v>260000</v>
      </c>
      <c r="AV493">
        <v>63</v>
      </c>
    </row>
    <row r="494" spans="1:48" x14ac:dyDescent="0.35">
      <c r="A494">
        <v>43000</v>
      </c>
      <c r="B494">
        <v>2107000</v>
      </c>
      <c r="AU494">
        <v>7000</v>
      </c>
      <c r="AV494">
        <v>64</v>
      </c>
    </row>
    <row r="495" spans="1:48" x14ac:dyDescent="0.35">
      <c r="A495">
        <v>42000</v>
      </c>
      <c r="B495">
        <v>2142000</v>
      </c>
      <c r="AU495">
        <v>8000</v>
      </c>
      <c r="AV495">
        <v>51</v>
      </c>
    </row>
    <row r="496" spans="1:48" x14ac:dyDescent="0.35">
      <c r="A496">
        <v>42000</v>
      </c>
      <c r="B496">
        <v>2268000</v>
      </c>
      <c r="AU496">
        <v>9000</v>
      </c>
      <c r="AV496">
        <v>61</v>
      </c>
    </row>
    <row r="497" spans="1:48" x14ac:dyDescent="0.35">
      <c r="A497">
        <v>39000</v>
      </c>
      <c r="B497">
        <v>1638000</v>
      </c>
      <c r="AU497">
        <v>8000</v>
      </c>
      <c r="AV497">
        <v>59</v>
      </c>
    </row>
    <row r="498" spans="1:48" x14ac:dyDescent="0.35">
      <c r="A498">
        <v>46000</v>
      </c>
      <c r="B498">
        <v>2208000</v>
      </c>
      <c r="AU498">
        <v>8000</v>
      </c>
      <c r="AV498">
        <v>61</v>
      </c>
    </row>
    <row r="499" spans="1:48" x14ac:dyDescent="0.35">
      <c r="A499">
        <v>46000</v>
      </c>
      <c r="B499">
        <v>1978000</v>
      </c>
      <c r="AU499">
        <v>6000</v>
      </c>
      <c r="AV499">
        <v>40</v>
      </c>
    </row>
    <row r="500" spans="1:48" x14ac:dyDescent="0.35">
      <c r="A500">
        <v>50000</v>
      </c>
      <c r="B500">
        <v>2150000</v>
      </c>
      <c r="AU500">
        <v>6000</v>
      </c>
      <c r="AV500">
        <v>54</v>
      </c>
    </row>
    <row r="501" spans="1:48" x14ac:dyDescent="0.35">
      <c r="A501">
        <v>55000</v>
      </c>
      <c r="B501">
        <v>1870000</v>
      </c>
      <c r="AU501">
        <v>7000</v>
      </c>
      <c r="AV501">
        <v>55</v>
      </c>
    </row>
    <row r="502" spans="1:48" x14ac:dyDescent="0.35">
      <c r="A502">
        <v>59000</v>
      </c>
      <c r="B502">
        <v>2301000</v>
      </c>
      <c r="AU502">
        <v>7000</v>
      </c>
      <c r="AV502">
        <v>55</v>
      </c>
    </row>
    <row r="503" spans="1:48" x14ac:dyDescent="0.35">
      <c r="A503">
        <v>60000</v>
      </c>
      <c r="B503">
        <v>2040000</v>
      </c>
      <c r="AU503">
        <v>7000</v>
      </c>
      <c r="AV503">
        <v>65</v>
      </c>
    </row>
    <row r="504" spans="1:48" x14ac:dyDescent="0.35">
      <c r="A504">
        <v>60000</v>
      </c>
      <c r="B504">
        <v>1920000</v>
      </c>
      <c r="AU504">
        <v>7000</v>
      </c>
      <c r="AV504">
        <v>61</v>
      </c>
    </row>
    <row r="505" spans="1:48" x14ac:dyDescent="0.35">
      <c r="A505">
        <v>26000</v>
      </c>
      <c r="B505">
        <v>1716000</v>
      </c>
      <c r="AU505">
        <v>7000</v>
      </c>
      <c r="AV505">
        <v>51</v>
      </c>
    </row>
    <row r="506" spans="1:48" x14ac:dyDescent="0.35">
      <c r="A506">
        <v>28000</v>
      </c>
      <c r="B506">
        <v>1680000</v>
      </c>
      <c r="AU506">
        <v>8000</v>
      </c>
      <c r="AV506">
        <v>63</v>
      </c>
    </row>
    <row r="507" spans="1:48" x14ac:dyDescent="0.35">
      <c r="A507">
        <v>25000</v>
      </c>
      <c r="B507">
        <v>1125000</v>
      </c>
      <c r="AU507">
        <v>7000</v>
      </c>
      <c r="AV507">
        <v>44</v>
      </c>
    </row>
    <row r="508" spans="1:48" x14ac:dyDescent="0.35">
      <c r="A508">
        <v>26000</v>
      </c>
      <c r="B508">
        <v>1482000</v>
      </c>
      <c r="AU508">
        <v>6000</v>
      </c>
      <c r="AV508">
        <v>61</v>
      </c>
    </row>
    <row r="509" spans="1:48" x14ac:dyDescent="0.35">
      <c r="A509">
        <v>29000</v>
      </c>
      <c r="B509">
        <v>1653000</v>
      </c>
      <c r="AU509">
        <v>91000</v>
      </c>
      <c r="AV509">
        <v>77</v>
      </c>
    </row>
    <row r="510" spans="1:48" x14ac:dyDescent="0.35">
      <c r="A510">
        <v>27000</v>
      </c>
      <c r="B510">
        <v>1350000</v>
      </c>
      <c r="AU510">
        <v>108000</v>
      </c>
      <c r="AV510">
        <v>81</v>
      </c>
    </row>
    <row r="511" spans="1:48" x14ac:dyDescent="0.35">
      <c r="A511">
        <v>30000</v>
      </c>
      <c r="B511">
        <v>1620000</v>
      </c>
      <c r="AU511">
        <v>105000</v>
      </c>
      <c r="AV511">
        <v>79</v>
      </c>
    </row>
    <row r="512" spans="1:48" x14ac:dyDescent="0.35">
      <c r="A512">
        <v>28000</v>
      </c>
      <c r="B512">
        <v>1568000</v>
      </c>
      <c r="AU512">
        <v>97000</v>
      </c>
      <c r="AV512">
        <v>79</v>
      </c>
    </row>
    <row r="513" spans="1:48" x14ac:dyDescent="0.35">
      <c r="A513">
        <v>28000</v>
      </c>
      <c r="B513">
        <v>1120000</v>
      </c>
      <c r="AU513">
        <v>114000</v>
      </c>
      <c r="AV513">
        <v>67</v>
      </c>
    </row>
    <row r="514" spans="1:48" x14ac:dyDescent="0.35">
      <c r="A514">
        <v>25000</v>
      </c>
      <c r="B514">
        <v>1050000</v>
      </c>
      <c r="AU514">
        <v>140000</v>
      </c>
      <c r="AV514">
        <v>67</v>
      </c>
    </row>
    <row r="515" spans="1:48" x14ac:dyDescent="0.35">
      <c r="A515">
        <v>23000</v>
      </c>
      <c r="B515">
        <v>1104000</v>
      </c>
      <c r="AU515">
        <v>116000</v>
      </c>
      <c r="AV515">
        <v>76</v>
      </c>
    </row>
    <row r="516" spans="1:48" x14ac:dyDescent="0.35">
      <c r="A516">
        <v>21000</v>
      </c>
      <c r="B516">
        <v>840000</v>
      </c>
      <c r="AU516">
        <v>84000</v>
      </c>
      <c r="AV516">
        <v>71</v>
      </c>
    </row>
    <row r="517" spans="1:48" x14ac:dyDescent="0.35">
      <c r="A517">
        <v>30000</v>
      </c>
      <c r="B517">
        <v>1110000</v>
      </c>
      <c r="AU517">
        <v>82000</v>
      </c>
      <c r="AV517">
        <v>70</v>
      </c>
    </row>
    <row r="518" spans="1:48" x14ac:dyDescent="0.35">
      <c r="A518">
        <v>24000</v>
      </c>
      <c r="B518">
        <v>1056000</v>
      </c>
      <c r="AU518">
        <v>105000</v>
      </c>
      <c r="AV518">
        <v>82</v>
      </c>
    </row>
    <row r="519" spans="1:48" x14ac:dyDescent="0.35">
      <c r="A519">
        <v>16000</v>
      </c>
      <c r="B519">
        <v>960000</v>
      </c>
      <c r="AU519">
        <v>77000</v>
      </c>
      <c r="AV519">
        <v>64</v>
      </c>
    </row>
    <row r="520" spans="1:48" x14ac:dyDescent="0.35">
      <c r="A520">
        <v>7000</v>
      </c>
      <c r="B520">
        <v>280000</v>
      </c>
      <c r="AU520">
        <v>89000</v>
      </c>
      <c r="AV520">
        <v>63</v>
      </c>
    </row>
    <row r="521" spans="1:48" x14ac:dyDescent="0.35">
      <c r="A521">
        <v>5000</v>
      </c>
      <c r="B521">
        <v>470000</v>
      </c>
      <c r="AU521" s="43">
        <v>100000</v>
      </c>
      <c r="AV521">
        <v>72</v>
      </c>
    </row>
    <row r="522" spans="1:48" x14ac:dyDescent="0.35">
      <c r="A522">
        <v>4000</v>
      </c>
      <c r="B522">
        <v>280000</v>
      </c>
      <c r="AU522">
        <v>78000</v>
      </c>
      <c r="AV522">
        <v>58</v>
      </c>
    </row>
    <row r="523" spans="1:48" x14ac:dyDescent="0.35">
      <c r="A523">
        <v>225000</v>
      </c>
      <c r="B523">
        <v>21375000</v>
      </c>
      <c r="AU523">
        <v>92000</v>
      </c>
      <c r="AV523">
        <v>52</v>
      </c>
    </row>
    <row r="524" spans="1:48" x14ac:dyDescent="0.35">
      <c r="A524">
        <v>224000</v>
      </c>
      <c r="B524">
        <v>23296000</v>
      </c>
      <c r="AU524">
        <v>30000</v>
      </c>
      <c r="AV524">
        <v>58</v>
      </c>
    </row>
    <row r="525" spans="1:48" x14ac:dyDescent="0.35">
      <c r="A525">
        <v>235000</v>
      </c>
      <c r="B525">
        <v>28435000</v>
      </c>
      <c r="AU525">
        <v>26000</v>
      </c>
      <c r="AV525">
        <v>45</v>
      </c>
    </row>
    <row r="526" spans="1:48" x14ac:dyDescent="0.35">
      <c r="A526">
        <v>235000</v>
      </c>
      <c r="B526">
        <v>15275000</v>
      </c>
      <c r="AU526">
        <v>24000</v>
      </c>
      <c r="AV526">
        <v>41</v>
      </c>
    </row>
    <row r="527" spans="1:48" x14ac:dyDescent="0.35">
      <c r="A527">
        <v>225000</v>
      </c>
      <c r="B527">
        <v>11475000</v>
      </c>
      <c r="AU527">
        <v>23000</v>
      </c>
      <c r="AV527">
        <v>38</v>
      </c>
    </row>
    <row r="528" spans="1:48" x14ac:dyDescent="0.35">
      <c r="A528">
        <v>215000</v>
      </c>
      <c r="B528">
        <v>15050000</v>
      </c>
      <c r="AU528">
        <v>22000</v>
      </c>
      <c r="AV528">
        <v>59</v>
      </c>
    </row>
    <row r="529" spans="1:48" x14ac:dyDescent="0.35">
      <c r="A529">
        <v>215000</v>
      </c>
      <c r="B529">
        <v>22575000</v>
      </c>
      <c r="AU529">
        <v>25000</v>
      </c>
      <c r="AV529">
        <v>57</v>
      </c>
    </row>
    <row r="530" spans="1:48" x14ac:dyDescent="0.35">
      <c r="A530">
        <v>220000</v>
      </c>
      <c r="B530">
        <v>17380000</v>
      </c>
      <c r="AU530">
        <v>24000</v>
      </c>
      <c r="AV530">
        <v>70</v>
      </c>
    </row>
    <row r="531" spans="1:48" x14ac:dyDescent="0.35">
      <c r="A531">
        <v>225000</v>
      </c>
      <c r="B531">
        <v>10575000</v>
      </c>
      <c r="AU531">
        <v>24000</v>
      </c>
      <c r="AV531">
        <v>45</v>
      </c>
    </row>
    <row r="532" spans="1:48" x14ac:dyDescent="0.35">
      <c r="A532">
        <v>255000</v>
      </c>
      <c r="B532">
        <v>13260000</v>
      </c>
      <c r="AU532">
        <v>26000</v>
      </c>
      <c r="AV532">
        <v>50</v>
      </c>
    </row>
    <row r="533" spans="1:48" x14ac:dyDescent="0.35">
      <c r="A533">
        <v>225000</v>
      </c>
      <c r="B533">
        <v>21375000</v>
      </c>
      <c r="AU533">
        <v>28000</v>
      </c>
      <c r="AV533">
        <v>42</v>
      </c>
    </row>
    <row r="534" spans="1:48" x14ac:dyDescent="0.35">
      <c r="A534">
        <v>270000</v>
      </c>
      <c r="B534">
        <v>17820000</v>
      </c>
      <c r="AU534">
        <v>28000</v>
      </c>
      <c r="AV534">
        <v>48</v>
      </c>
    </row>
    <row r="535" spans="1:48" x14ac:dyDescent="0.35">
      <c r="A535">
        <v>265000</v>
      </c>
      <c r="B535">
        <v>15370000</v>
      </c>
      <c r="AU535">
        <v>26000</v>
      </c>
      <c r="AV535">
        <v>38</v>
      </c>
    </row>
    <row r="536" spans="1:48" x14ac:dyDescent="0.35">
      <c r="A536">
        <v>250000</v>
      </c>
      <c r="B536">
        <v>16500000</v>
      </c>
      <c r="AU536">
        <v>26000</v>
      </c>
      <c r="AV536">
        <v>30</v>
      </c>
    </row>
    <row r="537" spans="1:48" x14ac:dyDescent="0.35">
      <c r="A537">
        <v>260000</v>
      </c>
      <c r="B537">
        <v>16380000</v>
      </c>
      <c r="AU537">
        <v>23000</v>
      </c>
      <c r="AV537">
        <v>39</v>
      </c>
    </row>
    <row r="538" spans="1:48" x14ac:dyDescent="0.35">
      <c r="A538">
        <v>7000</v>
      </c>
      <c r="B538">
        <v>448000</v>
      </c>
      <c r="AU538">
        <v>25000</v>
      </c>
      <c r="AV538">
        <v>38</v>
      </c>
    </row>
    <row r="539" spans="1:48" x14ac:dyDescent="0.35">
      <c r="A539">
        <v>8000</v>
      </c>
      <c r="B539">
        <v>408000</v>
      </c>
      <c r="AU539">
        <v>8000</v>
      </c>
      <c r="AV539">
        <v>37</v>
      </c>
    </row>
    <row r="540" spans="1:48" x14ac:dyDescent="0.35">
      <c r="A540">
        <v>9000</v>
      </c>
      <c r="B540">
        <v>549000</v>
      </c>
      <c r="AU540">
        <v>7000</v>
      </c>
      <c r="AV540">
        <v>35</v>
      </c>
    </row>
    <row r="541" spans="1:48" x14ac:dyDescent="0.35">
      <c r="A541">
        <v>8000</v>
      </c>
      <c r="B541">
        <v>472000</v>
      </c>
      <c r="AU541">
        <v>7000</v>
      </c>
      <c r="AV541">
        <v>42</v>
      </c>
    </row>
    <row r="542" spans="1:48" x14ac:dyDescent="0.35">
      <c r="A542">
        <v>8000</v>
      </c>
      <c r="B542">
        <v>488000</v>
      </c>
      <c r="AU542">
        <v>9000</v>
      </c>
      <c r="AV542">
        <v>52</v>
      </c>
    </row>
    <row r="543" spans="1:48" x14ac:dyDescent="0.35">
      <c r="A543">
        <v>6000</v>
      </c>
      <c r="B543">
        <v>240000</v>
      </c>
      <c r="AU543">
        <v>8000</v>
      </c>
      <c r="AV543">
        <v>38</v>
      </c>
    </row>
    <row r="544" spans="1:48" x14ac:dyDescent="0.35">
      <c r="A544">
        <v>6000</v>
      </c>
      <c r="B544">
        <v>324000</v>
      </c>
      <c r="AU544">
        <v>6000</v>
      </c>
      <c r="AV544">
        <v>37</v>
      </c>
    </row>
    <row r="545" spans="1:48" x14ac:dyDescent="0.35">
      <c r="A545">
        <v>7000</v>
      </c>
      <c r="B545">
        <v>385000</v>
      </c>
      <c r="AU545">
        <v>7000</v>
      </c>
      <c r="AV545">
        <v>38</v>
      </c>
    </row>
    <row r="546" spans="1:48" x14ac:dyDescent="0.35">
      <c r="A546">
        <v>7000</v>
      </c>
      <c r="B546">
        <v>385000</v>
      </c>
      <c r="AU546">
        <v>8000</v>
      </c>
      <c r="AV546">
        <v>37</v>
      </c>
    </row>
    <row r="547" spans="1:48" x14ac:dyDescent="0.35">
      <c r="A547">
        <v>7000</v>
      </c>
      <c r="B547">
        <v>455000</v>
      </c>
      <c r="AU547">
        <v>8000</v>
      </c>
      <c r="AV547">
        <v>42</v>
      </c>
    </row>
    <row r="548" spans="1:48" x14ac:dyDescent="0.35">
      <c r="A548">
        <v>7000</v>
      </c>
      <c r="B548">
        <v>427000</v>
      </c>
      <c r="AU548">
        <v>6000</v>
      </c>
      <c r="AV548">
        <v>46</v>
      </c>
    </row>
    <row r="549" spans="1:48" x14ac:dyDescent="0.35">
      <c r="A549">
        <v>7000</v>
      </c>
      <c r="B549">
        <v>357000</v>
      </c>
      <c r="AU549">
        <v>6000</v>
      </c>
      <c r="AV549">
        <v>42</v>
      </c>
    </row>
    <row r="550" spans="1:48" x14ac:dyDescent="0.35">
      <c r="A550">
        <v>8000</v>
      </c>
      <c r="B550">
        <v>504000</v>
      </c>
      <c r="AU550">
        <v>6000</v>
      </c>
      <c r="AV550">
        <v>39</v>
      </c>
    </row>
    <row r="551" spans="1:48" x14ac:dyDescent="0.35">
      <c r="A551">
        <v>7000</v>
      </c>
      <c r="B551">
        <v>308000</v>
      </c>
      <c r="AU551">
        <v>5000</v>
      </c>
      <c r="AV551">
        <v>37</v>
      </c>
    </row>
    <row r="552" spans="1:48" x14ac:dyDescent="0.35">
      <c r="A552">
        <v>6000</v>
      </c>
      <c r="B552">
        <v>366000</v>
      </c>
      <c r="AU552">
        <v>4000</v>
      </c>
      <c r="AV552">
        <v>40</v>
      </c>
    </row>
    <row r="553" spans="1:48" x14ac:dyDescent="0.35">
      <c r="A553">
        <v>91000</v>
      </c>
      <c r="B553">
        <v>7007000</v>
      </c>
      <c r="AU553">
        <v>4000</v>
      </c>
      <c r="AV553">
        <v>41</v>
      </c>
    </row>
    <row r="554" spans="1:48" x14ac:dyDescent="0.35">
      <c r="A554">
        <v>108000</v>
      </c>
      <c r="B554">
        <v>8748000</v>
      </c>
      <c r="AU554">
        <v>6000</v>
      </c>
      <c r="AV554">
        <v>64</v>
      </c>
    </row>
    <row r="555" spans="1:48" x14ac:dyDescent="0.35">
      <c r="A555">
        <v>105000</v>
      </c>
      <c r="B555">
        <v>8295000</v>
      </c>
      <c r="AU555">
        <v>6000</v>
      </c>
      <c r="AV555">
        <v>66</v>
      </c>
    </row>
    <row r="556" spans="1:48" x14ac:dyDescent="0.35">
      <c r="A556">
        <v>97000</v>
      </c>
      <c r="B556">
        <v>7663000</v>
      </c>
      <c r="AU556">
        <v>7000</v>
      </c>
      <c r="AV556">
        <v>59</v>
      </c>
    </row>
    <row r="557" spans="1:48" x14ac:dyDescent="0.35">
      <c r="A557">
        <v>114000</v>
      </c>
      <c r="B557">
        <v>7638000</v>
      </c>
      <c r="AU557">
        <v>7000</v>
      </c>
      <c r="AV557">
        <v>81</v>
      </c>
    </row>
    <row r="558" spans="1:48" x14ac:dyDescent="0.35">
      <c r="A558">
        <v>140000</v>
      </c>
      <c r="B558">
        <v>9380000</v>
      </c>
      <c r="AU558">
        <v>7000</v>
      </c>
      <c r="AV558">
        <v>89</v>
      </c>
    </row>
    <row r="559" spans="1:48" x14ac:dyDescent="0.35">
      <c r="A559">
        <v>116000</v>
      </c>
      <c r="B559">
        <v>8816000</v>
      </c>
      <c r="AU559">
        <v>7000</v>
      </c>
      <c r="AV559">
        <v>83</v>
      </c>
    </row>
    <row r="560" spans="1:48" x14ac:dyDescent="0.35">
      <c r="A560">
        <v>84000</v>
      </c>
      <c r="B560">
        <v>5964000</v>
      </c>
      <c r="AU560">
        <v>6000</v>
      </c>
      <c r="AV560">
        <v>68</v>
      </c>
    </row>
    <row r="561" spans="1:48" x14ac:dyDescent="0.35">
      <c r="A561">
        <v>82000</v>
      </c>
      <c r="B561">
        <v>5740000</v>
      </c>
      <c r="AU561">
        <v>6000</v>
      </c>
      <c r="AV561">
        <v>91</v>
      </c>
    </row>
    <row r="562" spans="1:48" x14ac:dyDescent="0.35">
      <c r="A562">
        <v>105000</v>
      </c>
      <c r="B562">
        <v>8610000</v>
      </c>
      <c r="AU562">
        <v>6000</v>
      </c>
      <c r="AV562">
        <v>56</v>
      </c>
    </row>
    <row r="563" spans="1:48" x14ac:dyDescent="0.35">
      <c r="A563">
        <v>77000</v>
      </c>
      <c r="B563">
        <v>4928000</v>
      </c>
      <c r="AU563">
        <v>5000</v>
      </c>
      <c r="AV563">
        <v>64</v>
      </c>
    </row>
    <row r="564" spans="1:48" x14ac:dyDescent="0.35">
      <c r="A564">
        <v>89000</v>
      </c>
      <c r="B564">
        <v>5607000</v>
      </c>
      <c r="AU564">
        <v>5000</v>
      </c>
      <c r="AV564">
        <v>66</v>
      </c>
    </row>
    <row r="565" spans="1:48" x14ac:dyDescent="0.35">
      <c r="A565" s="43">
        <v>100000</v>
      </c>
      <c r="B565">
        <v>7200000</v>
      </c>
      <c r="AU565">
        <v>5000</v>
      </c>
      <c r="AV565">
        <v>49</v>
      </c>
    </row>
    <row r="566" spans="1:48" x14ac:dyDescent="0.35">
      <c r="A566">
        <v>78000</v>
      </c>
      <c r="B566">
        <v>4524000</v>
      </c>
      <c r="AU566">
        <v>4000</v>
      </c>
      <c r="AV566">
        <v>65</v>
      </c>
    </row>
    <row r="567" spans="1:48" x14ac:dyDescent="0.35">
      <c r="A567">
        <v>92000</v>
      </c>
      <c r="B567">
        <v>4784000</v>
      </c>
      <c r="AU567">
        <v>4000</v>
      </c>
      <c r="AV567">
        <v>43</v>
      </c>
    </row>
    <row r="568" spans="1:48" x14ac:dyDescent="0.35">
      <c r="A568">
        <v>30000</v>
      </c>
      <c r="B568">
        <v>1740000</v>
      </c>
      <c r="AU568">
        <v>4000</v>
      </c>
      <c r="AV568">
        <v>60</v>
      </c>
    </row>
    <row r="569" spans="1:48" x14ac:dyDescent="0.35">
      <c r="A569">
        <v>26000</v>
      </c>
      <c r="B569">
        <v>1170000</v>
      </c>
      <c r="AU569">
        <v>58000</v>
      </c>
      <c r="AV569">
        <v>51</v>
      </c>
    </row>
    <row r="570" spans="1:48" x14ac:dyDescent="0.35">
      <c r="A570">
        <v>24000</v>
      </c>
      <c r="B570">
        <v>984000</v>
      </c>
      <c r="AU570">
        <v>52000</v>
      </c>
      <c r="AV570">
        <v>50</v>
      </c>
    </row>
    <row r="571" spans="1:48" x14ac:dyDescent="0.35">
      <c r="A571">
        <v>23000</v>
      </c>
      <c r="B571">
        <v>874000</v>
      </c>
      <c r="AU571">
        <v>52000</v>
      </c>
      <c r="AV571">
        <v>54</v>
      </c>
    </row>
    <row r="572" spans="1:48" x14ac:dyDescent="0.35">
      <c r="A572">
        <v>22000</v>
      </c>
      <c r="B572">
        <v>1298000</v>
      </c>
      <c r="AU572">
        <v>48000</v>
      </c>
      <c r="AV572">
        <v>52</v>
      </c>
    </row>
    <row r="573" spans="1:48" x14ac:dyDescent="0.35">
      <c r="A573">
        <v>25000</v>
      </c>
      <c r="B573">
        <v>1425000</v>
      </c>
      <c r="AU573">
        <v>50000</v>
      </c>
      <c r="AV573">
        <v>51</v>
      </c>
    </row>
    <row r="574" spans="1:48" x14ac:dyDescent="0.35">
      <c r="A574">
        <v>24000</v>
      </c>
      <c r="B574">
        <v>1680000</v>
      </c>
      <c r="AU574">
        <v>58000</v>
      </c>
      <c r="AV574">
        <v>56</v>
      </c>
    </row>
    <row r="575" spans="1:48" x14ac:dyDescent="0.35">
      <c r="A575">
        <v>24000</v>
      </c>
      <c r="B575">
        <v>1080000</v>
      </c>
      <c r="AU575">
        <v>56000</v>
      </c>
      <c r="AV575">
        <v>63</v>
      </c>
    </row>
    <row r="576" spans="1:48" x14ac:dyDescent="0.35">
      <c r="A576">
        <v>26000</v>
      </c>
      <c r="B576">
        <v>1300000</v>
      </c>
      <c r="AU576">
        <v>51000</v>
      </c>
      <c r="AV576">
        <v>55</v>
      </c>
    </row>
    <row r="577" spans="1:48" x14ac:dyDescent="0.35">
      <c r="A577">
        <v>28000</v>
      </c>
      <c r="B577">
        <v>1176000</v>
      </c>
      <c r="AU577">
        <v>49000</v>
      </c>
      <c r="AV577">
        <v>52</v>
      </c>
    </row>
    <row r="578" spans="1:48" x14ac:dyDescent="0.35">
      <c r="A578">
        <v>28000</v>
      </c>
      <c r="B578">
        <v>1344000</v>
      </c>
      <c r="AU578">
        <v>46000</v>
      </c>
      <c r="AV578">
        <v>44</v>
      </c>
    </row>
    <row r="579" spans="1:48" x14ac:dyDescent="0.35">
      <c r="A579">
        <v>26000</v>
      </c>
      <c r="B579">
        <v>988000</v>
      </c>
      <c r="AU579">
        <v>49000</v>
      </c>
      <c r="AV579">
        <v>44</v>
      </c>
    </row>
    <row r="580" spans="1:48" x14ac:dyDescent="0.35">
      <c r="A580">
        <v>26000</v>
      </c>
      <c r="B580">
        <v>780000</v>
      </c>
      <c r="AU580">
        <v>62000</v>
      </c>
      <c r="AV580">
        <v>44</v>
      </c>
    </row>
    <row r="581" spans="1:48" x14ac:dyDescent="0.35">
      <c r="A581">
        <v>23000</v>
      </c>
      <c r="B581">
        <v>897000</v>
      </c>
      <c r="AU581">
        <v>71000</v>
      </c>
      <c r="AV581">
        <v>37</v>
      </c>
    </row>
    <row r="582" spans="1:48" x14ac:dyDescent="0.35">
      <c r="A582">
        <v>25000</v>
      </c>
      <c r="B582">
        <v>950000</v>
      </c>
      <c r="AU582">
        <v>71000</v>
      </c>
      <c r="AV582">
        <v>38</v>
      </c>
    </row>
    <row r="583" spans="1:48" x14ac:dyDescent="0.35">
      <c r="A583">
        <v>8000</v>
      </c>
      <c r="B583">
        <v>296000</v>
      </c>
      <c r="AU583">
        <v>62000</v>
      </c>
      <c r="AV583">
        <v>41</v>
      </c>
    </row>
    <row r="584" spans="1:48" x14ac:dyDescent="0.35">
      <c r="A584">
        <v>7000</v>
      </c>
      <c r="B584">
        <v>245000</v>
      </c>
      <c r="AU584">
        <v>89000</v>
      </c>
      <c r="AV584">
        <v>91</v>
      </c>
    </row>
    <row r="585" spans="1:48" x14ac:dyDescent="0.35">
      <c r="A585">
        <v>7000</v>
      </c>
      <c r="B585">
        <v>294000</v>
      </c>
      <c r="AU585">
        <v>80000</v>
      </c>
      <c r="AV585">
        <v>75</v>
      </c>
    </row>
    <row r="586" spans="1:48" x14ac:dyDescent="0.35">
      <c r="A586">
        <v>9000</v>
      </c>
      <c r="B586">
        <v>468000</v>
      </c>
      <c r="AU586">
        <v>84000</v>
      </c>
      <c r="AV586">
        <v>90</v>
      </c>
    </row>
    <row r="587" spans="1:48" x14ac:dyDescent="0.35">
      <c r="A587">
        <v>8000</v>
      </c>
      <c r="B587">
        <v>304000</v>
      </c>
      <c r="AU587">
        <v>67000</v>
      </c>
      <c r="AV587">
        <v>81</v>
      </c>
    </row>
    <row r="588" spans="1:48" x14ac:dyDescent="0.35">
      <c r="A588">
        <v>6000</v>
      </c>
      <c r="B588">
        <v>222000</v>
      </c>
      <c r="AU588">
        <v>70000</v>
      </c>
      <c r="AV588">
        <v>95</v>
      </c>
    </row>
    <row r="589" spans="1:48" x14ac:dyDescent="0.35">
      <c r="A589">
        <v>7000</v>
      </c>
      <c r="B589">
        <v>266000</v>
      </c>
      <c r="AU589">
        <v>74000</v>
      </c>
      <c r="AV589">
        <v>77</v>
      </c>
    </row>
    <row r="590" spans="1:48" x14ac:dyDescent="0.35">
      <c r="A590">
        <v>8000</v>
      </c>
      <c r="B590">
        <v>296000</v>
      </c>
      <c r="AU590">
        <v>68000</v>
      </c>
      <c r="AV590">
        <v>86</v>
      </c>
    </row>
    <row r="591" spans="1:48" x14ac:dyDescent="0.35">
      <c r="A591">
        <v>8000</v>
      </c>
      <c r="B591">
        <v>336000</v>
      </c>
      <c r="AU591">
        <v>64000</v>
      </c>
      <c r="AV591">
        <v>83</v>
      </c>
    </row>
    <row r="592" spans="1:48" x14ac:dyDescent="0.35">
      <c r="A592">
        <v>6000</v>
      </c>
      <c r="B592">
        <v>276000</v>
      </c>
      <c r="AU592">
        <v>64000</v>
      </c>
      <c r="AV592">
        <v>93</v>
      </c>
    </row>
    <row r="593" spans="1:48" x14ac:dyDescent="0.35">
      <c r="A593">
        <v>6000</v>
      </c>
      <c r="B593">
        <v>252000</v>
      </c>
      <c r="AU593">
        <v>60000</v>
      </c>
      <c r="AV593">
        <v>84</v>
      </c>
    </row>
    <row r="594" spans="1:48" x14ac:dyDescent="0.35">
      <c r="A594">
        <v>6000</v>
      </c>
      <c r="B594">
        <v>234000</v>
      </c>
      <c r="AU594">
        <v>58000</v>
      </c>
      <c r="AV594">
        <v>80</v>
      </c>
    </row>
    <row r="595" spans="1:48" x14ac:dyDescent="0.35">
      <c r="A595">
        <v>5000</v>
      </c>
      <c r="B595">
        <v>185000</v>
      </c>
      <c r="AU595">
        <v>63000</v>
      </c>
      <c r="AV595">
        <v>60</v>
      </c>
    </row>
    <row r="596" spans="1:48" x14ac:dyDescent="0.35">
      <c r="A596">
        <v>4000</v>
      </c>
      <c r="B596">
        <v>160000</v>
      </c>
      <c r="AU596">
        <v>64000</v>
      </c>
      <c r="AV596">
        <v>64</v>
      </c>
    </row>
    <row r="597" spans="1:48" x14ac:dyDescent="0.35">
      <c r="A597">
        <v>4000</v>
      </c>
      <c r="B597">
        <v>164000</v>
      </c>
      <c r="AU597">
        <v>57000</v>
      </c>
      <c r="AV597">
        <v>63</v>
      </c>
    </row>
    <row r="598" spans="1:48" x14ac:dyDescent="0.35">
      <c r="A598">
        <v>6000</v>
      </c>
      <c r="B598">
        <v>384000</v>
      </c>
      <c r="AU598">
        <v>60000</v>
      </c>
      <c r="AV598">
        <v>69</v>
      </c>
    </row>
    <row r="599" spans="1:48" x14ac:dyDescent="0.35">
      <c r="A599">
        <v>6000</v>
      </c>
      <c r="B599">
        <v>396000</v>
      </c>
      <c r="AU599">
        <v>6000</v>
      </c>
      <c r="AV599">
        <v>55</v>
      </c>
    </row>
    <row r="600" spans="1:48" x14ac:dyDescent="0.35">
      <c r="A600">
        <v>7000</v>
      </c>
      <c r="B600">
        <v>413000</v>
      </c>
      <c r="AU600">
        <v>6000</v>
      </c>
      <c r="AV600">
        <v>39</v>
      </c>
    </row>
    <row r="601" spans="1:48" x14ac:dyDescent="0.35">
      <c r="A601">
        <v>7000</v>
      </c>
      <c r="B601">
        <v>567000</v>
      </c>
      <c r="AU601">
        <v>7000</v>
      </c>
      <c r="AV601">
        <v>54</v>
      </c>
    </row>
    <row r="602" spans="1:48" x14ac:dyDescent="0.35">
      <c r="A602">
        <v>7000</v>
      </c>
      <c r="B602">
        <v>623000</v>
      </c>
      <c r="AU602">
        <v>7000</v>
      </c>
      <c r="AV602">
        <v>65</v>
      </c>
    </row>
    <row r="603" spans="1:48" x14ac:dyDescent="0.35">
      <c r="A603">
        <v>7000</v>
      </c>
      <c r="B603">
        <v>581000</v>
      </c>
      <c r="AU603">
        <v>9000</v>
      </c>
      <c r="AV603">
        <v>51</v>
      </c>
    </row>
    <row r="604" spans="1:48" x14ac:dyDescent="0.35">
      <c r="A604">
        <v>6000</v>
      </c>
      <c r="B604">
        <v>408000</v>
      </c>
      <c r="AU604">
        <v>8000</v>
      </c>
      <c r="AV604">
        <v>47</v>
      </c>
    </row>
    <row r="605" spans="1:48" x14ac:dyDescent="0.35">
      <c r="A605">
        <v>6000</v>
      </c>
      <c r="B605">
        <v>546000</v>
      </c>
      <c r="AU605">
        <v>9000</v>
      </c>
      <c r="AV605">
        <v>55</v>
      </c>
    </row>
    <row r="606" spans="1:48" x14ac:dyDescent="0.35">
      <c r="A606">
        <v>6000</v>
      </c>
      <c r="B606">
        <v>336000</v>
      </c>
      <c r="AU606">
        <v>8000</v>
      </c>
      <c r="AV606">
        <v>51</v>
      </c>
    </row>
    <row r="607" spans="1:48" x14ac:dyDescent="0.35">
      <c r="A607">
        <v>5000</v>
      </c>
      <c r="B607">
        <v>320000</v>
      </c>
      <c r="AU607">
        <v>6000</v>
      </c>
      <c r="AV607">
        <v>42</v>
      </c>
    </row>
    <row r="608" spans="1:48" x14ac:dyDescent="0.35">
      <c r="A608">
        <v>5000</v>
      </c>
      <c r="B608">
        <v>330000</v>
      </c>
      <c r="AU608">
        <v>6000</v>
      </c>
      <c r="AV608">
        <v>48</v>
      </c>
    </row>
    <row r="609" spans="1:48" x14ac:dyDescent="0.35">
      <c r="A609">
        <v>5000</v>
      </c>
      <c r="B609">
        <v>245000</v>
      </c>
      <c r="AU609">
        <v>6000</v>
      </c>
      <c r="AV609">
        <v>43</v>
      </c>
    </row>
    <row r="610" spans="1:48" x14ac:dyDescent="0.35">
      <c r="A610">
        <v>4000</v>
      </c>
      <c r="B610">
        <v>260000</v>
      </c>
      <c r="AU610">
        <v>5000</v>
      </c>
      <c r="AV610">
        <v>37</v>
      </c>
    </row>
    <row r="611" spans="1:48" x14ac:dyDescent="0.35">
      <c r="A611">
        <v>4000</v>
      </c>
      <c r="B611">
        <v>172000</v>
      </c>
      <c r="AU611">
        <v>5000</v>
      </c>
      <c r="AV611">
        <v>40</v>
      </c>
    </row>
    <row r="612" spans="1:48" x14ac:dyDescent="0.35">
      <c r="A612">
        <v>4000</v>
      </c>
      <c r="B612">
        <v>240000</v>
      </c>
      <c r="AU612">
        <v>4000</v>
      </c>
      <c r="AV612">
        <v>53</v>
      </c>
    </row>
    <row r="613" spans="1:48" x14ac:dyDescent="0.35">
      <c r="A613">
        <v>58000</v>
      </c>
      <c r="B613">
        <v>2958000</v>
      </c>
      <c r="AU613">
        <v>6000</v>
      </c>
      <c r="AV613">
        <v>48</v>
      </c>
    </row>
    <row r="614" spans="1:48" x14ac:dyDescent="0.35">
      <c r="A614">
        <v>52000</v>
      </c>
      <c r="B614">
        <v>2600000</v>
      </c>
      <c r="AU614">
        <v>46000</v>
      </c>
      <c r="AV614">
        <v>60</v>
      </c>
    </row>
    <row r="615" spans="1:48" x14ac:dyDescent="0.35">
      <c r="A615">
        <v>52000</v>
      </c>
      <c r="B615">
        <v>2808000</v>
      </c>
      <c r="AU615">
        <v>37000</v>
      </c>
      <c r="AV615">
        <v>72</v>
      </c>
    </row>
    <row r="616" spans="1:48" x14ac:dyDescent="0.35">
      <c r="A616">
        <v>48000</v>
      </c>
      <c r="B616">
        <v>2496000</v>
      </c>
      <c r="AU616">
        <v>39000</v>
      </c>
      <c r="AV616">
        <v>93</v>
      </c>
    </row>
    <row r="617" spans="1:48" x14ac:dyDescent="0.35">
      <c r="A617">
        <v>50000</v>
      </c>
      <c r="B617">
        <v>2550000</v>
      </c>
      <c r="AU617">
        <v>38000</v>
      </c>
      <c r="AV617">
        <v>77</v>
      </c>
    </row>
    <row r="618" spans="1:48" x14ac:dyDescent="0.35">
      <c r="A618">
        <v>58000</v>
      </c>
      <c r="B618">
        <v>3248000</v>
      </c>
      <c r="AU618">
        <v>38000</v>
      </c>
      <c r="AV618">
        <v>63</v>
      </c>
    </row>
    <row r="619" spans="1:48" x14ac:dyDescent="0.35">
      <c r="A619">
        <v>56000</v>
      </c>
      <c r="B619">
        <v>3528000</v>
      </c>
      <c r="AU619">
        <v>39000</v>
      </c>
      <c r="AV619">
        <v>81</v>
      </c>
    </row>
    <row r="620" spans="1:48" x14ac:dyDescent="0.35">
      <c r="A620">
        <v>51000</v>
      </c>
      <c r="B620">
        <v>2805000</v>
      </c>
      <c r="AU620">
        <v>39000</v>
      </c>
      <c r="AV620">
        <v>75</v>
      </c>
    </row>
    <row r="621" spans="1:48" x14ac:dyDescent="0.35">
      <c r="A621">
        <v>49000</v>
      </c>
      <c r="B621">
        <v>2548000</v>
      </c>
      <c r="AU621">
        <v>40000</v>
      </c>
      <c r="AV621">
        <v>56</v>
      </c>
    </row>
    <row r="622" spans="1:48" x14ac:dyDescent="0.35">
      <c r="A622">
        <v>46000</v>
      </c>
      <c r="B622">
        <v>2024000</v>
      </c>
      <c r="AU622">
        <v>39000</v>
      </c>
      <c r="AV622">
        <v>85</v>
      </c>
    </row>
    <row r="623" spans="1:48" x14ac:dyDescent="0.35">
      <c r="A623">
        <v>49000</v>
      </c>
      <c r="B623">
        <v>2156000</v>
      </c>
      <c r="AU623">
        <v>43000</v>
      </c>
      <c r="AV623">
        <v>80</v>
      </c>
    </row>
    <row r="624" spans="1:48" x14ac:dyDescent="0.35">
      <c r="A624">
        <v>62000</v>
      </c>
      <c r="B624">
        <v>2728000</v>
      </c>
      <c r="AU624">
        <v>39000</v>
      </c>
      <c r="AV624">
        <v>61</v>
      </c>
    </row>
    <row r="625" spans="1:48" x14ac:dyDescent="0.35">
      <c r="A625">
        <v>71000</v>
      </c>
      <c r="B625">
        <v>2627000</v>
      </c>
      <c r="AU625">
        <v>37000</v>
      </c>
      <c r="AV625">
        <v>48</v>
      </c>
    </row>
    <row r="626" spans="1:48" x14ac:dyDescent="0.35">
      <c r="A626">
        <v>71000</v>
      </c>
      <c r="B626">
        <v>2698000</v>
      </c>
      <c r="AU626">
        <v>34000</v>
      </c>
      <c r="AV626">
        <v>36</v>
      </c>
    </row>
    <row r="627" spans="1:48" x14ac:dyDescent="0.35">
      <c r="A627">
        <v>62000</v>
      </c>
      <c r="B627">
        <v>2542000</v>
      </c>
      <c r="AU627">
        <v>35000</v>
      </c>
      <c r="AV627">
        <v>54</v>
      </c>
    </row>
    <row r="628" spans="1:48" x14ac:dyDescent="0.35">
      <c r="A628">
        <v>89000</v>
      </c>
      <c r="B628">
        <v>8099000</v>
      </c>
      <c r="AU628">
        <v>50000</v>
      </c>
      <c r="AV628">
        <v>51</v>
      </c>
    </row>
    <row r="629" spans="1:48" x14ac:dyDescent="0.35">
      <c r="A629">
        <v>80000</v>
      </c>
      <c r="B629" s="43">
        <v>6000000</v>
      </c>
    </row>
    <row r="630" spans="1:48" x14ac:dyDescent="0.35">
      <c r="A630">
        <v>84000</v>
      </c>
      <c r="B630">
        <v>7560000</v>
      </c>
    </row>
    <row r="631" spans="1:48" x14ac:dyDescent="0.35">
      <c r="A631">
        <v>67000</v>
      </c>
      <c r="B631">
        <v>5427000</v>
      </c>
    </row>
    <row r="632" spans="1:48" x14ac:dyDescent="0.35">
      <c r="A632">
        <v>70000</v>
      </c>
      <c r="B632">
        <v>6650000</v>
      </c>
    </row>
    <row r="633" spans="1:48" x14ac:dyDescent="0.35">
      <c r="A633">
        <v>74000</v>
      </c>
      <c r="B633">
        <v>5698000</v>
      </c>
    </row>
    <row r="634" spans="1:48" x14ac:dyDescent="0.35">
      <c r="A634">
        <v>68000</v>
      </c>
      <c r="B634">
        <v>5848000</v>
      </c>
    </row>
    <row r="635" spans="1:48" x14ac:dyDescent="0.35">
      <c r="A635">
        <v>64000</v>
      </c>
      <c r="B635">
        <v>5312000</v>
      </c>
    </row>
    <row r="636" spans="1:48" x14ac:dyDescent="0.35">
      <c r="A636">
        <v>64000</v>
      </c>
      <c r="B636">
        <v>5952000</v>
      </c>
    </row>
    <row r="637" spans="1:48" x14ac:dyDescent="0.35">
      <c r="A637">
        <v>60000</v>
      </c>
      <c r="B637">
        <v>5040000</v>
      </c>
    </row>
    <row r="638" spans="1:48" x14ac:dyDescent="0.35">
      <c r="A638">
        <v>58000</v>
      </c>
      <c r="B638">
        <v>4640000</v>
      </c>
    </row>
    <row r="639" spans="1:48" x14ac:dyDescent="0.35">
      <c r="A639">
        <v>63000</v>
      </c>
      <c r="B639">
        <v>3780000</v>
      </c>
    </row>
    <row r="640" spans="1:48" x14ac:dyDescent="0.35">
      <c r="A640">
        <v>64000</v>
      </c>
      <c r="B640">
        <v>4096000</v>
      </c>
    </row>
    <row r="641" spans="1:2" x14ac:dyDescent="0.35">
      <c r="A641">
        <v>57000</v>
      </c>
      <c r="B641">
        <v>3591000</v>
      </c>
    </row>
    <row r="642" spans="1:2" x14ac:dyDescent="0.35">
      <c r="A642">
        <v>60000</v>
      </c>
      <c r="B642">
        <v>4140000</v>
      </c>
    </row>
    <row r="643" spans="1:2" x14ac:dyDescent="0.35">
      <c r="A643">
        <v>6000</v>
      </c>
      <c r="B643">
        <v>330000</v>
      </c>
    </row>
    <row r="644" spans="1:2" x14ac:dyDescent="0.35">
      <c r="A644">
        <v>6000</v>
      </c>
      <c r="B644">
        <v>234000</v>
      </c>
    </row>
    <row r="645" spans="1:2" x14ac:dyDescent="0.35">
      <c r="A645">
        <v>7000</v>
      </c>
      <c r="B645">
        <v>378000</v>
      </c>
    </row>
    <row r="646" spans="1:2" x14ac:dyDescent="0.35">
      <c r="A646">
        <v>7000</v>
      </c>
      <c r="B646">
        <v>455000</v>
      </c>
    </row>
    <row r="647" spans="1:2" x14ac:dyDescent="0.35">
      <c r="A647">
        <v>9000</v>
      </c>
      <c r="B647">
        <v>459000</v>
      </c>
    </row>
    <row r="648" spans="1:2" x14ac:dyDescent="0.35">
      <c r="A648">
        <v>8000</v>
      </c>
      <c r="B648">
        <v>376000</v>
      </c>
    </row>
    <row r="649" spans="1:2" x14ac:dyDescent="0.35">
      <c r="A649">
        <v>9000</v>
      </c>
      <c r="B649">
        <v>495000</v>
      </c>
    </row>
    <row r="650" spans="1:2" x14ac:dyDescent="0.35">
      <c r="A650">
        <v>8000</v>
      </c>
      <c r="B650">
        <v>408000</v>
      </c>
    </row>
    <row r="651" spans="1:2" x14ac:dyDescent="0.35">
      <c r="A651">
        <v>6000</v>
      </c>
      <c r="B651">
        <v>252000</v>
      </c>
    </row>
    <row r="652" spans="1:2" x14ac:dyDescent="0.35">
      <c r="A652">
        <v>6000</v>
      </c>
      <c r="B652">
        <v>288000</v>
      </c>
    </row>
    <row r="653" spans="1:2" x14ac:dyDescent="0.35">
      <c r="A653">
        <v>6000</v>
      </c>
      <c r="B653">
        <v>258000</v>
      </c>
    </row>
    <row r="654" spans="1:2" x14ac:dyDescent="0.35">
      <c r="A654">
        <v>5000</v>
      </c>
      <c r="B654">
        <v>185000</v>
      </c>
    </row>
    <row r="655" spans="1:2" x14ac:dyDescent="0.35">
      <c r="A655">
        <v>5000</v>
      </c>
      <c r="B655" s="43">
        <v>200000</v>
      </c>
    </row>
    <row r="656" spans="1:2" x14ac:dyDescent="0.35">
      <c r="A656">
        <v>4000</v>
      </c>
      <c r="B656">
        <v>212000</v>
      </c>
    </row>
    <row r="657" spans="1:2" x14ac:dyDescent="0.35">
      <c r="A657">
        <v>6000</v>
      </c>
      <c r="B657">
        <v>288000</v>
      </c>
    </row>
    <row r="658" spans="1:2" x14ac:dyDescent="0.35">
      <c r="A658">
        <v>46000</v>
      </c>
      <c r="B658">
        <v>2760000</v>
      </c>
    </row>
    <row r="659" spans="1:2" x14ac:dyDescent="0.35">
      <c r="A659">
        <v>37000</v>
      </c>
      <c r="B659">
        <v>2664000</v>
      </c>
    </row>
    <row r="660" spans="1:2" x14ac:dyDescent="0.35">
      <c r="A660">
        <v>39000</v>
      </c>
      <c r="B660">
        <v>3627000</v>
      </c>
    </row>
    <row r="661" spans="1:2" x14ac:dyDescent="0.35">
      <c r="A661">
        <v>38000</v>
      </c>
      <c r="B661">
        <v>2926000</v>
      </c>
    </row>
    <row r="662" spans="1:2" x14ac:dyDescent="0.35">
      <c r="A662">
        <v>38000</v>
      </c>
      <c r="B662">
        <v>2394000</v>
      </c>
    </row>
    <row r="663" spans="1:2" x14ac:dyDescent="0.35">
      <c r="A663">
        <v>39000</v>
      </c>
      <c r="B663">
        <v>3159000</v>
      </c>
    </row>
    <row r="664" spans="1:2" x14ac:dyDescent="0.35">
      <c r="A664">
        <v>39000</v>
      </c>
      <c r="B664">
        <v>2925000</v>
      </c>
    </row>
    <row r="665" spans="1:2" x14ac:dyDescent="0.35">
      <c r="A665">
        <v>40000</v>
      </c>
      <c r="B665">
        <v>2240000</v>
      </c>
    </row>
    <row r="666" spans="1:2" x14ac:dyDescent="0.35">
      <c r="A666">
        <v>39000</v>
      </c>
      <c r="B666">
        <v>3315000</v>
      </c>
    </row>
    <row r="667" spans="1:2" x14ac:dyDescent="0.35">
      <c r="A667">
        <v>43000</v>
      </c>
      <c r="B667">
        <v>3440000</v>
      </c>
    </row>
    <row r="668" spans="1:2" x14ac:dyDescent="0.35">
      <c r="A668">
        <v>39000</v>
      </c>
      <c r="B668">
        <v>2379000</v>
      </c>
    </row>
    <row r="669" spans="1:2" x14ac:dyDescent="0.35">
      <c r="A669">
        <v>37000</v>
      </c>
      <c r="B669">
        <v>1776000</v>
      </c>
    </row>
    <row r="670" spans="1:2" x14ac:dyDescent="0.35">
      <c r="A670">
        <v>34000</v>
      </c>
      <c r="B670">
        <v>1224000</v>
      </c>
    </row>
    <row r="671" spans="1:2" x14ac:dyDescent="0.35">
      <c r="A671">
        <v>35000</v>
      </c>
      <c r="B671">
        <v>1890000</v>
      </c>
    </row>
    <row r="672" spans="1:2" x14ac:dyDescent="0.35">
      <c r="A672">
        <v>50000</v>
      </c>
      <c r="B672">
        <v>2550000</v>
      </c>
    </row>
  </sheetData>
  <conditionalFormatting sqref="AY8:BF15">
    <cfRule type="colorScale" priority="3">
      <colorScale>
        <cfvo type="min"/>
        <cfvo type="percentile" val="50"/>
        <cfvo type="max"/>
        <color rgb="FFF8696B"/>
        <color rgb="FFFFEB84"/>
        <color rgb="FF63BE7B"/>
      </colorScale>
    </cfRule>
  </conditionalFormatting>
  <conditionalFormatting sqref="AZ9">
    <cfRule type="colorScale" priority="2">
      <colorScale>
        <cfvo type="min"/>
        <cfvo type="max"/>
        <color rgb="FFFCFCFF"/>
        <color rgb="FF63BE7B"/>
      </colorScale>
    </cfRule>
  </conditionalFormatting>
  <conditionalFormatting sqref="AZ9:BF15">
    <cfRule type="colorScale" priority="1">
      <colorScale>
        <cfvo type="min"/>
        <cfvo type="max"/>
        <color rgb="FF63BE7B"/>
        <color rgb="FFFFEF9C"/>
      </colorScale>
    </cfRule>
  </conditionalFormatting>
  <pageMargins left="0.7" right="0.7" top="0.75" bottom="0.75" header="0.3" footer="0.3"/>
  <pageSetup orientation="portrait" horizontalDpi="90" verticalDpi="9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Two_way_anova_theory</vt:lpstr>
      <vt:lpstr>one_way_anova_theory</vt:lpstr>
      <vt:lpstr>Calculation</vt:lpstr>
      <vt:lpstr>one_way_anova_results</vt:lpstr>
      <vt:lpstr>One_way_Anova</vt:lpstr>
      <vt:lpstr>Two_way_ANOVA_Results</vt:lpstr>
      <vt:lpstr>Two_way_ANOVA_golf_data</vt:lpstr>
      <vt:lpstr>Two_way_ANOVA</vt:lpstr>
      <vt:lpstr>Basic_Stats_Week_2</vt:lpstr>
      <vt:lpstr>Variable_Types</vt:lpstr>
      <vt:lpstr>Sheet2</vt:lpstr>
      <vt:lpstr>Correlation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Chhabra, Aniket</dc:creator>
  <cp:lastModifiedBy>Chhabra, Aniket</cp:lastModifiedBy>
  <dcterms:created xsi:type="dcterms:W3CDTF">2020-11-04T04:00:49Z</dcterms:created>
  <dcterms:modified xsi:type="dcterms:W3CDTF">2020-11-28T10:03:11Z</dcterms:modified>
</cp:coreProperties>
</file>