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drawings/drawing2.xml" ContentType="application/vnd.openxmlformats-officedocument.drawing+xml"/>
  <Override PartName="/xl/ink/ink3.xml" ContentType="application/inkml+xml"/>
  <Override PartName="/xl/ink/ink4.xml" ContentType="application/inkml+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paypal-my.sharepoint.com/personal/anchhabra_paypal_com/Documents/Personal_Data_Transfer/Python_Training_DSBA_GL/002_SMDM/Exercises/"/>
    </mc:Choice>
  </mc:AlternateContent>
  <xr:revisionPtr revIDLastSave="0" documentId="13_ncr:40009_{650AA1F1-E803-4046-BC7A-107F1021CBA0}" xr6:coauthVersionLast="45" xr6:coauthVersionMax="45" xr10:uidLastSave="{00000000-0000-0000-0000-000000000000}"/>
  <bookViews>
    <workbookView xWindow="-110" yWindow="-110" windowWidth="19420" windowHeight="10420" activeTab="3"/>
  </bookViews>
  <sheets>
    <sheet name="B_Shingles" sheetId="3" r:id="rId1"/>
    <sheet name="A_Shingles" sheetId="2" r:id="rId2"/>
    <sheet name="A_B_shingles" sheetId="1" r:id="rId3"/>
    <sheet name="Sheet4" sheetId="5" r:id="rId4"/>
    <sheet name="Survey" sheetId="4" r:id="rId5"/>
  </sheets>
  <definedNames>
    <definedName name="_xlchart.v1.0" hidden="1">A_Shingles!$A$1</definedName>
    <definedName name="_xlchart.v1.1" hidden="1">A_Shingles!$A$2:$A$37</definedName>
    <definedName name="_xlchart.v1.2" hidden="1">A_Shingles!$A$1</definedName>
    <definedName name="_xlchart.v1.3" hidden="1">A_Shingles!$A$2:$A$37</definedName>
  </definedNames>
  <calcPr calcId="0"/>
  <pivotCaches>
    <pivotCache cacheId="3" r:id="rId6"/>
  </pivotCaches>
</workbook>
</file>

<file path=xl/calcChain.xml><?xml version="1.0" encoding="utf-8"?>
<calcChain xmlns="http://schemas.openxmlformats.org/spreadsheetml/2006/main">
  <c r="K6" i="5" l="1"/>
  <c r="H1" i="1" l="1"/>
  <c r="I1" i="1"/>
  <c r="G15" i="2"/>
  <c r="G15" i="3"/>
  <c r="G13" i="3"/>
  <c r="G6" i="3"/>
  <c r="G8" i="3"/>
  <c r="G4" i="3"/>
  <c r="G3" i="3"/>
  <c r="G5" i="3" s="1"/>
  <c r="G13" i="2"/>
  <c r="G11" i="2"/>
  <c r="G4" i="2"/>
  <c r="G6" i="2"/>
  <c r="G5" i="2"/>
  <c r="G8" i="2"/>
  <c r="G11" i="3" l="1"/>
</calcChain>
</file>

<file path=xl/sharedStrings.xml><?xml version="1.0" encoding="utf-8"?>
<sst xmlns="http://schemas.openxmlformats.org/spreadsheetml/2006/main" count="458" uniqueCount="73">
  <si>
    <t>A</t>
  </si>
  <si>
    <t>B</t>
  </si>
  <si>
    <t>H0</t>
  </si>
  <si>
    <t>H1</t>
  </si>
  <si>
    <t>&lt;35</t>
  </si>
  <si>
    <t>&gt;=35</t>
  </si>
  <si>
    <t>Average</t>
  </si>
  <si>
    <t>n</t>
  </si>
  <si>
    <t>std-s</t>
  </si>
  <si>
    <t>t-test</t>
  </si>
  <si>
    <t>sqrt(n)</t>
  </si>
  <si>
    <t>x-bar</t>
  </si>
  <si>
    <t>Mu</t>
  </si>
  <si>
    <t>std-error</t>
  </si>
  <si>
    <t>p-value</t>
  </si>
  <si>
    <t xml:space="preserve">0.05 and 0.1 </t>
  </si>
  <si>
    <t>p-value is greater than 0.05 for sure</t>
  </si>
  <si>
    <t>Hence we do not reject the null</t>
  </si>
  <si>
    <t>TINV</t>
  </si>
  <si>
    <t>Hypothesis</t>
  </si>
  <si>
    <t>p-value is less than 0.05 for sure</t>
  </si>
  <si>
    <t>Hence we reject the null</t>
  </si>
  <si>
    <t>Critical value</t>
  </si>
  <si>
    <t>ID</t>
  </si>
  <si>
    <t>Gender</t>
  </si>
  <si>
    <t>Age</t>
  </si>
  <si>
    <t>Class</t>
  </si>
  <si>
    <t>Major</t>
  </si>
  <si>
    <t>Grad Intention</t>
  </si>
  <si>
    <t>GPA</t>
  </si>
  <si>
    <t>Employment</t>
  </si>
  <si>
    <t>Salary</t>
  </si>
  <si>
    <t>Social Networking</t>
  </si>
  <si>
    <t>Satisfaction</t>
  </si>
  <si>
    <t>Spending</t>
  </si>
  <si>
    <t>Computer</t>
  </si>
  <si>
    <t>Text Messages</t>
  </si>
  <si>
    <t>Female</t>
  </si>
  <si>
    <t>Junior</t>
  </si>
  <si>
    <t>Other</t>
  </si>
  <si>
    <t>Yes</t>
  </si>
  <si>
    <t>Full-Time</t>
  </si>
  <si>
    <t>Laptop</t>
  </si>
  <si>
    <t>Male</t>
  </si>
  <si>
    <t>Senior</t>
  </si>
  <si>
    <t>Management</t>
  </si>
  <si>
    <t>Part-Time</t>
  </si>
  <si>
    <t>CIS</t>
  </si>
  <si>
    <t>Undecided</t>
  </si>
  <si>
    <t>Unemployed</t>
  </si>
  <si>
    <t>Economics/Finance</t>
  </si>
  <si>
    <t>Tablet</t>
  </si>
  <si>
    <t>No</t>
  </si>
  <si>
    <t>International Business</t>
  </si>
  <si>
    <t>Desktop</t>
  </si>
  <si>
    <t>Retailing/Marketing</t>
  </si>
  <si>
    <t>Sophomore</t>
  </si>
  <si>
    <t>Accounting</t>
  </si>
  <si>
    <t>Row Labels</t>
  </si>
  <si>
    <t>Grand Total</t>
  </si>
  <si>
    <t>Column Labels</t>
  </si>
  <si>
    <t>Count of ID</t>
  </si>
  <si>
    <t>3.1 Do you think there is evidence that mean moisture contents in both types of shingles are within the permissible limits? State your conclusions clearly showing all steps.</t>
  </si>
  <si>
    <t>Problem Statement: An important quality characteristic used by the manufacturers of ABC asphalt shingles is the amount of moisture the shingles contain when they are packaged. Customers may feel that they have purchased a product lacking in quality if they find moisture and wet shingles inside the packaging.   In some cases, excessive moisture can cause the  granules  attached  to  the  shingles  for  texture  and  colouring  purposes  to  fall  off  the  shingles  resulting  in appearance  problems.  To  monitor  the  amount  of  moisture  present,  the  company  conducts  moisture  tests.  A shingle is weighed and then dried. The shingle is then reweighed, and based on the amount of moisture taken out of the product, the pounds of moisture per 100 square feet are calculated. The company would like to show that the mean moisture content is less than 0.35 pound per 100 square feet</t>
  </si>
  <si>
    <t>&gt;=.35</t>
  </si>
  <si>
    <t>&lt;0.35</t>
  </si>
  <si>
    <t>xbar-mu</t>
  </si>
  <si>
    <t>mu</t>
  </si>
  <si>
    <t>0.31-0.35</t>
  </si>
  <si>
    <t>se</t>
  </si>
  <si>
    <t>Hence,foreverymoisturetest,theclaimtocheckherebecomeswhetherthemoisture content is still greater than 0.35 pounds per 100 square feet.Alternative hypothesis (HA) : mean moisture content &gt; 0.35And,Null hypothesis (H0) : mean moisture content &lt;= 0.35</t>
  </si>
  <si>
    <t>Null hypothesis states that the population means of Shingles A and B are equal, X Alternative hypothesis states that the population means of Shingles A and B are not equal, H0: μA = μB H1: μA ≠ μB</t>
  </si>
  <si>
    <t>0.05 and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</si>
</sst>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4" borderId="0" xfId="0" applyFill="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boxWhisker" uniqueId="{87D3B5F0-A4DB-4691-B8E2-B1C3512AF6CA}">
          <cx:tx>
            <cx:txData>
              <cx:f>_xlchart.v1.2</cx:f>
              <cx:v>A</cx:v>
            </cx:txData>
          </cx:tx>
          <cx:dataLabels/>
          <cx:dataId val="0"/>
          <cx:layoutPr>
            <cx:visibility meanLine="1" meanMarker="1" nonoutliers="0" outliers="1"/>
            <cx:statistics quartileMethod="exclusive"/>
          </cx:layoutPr>
        </cx:series>
      </cx:plotAreaRegion>
      <cx:axis id="0" hidden="1">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ustomXml" Target="../ink/ink4.xml"/><Relationship Id="rId2" Type="http://schemas.openxmlformats.org/officeDocument/2006/relationships/image" Target="../media/image2.png"/><Relationship Id="rId1" Type="http://schemas.openxmlformats.org/officeDocument/2006/relationships/customXml" Target="../ink/ink3.xml"/><Relationship Id="rId5" Type="http://schemas.microsoft.com/office/2014/relationships/chartEx" Target="../charts/chartEx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393600</xdr:colOff>
      <xdr:row>1</xdr:row>
      <xdr:rowOff>88420</xdr:rowOff>
    </xdr:from>
    <xdr:to>
      <xdr:col>2</xdr:col>
      <xdr:colOff>393960</xdr:colOff>
      <xdr:row>1</xdr:row>
      <xdr:rowOff>88780</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2" name="Ink 1">
              <a:extLst>
                <a:ext uri="{FF2B5EF4-FFF2-40B4-BE49-F238E27FC236}">
                  <a16:creationId xmlns:a16="http://schemas.microsoft.com/office/drawing/2014/main" id="{84DEB3E0-91D0-408F-861F-CE2F2EE652D4}"/>
                </a:ext>
              </a:extLst>
            </xdr14:cNvPr>
            <xdr14:cNvContentPartPr/>
          </xdr14:nvContentPartPr>
          <xdr14:nvPr macro=""/>
          <xdr14:xfrm>
            <a:off x="1612800" y="1752120"/>
            <a:ext cx="360" cy="360"/>
          </xdr14:xfrm>
        </xdr:contentPart>
      </mc:Choice>
      <mc:Fallback>
        <xdr:pic>
          <xdr:nvPicPr>
            <xdr:cNvPr id="2" name="Ink 1">
              <a:extLst>
                <a:ext uri="{FF2B5EF4-FFF2-40B4-BE49-F238E27FC236}">
                  <a16:creationId xmlns:a16="http://schemas.microsoft.com/office/drawing/2014/main" id="{84DEB3E0-91D0-408F-861F-CE2F2EE652D4}"/>
                </a:ext>
              </a:extLst>
            </xdr:cNvPr>
            <xdr:cNvPicPr/>
          </xdr:nvPicPr>
          <xdr:blipFill>
            <a:blip xmlns:r="http://schemas.openxmlformats.org/officeDocument/2006/relationships" r:embed="rId2"/>
            <a:stretch>
              <a:fillRect/>
            </a:stretch>
          </xdr:blipFill>
          <xdr:spPr>
            <a:xfrm>
              <a:off x="1603800" y="1743480"/>
              <a:ext cx="18000" cy="18000"/>
            </a:xfrm>
            <a:prstGeom prst="rect">
              <a:avLst/>
            </a:prstGeom>
          </xdr:spPr>
        </xdr:pic>
      </mc:Fallback>
    </mc:AlternateContent>
    <xdr:clientData/>
  </xdr:twoCellAnchor>
  <xdr:twoCellAnchor editAs="oneCell">
    <xdr:from>
      <xdr:col>7</xdr:col>
      <xdr:colOff>435290</xdr:colOff>
      <xdr:row>12</xdr:row>
      <xdr:rowOff>31390</xdr:rowOff>
    </xdr:from>
    <xdr:to>
      <xdr:col>7</xdr:col>
      <xdr:colOff>438170</xdr:colOff>
      <xdr:row>12</xdr:row>
      <xdr:rowOff>31750</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3" name="Ink 2">
              <a:extLst>
                <a:ext uri="{FF2B5EF4-FFF2-40B4-BE49-F238E27FC236}">
                  <a16:creationId xmlns:a16="http://schemas.microsoft.com/office/drawing/2014/main" id="{6C616D0D-DB06-4D56-ADFD-728B275FC60C}"/>
                </a:ext>
              </a:extLst>
            </xdr14:cNvPr>
            <xdr14:cNvContentPartPr/>
          </xdr14:nvContentPartPr>
          <xdr14:nvPr macro=""/>
          <xdr14:xfrm>
            <a:off x="4702490" y="2057040"/>
            <a:ext cx="2880" cy="360"/>
          </xdr14:xfrm>
        </xdr:contentPart>
      </mc:Choice>
      <mc:Fallback>
        <xdr:pic>
          <xdr:nvPicPr>
            <xdr:cNvPr id="3" name="Ink 2">
              <a:extLst>
                <a:ext uri="{FF2B5EF4-FFF2-40B4-BE49-F238E27FC236}">
                  <a16:creationId xmlns:a16="http://schemas.microsoft.com/office/drawing/2014/main" id="{6C616D0D-DB06-4D56-ADFD-728B275FC60C}"/>
                </a:ext>
              </a:extLst>
            </xdr:cNvPr>
            <xdr:cNvPicPr/>
          </xdr:nvPicPr>
          <xdr:blipFill>
            <a:blip xmlns:r="http://schemas.openxmlformats.org/officeDocument/2006/relationships" r:embed="rId4"/>
            <a:stretch>
              <a:fillRect/>
            </a:stretch>
          </xdr:blipFill>
          <xdr:spPr>
            <a:xfrm>
              <a:off x="4693850" y="2048400"/>
              <a:ext cx="20520" cy="18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435290</xdr:colOff>
      <xdr:row>12</xdr:row>
      <xdr:rowOff>31390</xdr:rowOff>
    </xdr:from>
    <xdr:to>
      <xdr:col>7</xdr:col>
      <xdr:colOff>438170</xdr:colOff>
      <xdr:row>12</xdr:row>
      <xdr:rowOff>31750</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17" name="Ink 16">
              <a:extLst>
                <a:ext uri="{FF2B5EF4-FFF2-40B4-BE49-F238E27FC236}">
                  <a16:creationId xmlns:a16="http://schemas.microsoft.com/office/drawing/2014/main" id="{FCC49525-B8C2-47E3-8E18-5497CFF1A28E}"/>
                </a:ext>
              </a:extLst>
            </xdr14:cNvPr>
            <xdr14:cNvContentPartPr/>
          </xdr14:nvContentPartPr>
          <xdr14:nvPr macro=""/>
          <xdr14:xfrm>
            <a:off x="4702490" y="2057040"/>
            <a:ext cx="2880" cy="360"/>
          </xdr14:xfrm>
        </xdr:contentPart>
      </mc:Choice>
      <mc:Fallback>
        <xdr:pic>
          <xdr:nvPicPr>
            <xdr:cNvPr id="17" name="Ink 16">
              <a:extLst>
                <a:ext uri="{FF2B5EF4-FFF2-40B4-BE49-F238E27FC236}">
                  <a16:creationId xmlns:a16="http://schemas.microsoft.com/office/drawing/2014/main" id="{FCC49525-B8C2-47E3-8E18-5497CFF1A28E}"/>
                </a:ext>
              </a:extLst>
            </xdr:cNvPr>
            <xdr:cNvPicPr/>
          </xdr:nvPicPr>
          <xdr:blipFill>
            <a:blip xmlns:r="http://schemas.openxmlformats.org/officeDocument/2006/relationships" r:embed="rId2"/>
            <a:stretch>
              <a:fillRect/>
            </a:stretch>
          </xdr:blipFill>
          <xdr:spPr>
            <a:xfrm>
              <a:off x="4693850" y="2048400"/>
              <a:ext cx="20520" cy="18000"/>
            </a:xfrm>
            <a:prstGeom prst="rect">
              <a:avLst/>
            </a:prstGeom>
          </xdr:spPr>
        </xdr:pic>
      </mc:Fallback>
    </mc:AlternateContent>
    <xdr:clientData/>
  </xdr:twoCellAnchor>
  <xdr:twoCellAnchor editAs="oneCell">
    <xdr:from>
      <xdr:col>2</xdr:col>
      <xdr:colOff>393600</xdr:colOff>
      <xdr:row>1</xdr:row>
      <xdr:rowOff>88420</xdr:rowOff>
    </xdr:from>
    <xdr:to>
      <xdr:col>2</xdr:col>
      <xdr:colOff>393960</xdr:colOff>
      <xdr:row>1</xdr:row>
      <xdr:rowOff>88780</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18" name="Ink 17">
              <a:extLst>
                <a:ext uri="{FF2B5EF4-FFF2-40B4-BE49-F238E27FC236}">
                  <a16:creationId xmlns:a16="http://schemas.microsoft.com/office/drawing/2014/main" id="{A6BD3546-FC89-4157-950F-D01BA5D0C9A6}"/>
                </a:ext>
              </a:extLst>
            </xdr14:cNvPr>
            <xdr14:cNvContentPartPr/>
          </xdr14:nvContentPartPr>
          <xdr14:nvPr macro=""/>
          <xdr14:xfrm>
            <a:off x="1612800" y="1752120"/>
            <a:ext cx="360" cy="360"/>
          </xdr14:xfrm>
        </xdr:contentPart>
      </mc:Choice>
      <mc:Fallback>
        <xdr:pic>
          <xdr:nvPicPr>
            <xdr:cNvPr id="18" name="Ink 17">
              <a:extLst>
                <a:ext uri="{FF2B5EF4-FFF2-40B4-BE49-F238E27FC236}">
                  <a16:creationId xmlns:a16="http://schemas.microsoft.com/office/drawing/2014/main" id="{A6BD3546-FC89-4157-950F-D01BA5D0C9A6}"/>
                </a:ext>
              </a:extLst>
            </xdr:cNvPr>
            <xdr:cNvPicPr/>
          </xdr:nvPicPr>
          <xdr:blipFill>
            <a:blip xmlns:r="http://schemas.openxmlformats.org/officeDocument/2006/relationships" r:embed="rId4"/>
            <a:stretch>
              <a:fillRect/>
            </a:stretch>
          </xdr:blipFill>
          <xdr:spPr>
            <a:xfrm>
              <a:off x="1603800" y="1743480"/>
              <a:ext cx="18000" cy="18000"/>
            </a:xfrm>
            <a:prstGeom prst="rect">
              <a:avLst/>
            </a:prstGeom>
          </xdr:spPr>
        </xdr:pic>
      </mc:Fallback>
    </mc:AlternateContent>
    <xdr:clientData/>
  </xdr:twoCellAnchor>
  <xdr:twoCellAnchor>
    <xdr:from>
      <xdr:col>12</xdr:col>
      <xdr:colOff>130175</xdr:colOff>
      <xdr:row>0</xdr:row>
      <xdr:rowOff>177800</xdr:rowOff>
    </xdr:from>
    <xdr:to>
      <xdr:col>19</xdr:col>
      <xdr:colOff>434975</xdr:colOff>
      <xdr:row>15</xdr:row>
      <xdr:rowOff>146050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2C6A559E-BD3C-4DE7-A10C-669634A30C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445375" y="177800"/>
              <a:ext cx="4572000" cy="2730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12-12T03:20:14.260"/>
    </inkml:context>
    <inkml:brush xml:id="br0">
      <inkml:brushProperty name="width" value="0.05" units="cm"/>
      <inkml:brushProperty name="height" value="0.05" units="cm"/>
      <inkml:brushProperty name="color" value="#E71224"/>
      <inkml:brushProperty name="ignorePressure" value="1"/>
    </inkml:brush>
  </inkml:definitions>
  <inkml:trace contextRef="#ctx0" brushRef="#br0">0 1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12-12T03:20:34.034"/>
    </inkml:context>
    <inkml:brush xml:id="br0">
      <inkml:brushProperty name="width" value="0.05" units="cm"/>
      <inkml:brushProperty name="height" value="0.05" units="cm"/>
      <inkml:brushProperty name="color" value="#E71224"/>
      <inkml:brushProperty name="ignorePressure" value="1"/>
    </inkml:brush>
  </inkml:definitions>
  <inkml:trace contextRef="#ctx0" brushRef="#br0">2911 4554,'-3'0,"-1"0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12-12T02:54:20.313"/>
    </inkml:context>
    <inkml:brush xml:id="br0">
      <inkml:brushProperty name="width" value="0.05" units="cm"/>
      <inkml:brushProperty name="height" value="0.05" units="cm"/>
      <inkml:brushProperty name="color" value="#E71224"/>
      <inkml:brushProperty name="ignorePressure" value="1"/>
    </inkml:brush>
  </inkml:definitions>
  <inkml:trace contextRef="#ctx0" brushRef="#br0">2911 4554,'-3'0,"-1"0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12-12T03:01:28.207"/>
    </inkml:context>
    <inkml:brush xml:id="br0">
      <inkml:brushProperty name="width" value="0.05" units="cm"/>
      <inkml:brushProperty name="height" value="0.05" units="cm"/>
      <inkml:brushProperty name="color" value="#E71224"/>
      <inkml:brushProperty name="ignorePressure" value="1"/>
    </inkml:brush>
  </inkml:definitions>
  <inkml:trace contextRef="#ctx0" brushRef="#br0">0 1</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habra, Aniket" refreshedDate="44177.431060995368" createdVersion="6" refreshedVersion="6" minRefreshableVersion="3" recordCount="62">
  <cacheSource type="worksheet">
    <worksheetSource ref="A1:N63" sheet="Survey"/>
  </cacheSource>
  <cacheFields count="14">
    <cacheField name="ID" numFmtId="0">
      <sharedItems containsSemiMixedTypes="0" containsString="0" containsNumber="1" containsInteger="1" minValue="1" maxValue="62"/>
    </cacheField>
    <cacheField name="Gender" numFmtId="0">
      <sharedItems count="2">
        <s v="Female"/>
        <s v="Male"/>
      </sharedItems>
    </cacheField>
    <cacheField name="Age" numFmtId="0">
      <sharedItems containsSemiMixedTypes="0" containsString="0" containsNumber="1" containsInteger="1" minValue="18" maxValue="26"/>
    </cacheField>
    <cacheField name="Class" numFmtId="0">
      <sharedItems/>
    </cacheField>
    <cacheField name="Major" numFmtId="0">
      <sharedItems count="8">
        <s v="Other"/>
        <s v="Management"/>
        <s v="CIS"/>
        <s v="Economics/Finance"/>
        <s v="Undecided"/>
        <s v="International Business"/>
        <s v="Retailing/Marketing"/>
        <s v="Accounting"/>
      </sharedItems>
    </cacheField>
    <cacheField name="Grad Intention" numFmtId="0">
      <sharedItems/>
    </cacheField>
    <cacheField name="GPA" numFmtId="0">
      <sharedItems containsSemiMixedTypes="0" containsString="0" containsNumber="1" minValue="2.2999999999999998" maxValue="3.9"/>
    </cacheField>
    <cacheField name="Employment" numFmtId="0">
      <sharedItems/>
    </cacheField>
    <cacheField name="Salary" numFmtId="0">
      <sharedItems containsSemiMixedTypes="0" containsString="0" containsNumber="1" minValue="25" maxValue="80"/>
    </cacheField>
    <cacheField name="Social Networking" numFmtId="0">
      <sharedItems containsSemiMixedTypes="0" containsString="0" containsNumber="1" containsInteger="1" minValue="0" maxValue="4"/>
    </cacheField>
    <cacheField name="Satisfaction" numFmtId="0">
      <sharedItems containsSemiMixedTypes="0" containsString="0" containsNumber="1" containsInteger="1" minValue="1" maxValue="6"/>
    </cacheField>
    <cacheField name="Spending" numFmtId="0">
      <sharedItems containsSemiMixedTypes="0" containsString="0" containsNumber="1" containsInteger="1" minValue="100" maxValue="1400"/>
    </cacheField>
    <cacheField name="Computer" numFmtId="0">
      <sharedItems/>
    </cacheField>
    <cacheField name="Text Messages" numFmtId="0">
      <sharedItems containsSemiMixedTypes="0" containsString="0" containsNumber="1" containsInteger="1" minValue="0" maxValue="9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2">
  <r>
    <n v="1"/>
    <x v="0"/>
    <n v="20"/>
    <s v="Junior"/>
    <x v="0"/>
    <s v="Yes"/>
    <n v="2.9"/>
    <s v="Full-Time"/>
    <n v="50"/>
    <n v="1"/>
    <n v="3"/>
    <n v="350"/>
    <s v="Laptop"/>
    <n v="200"/>
  </r>
  <r>
    <n v="2"/>
    <x v="1"/>
    <n v="23"/>
    <s v="Senior"/>
    <x v="1"/>
    <s v="Yes"/>
    <n v="3.6"/>
    <s v="Part-Time"/>
    <n v="25"/>
    <n v="1"/>
    <n v="4"/>
    <n v="360"/>
    <s v="Laptop"/>
    <n v="50"/>
  </r>
  <r>
    <n v="3"/>
    <x v="1"/>
    <n v="21"/>
    <s v="Junior"/>
    <x v="0"/>
    <s v="Yes"/>
    <n v="2.5"/>
    <s v="Part-Time"/>
    <n v="45"/>
    <n v="2"/>
    <n v="4"/>
    <n v="600"/>
    <s v="Laptop"/>
    <n v="200"/>
  </r>
  <r>
    <n v="4"/>
    <x v="1"/>
    <n v="21"/>
    <s v="Junior"/>
    <x v="2"/>
    <s v="Yes"/>
    <n v="2.5"/>
    <s v="Full-Time"/>
    <n v="40"/>
    <n v="4"/>
    <n v="6"/>
    <n v="600"/>
    <s v="Laptop"/>
    <n v="250"/>
  </r>
  <r>
    <n v="5"/>
    <x v="1"/>
    <n v="23"/>
    <s v="Senior"/>
    <x v="0"/>
    <s v="Undecided"/>
    <n v="2.8"/>
    <s v="Unemployed"/>
    <n v="40"/>
    <n v="2"/>
    <n v="4"/>
    <n v="500"/>
    <s v="Laptop"/>
    <n v="100"/>
  </r>
  <r>
    <n v="6"/>
    <x v="0"/>
    <n v="22"/>
    <s v="Senior"/>
    <x v="3"/>
    <s v="Undecided"/>
    <n v="2.2999999999999998"/>
    <s v="Unemployed"/>
    <n v="78"/>
    <n v="3"/>
    <n v="2"/>
    <n v="700"/>
    <s v="Laptop"/>
    <n v="30"/>
  </r>
  <r>
    <n v="7"/>
    <x v="0"/>
    <n v="21"/>
    <s v="Junior"/>
    <x v="0"/>
    <s v="Undecided"/>
    <n v="3"/>
    <s v="Part-Time"/>
    <n v="50"/>
    <n v="1"/>
    <n v="3"/>
    <n v="500"/>
    <s v="Laptop"/>
    <n v="50"/>
  </r>
  <r>
    <n v="8"/>
    <x v="0"/>
    <n v="22"/>
    <s v="Senior"/>
    <x v="0"/>
    <s v="Undecided"/>
    <n v="3.1"/>
    <s v="Full-Time"/>
    <n v="80"/>
    <n v="1"/>
    <n v="2"/>
    <n v="200"/>
    <s v="Tablet"/>
    <n v="300"/>
  </r>
  <r>
    <n v="9"/>
    <x v="0"/>
    <n v="20"/>
    <s v="Junior"/>
    <x v="1"/>
    <s v="Yes"/>
    <n v="3.6"/>
    <s v="Unemployed"/>
    <n v="30"/>
    <n v="0"/>
    <n v="4"/>
    <n v="500"/>
    <s v="Laptop"/>
    <n v="400"/>
  </r>
  <r>
    <n v="10"/>
    <x v="0"/>
    <n v="21"/>
    <s v="Senior"/>
    <x v="3"/>
    <s v="Undecided"/>
    <n v="3.3"/>
    <s v="Part-Time"/>
    <n v="37.5"/>
    <n v="1"/>
    <n v="4"/>
    <n v="200"/>
    <s v="Laptop"/>
    <n v="100"/>
  </r>
  <r>
    <n v="11"/>
    <x v="0"/>
    <n v="23"/>
    <s v="Senior"/>
    <x v="3"/>
    <s v="Yes"/>
    <n v="2.8"/>
    <s v="Full-Time"/>
    <n v="50"/>
    <n v="2"/>
    <n v="5"/>
    <n v="400"/>
    <s v="Laptop"/>
    <n v="200"/>
  </r>
  <r>
    <n v="12"/>
    <x v="1"/>
    <n v="21"/>
    <s v="Senior"/>
    <x v="4"/>
    <s v="No"/>
    <n v="3.5"/>
    <s v="Full-Time"/>
    <n v="37"/>
    <n v="2"/>
    <n v="3"/>
    <n v="500"/>
    <s v="Laptop"/>
    <n v="100"/>
  </r>
  <r>
    <n v="13"/>
    <x v="1"/>
    <n v="22"/>
    <s v="Senior"/>
    <x v="5"/>
    <s v="Undecided"/>
    <n v="3.4"/>
    <s v="Part-Time"/>
    <n v="40"/>
    <n v="2"/>
    <n v="3"/>
    <n v="400"/>
    <s v="Desktop"/>
    <n v="45"/>
  </r>
  <r>
    <n v="14"/>
    <x v="1"/>
    <n v="22"/>
    <s v="Senior"/>
    <x v="5"/>
    <s v="Undecided"/>
    <n v="3.1"/>
    <s v="Part-Time"/>
    <n v="40"/>
    <n v="1"/>
    <n v="3"/>
    <n v="400"/>
    <s v="Laptop"/>
    <n v="150"/>
  </r>
  <r>
    <n v="15"/>
    <x v="1"/>
    <n v="21"/>
    <s v="Senior"/>
    <x v="1"/>
    <s v="Yes"/>
    <n v="3.2"/>
    <s v="Part-Time"/>
    <n v="54"/>
    <n v="3"/>
    <n v="4"/>
    <n v="600"/>
    <s v="Laptop"/>
    <n v="400"/>
  </r>
  <r>
    <n v="16"/>
    <x v="1"/>
    <n v="24"/>
    <s v="Senior"/>
    <x v="1"/>
    <s v="Undecided"/>
    <n v="3.4"/>
    <s v="Part-Time"/>
    <n v="45"/>
    <n v="4"/>
    <n v="4"/>
    <n v="500"/>
    <s v="Laptop"/>
    <n v="175"/>
  </r>
  <r>
    <n v="17"/>
    <x v="0"/>
    <n v="19"/>
    <s v="Junior"/>
    <x v="2"/>
    <s v="Undecided"/>
    <n v="3.7"/>
    <s v="Part-Time"/>
    <n v="55"/>
    <n v="1"/>
    <n v="4"/>
    <n v="450"/>
    <s v="Laptop"/>
    <n v="150"/>
  </r>
  <r>
    <n v="18"/>
    <x v="1"/>
    <n v="21"/>
    <s v="Junior"/>
    <x v="3"/>
    <s v="Undecided"/>
    <n v="3.1"/>
    <s v="Part-Time"/>
    <n v="55"/>
    <n v="2"/>
    <n v="3"/>
    <n v="600"/>
    <s v="Laptop"/>
    <n v="300"/>
  </r>
  <r>
    <n v="19"/>
    <x v="1"/>
    <n v="19"/>
    <s v="Junior"/>
    <x v="3"/>
    <s v="Yes"/>
    <n v="3.5"/>
    <s v="Part-Time"/>
    <n v="52"/>
    <n v="2"/>
    <n v="5"/>
    <n v="500"/>
    <s v="Laptop"/>
    <n v="300"/>
  </r>
  <r>
    <n v="20"/>
    <x v="0"/>
    <n v="20"/>
    <s v="Junior"/>
    <x v="1"/>
    <s v="Undecided"/>
    <n v="3.2"/>
    <s v="Unemployed"/>
    <n v="60"/>
    <n v="2"/>
    <n v="6"/>
    <n v="300"/>
    <s v="Laptop"/>
    <n v="350"/>
  </r>
  <r>
    <n v="21"/>
    <x v="0"/>
    <n v="22"/>
    <s v="Junior"/>
    <x v="6"/>
    <s v="Undecided"/>
    <n v="3.2"/>
    <s v="Part-Time"/>
    <n v="55"/>
    <n v="1"/>
    <n v="3"/>
    <n v="690"/>
    <s v="Laptop"/>
    <n v="50"/>
  </r>
  <r>
    <n v="22"/>
    <x v="1"/>
    <n v="18"/>
    <s v="Sophomore"/>
    <x v="7"/>
    <s v="Undecided"/>
    <n v="3"/>
    <s v="Unemployed"/>
    <n v="60"/>
    <n v="1"/>
    <n v="4"/>
    <n v="600"/>
    <s v="Laptop"/>
    <n v="500"/>
  </r>
  <r>
    <n v="23"/>
    <x v="0"/>
    <n v="22"/>
    <s v="Senior"/>
    <x v="6"/>
    <s v="Undecided"/>
    <n v="3"/>
    <s v="Part-Time"/>
    <n v="55"/>
    <n v="0"/>
    <n v="4"/>
    <n v="300"/>
    <s v="Laptop"/>
    <n v="35"/>
  </r>
  <r>
    <n v="24"/>
    <x v="1"/>
    <n v="22"/>
    <s v="Senior"/>
    <x v="4"/>
    <s v="Yes"/>
    <n v="2.6"/>
    <s v="Full-Time"/>
    <n v="45"/>
    <n v="1"/>
    <n v="5"/>
    <n v="400"/>
    <s v="Laptop"/>
    <n v="600"/>
  </r>
  <r>
    <n v="25"/>
    <x v="0"/>
    <n v="20"/>
    <s v="Junior"/>
    <x v="3"/>
    <s v="Yes"/>
    <n v="3"/>
    <s v="Part-Time"/>
    <n v="55"/>
    <n v="1"/>
    <n v="3"/>
    <n v="600"/>
    <s v="Laptop"/>
    <n v="300"/>
  </r>
  <r>
    <n v="26"/>
    <x v="1"/>
    <n v="24"/>
    <s v="Senior"/>
    <x v="1"/>
    <s v="Yes"/>
    <n v="3.3"/>
    <s v="Full-Time"/>
    <n v="60"/>
    <n v="0"/>
    <n v="1"/>
    <n v="300"/>
    <s v="Laptop"/>
    <n v="40"/>
  </r>
  <r>
    <n v="27"/>
    <x v="1"/>
    <n v="20"/>
    <s v="Junior"/>
    <x v="3"/>
    <s v="Yes"/>
    <n v="3.1"/>
    <s v="Full-Time"/>
    <n v="65"/>
    <n v="1"/>
    <n v="5"/>
    <n v="375"/>
    <s v="Laptop"/>
    <n v="300"/>
  </r>
  <r>
    <n v="28"/>
    <x v="0"/>
    <n v="20"/>
    <s v="Junior"/>
    <x v="5"/>
    <s v="Yes"/>
    <n v="2.9"/>
    <s v="Part-Time"/>
    <n v="50"/>
    <n v="3"/>
    <n v="1"/>
    <n v="900"/>
    <s v="Laptop"/>
    <n v="100"/>
  </r>
  <r>
    <n v="29"/>
    <x v="1"/>
    <n v="22"/>
    <s v="Senior"/>
    <x v="6"/>
    <s v="Yes"/>
    <n v="3.3"/>
    <s v="Part-Time"/>
    <n v="55"/>
    <n v="1"/>
    <n v="6"/>
    <n v="1100"/>
    <s v="Laptop"/>
    <n v="60"/>
  </r>
  <r>
    <n v="30"/>
    <x v="1"/>
    <n v="20"/>
    <s v="Sophomore"/>
    <x v="6"/>
    <s v="Undecided"/>
    <n v="3.1"/>
    <s v="Part-Time"/>
    <n v="45"/>
    <n v="1"/>
    <n v="4"/>
    <n v="400"/>
    <s v="Laptop"/>
    <n v="140"/>
  </r>
  <r>
    <n v="31"/>
    <x v="1"/>
    <n v="20"/>
    <s v="Junior"/>
    <x v="7"/>
    <s v="Undecided"/>
    <n v="3.4"/>
    <s v="Part-Time"/>
    <n v="55"/>
    <n v="2"/>
    <n v="3"/>
    <n v="500"/>
    <s v="Laptop"/>
    <n v="750"/>
  </r>
  <r>
    <n v="32"/>
    <x v="1"/>
    <n v="20"/>
    <s v="Junior"/>
    <x v="0"/>
    <s v="Yes"/>
    <n v="2.9"/>
    <s v="Part-Time"/>
    <n v="47"/>
    <n v="3"/>
    <n v="1"/>
    <n v="300"/>
    <s v="Laptop"/>
    <n v="300"/>
  </r>
  <r>
    <n v="33"/>
    <x v="1"/>
    <n v="20"/>
    <s v="Junior"/>
    <x v="7"/>
    <s v="Yes"/>
    <n v="3.6"/>
    <s v="Part-Time"/>
    <n v="35"/>
    <n v="1"/>
    <n v="4"/>
    <n v="200"/>
    <s v="Laptop"/>
    <n v="70"/>
  </r>
  <r>
    <n v="34"/>
    <x v="1"/>
    <n v="22"/>
    <s v="Senior"/>
    <x v="6"/>
    <s v="Yes"/>
    <n v="2.6"/>
    <s v="Full-Time"/>
    <n v="40"/>
    <n v="1"/>
    <n v="4"/>
    <n v="1400"/>
    <s v="Laptop"/>
    <n v="800"/>
  </r>
  <r>
    <n v="35"/>
    <x v="0"/>
    <n v="19"/>
    <s v="Junior"/>
    <x v="6"/>
    <s v="Undecided"/>
    <n v="3.4"/>
    <s v="Part-Time"/>
    <n v="40"/>
    <n v="1"/>
    <n v="5"/>
    <n v="500"/>
    <s v="Laptop"/>
    <n v="300"/>
  </r>
  <r>
    <n v="36"/>
    <x v="0"/>
    <n v="26"/>
    <s v="Junior"/>
    <x v="7"/>
    <s v="Yes"/>
    <n v="3.3"/>
    <s v="Part-Time"/>
    <n v="60"/>
    <n v="1"/>
    <n v="4"/>
    <n v="450"/>
    <s v="Desktop"/>
    <n v="300"/>
  </r>
  <r>
    <n v="37"/>
    <x v="1"/>
    <n v="21"/>
    <s v="Senior"/>
    <x v="1"/>
    <s v="Yes"/>
    <n v="3.1"/>
    <s v="Part-Time"/>
    <n v="40"/>
    <n v="1"/>
    <n v="4"/>
    <n v="500"/>
    <s v="Laptop"/>
    <n v="100"/>
  </r>
  <r>
    <n v="38"/>
    <x v="0"/>
    <n v="21"/>
    <s v="Sophomore"/>
    <x v="7"/>
    <s v="Yes"/>
    <n v="2.5"/>
    <s v="Part-Time"/>
    <n v="60"/>
    <n v="2"/>
    <n v="3"/>
    <n v="500"/>
    <s v="Laptop"/>
    <n v="600"/>
  </r>
  <r>
    <n v="39"/>
    <x v="1"/>
    <n v="24"/>
    <s v="Junior"/>
    <x v="3"/>
    <s v="Yes"/>
    <n v="2.8"/>
    <s v="Part-Time"/>
    <n v="50"/>
    <n v="1"/>
    <n v="6"/>
    <n v="600"/>
    <s v="Laptop"/>
    <n v="50"/>
  </r>
  <r>
    <n v="40"/>
    <x v="1"/>
    <n v="19"/>
    <s v="Sophomore"/>
    <x v="6"/>
    <s v="Yes"/>
    <n v="2.5"/>
    <s v="Unemployed"/>
    <n v="50"/>
    <n v="2"/>
    <n v="5"/>
    <n v="300"/>
    <s v="Laptop"/>
    <n v="100"/>
  </r>
  <r>
    <n v="41"/>
    <x v="1"/>
    <n v="22"/>
    <s v="Junior"/>
    <x v="7"/>
    <s v="Yes"/>
    <n v="3.2"/>
    <s v="Full-Time"/>
    <n v="60"/>
    <n v="1"/>
    <n v="4"/>
    <n v="680"/>
    <s v="Desktop"/>
    <n v="200"/>
  </r>
  <r>
    <n v="42"/>
    <x v="0"/>
    <n v="20"/>
    <s v="Junior"/>
    <x v="6"/>
    <s v="No"/>
    <n v="3.3"/>
    <s v="Part-Time"/>
    <n v="30"/>
    <n v="1"/>
    <n v="4"/>
    <n v="600"/>
    <s v="Laptop"/>
    <n v="350"/>
  </r>
  <r>
    <n v="43"/>
    <x v="0"/>
    <n v="22"/>
    <s v="Senior"/>
    <x v="6"/>
    <s v="Undecided"/>
    <n v="3.5"/>
    <s v="Unemployed"/>
    <n v="40"/>
    <n v="2"/>
    <n v="5"/>
    <n v="300"/>
    <s v="Laptop"/>
    <n v="50"/>
  </r>
  <r>
    <n v="44"/>
    <x v="0"/>
    <n v="21"/>
    <s v="Senior"/>
    <x v="6"/>
    <s v="No"/>
    <n v="3.9"/>
    <s v="Part-Time"/>
    <n v="30"/>
    <n v="1"/>
    <n v="5"/>
    <n v="100"/>
    <s v="Laptop"/>
    <n v="900"/>
  </r>
  <r>
    <n v="45"/>
    <x v="0"/>
    <n v="21"/>
    <s v="Senior"/>
    <x v="5"/>
    <s v="No"/>
    <n v="3"/>
    <s v="Part-Time"/>
    <n v="30"/>
    <n v="2"/>
    <n v="5"/>
    <n v="650"/>
    <s v="Desktop"/>
    <n v="500"/>
  </r>
  <r>
    <n v="46"/>
    <x v="0"/>
    <n v="21"/>
    <s v="Senior"/>
    <x v="1"/>
    <s v="Undecided"/>
    <n v="3.8"/>
    <s v="Part-Time"/>
    <n v="60"/>
    <n v="1"/>
    <n v="4"/>
    <n v="650"/>
    <s v="Laptop"/>
    <n v="150"/>
  </r>
  <r>
    <n v="47"/>
    <x v="0"/>
    <n v="20"/>
    <s v="Junior"/>
    <x v="6"/>
    <s v="Yes"/>
    <n v="3.5"/>
    <s v="Unemployed"/>
    <n v="60"/>
    <n v="1"/>
    <n v="3"/>
    <n v="350"/>
    <s v="Laptop"/>
    <n v="200"/>
  </r>
  <r>
    <n v="48"/>
    <x v="1"/>
    <n v="19"/>
    <s v="Sophomore"/>
    <x v="4"/>
    <s v="Undecided"/>
    <n v="2.5"/>
    <s v="Part-Time"/>
    <n v="80"/>
    <n v="2"/>
    <n v="4"/>
    <n v="500"/>
    <s v="Laptop"/>
    <n v="150"/>
  </r>
  <r>
    <n v="49"/>
    <x v="0"/>
    <n v="21"/>
    <s v="Senior"/>
    <x v="3"/>
    <s v="Yes"/>
    <n v="3.2"/>
    <s v="Part-Time"/>
    <n v="47.5"/>
    <n v="2"/>
    <n v="4"/>
    <n v="220"/>
    <s v="Laptop"/>
    <n v="105"/>
  </r>
  <r>
    <n v="50"/>
    <x v="0"/>
    <n v="21"/>
    <s v="Senior"/>
    <x v="3"/>
    <s v="Undecided"/>
    <n v="3"/>
    <s v="Part-Time"/>
    <n v="45"/>
    <n v="1"/>
    <n v="3"/>
    <n v="520"/>
    <s v="Laptop"/>
    <n v="105"/>
  </r>
  <r>
    <n v="51"/>
    <x v="0"/>
    <n v="21"/>
    <s v="Junior"/>
    <x v="1"/>
    <s v="No"/>
    <n v="3.5"/>
    <s v="Unemployed"/>
    <n v="35"/>
    <n v="2"/>
    <n v="4"/>
    <n v="600"/>
    <s v="Tablet"/>
    <n v="100"/>
  </r>
  <r>
    <n v="52"/>
    <x v="1"/>
    <n v="21"/>
    <s v="Senior"/>
    <x v="1"/>
    <s v="No"/>
    <n v="3"/>
    <s v="Part-Time"/>
    <n v="50"/>
    <n v="1"/>
    <n v="4"/>
    <n v="500"/>
    <s v="Laptop"/>
    <n v="200"/>
  </r>
  <r>
    <n v="53"/>
    <x v="0"/>
    <n v="21"/>
    <s v="Senior"/>
    <x v="6"/>
    <s v="Undecided"/>
    <n v="3.7"/>
    <s v="Part-Time"/>
    <n v="40"/>
    <n v="3"/>
    <n v="4"/>
    <n v="300"/>
    <s v="Laptop"/>
    <n v="700"/>
  </r>
  <r>
    <n v="54"/>
    <x v="1"/>
    <n v="21"/>
    <s v="Junior"/>
    <x v="6"/>
    <s v="No"/>
    <n v="3.4"/>
    <s v="Part-Time"/>
    <n v="40"/>
    <n v="1"/>
    <n v="5"/>
    <n v="500"/>
    <s v="Laptop"/>
    <n v="300"/>
  </r>
  <r>
    <n v="55"/>
    <x v="1"/>
    <n v="21"/>
    <s v="Senior"/>
    <x v="0"/>
    <s v="Yes"/>
    <n v="3.4"/>
    <s v="Part-Time"/>
    <n v="50"/>
    <n v="1"/>
    <n v="4"/>
    <n v="250"/>
    <s v="Desktop"/>
    <n v="700"/>
  </r>
  <r>
    <n v="56"/>
    <x v="0"/>
    <n v="21"/>
    <s v="Senior"/>
    <x v="6"/>
    <s v="No"/>
    <n v="3.1"/>
    <s v="Part-Time"/>
    <n v="50"/>
    <n v="1"/>
    <n v="1"/>
    <n v="300"/>
    <s v="Laptop"/>
    <n v="300"/>
  </r>
  <r>
    <n v="57"/>
    <x v="0"/>
    <n v="21"/>
    <s v="Senior"/>
    <x v="5"/>
    <s v="Yes"/>
    <n v="3.4"/>
    <s v="Part-Time"/>
    <n v="42"/>
    <n v="1"/>
    <n v="1"/>
    <n v="200"/>
    <s v="Laptop"/>
    <n v="100"/>
  </r>
  <r>
    <n v="58"/>
    <x v="0"/>
    <n v="21"/>
    <s v="Senior"/>
    <x v="5"/>
    <s v="No"/>
    <n v="2.4"/>
    <s v="Part-Time"/>
    <n v="40"/>
    <n v="1"/>
    <n v="3"/>
    <n v="1000"/>
    <s v="Laptop"/>
    <n v="10"/>
  </r>
  <r>
    <n v="59"/>
    <x v="0"/>
    <n v="20"/>
    <s v="Junior"/>
    <x v="2"/>
    <s v="No"/>
    <n v="2.9"/>
    <s v="Part-Time"/>
    <n v="40"/>
    <n v="2"/>
    <n v="4"/>
    <n v="350"/>
    <s v="Laptop"/>
    <n v="250"/>
  </r>
  <r>
    <n v="60"/>
    <x v="0"/>
    <n v="20"/>
    <s v="Sophomore"/>
    <x v="2"/>
    <s v="No"/>
    <n v="2.5"/>
    <s v="Part-Time"/>
    <n v="55"/>
    <n v="1"/>
    <n v="4"/>
    <n v="500"/>
    <s v="Laptop"/>
    <n v="500"/>
  </r>
  <r>
    <n v="61"/>
    <x v="0"/>
    <n v="23"/>
    <s v="Senior"/>
    <x v="7"/>
    <s v="Yes"/>
    <n v="3.5"/>
    <s v="Part-Time"/>
    <n v="30"/>
    <n v="2"/>
    <n v="3"/>
    <n v="490"/>
    <s v="Laptop"/>
    <n v="50"/>
  </r>
  <r>
    <n v="62"/>
    <x v="0"/>
    <n v="23"/>
    <s v="Senior"/>
    <x v="3"/>
    <s v="No"/>
    <n v="3.2"/>
    <s v="Part-Time"/>
    <n v="70"/>
    <n v="2"/>
    <n v="3"/>
    <n v="250"/>
    <s v="Laptop"/>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7" firstHeaderRow="1" firstDataRow="2" firstDataCol="1"/>
  <pivotFields count="14">
    <pivotField dataField="1" showAll="0"/>
    <pivotField axis="axisRow" showAll="0">
      <items count="3">
        <item x="0"/>
        <item x="1"/>
        <item t="default"/>
      </items>
    </pivotField>
    <pivotField showAll="0"/>
    <pivotField showAll="0"/>
    <pivotField axis="axisCol" showAll="0">
      <items count="9">
        <item x="7"/>
        <item x="2"/>
        <item x="3"/>
        <item x="5"/>
        <item x="1"/>
        <item x="0"/>
        <item x="6"/>
        <item x="4"/>
        <item t="default"/>
      </items>
    </pivotField>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Fields count="1">
    <field x="4"/>
  </colFields>
  <colItems count="9">
    <i>
      <x/>
    </i>
    <i>
      <x v="1"/>
    </i>
    <i>
      <x v="2"/>
    </i>
    <i>
      <x v="3"/>
    </i>
    <i>
      <x v="4"/>
    </i>
    <i>
      <x v="5"/>
    </i>
    <i>
      <x v="6"/>
    </i>
    <i>
      <x v="7"/>
    </i>
    <i t="grand">
      <x/>
    </i>
  </colItems>
  <dataFields count="1">
    <dataField name="Count of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opLeftCell="C1" workbookViewId="0">
      <selection activeCell="H8" sqref="H8"/>
    </sheetView>
  </sheetViews>
  <sheetFormatPr defaultRowHeight="14.5" x14ac:dyDescent="0.35"/>
  <sheetData>
    <row r="1" spans="1:9" x14ac:dyDescent="0.35">
      <c r="A1" t="s">
        <v>1</v>
      </c>
    </row>
    <row r="2" spans="1:9" x14ac:dyDescent="0.35">
      <c r="A2">
        <v>0.14000000000000001</v>
      </c>
      <c r="C2" s="1" t="s">
        <v>19</v>
      </c>
    </row>
    <row r="3" spans="1:9" x14ac:dyDescent="0.35">
      <c r="A3">
        <v>0.15</v>
      </c>
      <c r="C3" t="s">
        <v>2</v>
      </c>
      <c r="D3" t="s">
        <v>5</v>
      </c>
      <c r="F3" t="s">
        <v>7</v>
      </c>
      <c r="G3">
        <f>COUNT(A2:A32)</f>
        <v>31</v>
      </c>
    </row>
    <row r="4" spans="1:9" x14ac:dyDescent="0.35">
      <c r="A4">
        <v>0.31</v>
      </c>
      <c r="C4" t="s">
        <v>3</v>
      </c>
      <c r="D4" t="s">
        <v>4</v>
      </c>
      <c r="F4" t="s">
        <v>8</v>
      </c>
      <c r="G4">
        <f>_xlfn.STDEV.S(A2:A32)</f>
        <v>0.13729647694185432</v>
      </c>
    </row>
    <row r="5" spans="1:9" x14ac:dyDescent="0.35">
      <c r="A5">
        <v>0.16</v>
      </c>
      <c r="F5" t="s">
        <v>10</v>
      </c>
      <c r="G5">
        <f>SQRT(G3)</f>
        <v>5.5677643628300215</v>
      </c>
    </row>
    <row r="6" spans="1:9" x14ac:dyDescent="0.35">
      <c r="A6">
        <v>0.37</v>
      </c>
      <c r="F6" t="s">
        <v>13</v>
      </c>
      <c r="G6">
        <f>G4/G5</f>
        <v>2.4659175208353881E-2</v>
      </c>
    </row>
    <row r="7" spans="1:9" x14ac:dyDescent="0.35">
      <c r="A7">
        <v>0.18</v>
      </c>
    </row>
    <row r="8" spans="1:9" x14ac:dyDescent="0.35">
      <c r="A8">
        <v>0.42</v>
      </c>
      <c r="F8" t="s">
        <v>11</v>
      </c>
      <c r="G8" s="7">
        <f>AVERAGE(A2:A32)</f>
        <v>0.2735483870967742</v>
      </c>
    </row>
    <row r="9" spans="1:9" x14ac:dyDescent="0.35">
      <c r="A9">
        <v>0.57999999999999996</v>
      </c>
      <c r="F9" t="s">
        <v>12</v>
      </c>
      <c r="G9">
        <v>0.35</v>
      </c>
    </row>
    <row r="10" spans="1:9" x14ac:dyDescent="0.35">
      <c r="A10">
        <v>0.25</v>
      </c>
    </row>
    <row r="11" spans="1:9" x14ac:dyDescent="0.35">
      <c r="A11">
        <v>0.41</v>
      </c>
      <c r="F11" t="s">
        <v>9</v>
      </c>
      <c r="G11">
        <f>(G8-G9)/G6</f>
        <v>-3.1003313069987017</v>
      </c>
    </row>
    <row r="12" spans="1:9" x14ac:dyDescent="0.35">
      <c r="A12">
        <v>0.17</v>
      </c>
      <c r="F12" t="s">
        <v>14</v>
      </c>
      <c r="G12" t="s">
        <v>15</v>
      </c>
    </row>
    <row r="13" spans="1:9" x14ac:dyDescent="0.35">
      <c r="A13">
        <v>0.13</v>
      </c>
      <c r="F13" t="s">
        <v>14</v>
      </c>
      <c r="G13">
        <f>_xlfn.T.DIST(G11,30,1)</f>
        <v>2.0904774003191683E-3</v>
      </c>
      <c r="H13" t="s">
        <v>20</v>
      </c>
      <c r="I13" s="1" t="s">
        <v>21</v>
      </c>
    </row>
    <row r="14" spans="1:9" x14ac:dyDescent="0.35">
      <c r="A14">
        <v>0.23</v>
      </c>
    </row>
    <row r="15" spans="1:9" x14ac:dyDescent="0.35">
      <c r="A15">
        <v>0.11</v>
      </c>
      <c r="F15" t="s">
        <v>18</v>
      </c>
      <c r="G15">
        <f>TINV((0.05*2),30)</f>
        <v>1.6972608865939587</v>
      </c>
      <c r="H15" t="s">
        <v>22</v>
      </c>
    </row>
    <row r="16" spans="1:9" x14ac:dyDescent="0.35">
      <c r="A16">
        <v>0.1</v>
      </c>
    </row>
    <row r="17" spans="1:1" x14ac:dyDescent="0.35">
      <c r="A17">
        <v>0.19</v>
      </c>
    </row>
    <row r="18" spans="1:1" x14ac:dyDescent="0.35">
      <c r="A18">
        <v>0.22</v>
      </c>
    </row>
    <row r="19" spans="1:1" x14ac:dyDescent="0.35">
      <c r="A19">
        <v>0.44</v>
      </c>
    </row>
    <row r="20" spans="1:1" x14ac:dyDescent="0.35">
      <c r="A20">
        <v>0.11</v>
      </c>
    </row>
    <row r="21" spans="1:1" x14ac:dyDescent="0.35">
      <c r="A21">
        <v>0.11</v>
      </c>
    </row>
    <row r="22" spans="1:1" x14ac:dyDescent="0.35">
      <c r="A22">
        <v>0.31</v>
      </c>
    </row>
    <row r="23" spans="1:1" x14ac:dyDescent="0.35">
      <c r="A23">
        <v>0.43</v>
      </c>
    </row>
    <row r="24" spans="1:1" x14ac:dyDescent="0.35">
      <c r="A24">
        <v>0.26</v>
      </c>
    </row>
    <row r="25" spans="1:1" x14ac:dyDescent="0.35">
      <c r="A25">
        <v>0.18</v>
      </c>
    </row>
    <row r="26" spans="1:1" x14ac:dyDescent="0.35">
      <c r="A26">
        <v>0.44</v>
      </c>
    </row>
    <row r="27" spans="1:1" x14ac:dyDescent="0.35">
      <c r="A27">
        <v>0.43</v>
      </c>
    </row>
    <row r="28" spans="1:1" x14ac:dyDescent="0.35">
      <c r="A28">
        <v>0.16</v>
      </c>
    </row>
    <row r="29" spans="1:1" x14ac:dyDescent="0.35">
      <c r="A29">
        <v>0.52</v>
      </c>
    </row>
    <row r="30" spans="1:1" x14ac:dyDescent="0.35">
      <c r="A30">
        <v>0.36</v>
      </c>
    </row>
    <row r="31" spans="1:1" x14ac:dyDescent="0.35">
      <c r="A31">
        <v>0.22</v>
      </c>
    </row>
    <row r="32" spans="1:1" x14ac:dyDescent="0.35">
      <c r="A32">
        <v>0.39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G12" sqref="G12"/>
    </sheetView>
  </sheetViews>
  <sheetFormatPr defaultRowHeight="14.5" x14ac:dyDescent="0.35"/>
  <cols>
    <col min="7" max="7" width="11.453125" bestFit="1" customWidth="1"/>
  </cols>
  <sheetData>
    <row r="1" spans="1:9" x14ac:dyDescent="0.35">
      <c r="A1" t="s">
        <v>0</v>
      </c>
    </row>
    <row r="2" spans="1:9" x14ac:dyDescent="0.35">
      <c r="A2">
        <v>0.44</v>
      </c>
      <c r="C2" s="1" t="s">
        <v>19</v>
      </c>
    </row>
    <row r="3" spans="1:9" x14ac:dyDescent="0.35">
      <c r="A3">
        <v>0.61</v>
      </c>
      <c r="C3" t="s">
        <v>2</v>
      </c>
      <c r="D3" t="s">
        <v>64</v>
      </c>
      <c r="F3" t="s">
        <v>7</v>
      </c>
      <c r="G3">
        <v>36</v>
      </c>
    </row>
    <row r="4" spans="1:9" x14ac:dyDescent="0.35">
      <c r="A4">
        <v>0.47</v>
      </c>
      <c r="C4" t="s">
        <v>3</v>
      </c>
      <c r="D4" t="s">
        <v>4</v>
      </c>
      <c r="F4" t="s">
        <v>8</v>
      </c>
      <c r="G4">
        <f>_xlfn.STDEV.S(A2:A37)</f>
        <v>0.1357308260597318</v>
      </c>
    </row>
    <row r="5" spans="1:9" x14ac:dyDescent="0.35">
      <c r="A5">
        <v>0.3</v>
      </c>
      <c r="B5" s="1"/>
      <c r="F5" t="s">
        <v>10</v>
      </c>
      <c r="G5">
        <f>SQRT(G3)</f>
        <v>6</v>
      </c>
    </row>
    <row r="6" spans="1:9" x14ac:dyDescent="0.35">
      <c r="A6">
        <v>0.15</v>
      </c>
      <c r="F6" t="s">
        <v>13</v>
      </c>
      <c r="G6">
        <f>G4/G5</f>
        <v>2.2621804343288632E-2</v>
      </c>
    </row>
    <row r="7" spans="1:9" x14ac:dyDescent="0.35">
      <c r="A7">
        <v>0.24</v>
      </c>
    </row>
    <row r="8" spans="1:9" x14ac:dyDescent="0.35">
      <c r="A8">
        <v>0.16</v>
      </c>
      <c r="F8" t="s">
        <v>11</v>
      </c>
      <c r="G8">
        <f>AVERAGE(A2:A37)</f>
        <v>0.3166666666666666</v>
      </c>
    </row>
    <row r="9" spans="1:9" x14ac:dyDescent="0.35">
      <c r="A9">
        <v>0.2</v>
      </c>
      <c r="F9" t="s">
        <v>12</v>
      </c>
      <c r="G9">
        <v>0.35</v>
      </c>
    </row>
    <row r="10" spans="1:9" x14ac:dyDescent="0.35">
      <c r="A10">
        <v>0.2</v>
      </c>
    </row>
    <row r="11" spans="1:9" x14ac:dyDescent="0.35">
      <c r="A11">
        <v>0.2</v>
      </c>
      <c r="F11" t="s">
        <v>9</v>
      </c>
      <c r="G11">
        <f>(G8-G9)/G6</f>
        <v>-1.4735046253382795</v>
      </c>
    </row>
    <row r="12" spans="1:9" x14ac:dyDescent="0.35">
      <c r="A12">
        <v>0.26</v>
      </c>
      <c r="F12" t="s">
        <v>14</v>
      </c>
      <c r="G12" t="s">
        <v>72</v>
      </c>
      <c r="H12" s="7">
        <v>4.999E-2</v>
      </c>
      <c r="I12" s="7">
        <v>7.4776331449074973E-2</v>
      </c>
    </row>
    <row r="13" spans="1:9" x14ac:dyDescent="0.35">
      <c r="A13">
        <v>0.14000000000000001</v>
      </c>
      <c r="F13" t="s">
        <v>14</v>
      </c>
      <c r="G13">
        <f>_xlfn.T.DIST(G11,35,1)</f>
        <v>7.4776331449074973E-2</v>
      </c>
      <c r="H13" t="s">
        <v>16</v>
      </c>
      <c r="I13" s="1" t="s">
        <v>17</v>
      </c>
    </row>
    <row r="14" spans="1:9" x14ac:dyDescent="0.35">
      <c r="A14">
        <v>0.33</v>
      </c>
    </row>
    <row r="15" spans="1:9" x14ac:dyDescent="0.35">
      <c r="A15">
        <v>0.13</v>
      </c>
      <c r="F15" t="s">
        <v>18</v>
      </c>
      <c r="G15">
        <f>TINV((0.05*2),35)</f>
        <v>1.6895724577802647</v>
      </c>
      <c r="H15" t="s">
        <v>22</v>
      </c>
    </row>
    <row r="16" spans="1:9" x14ac:dyDescent="0.35">
      <c r="A16">
        <v>0.72</v>
      </c>
    </row>
    <row r="17" spans="1:1" x14ac:dyDescent="0.35">
      <c r="A17">
        <v>0.51</v>
      </c>
    </row>
    <row r="18" spans="1:1" x14ac:dyDescent="0.35">
      <c r="A18">
        <v>0.28000000000000003</v>
      </c>
    </row>
    <row r="19" spans="1:1" x14ac:dyDescent="0.35">
      <c r="A19">
        <v>0.39</v>
      </c>
    </row>
    <row r="20" spans="1:1" x14ac:dyDescent="0.35">
      <c r="A20">
        <v>0.39</v>
      </c>
    </row>
    <row r="21" spans="1:1" x14ac:dyDescent="0.35">
      <c r="A21">
        <v>0.25</v>
      </c>
    </row>
    <row r="22" spans="1:1" x14ac:dyDescent="0.35">
      <c r="A22">
        <v>0.16</v>
      </c>
    </row>
    <row r="23" spans="1:1" x14ac:dyDescent="0.35">
      <c r="A23">
        <v>0.2</v>
      </c>
    </row>
    <row r="24" spans="1:1" x14ac:dyDescent="0.35">
      <c r="A24">
        <v>0.22</v>
      </c>
    </row>
    <row r="25" spans="1:1" x14ac:dyDescent="0.35">
      <c r="A25">
        <v>0.42</v>
      </c>
    </row>
    <row r="26" spans="1:1" x14ac:dyDescent="0.35">
      <c r="A26">
        <v>0.24</v>
      </c>
    </row>
    <row r="27" spans="1:1" x14ac:dyDescent="0.35">
      <c r="A27">
        <v>0.21</v>
      </c>
    </row>
    <row r="28" spans="1:1" x14ac:dyDescent="0.35">
      <c r="A28">
        <v>0.49</v>
      </c>
    </row>
    <row r="29" spans="1:1" x14ac:dyDescent="0.35">
      <c r="A29">
        <v>0.34</v>
      </c>
    </row>
    <row r="30" spans="1:1" x14ac:dyDescent="0.35">
      <c r="A30">
        <v>0.36</v>
      </c>
    </row>
    <row r="31" spans="1:1" x14ac:dyDescent="0.35">
      <c r="A31">
        <v>0.28999999999999998</v>
      </c>
    </row>
    <row r="32" spans="1:1" x14ac:dyDescent="0.35">
      <c r="A32">
        <v>0.27</v>
      </c>
    </row>
    <row r="33" spans="1:1" x14ac:dyDescent="0.35">
      <c r="A33">
        <v>0.4</v>
      </c>
    </row>
    <row r="34" spans="1:1" x14ac:dyDescent="0.35">
      <c r="A34">
        <v>0.28999999999999998</v>
      </c>
    </row>
    <row r="35" spans="1:1" x14ac:dyDescent="0.35">
      <c r="A35">
        <v>0.43</v>
      </c>
    </row>
    <row r="36" spans="1:1" x14ac:dyDescent="0.35">
      <c r="A36">
        <v>0.34</v>
      </c>
    </row>
    <row r="37" spans="1:1" x14ac:dyDescent="0.35">
      <c r="A37">
        <v>0.37</v>
      </c>
    </row>
  </sheetData>
  <pageMargins left="0.7" right="0.7" top="0.75" bottom="0.75" header="0.3" footer="0.3"/>
  <pageSetup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election activeCell="F3" sqref="F3"/>
    </sheetView>
  </sheetViews>
  <sheetFormatPr defaultRowHeight="14.5" x14ac:dyDescent="0.35"/>
  <sheetData>
    <row r="1" spans="1:10" x14ac:dyDescent="0.35">
      <c r="A1" t="s">
        <v>0</v>
      </c>
      <c r="B1" t="s">
        <v>1</v>
      </c>
      <c r="G1" t="s">
        <v>6</v>
      </c>
      <c r="H1">
        <f>AVERAGE(A2:A37)</f>
        <v>0.3166666666666666</v>
      </c>
      <c r="I1">
        <f>AVERAGE(B2:B37)</f>
        <v>0.2735483870967742</v>
      </c>
    </row>
    <row r="2" spans="1:10" x14ac:dyDescent="0.35">
      <c r="A2">
        <v>0.44</v>
      </c>
      <c r="B2">
        <v>0.14000000000000001</v>
      </c>
      <c r="E2" s="1"/>
    </row>
    <row r="3" spans="1:10" x14ac:dyDescent="0.35">
      <c r="A3">
        <v>0.61</v>
      </c>
      <c r="B3">
        <v>0.15</v>
      </c>
      <c r="F3" t="s">
        <v>63</v>
      </c>
    </row>
    <row r="4" spans="1:10" x14ac:dyDescent="0.35">
      <c r="A4">
        <v>0.47</v>
      </c>
      <c r="B4">
        <v>0.31</v>
      </c>
    </row>
    <row r="5" spans="1:10" x14ac:dyDescent="0.35">
      <c r="A5">
        <v>0.3</v>
      </c>
      <c r="B5">
        <v>0.16</v>
      </c>
      <c r="F5" t="s">
        <v>62</v>
      </c>
    </row>
    <row r="6" spans="1:10" x14ac:dyDescent="0.35">
      <c r="A6">
        <v>0.15</v>
      </c>
      <c r="B6">
        <v>0.37</v>
      </c>
    </row>
    <row r="7" spans="1:10" x14ac:dyDescent="0.35">
      <c r="A7">
        <v>0.24</v>
      </c>
      <c r="B7">
        <v>0.18</v>
      </c>
      <c r="F7" s="6" t="s">
        <v>2</v>
      </c>
      <c r="G7" s="6" t="s">
        <v>64</v>
      </c>
      <c r="H7" t="s">
        <v>67</v>
      </c>
    </row>
    <row r="8" spans="1:10" x14ac:dyDescent="0.35">
      <c r="A8">
        <v>0.16</v>
      </c>
      <c r="B8">
        <v>0.42</v>
      </c>
      <c r="F8" s="5" t="s">
        <v>3</v>
      </c>
      <c r="G8" s="5" t="s">
        <v>65</v>
      </c>
      <c r="H8" t="s">
        <v>67</v>
      </c>
    </row>
    <row r="9" spans="1:10" x14ac:dyDescent="0.35">
      <c r="A9">
        <v>0.2</v>
      </c>
      <c r="B9">
        <v>0.57999999999999996</v>
      </c>
    </row>
    <row r="10" spans="1:10" x14ac:dyDescent="0.35">
      <c r="A10">
        <v>0.2</v>
      </c>
      <c r="B10">
        <v>0.25</v>
      </c>
      <c r="G10" t="s">
        <v>9</v>
      </c>
      <c r="H10" t="s">
        <v>66</v>
      </c>
      <c r="I10" t="s">
        <v>68</v>
      </c>
      <c r="J10" t="s">
        <v>69</v>
      </c>
    </row>
    <row r="11" spans="1:10" x14ac:dyDescent="0.35">
      <c r="A11">
        <v>0.2</v>
      </c>
      <c r="B11">
        <v>0.41</v>
      </c>
    </row>
    <row r="12" spans="1:10" x14ac:dyDescent="0.35">
      <c r="A12">
        <v>0.26</v>
      </c>
      <c r="B12">
        <v>0.17</v>
      </c>
      <c r="F12" t="s">
        <v>70</v>
      </c>
    </row>
    <row r="13" spans="1:10" x14ac:dyDescent="0.35">
      <c r="A13">
        <v>0.14000000000000001</v>
      </c>
      <c r="B13">
        <v>0.13</v>
      </c>
    </row>
    <row r="14" spans="1:10" x14ac:dyDescent="0.35">
      <c r="A14">
        <v>0.33</v>
      </c>
      <c r="B14">
        <v>0.23</v>
      </c>
      <c r="F14" t="s">
        <v>71</v>
      </c>
    </row>
    <row r="15" spans="1:10" x14ac:dyDescent="0.35">
      <c r="A15">
        <v>0.13</v>
      </c>
      <c r="B15">
        <v>0.11</v>
      </c>
    </row>
    <row r="16" spans="1:10" x14ac:dyDescent="0.35">
      <c r="A16">
        <v>0.72</v>
      </c>
      <c r="B16">
        <v>0.1</v>
      </c>
    </row>
    <row r="17" spans="1:2" x14ac:dyDescent="0.35">
      <c r="A17">
        <v>0.51</v>
      </c>
      <c r="B17">
        <v>0.19</v>
      </c>
    </row>
    <row r="18" spans="1:2" x14ac:dyDescent="0.35">
      <c r="A18">
        <v>0.28000000000000003</v>
      </c>
      <c r="B18">
        <v>0.22</v>
      </c>
    </row>
    <row r="19" spans="1:2" x14ac:dyDescent="0.35">
      <c r="A19">
        <v>0.39</v>
      </c>
      <c r="B19">
        <v>0.44</v>
      </c>
    </row>
    <row r="20" spans="1:2" x14ac:dyDescent="0.35">
      <c r="A20">
        <v>0.39</v>
      </c>
      <c r="B20">
        <v>0.11</v>
      </c>
    </row>
    <row r="21" spans="1:2" x14ac:dyDescent="0.35">
      <c r="A21">
        <v>0.25</v>
      </c>
      <c r="B21">
        <v>0.11</v>
      </c>
    </row>
    <row r="22" spans="1:2" x14ac:dyDescent="0.35">
      <c r="A22">
        <v>0.16</v>
      </c>
      <c r="B22">
        <v>0.31</v>
      </c>
    </row>
    <row r="23" spans="1:2" x14ac:dyDescent="0.35">
      <c r="A23">
        <v>0.2</v>
      </c>
      <c r="B23">
        <v>0.43</v>
      </c>
    </row>
    <row r="24" spans="1:2" x14ac:dyDescent="0.35">
      <c r="A24">
        <v>0.22</v>
      </c>
      <c r="B24">
        <v>0.26</v>
      </c>
    </row>
    <row r="25" spans="1:2" x14ac:dyDescent="0.35">
      <c r="A25">
        <v>0.42</v>
      </c>
      <c r="B25">
        <v>0.18</v>
      </c>
    </row>
    <row r="26" spans="1:2" x14ac:dyDescent="0.35">
      <c r="A26">
        <v>0.24</v>
      </c>
      <c r="B26">
        <v>0.44</v>
      </c>
    </row>
    <row r="27" spans="1:2" x14ac:dyDescent="0.35">
      <c r="A27">
        <v>0.21</v>
      </c>
      <c r="B27">
        <v>0.43</v>
      </c>
    </row>
    <row r="28" spans="1:2" x14ac:dyDescent="0.35">
      <c r="A28">
        <v>0.49</v>
      </c>
      <c r="B28">
        <v>0.16</v>
      </c>
    </row>
    <row r="29" spans="1:2" x14ac:dyDescent="0.35">
      <c r="A29">
        <v>0.34</v>
      </c>
      <c r="B29">
        <v>0.52</v>
      </c>
    </row>
    <row r="30" spans="1:2" x14ac:dyDescent="0.35">
      <c r="A30">
        <v>0.36</v>
      </c>
      <c r="B30">
        <v>0.36</v>
      </c>
    </row>
    <row r="31" spans="1:2" x14ac:dyDescent="0.35">
      <c r="A31">
        <v>0.28999999999999998</v>
      </c>
      <c r="B31">
        <v>0.22</v>
      </c>
    </row>
    <row r="32" spans="1:2" x14ac:dyDescent="0.35">
      <c r="A32">
        <v>0.27</v>
      </c>
      <c r="B32">
        <v>0.39</v>
      </c>
    </row>
    <row r="33" spans="1:1" x14ac:dyDescent="0.35">
      <c r="A33">
        <v>0.4</v>
      </c>
    </row>
    <row r="34" spans="1:1" x14ac:dyDescent="0.35">
      <c r="A34">
        <v>0.28999999999999998</v>
      </c>
    </row>
    <row r="35" spans="1:1" x14ac:dyDescent="0.35">
      <c r="A35">
        <v>0.43</v>
      </c>
    </row>
    <row r="36" spans="1:1" x14ac:dyDescent="0.35">
      <c r="A36">
        <v>0.34</v>
      </c>
    </row>
    <row r="37" spans="1:1" x14ac:dyDescent="0.35">
      <c r="A37">
        <v>0.37</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7"/>
  <sheetViews>
    <sheetView tabSelected="1" topLeftCell="B1" workbookViewId="0">
      <selection activeCell="K6" sqref="K6"/>
    </sheetView>
  </sheetViews>
  <sheetFormatPr defaultRowHeight="14.5" x14ac:dyDescent="0.35"/>
  <cols>
    <col min="1" max="1" width="12.36328125" bestFit="1" customWidth="1"/>
    <col min="2" max="2" width="15.26953125" bestFit="1" customWidth="1"/>
    <col min="3" max="3" width="3.36328125" bestFit="1" customWidth="1"/>
    <col min="4" max="4" width="17" bestFit="1" customWidth="1"/>
    <col min="5" max="5" width="19.6328125" bestFit="1" customWidth="1"/>
    <col min="6" max="6" width="12" bestFit="1" customWidth="1"/>
    <col min="7" max="7" width="5.7265625" bestFit="1" customWidth="1"/>
    <col min="8" max="8" width="17.6328125" bestFit="1" customWidth="1"/>
    <col min="9" max="9" width="9.7265625" bestFit="1" customWidth="1"/>
    <col min="10" max="10" width="10.7265625" bestFit="1" customWidth="1"/>
  </cols>
  <sheetData>
    <row r="3" spans="1:11" x14ac:dyDescent="0.35">
      <c r="A3" s="2" t="s">
        <v>61</v>
      </c>
      <c r="B3" s="2" t="s">
        <v>60</v>
      </c>
    </row>
    <row r="4" spans="1:11" x14ac:dyDescent="0.35">
      <c r="A4" s="2" t="s">
        <v>58</v>
      </c>
      <c r="B4" t="s">
        <v>57</v>
      </c>
      <c r="C4" t="s">
        <v>47</v>
      </c>
      <c r="D4" t="s">
        <v>50</v>
      </c>
      <c r="E4" t="s">
        <v>53</v>
      </c>
      <c r="F4" t="s">
        <v>45</v>
      </c>
      <c r="G4" t="s">
        <v>39</v>
      </c>
      <c r="H4" t="s">
        <v>55</v>
      </c>
      <c r="I4" t="s">
        <v>48</v>
      </c>
      <c r="J4" t="s">
        <v>59</v>
      </c>
    </row>
    <row r="5" spans="1:11" x14ac:dyDescent="0.35">
      <c r="A5" s="3" t="s">
        <v>37</v>
      </c>
      <c r="B5" s="4">
        <v>3</v>
      </c>
      <c r="C5" s="4">
        <v>3</v>
      </c>
      <c r="D5" s="4">
        <v>7</v>
      </c>
      <c r="E5" s="4">
        <v>4</v>
      </c>
      <c r="F5" s="4">
        <v>4</v>
      </c>
      <c r="G5" s="4">
        <v>3</v>
      </c>
      <c r="H5" s="4">
        <v>9</v>
      </c>
      <c r="I5" s="4"/>
      <c r="J5" s="4">
        <v>33</v>
      </c>
    </row>
    <row r="6" spans="1:11" x14ac:dyDescent="0.35">
      <c r="A6" s="3" t="s">
        <v>43</v>
      </c>
      <c r="B6" s="4">
        <v>4</v>
      </c>
      <c r="C6" s="4">
        <v>1</v>
      </c>
      <c r="D6" s="4">
        <v>4</v>
      </c>
      <c r="E6" s="4">
        <v>2</v>
      </c>
      <c r="F6" s="4">
        <v>6</v>
      </c>
      <c r="G6" s="4">
        <v>4</v>
      </c>
      <c r="H6" s="4">
        <v>5</v>
      </c>
      <c r="I6" s="4">
        <v>3</v>
      </c>
      <c r="J6" s="4">
        <v>29</v>
      </c>
      <c r="K6">
        <f>GETPIVOTDATA("ID",$A$3,"Gender","Male")/GETPIVOTDATA("ID",$A$3)</f>
        <v>0.46774193548387094</v>
      </c>
    </row>
    <row r="7" spans="1:11" x14ac:dyDescent="0.35">
      <c r="A7" s="3" t="s">
        <v>59</v>
      </c>
      <c r="B7" s="4">
        <v>7</v>
      </c>
      <c r="C7" s="4">
        <v>4</v>
      </c>
      <c r="D7" s="4">
        <v>11</v>
      </c>
      <c r="E7" s="4">
        <v>6</v>
      </c>
      <c r="F7" s="4">
        <v>10</v>
      </c>
      <c r="G7" s="4">
        <v>7</v>
      </c>
      <c r="H7" s="4">
        <v>14</v>
      </c>
      <c r="I7" s="4">
        <v>3</v>
      </c>
      <c r="J7" s="4">
        <v>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workbookViewId="0"/>
  </sheetViews>
  <sheetFormatPr defaultRowHeight="14.5" x14ac:dyDescent="0.35"/>
  <cols>
    <col min="1" max="1" width="2.81640625" bestFit="1" customWidth="1"/>
    <col min="2" max="2" width="7" bestFit="1" customWidth="1"/>
    <col min="3" max="3" width="3.90625" bestFit="1" customWidth="1"/>
    <col min="4" max="4" width="10.54296875" bestFit="1" customWidth="1"/>
    <col min="5" max="5" width="19.453125" bestFit="1" customWidth="1"/>
    <col min="6" max="6" width="13.08984375" bestFit="1" customWidth="1"/>
    <col min="7" max="7" width="4.26953125" bestFit="1" customWidth="1"/>
    <col min="8" max="8" width="11.453125" bestFit="1" customWidth="1"/>
    <col min="9" max="9" width="5.81640625" bestFit="1" customWidth="1"/>
    <col min="10" max="10" width="15.6328125" bestFit="1" customWidth="1"/>
    <col min="11" max="11" width="10.36328125" bestFit="1" customWidth="1"/>
    <col min="12" max="12" width="8.453125" bestFit="1" customWidth="1"/>
    <col min="13" max="13" width="9.1796875" bestFit="1" customWidth="1"/>
    <col min="14" max="14" width="13" bestFit="1" customWidth="1"/>
  </cols>
  <sheetData>
    <row r="1" spans="1:14" x14ac:dyDescent="0.35">
      <c r="A1" t="s">
        <v>23</v>
      </c>
      <c r="B1" t="s">
        <v>24</v>
      </c>
      <c r="C1" t="s">
        <v>25</v>
      </c>
      <c r="D1" t="s">
        <v>26</v>
      </c>
      <c r="E1" t="s">
        <v>27</v>
      </c>
      <c r="F1" t="s">
        <v>28</v>
      </c>
      <c r="G1" t="s">
        <v>29</v>
      </c>
      <c r="H1" t="s">
        <v>30</v>
      </c>
      <c r="I1" t="s">
        <v>31</v>
      </c>
      <c r="J1" t="s">
        <v>32</v>
      </c>
      <c r="K1" t="s">
        <v>33</v>
      </c>
      <c r="L1" t="s">
        <v>34</v>
      </c>
      <c r="M1" t="s">
        <v>35</v>
      </c>
      <c r="N1" t="s">
        <v>36</v>
      </c>
    </row>
    <row r="2" spans="1:14" x14ac:dyDescent="0.35">
      <c r="A2">
        <v>1</v>
      </c>
      <c r="B2" t="s">
        <v>37</v>
      </c>
      <c r="C2">
        <v>20</v>
      </c>
      <c r="D2" t="s">
        <v>38</v>
      </c>
      <c r="E2" t="s">
        <v>39</v>
      </c>
      <c r="F2" t="s">
        <v>40</v>
      </c>
      <c r="G2">
        <v>2.9</v>
      </c>
      <c r="H2" t="s">
        <v>41</v>
      </c>
      <c r="I2">
        <v>50</v>
      </c>
      <c r="J2">
        <v>1</v>
      </c>
      <c r="K2">
        <v>3</v>
      </c>
      <c r="L2">
        <v>350</v>
      </c>
      <c r="M2" t="s">
        <v>42</v>
      </c>
      <c r="N2">
        <v>200</v>
      </c>
    </row>
    <row r="3" spans="1:14" x14ac:dyDescent="0.35">
      <c r="A3">
        <v>2</v>
      </c>
      <c r="B3" t="s">
        <v>43</v>
      </c>
      <c r="C3">
        <v>23</v>
      </c>
      <c r="D3" t="s">
        <v>44</v>
      </c>
      <c r="E3" t="s">
        <v>45</v>
      </c>
      <c r="F3" t="s">
        <v>40</v>
      </c>
      <c r="G3">
        <v>3.6</v>
      </c>
      <c r="H3" t="s">
        <v>46</v>
      </c>
      <c r="I3">
        <v>25</v>
      </c>
      <c r="J3">
        <v>1</v>
      </c>
      <c r="K3">
        <v>4</v>
      </c>
      <c r="L3">
        <v>360</v>
      </c>
      <c r="M3" t="s">
        <v>42</v>
      </c>
      <c r="N3">
        <v>50</v>
      </c>
    </row>
    <row r="4" spans="1:14" x14ac:dyDescent="0.35">
      <c r="A4">
        <v>3</v>
      </c>
      <c r="B4" t="s">
        <v>43</v>
      </c>
      <c r="C4">
        <v>21</v>
      </c>
      <c r="D4" t="s">
        <v>38</v>
      </c>
      <c r="E4" t="s">
        <v>39</v>
      </c>
      <c r="F4" t="s">
        <v>40</v>
      </c>
      <c r="G4">
        <v>2.5</v>
      </c>
      <c r="H4" t="s">
        <v>46</v>
      </c>
      <c r="I4">
        <v>45</v>
      </c>
      <c r="J4">
        <v>2</v>
      </c>
      <c r="K4">
        <v>4</v>
      </c>
      <c r="L4">
        <v>600</v>
      </c>
      <c r="M4" t="s">
        <v>42</v>
      </c>
      <c r="N4">
        <v>200</v>
      </c>
    </row>
    <row r="5" spans="1:14" x14ac:dyDescent="0.35">
      <c r="A5">
        <v>4</v>
      </c>
      <c r="B5" t="s">
        <v>43</v>
      </c>
      <c r="C5">
        <v>21</v>
      </c>
      <c r="D5" t="s">
        <v>38</v>
      </c>
      <c r="E5" t="s">
        <v>47</v>
      </c>
      <c r="F5" t="s">
        <v>40</v>
      </c>
      <c r="G5">
        <v>2.5</v>
      </c>
      <c r="H5" t="s">
        <v>41</v>
      </c>
      <c r="I5">
        <v>40</v>
      </c>
      <c r="J5">
        <v>4</v>
      </c>
      <c r="K5">
        <v>6</v>
      </c>
      <c r="L5">
        <v>600</v>
      </c>
      <c r="M5" t="s">
        <v>42</v>
      </c>
      <c r="N5">
        <v>250</v>
      </c>
    </row>
    <row r="6" spans="1:14" x14ac:dyDescent="0.35">
      <c r="A6">
        <v>5</v>
      </c>
      <c r="B6" t="s">
        <v>43</v>
      </c>
      <c r="C6">
        <v>23</v>
      </c>
      <c r="D6" t="s">
        <v>44</v>
      </c>
      <c r="E6" t="s">
        <v>39</v>
      </c>
      <c r="F6" t="s">
        <v>48</v>
      </c>
      <c r="G6">
        <v>2.8</v>
      </c>
      <c r="H6" t="s">
        <v>49</v>
      </c>
      <c r="I6">
        <v>40</v>
      </c>
      <c r="J6">
        <v>2</v>
      </c>
      <c r="K6">
        <v>4</v>
      </c>
      <c r="L6">
        <v>500</v>
      </c>
      <c r="M6" t="s">
        <v>42</v>
      </c>
      <c r="N6">
        <v>100</v>
      </c>
    </row>
    <row r="7" spans="1:14" x14ac:dyDescent="0.35">
      <c r="A7">
        <v>6</v>
      </c>
      <c r="B7" t="s">
        <v>37</v>
      </c>
      <c r="C7">
        <v>22</v>
      </c>
      <c r="D7" t="s">
        <v>44</v>
      </c>
      <c r="E7" t="s">
        <v>50</v>
      </c>
      <c r="F7" t="s">
        <v>48</v>
      </c>
      <c r="G7">
        <v>2.2999999999999998</v>
      </c>
      <c r="H7" t="s">
        <v>49</v>
      </c>
      <c r="I7">
        <v>78</v>
      </c>
      <c r="J7">
        <v>3</v>
      </c>
      <c r="K7">
        <v>2</v>
      </c>
      <c r="L7">
        <v>700</v>
      </c>
      <c r="M7" t="s">
        <v>42</v>
      </c>
      <c r="N7">
        <v>30</v>
      </c>
    </row>
    <row r="8" spans="1:14" x14ac:dyDescent="0.35">
      <c r="A8">
        <v>7</v>
      </c>
      <c r="B8" t="s">
        <v>37</v>
      </c>
      <c r="C8">
        <v>21</v>
      </c>
      <c r="D8" t="s">
        <v>38</v>
      </c>
      <c r="E8" t="s">
        <v>39</v>
      </c>
      <c r="F8" t="s">
        <v>48</v>
      </c>
      <c r="G8">
        <v>3</v>
      </c>
      <c r="H8" t="s">
        <v>46</v>
      </c>
      <c r="I8">
        <v>50</v>
      </c>
      <c r="J8">
        <v>1</v>
      </c>
      <c r="K8">
        <v>3</v>
      </c>
      <c r="L8">
        <v>500</v>
      </c>
      <c r="M8" t="s">
        <v>42</v>
      </c>
      <c r="N8">
        <v>50</v>
      </c>
    </row>
    <row r="9" spans="1:14" x14ac:dyDescent="0.35">
      <c r="A9">
        <v>8</v>
      </c>
      <c r="B9" t="s">
        <v>37</v>
      </c>
      <c r="C9">
        <v>22</v>
      </c>
      <c r="D9" t="s">
        <v>44</v>
      </c>
      <c r="E9" t="s">
        <v>39</v>
      </c>
      <c r="F9" t="s">
        <v>48</v>
      </c>
      <c r="G9">
        <v>3.1</v>
      </c>
      <c r="H9" t="s">
        <v>41</v>
      </c>
      <c r="I9">
        <v>80</v>
      </c>
      <c r="J9">
        <v>1</v>
      </c>
      <c r="K9">
        <v>2</v>
      </c>
      <c r="L9">
        <v>200</v>
      </c>
      <c r="M9" t="s">
        <v>51</v>
      </c>
      <c r="N9">
        <v>300</v>
      </c>
    </row>
    <row r="10" spans="1:14" x14ac:dyDescent="0.35">
      <c r="A10">
        <v>9</v>
      </c>
      <c r="B10" t="s">
        <v>37</v>
      </c>
      <c r="C10">
        <v>20</v>
      </c>
      <c r="D10" t="s">
        <v>38</v>
      </c>
      <c r="E10" t="s">
        <v>45</v>
      </c>
      <c r="F10" t="s">
        <v>40</v>
      </c>
      <c r="G10">
        <v>3.6</v>
      </c>
      <c r="H10" t="s">
        <v>49</v>
      </c>
      <c r="I10">
        <v>30</v>
      </c>
      <c r="J10">
        <v>0</v>
      </c>
      <c r="K10">
        <v>4</v>
      </c>
      <c r="L10">
        <v>500</v>
      </c>
      <c r="M10" t="s">
        <v>42</v>
      </c>
      <c r="N10">
        <v>400</v>
      </c>
    </row>
    <row r="11" spans="1:14" x14ac:dyDescent="0.35">
      <c r="A11">
        <v>10</v>
      </c>
      <c r="B11" t="s">
        <v>37</v>
      </c>
      <c r="C11">
        <v>21</v>
      </c>
      <c r="D11" t="s">
        <v>44</v>
      </c>
      <c r="E11" t="s">
        <v>50</v>
      </c>
      <c r="F11" t="s">
        <v>48</v>
      </c>
      <c r="G11">
        <v>3.3</v>
      </c>
      <c r="H11" t="s">
        <v>46</v>
      </c>
      <c r="I11">
        <v>37.5</v>
      </c>
      <c r="J11">
        <v>1</v>
      </c>
      <c r="K11">
        <v>4</v>
      </c>
      <c r="L11">
        <v>200</v>
      </c>
      <c r="M11" t="s">
        <v>42</v>
      </c>
      <c r="N11">
        <v>100</v>
      </c>
    </row>
    <row r="12" spans="1:14" x14ac:dyDescent="0.35">
      <c r="A12">
        <v>11</v>
      </c>
      <c r="B12" t="s">
        <v>37</v>
      </c>
      <c r="C12">
        <v>23</v>
      </c>
      <c r="D12" t="s">
        <v>44</v>
      </c>
      <c r="E12" t="s">
        <v>50</v>
      </c>
      <c r="F12" t="s">
        <v>40</v>
      </c>
      <c r="G12">
        <v>2.8</v>
      </c>
      <c r="H12" t="s">
        <v>41</v>
      </c>
      <c r="I12">
        <v>50</v>
      </c>
      <c r="J12">
        <v>2</v>
      </c>
      <c r="K12">
        <v>5</v>
      </c>
      <c r="L12">
        <v>400</v>
      </c>
      <c r="M12" t="s">
        <v>42</v>
      </c>
      <c r="N12">
        <v>200</v>
      </c>
    </row>
    <row r="13" spans="1:14" x14ac:dyDescent="0.35">
      <c r="A13">
        <v>12</v>
      </c>
      <c r="B13" t="s">
        <v>43</v>
      </c>
      <c r="C13">
        <v>21</v>
      </c>
      <c r="D13" t="s">
        <v>44</v>
      </c>
      <c r="E13" t="s">
        <v>48</v>
      </c>
      <c r="F13" t="s">
        <v>52</v>
      </c>
      <c r="G13">
        <v>3.5</v>
      </c>
      <c r="H13" t="s">
        <v>41</v>
      </c>
      <c r="I13">
        <v>37</v>
      </c>
      <c r="J13">
        <v>2</v>
      </c>
      <c r="K13">
        <v>3</v>
      </c>
      <c r="L13">
        <v>500</v>
      </c>
      <c r="M13" t="s">
        <v>42</v>
      </c>
      <c r="N13">
        <v>100</v>
      </c>
    </row>
    <row r="14" spans="1:14" x14ac:dyDescent="0.35">
      <c r="A14">
        <v>13</v>
      </c>
      <c r="B14" t="s">
        <v>43</v>
      </c>
      <c r="C14">
        <v>22</v>
      </c>
      <c r="D14" t="s">
        <v>44</v>
      </c>
      <c r="E14" t="s">
        <v>53</v>
      </c>
      <c r="F14" t="s">
        <v>48</v>
      </c>
      <c r="G14">
        <v>3.4</v>
      </c>
      <c r="H14" t="s">
        <v>46</v>
      </c>
      <c r="I14">
        <v>40</v>
      </c>
      <c r="J14">
        <v>2</v>
      </c>
      <c r="K14">
        <v>3</v>
      </c>
      <c r="L14">
        <v>400</v>
      </c>
      <c r="M14" t="s">
        <v>54</v>
      </c>
      <c r="N14">
        <v>45</v>
      </c>
    </row>
    <row r="15" spans="1:14" x14ac:dyDescent="0.35">
      <c r="A15">
        <v>14</v>
      </c>
      <c r="B15" t="s">
        <v>43</v>
      </c>
      <c r="C15">
        <v>22</v>
      </c>
      <c r="D15" t="s">
        <v>44</v>
      </c>
      <c r="E15" t="s">
        <v>53</v>
      </c>
      <c r="F15" t="s">
        <v>48</v>
      </c>
      <c r="G15">
        <v>3.1</v>
      </c>
      <c r="H15" t="s">
        <v>46</v>
      </c>
      <c r="I15">
        <v>40</v>
      </c>
      <c r="J15">
        <v>1</v>
      </c>
      <c r="K15">
        <v>3</v>
      </c>
      <c r="L15">
        <v>400</v>
      </c>
      <c r="M15" t="s">
        <v>42</v>
      </c>
      <c r="N15">
        <v>150</v>
      </c>
    </row>
    <row r="16" spans="1:14" x14ac:dyDescent="0.35">
      <c r="A16">
        <v>15</v>
      </c>
      <c r="B16" t="s">
        <v>43</v>
      </c>
      <c r="C16">
        <v>21</v>
      </c>
      <c r="D16" t="s">
        <v>44</v>
      </c>
      <c r="E16" t="s">
        <v>45</v>
      </c>
      <c r="F16" t="s">
        <v>40</v>
      </c>
      <c r="G16">
        <v>3.2</v>
      </c>
      <c r="H16" t="s">
        <v>46</v>
      </c>
      <c r="I16">
        <v>54</v>
      </c>
      <c r="J16">
        <v>3</v>
      </c>
      <c r="K16">
        <v>4</v>
      </c>
      <c r="L16">
        <v>600</v>
      </c>
      <c r="M16" t="s">
        <v>42</v>
      </c>
      <c r="N16">
        <v>400</v>
      </c>
    </row>
    <row r="17" spans="1:14" x14ac:dyDescent="0.35">
      <c r="A17">
        <v>16</v>
      </c>
      <c r="B17" t="s">
        <v>43</v>
      </c>
      <c r="C17">
        <v>24</v>
      </c>
      <c r="D17" t="s">
        <v>44</v>
      </c>
      <c r="E17" t="s">
        <v>45</v>
      </c>
      <c r="F17" t="s">
        <v>48</v>
      </c>
      <c r="G17">
        <v>3.4</v>
      </c>
      <c r="H17" t="s">
        <v>46</v>
      </c>
      <c r="I17">
        <v>45</v>
      </c>
      <c r="J17">
        <v>4</v>
      </c>
      <c r="K17">
        <v>4</v>
      </c>
      <c r="L17">
        <v>500</v>
      </c>
      <c r="M17" t="s">
        <v>42</v>
      </c>
      <c r="N17">
        <v>175</v>
      </c>
    </row>
    <row r="18" spans="1:14" x14ac:dyDescent="0.35">
      <c r="A18">
        <v>17</v>
      </c>
      <c r="B18" t="s">
        <v>37</v>
      </c>
      <c r="C18">
        <v>19</v>
      </c>
      <c r="D18" t="s">
        <v>38</v>
      </c>
      <c r="E18" t="s">
        <v>47</v>
      </c>
      <c r="F18" t="s">
        <v>48</v>
      </c>
      <c r="G18">
        <v>3.7</v>
      </c>
      <c r="H18" t="s">
        <v>46</v>
      </c>
      <c r="I18">
        <v>55</v>
      </c>
      <c r="J18">
        <v>1</v>
      </c>
      <c r="K18">
        <v>4</v>
      </c>
      <c r="L18">
        <v>450</v>
      </c>
      <c r="M18" t="s">
        <v>42</v>
      </c>
      <c r="N18">
        <v>150</v>
      </c>
    </row>
    <row r="19" spans="1:14" x14ac:dyDescent="0.35">
      <c r="A19">
        <v>18</v>
      </c>
      <c r="B19" t="s">
        <v>43</v>
      </c>
      <c r="C19">
        <v>21</v>
      </c>
      <c r="D19" t="s">
        <v>38</v>
      </c>
      <c r="E19" t="s">
        <v>50</v>
      </c>
      <c r="F19" t="s">
        <v>48</v>
      </c>
      <c r="G19">
        <v>3.1</v>
      </c>
      <c r="H19" t="s">
        <v>46</v>
      </c>
      <c r="I19">
        <v>55</v>
      </c>
      <c r="J19">
        <v>2</v>
      </c>
      <c r="K19">
        <v>3</v>
      </c>
      <c r="L19">
        <v>600</v>
      </c>
      <c r="M19" t="s">
        <v>42</v>
      </c>
      <c r="N19">
        <v>300</v>
      </c>
    </row>
    <row r="20" spans="1:14" x14ac:dyDescent="0.35">
      <c r="A20">
        <v>19</v>
      </c>
      <c r="B20" t="s">
        <v>43</v>
      </c>
      <c r="C20">
        <v>19</v>
      </c>
      <c r="D20" t="s">
        <v>38</v>
      </c>
      <c r="E20" t="s">
        <v>50</v>
      </c>
      <c r="F20" t="s">
        <v>40</v>
      </c>
      <c r="G20">
        <v>3.5</v>
      </c>
      <c r="H20" t="s">
        <v>46</v>
      </c>
      <c r="I20">
        <v>52</v>
      </c>
      <c r="J20">
        <v>2</v>
      </c>
      <c r="K20">
        <v>5</v>
      </c>
      <c r="L20">
        <v>500</v>
      </c>
      <c r="M20" t="s">
        <v>42</v>
      </c>
      <c r="N20">
        <v>300</v>
      </c>
    </row>
    <row r="21" spans="1:14" x14ac:dyDescent="0.35">
      <c r="A21">
        <v>20</v>
      </c>
      <c r="B21" t="s">
        <v>37</v>
      </c>
      <c r="C21">
        <v>20</v>
      </c>
      <c r="D21" t="s">
        <v>38</v>
      </c>
      <c r="E21" t="s">
        <v>45</v>
      </c>
      <c r="F21" t="s">
        <v>48</v>
      </c>
      <c r="G21">
        <v>3.2</v>
      </c>
      <c r="H21" t="s">
        <v>49</v>
      </c>
      <c r="I21">
        <v>60</v>
      </c>
      <c r="J21">
        <v>2</v>
      </c>
      <c r="K21">
        <v>6</v>
      </c>
      <c r="L21">
        <v>300</v>
      </c>
      <c r="M21" t="s">
        <v>42</v>
      </c>
      <c r="N21">
        <v>350</v>
      </c>
    </row>
    <row r="22" spans="1:14" x14ac:dyDescent="0.35">
      <c r="A22">
        <v>21</v>
      </c>
      <c r="B22" t="s">
        <v>37</v>
      </c>
      <c r="C22">
        <v>22</v>
      </c>
      <c r="D22" t="s">
        <v>38</v>
      </c>
      <c r="E22" t="s">
        <v>55</v>
      </c>
      <c r="F22" t="s">
        <v>48</v>
      </c>
      <c r="G22">
        <v>3.2</v>
      </c>
      <c r="H22" t="s">
        <v>46</v>
      </c>
      <c r="I22">
        <v>55</v>
      </c>
      <c r="J22">
        <v>1</v>
      </c>
      <c r="K22">
        <v>3</v>
      </c>
      <c r="L22">
        <v>690</v>
      </c>
      <c r="M22" t="s">
        <v>42</v>
      </c>
      <c r="N22">
        <v>50</v>
      </c>
    </row>
    <row r="23" spans="1:14" x14ac:dyDescent="0.35">
      <c r="A23">
        <v>22</v>
      </c>
      <c r="B23" t="s">
        <v>43</v>
      </c>
      <c r="C23">
        <v>18</v>
      </c>
      <c r="D23" t="s">
        <v>56</v>
      </c>
      <c r="E23" t="s">
        <v>57</v>
      </c>
      <c r="F23" t="s">
        <v>48</v>
      </c>
      <c r="G23">
        <v>3</v>
      </c>
      <c r="H23" t="s">
        <v>49</v>
      </c>
      <c r="I23">
        <v>60</v>
      </c>
      <c r="J23">
        <v>1</v>
      </c>
      <c r="K23">
        <v>4</v>
      </c>
      <c r="L23">
        <v>600</v>
      </c>
      <c r="M23" t="s">
        <v>42</v>
      </c>
      <c r="N23">
        <v>500</v>
      </c>
    </row>
    <row r="24" spans="1:14" x14ac:dyDescent="0.35">
      <c r="A24">
        <v>23</v>
      </c>
      <c r="B24" t="s">
        <v>37</v>
      </c>
      <c r="C24">
        <v>22</v>
      </c>
      <c r="D24" t="s">
        <v>44</v>
      </c>
      <c r="E24" t="s">
        <v>55</v>
      </c>
      <c r="F24" t="s">
        <v>48</v>
      </c>
      <c r="G24">
        <v>3</v>
      </c>
      <c r="H24" t="s">
        <v>46</v>
      </c>
      <c r="I24">
        <v>55</v>
      </c>
      <c r="J24">
        <v>0</v>
      </c>
      <c r="K24">
        <v>4</v>
      </c>
      <c r="L24">
        <v>300</v>
      </c>
      <c r="M24" t="s">
        <v>42</v>
      </c>
      <c r="N24">
        <v>35</v>
      </c>
    </row>
    <row r="25" spans="1:14" x14ac:dyDescent="0.35">
      <c r="A25">
        <v>24</v>
      </c>
      <c r="B25" t="s">
        <v>43</v>
      </c>
      <c r="C25">
        <v>22</v>
      </c>
      <c r="D25" t="s">
        <v>44</v>
      </c>
      <c r="E25" t="s">
        <v>48</v>
      </c>
      <c r="F25" t="s">
        <v>40</v>
      </c>
      <c r="G25">
        <v>2.6</v>
      </c>
      <c r="H25" t="s">
        <v>41</v>
      </c>
      <c r="I25">
        <v>45</v>
      </c>
      <c r="J25">
        <v>1</v>
      </c>
      <c r="K25">
        <v>5</v>
      </c>
      <c r="L25">
        <v>400</v>
      </c>
      <c r="M25" t="s">
        <v>42</v>
      </c>
      <c r="N25">
        <v>600</v>
      </c>
    </row>
    <row r="26" spans="1:14" x14ac:dyDescent="0.35">
      <c r="A26">
        <v>25</v>
      </c>
      <c r="B26" t="s">
        <v>37</v>
      </c>
      <c r="C26">
        <v>20</v>
      </c>
      <c r="D26" t="s">
        <v>38</v>
      </c>
      <c r="E26" t="s">
        <v>50</v>
      </c>
      <c r="F26" t="s">
        <v>40</v>
      </c>
      <c r="G26">
        <v>3</v>
      </c>
      <c r="H26" t="s">
        <v>46</v>
      </c>
      <c r="I26">
        <v>55</v>
      </c>
      <c r="J26">
        <v>1</v>
      </c>
      <c r="K26">
        <v>3</v>
      </c>
      <c r="L26">
        <v>600</v>
      </c>
      <c r="M26" t="s">
        <v>42</v>
      </c>
      <c r="N26">
        <v>300</v>
      </c>
    </row>
    <row r="27" spans="1:14" x14ac:dyDescent="0.35">
      <c r="A27">
        <v>26</v>
      </c>
      <c r="B27" t="s">
        <v>43</v>
      </c>
      <c r="C27">
        <v>24</v>
      </c>
      <c r="D27" t="s">
        <v>44</v>
      </c>
      <c r="E27" t="s">
        <v>45</v>
      </c>
      <c r="F27" t="s">
        <v>40</v>
      </c>
      <c r="G27">
        <v>3.3</v>
      </c>
      <c r="H27" t="s">
        <v>41</v>
      </c>
      <c r="I27">
        <v>60</v>
      </c>
      <c r="J27">
        <v>0</v>
      </c>
      <c r="K27">
        <v>1</v>
      </c>
      <c r="L27">
        <v>300</v>
      </c>
      <c r="M27" t="s">
        <v>42</v>
      </c>
      <c r="N27">
        <v>40</v>
      </c>
    </row>
    <row r="28" spans="1:14" x14ac:dyDescent="0.35">
      <c r="A28">
        <v>27</v>
      </c>
      <c r="B28" t="s">
        <v>43</v>
      </c>
      <c r="C28">
        <v>20</v>
      </c>
      <c r="D28" t="s">
        <v>38</v>
      </c>
      <c r="E28" t="s">
        <v>50</v>
      </c>
      <c r="F28" t="s">
        <v>40</v>
      </c>
      <c r="G28">
        <v>3.1</v>
      </c>
      <c r="H28" t="s">
        <v>41</v>
      </c>
      <c r="I28">
        <v>65</v>
      </c>
      <c r="J28">
        <v>1</v>
      </c>
      <c r="K28">
        <v>5</v>
      </c>
      <c r="L28">
        <v>375</v>
      </c>
      <c r="M28" t="s">
        <v>42</v>
      </c>
      <c r="N28">
        <v>300</v>
      </c>
    </row>
    <row r="29" spans="1:14" x14ac:dyDescent="0.35">
      <c r="A29">
        <v>28</v>
      </c>
      <c r="B29" t="s">
        <v>37</v>
      </c>
      <c r="C29">
        <v>20</v>
      </c>
      <c r="D29" t="s">
        <v>38</v>
      </c>
      <c r="E29" t="s">
        <v>53</v>
      </c>
      <c r="F29" t="s">
        <v>40</v>
      </c>
      <c r="G29">
        <v>2.9</v>
      </c>
      <c r="H29" t="s">
        <v>46</v>
      </c>
      <c r="I29">
        <v>50</v>
      </c>
      <c r="J29">
        <v>3</v>
      </c>
      <c r="K29">
        <v>1</v>
      </c>
      <c r="L29">
        <v>900</v>
      </c>
      <c r="M29" t="s">
        <v>42</v>
      </c>
      <c r="N29">
        <v>100</v>
      </c>
    </row>
    <row r="30" spans="1:14" x14ac:dyDescent="0.35">
      <c r="A30">
        <v>29</v>
      </c>
      <c r="B30" t="s">
        <v>43</v>
      </c>
      <c r="C30">
        <v>22</v>
      </c>
      <c r="D30" t="s">
        <v>44</v>
      </c>
      <c r="E30" t="s">
        <v>55</v>
      </c>
      <c r="F30" t="s">
        <v>40</v>
      </c>
      <c r="G30">
        <v>3.3</v>
      </c>
      <c r="H30" t="s">
        <v>46</v>
      </c>
      <c r="I30">
        <v>55</v>
      </c>
      <c r="J30">
        <v>1</v>
      </c>
      <c r="K30">
        <v>6</v>
      </c>
      <c r="L30">
        <v>1100</v>
      </c>
      <c r="M30" t="s">
        <v>42</v>
      </c>
      <c r="N30">
        <v>60</v>
      </c>
    </row>
    <row r="31" spans="1:14" x14ac:dyDescent="0.35">
      <c r="A31">
        <v>30</v>
      </c>
      <c r="B31" t="s">
        <v>43</v>
      </c>
      <c r="C31">
        <v>20</v>
      </c>
      <c r="D31" t="s">
        <v>56</v>
      </c>
      <c r="E31" t="s">
        <v>55</v>
      </c>
      <c r="F31" t="s">
        <v>48</v>
      </c>
      <c r="G31">
        <v>3.1</v>
      </c>
      <c r="H31" t="s">
        <v>46</v>
      </c>
      <c r="I31">
        <v>45</v>
      </c>
      <c r="J31">
        <v>1</v>
      </c>
      <c r="K31">
        <v>4</v>
      </c>
      <c r="L31">
        <v>400</v>
      </c>
      <c r="M31" t="s">
        <v>42</v>
      </c>
      <c r="N31">
        <v>140</v>
      </c>
    </row>
    <row r="32" spans="1:14" x14ac:dyDescent="0.35">
      <c r="A32">
        <v>31</v>
      </c>
      <c r="B32" t="s">
        <v>43</v>
      </c>
      <c r="C32">
        <v>20</v>
      </c>
      <c r="D32" t="s">
        <v>38</v>
      </c>
      <c r="E32" t="s">
        <v>57</v>
      </c>
      <c r="F32" t="s">
        <v>48</v>
      </c>
      <c r="G32">
        <v>3.4</v>
      </c>
      <c r="H32" t="s">
        <v>46</v>
      </c>
      <c r="I32">
        <v>55</v>
      </c>
      <c r="J32">
        <v>2</v>
      </c>
      <c r="K32">
        <v>3</v>
      </c>
      <c r="L32">
        <v>500</v>
      </c>
      <c r="M32" t="s">
        <v>42</v>
      </c>
      <c r="N32">
        <v>750</v>
      </c>
    </row>
    <row r="33" spans="1:14" x14ac:dyDescent="0.35">
      <c r="A33">
        <v>32</v>
      </c>
      <c r="B33" t="s">
        <v>43</v>
      </c>
      <c r="C33">
        <v>20</v>
      </c>
      <c r="D33" t="s">
        <v>38</v>
      </c>
      <c r="E33" t="s">
        <v>39</v>
      </c>
      <c r="F33" t="s">
        <v>40</v>
      </c>
      <c r="G33">
        <v>2.9</v>
      </c>
      <c r="H33" t="s">
        <v>46</v>
      </c>
      <c r="I33">
        <v>47</v>
      </c>
      <c r="J33">
        <v>3</v>
      </c>
      <c r="K33">
        <v>1</v>
      </c>
      <c r="L33">
        <v>300</v>
      </c>
      <c r="M33" t="s">
        <v>42</v>
      </c>
      <c r="N33">
        <v>300</v>
      </c>
    </row>
    <row r="34" spans="1:14" x14ac:dyDescent="0.35">
      <c r="A34">
        <v>33</v>
      </c>
      <c r="B34" t="s">
        <v>43</v>
      </c>
      <c r="C34">
        <v>20</v>
      </c>
      <c r="D34" t="s">
        <v>38</v>
      </c>
      <c r="E34" t="s">
        <v>57</v>
      </c>
      <c r="F34" t="s">
        <v>40</v>
      </c>
      <c r="G34">
        <v>3.6</v>
      </c>
      <c r="H34" t="s">
        <v>46</v>
      </c>
      <c r="I34">
        <v>35</v>
      </c>
      <c r="J34">
        <v>1</v>
      </c>
      <c r="K34">
        <v>4</v>
      </c>
      <c r="L34">
        <v>200</v>
      </c>
      <c r="M34" t="s">
        <v>42</v>
      </c>
      <c r="N34">
        <v>70</v>
      </c>
    </row>
    <row r="35" spans="1:14" x14ac:dyDescent="0.35">
      <c r="A35">
        <v>34</v>
      </c>
      <c r="B35" t="s">
        <v>43</v>
      </c>
      <c r="C35">
        <v>22</v>
      </c>
      <c r="D35" t="s">
        <v>44</v>
      </c>
      <c r="E35" t="s">
        <v>55</v>
      </c>
      <c r="F35" t="s">
        <v>40</v>
      </c>
      <c r="G35">
        <v>2.6</v>
      </c>
      <c r="H35" t="s">
        <v>41</v>
      </c>
      <c r="I35">
        <v>40</v>
      </c>
      <c r="J35">
        <v>1</v>
      </c>
      <c r="K35">
        <v>4</v>
      </c>
      <c r="L35">
        <v>1400</v>
      </c>
      <c r="M35" t="s">
        <v>42</v>
      </c>
      <c r="N35">
        <v>800</v>
      </c>
    </row>
    <row r="36" spans="1:14" x14ac:dyDescent="0.35">
      <c r="A36">
        <v>35</v>
      </c>
      <c r="B36" t="s">
        <v>37</v>
      </c>
      <c r="C36">
        <v>19</v>
      </c>
      <c r="D36" t="s">
        <v>38</v>
      </c>
      <c r="E36" t="s">
        <v>55</v>
      </c>
      <c r="F36" t="s">
        <v>48</v>
      </c>
      <c r="G36">
        <v>3.4</v>
      </c>
      <c r="H36" t="s">
        <v>46</v>
      </c>
      <c r="I36">
        <v>40</v>
      </c>
      <c r="J36">
        <v>1</v>
      </c>
      <c r="K36">
        <v>5</v>
      </c>
      <c r="L36">
        <v>500</v>
      </c>
      <c r="M36" t="s">
        <v>42</v>
      </c>
      <c r="N36">
        <v>300</v>
      </c>
    </row>
    <row r="37" spans="1:14" x14ac:dyDescent="0.35">
      <c r="A37">
        <v>36</v>
      </c>
      <c r="B37" t="s">
        <v>37</v>
      </c>
      <c r="C37">
        <v>26</v>
      </c>
      <c r="D37" t="s">
        <v>38</v>
      </c>
      <c r="E37" t="s">
        <v>57</v>
      </c>
      <c r="F37" t="s">
        <v>40</v>
      </c>
      <c r="G37">
        <v>3.3</v>
      </c>
      <c r="H37" t="s">
        <v>46</v>
      </c>
      <c r="I37">
        <v>60</v>
      </c>
      <c r="J37">
        <v>1</v>
      </c>
      <c r="K37">
        <v>4</v>
      </c>
      <c r="L37">
        <v>450</v>
      </c>
      <c r="M37" t="s">
        <v>54</v>
      </c>
      <c r="N37">
        <v>300</v>
      </c>
    </row>
    <row r="38" spans="1:14" x14ac:dyDescent="0.35">
      <c r="A38">
        <v>37</v>
      </c>
      <c r="B38" t="s">
        <v>43</v>
      </c>
      <c r="C38">
        <v>21</v>
      </c>
      <c r="D38" t="s">
        <v>44</v>
      </c>
      <c r="E38" t="s">
        <v>45</v>
      </c>
      <c r="F38" t="s">
        <v>40</v>
      </c>
      <c r="G38">
        <v>3.1</v>
      </c>
      <c r="H38" t="s">
        <v>46</v>
      </c>
      <c r="I38">
        <v>40</v>
      </c>
      <c r="J38">
        <v>1</v>
      </c>
      <c r="K38">
        <v>4</v>
      </c>
      <c r="L38">
        <v>500</v>
      </c>
      <c r="M38" t="s">
        <v>42</v>
      </c>
      <c r="N38">
        <v>100</v>
      </c>
    </row>
    <row r="39" spans="1:14" x14ac:dyDescent="0.35">
      <c r="A39">
        <v>38</v>
      </c>
      <c r="B39" t="s">
        <v>37</v>
      </c>
      <c r="C39">
        <v>21</v>
      </c>
      <c r="D39" t="s">
        <v>56</v>
      </c>
      <c r="E39" t="s">
        <v>57</v>
      </c>
      <c r="F39" t="s">
        <v>40</v>
      </c>
      <c r="G39">
        <v>2.5</v>
      </c>
      <c r="H39" t="s">
        <v>46</v>
      </c>
      <c r="I39">
        <v>60</v>
      </c>
      <c r="J39">
        <v>2</v>
      </c>
      <c r="K39">
        <v>3</v>
      </c>
      <c r="L39">
        <v>500</v>
      </c>
      <c r="M39" t="s">
        <v>42</v>
      </c>
      <c r="N39">
        <v>600</v>
      </c>
    </row>
    <row r="40" spans="1:14" x14ac:dyDescent="0.35">
      <c r="A40">
        <v>39</v>
      </c>
      <c r="B40" t="s">
        <v>43</v>
      </c>
      <c r="C40">
        <v>24</v>
      </c>
      <c r="D40" t="s">
        <v>38</v>
      </c>
      <c r="E40" t="s">
        <v>50</v>
      </c>
      <c r="F40" t="s">
        <v>40</v>
      </c>
      <c r="G40">
        <v>2.8</v>
      </c>
      <c r="H40" t="s">
        <v>46</v>
      </c>
      <c r="I40">
        <v>50</v>
      </c>
      <c r="J40">
        <v>1</v>
      </c>
      <c r="K40">
        <v>6</v>
      </c>
      <c r="L40">
        <v>600</v>
      </c>
      <c r="M40" t="s">
        <v>42</v>
      </c>
      <c r="N40">
        <v>50</v>
      </c>
    </row>
    <row r="41" spans="1:14" x14ac:dyDescent="0.35">
      <c r="A41">
        <v>40</v>
      </c>
      <c r="B41" t="s">
        <v>43</v>
      </c>
      <c r="C41">
        <v>19</v>
      </c>
      <c r="D41" t="s">
        <v>56</v>
      </c>
      <c r="E41" t="s">
        <v>55</v>
      </c>
      <c r="F41" t="s">
        <v>40</v>
      </c>
      <c r="G41">
        <v>2.5</v>
      </c>
      <c r="H41" t="s">
        <v>49</v>
      </c>
      <c r="I41">
        <v>50</v>
      </c>
      <c r="J41">
        <v>2</v>
      </c>
      <c r="K41">
        <v>5</v>
      </c>
      <c r="L41">
        <v>300</v>
      </c>
      <c r="M41" t="s">
        <v>42</v>
      </c>
      <c r="N41">
        <v>100</v>
      </c>
    </row>
    <row r="42" spans="1:14" x14ac:dyDescent="0.35">
      <c r="A42">
        <v>41</v>
      </c>
      <c r="B42" t="s">
        <v>43</v>
      </c>
      <c r="C42">
        <v>22</v>
      </c>
      <c r="D42" t="s">
        <v>38</v>
      </c>
      <c r="E42" t="s">
        <v>57</v>
      </c>
      <c r="F42" t="s">
        <v>40</v>
      </c>
      <c r="G42">
        <v>3.2</v>
      </c>
      <c r="H42" t="s">
        <v>41</v>
      </c>
      <c r="I42">
        <v>60</v>
      </c>
      <c r="J42">
        <v>1</v>
      </c>
      <c r="K42">
        <v>4</v>
      </c>
      <c r="L42">
        <v>680</v>
      </c>
      <c r="M42" t="s">
        <v>54</v>
      </c>
      <c r="N42">
        <v>200</v>
      </c>
    </row>
    <row r="43" spans="1:14" x14ac:dyDescent="0.35">
      <c r="A43">
        <v>42</v>
      </c>
      <c r="B43" t="s">
        <v>37</v>
      </c>
      <c r="C43">
        <v>20</v>
      </c>
      <c r="D43" t="s">
        <v>38</v>
      </c>
      <c r="E43" t="s">
        <v>55</v>
      </c>
      <c r="F43" t="s">
        <v>52</v>
      </c>
      <c r="G43">
        <v>3.3</v>
      </c>
      <c r="H43" t="s">
        <v>46</v>
      </c>
      <c r="I43">
        <v>30</v>
      </c>
      <c r="J43">
        <v>1</v>
      </c>
      <c r="K43">
        <v>4</v>
      </c>
      <c r="L43">
        <v>600</v>
      </c>
      <c r="M43" t="s">
        <v>42</v>
      </c>
      <c r="N43">
        <v>350</v>
      </c>
    </row>
    <row r="44" spans="1:14" x14ac:dyDescent="0.35">
      <c r="A44">
        <v>43</v>
      </c>
      <c r="B44" t="s">
        <v>37</v>
      </c>
      <c r="C44">
        <v>22</v>
      </c>
      <c r="D44" t="s">
        <v>44</v>
      </c>
      <c r="E44" t="s">
        <v>55</v>
      </c>
      <c r="F44" t="s">
        <v>48</v>
      </c>
      <c r="G44">
        <v>3.5</v>
      </c>
      <c r="H44" t="s">
        <v>49</v>
      </c>
      <c r="I44">
        <v>40</v>
      </c>
      <c r="J44">
        <v>2</v>
      </c>
      <c r="K44">
        <v>5</v>
      </c>
      <c r="L44">
        <v>300</v>
      </c>
      <c r="M44" t="s">
        <v>42</v>
      </c>
      <c r="N44">
        <v>50</v>
      </c>
    </row>
    <row r="45" spans="1:14" x14ac:dyDescent="0.35">
      <c r="A45">
        <v>44</v>
      </c>
      <c r="B45" t="s">
        <v>37</v>
      </c>
      <c r="C45">
        <v>21</v>
      </c>
      <c r="D45" t="s">
        <v>44</v>
      </c>
      <c r="E45" t="s">
        <v>55</v>
      </c>
      <c r="F45" t="s">
        <v>52</v>
      </c>
      <c r="G45">
        <v>3.9</v>
      </c>
      <c r="H45" t="s">
        <v>46</v>
      </c>
      <c r="I45">
        <v>30</v>
      </c>
      <c r="J45">
        <v>1</v>
      </c>
      <c r="K45">
        <v>5</v>
      </c>
      <c r="L45">
        <v>100</v>
      </c>
      <c r="M45" t="s">
        <v>42</v>
      </c>
      <c r="N45">
        <v>900</v>
      </c>
    </row>
    <row r="46" spans="1:14" x14ac:dyDescent="0.35">
      <c r="A46">
        <v>45</v>
      </c>
      <c r="B46" t="s">
        <v>37</v>
      </c>
      <c r="C46">
        <v>21</v>
      </c>
      <c r="D46" t="s">
        <v>44</v>
      </c>
      <c r="E46" t="s">
        <v>53</v>
      </c>
      <c r="F46" t="s">
        <v>52</v>
      </c>
      <c r="G46">
        <v>3</v>
      </c>
      <c r="H46" t="s">
        <v>46</v>
      </c>
      <c r="I46">
        <v>30</v>
      </c>
      <c r="J46">
        <v>2</v>
      </c>
      <c r="K46">
        <v>5</v>
      </c>
      <c r="L46">
        <v>650</v>
      </c>
      <c r="M46" t="s">
        <v>54</v>
      </c>
      <c r="N46">
        <v>500</v>
      </c>
    </row>
    <row r="47" spans="1:14" x14ac:dyDescent="0.35">
      <c r="A47">
        <v>46</v>
      </c>
      <c r="B47" t="s">
        <v>37</v>
      </c>
      <c r="C47">
        <v>21</v>
      </c>
      <c r="D47" t="s">
        <v>44</v>
      </c>
      <c r="E47" t="s">
        <v>45</v>
      </c>
      <c r="F47" t="s">
        <v>48</v>
      </c>
      <c r="G47">
        <v>3.8</v>
      </c>
      <c r="H47" t="s">
        <v>46</v>
      </c>
      <c r="I47">
        <v>60</v>
      </c>
      <c r="J47">
        <v>1</v>
      </c>
      <c r="K47">
        <v>4</v>
      </c>
      <c r="L47">
        <v>650</v>
      </c>
      <c r="M47" t="s">
        <v>42</v>
      </c>
      <c r="N47">
        <v>150</v>
      </c>
    </row>
    <row r="48" spans="1:14" x14ac:dyDescent="0.35">
      <c r="A48">
        <v>47</v>
      </c>
      <c r="B48" t="s">
        <v>37</v>
      </c>
      <c r="C48">
        <v>20</v>
      </c>
      <c r="D48" t="s">
        <v>38</v>
      </c>
      <c r="E48" t="s">
        <v>55</v>
      </c>
      <c r="F48" t="s">
        <v>40</v>
      </c>
      <c r="G48">
        <v>3.5</v>
      </c>
      <c r="H48" t="s">
        <v>49</v>
      </c>
      <c r="I48">
        <v>60</v>
      </c>
      <c r="J48">
        <v>1</v>
      </c>
      <c r="K48">
        <v>3</v>
      </c>
      <c r="L48">
        <v>350</v>
      </c>
      <c r="M48" t="s">
        <v>42</v>
      </c>
      <c r="N48">
        <v>200</v>
      </c>
    </row>
    <row r="49" spans="1:14" x14ac:dyDescent="0.35">
      <c r="A49">
        <v>48</v>
      </c>
      <c r="B49" t="s">
        <v>43</v>
      </c>
      <c r="C49">
        <v>19</v>
      </c>
      <c r="D49" t="s">
        <v>56</v>
      </c>
      <c r="E49" t="s">
        <v>48</v>
      </c>
      <c r="F49" t="s">
        <v>48</v>
      </c>
      <c r="G49">
        <v>2.5</v>
      </c>
      <c r="H49" t="s">
        <v>46</v>
      </c>
      <c r="I49">
        <v>80</v>
      </c>
      <c r="J49">
        <v>2</v>
      </c>
      <c r="K49">
        <v>4</v>
      </c>
      <c r="L49">
        <v>500</v>
      </c>
      <c r="M49" t="s">
        <v>42</v>
      </c>
      <c r="N49">
        <v>150</v>
      </c>
    </row>
    <row r="50" spans="1:14" x14ac:dyDescent="0.35">
      <c r="A50">
        <v>49</v>
      </c>
      <c r="B50" t="s">
        <v>37</v>
      </c>
      <c r="C50">
        <v>21</v>
      </c>
      <c r="D50" t="s">
        <v>44</v>
      </c>
      <c r="E50" t="s">
        <v>50</v>
      </c>
      <c r="F50" t="s">
        <v>40</v>
      </c>
      <c r="G50">
        <v>3.2</v>
      </c>
      <c r="H50" t="s">
        <v>46</v>
      </c>
      <c r="I50">
        <v>47.5</v>
      </c>
      <c r="J50">
        <v>2</v>
      </c>
      <c r="K50">
        <v>4</v>
      </c>
      <c r="L50">
        <v>220</v>
      </c>
      <c r="M50" t="s">
        <v>42</v>
      </c>
      <c r="N50">
        <v>105</v>
      </c>
    </row>
    <row r="51" spans="1:14" x14ac:dyDescent="0.35">
      <c r="A51">
        <v>50</v>
      </c>
      <c r="B51" t="s">
        <v>37</v>
      </c>
      <c r="C51">
        <v>21</v>
      </c>
      <c r="D51" t="s">
        <v>44</v>
      </c>
      <c r="E51" t="s">
        <v>50</v>
      </c>
      <c r="F51" t="s">
        <v>48</v>
      </c>
      <c r="G51">
        <v>3</v>
      </c>
      <c r="H51" t="s">
        <v>46</v>
      </c>
      <c r="I51">
        <v>45</v>
      </c>
      <c r="J51">
        <v>1</v>
      </c>
      <c r="K51">
        <v>3</v>
      </c>
      <c r="L51">
        <v>520</v>
      </c>
      <c r="M51" t="s">
        <v>42</v>
      </c>
      <c r="N51">
        <v>105</v>
      </c>
    </row>
    <row r="52" spans="1:14" x14ac:dyDescent="0.35">
      <c r="A52">
        <v>51</v>
      </c>
      <c r="B52" t="s">
        <v>37</v>
      </c>
      <c r="C52">
        <v>21</v>
      </c>
      <c r="D52" t="s">
        <v>38</v>
      </c>
      <c r="E52" t="s">
        <v>45</v>
      </c>
      <c r="F52" t="s">
        <v>52</v>
      </c>
      <c r="G52">
        <v>3.5</v>
      </c>
      <c r="H52" t="s">
        <v>49</v>
      </c>
      <c r="I52">
        <v>35</v>
      </c>
      <c r="J52">
        <v>2</v>
      </c>
      <c r="K52">
        <v>4</v>
      </c>
      <c r="L52">
        <v>600</v>
      </c>
      <c r="M52" t="s">
        <v>51</v>
      </c>
      <c r="N52">
        <v>100</v>
      </c>
    </row>
    <row r="53" spans="1:14" x14ac:dyDescent="0.35">
      <c r="A53">
        <v>52</v>
      </c>
      <c r="B53" t="s">
        <v>43</v>
      </c>
      <c r="C53">
        <v>21</v>
      </c>
      <c r="D53" t="s">
        <v>44</v>
      </c>
      <c r="E53" t="s">
        <v>45</v>
      </c>
      <c r="F53" t="s">
        <v>52</v>
      </c>
      <c r="G53">
        <v>3</v>
      </c>
      <c r="H53" t="s">
        <v>46</v>
      </c>
      <c r="I53">
        <v>50</v>
      </c>
      <c r="J53">
        <v>1</v>
      </c>
      <c r="K53">
        <v>4</v>
      </c>
      <c r="L53">
        <v>500</v>
      </c>
      <c r="M53" t="s">
        <v>42</v>
      </c>
      <c r="N53">
        <v>200</v>
      </c>
    </row>
    <row r="54" spans="1:14" x14ac:dyDescent="0.35">
      <c r="A54">
        <v>53</v>
      </c>
      <c r="B54" t="s">
        <v>37</v>
      </c>
      <c r="C54">
        <v>21</v>
      </c>
      <c r="D54" t="s">
        <v>44</v>
      </c>
      <c r="E54" t="s">
        <v>55</v>
      </c>
      <c r="F54" t="s">
        <v>48</v>
      </c>
      <c r="G54">
        <v>3.7</v>
      </c>
      <c r="H54" t="s">
        <v>46</v>
      </c>
      <c r="I54">
        <v>40</v>
      </c>
      <c r="J54">
        <v>3</v>
      </c>
      <c r="K54">
        <v>4</v>
      </c>
      <c r="L54">
        <v>300</v>
      </c>
      <c r="M54" t="s">
        <v>42</v>
      </c>
      <c r="N54">
        <v>700</v>
      </c>
    </row>
    <row r="55" spans="1:14" x14ac:dyDescent="0.35">
      <c r="A55">
        <v>54</v>
      </c>
      <c r="B55" t="s">
        <v>43</v>
      </c>
      <c r="C55">
        <v>21</v>
      </c>
      <c r="D55" t="s">
        <v>38</v>
      </c>
      <c r="E55" t="s">
        <v>55</v>
      </c>
      <c r="F55" t="s">
        <v>52</v>
      </c>
      <c r="G55">
        <v>3.4</v>
      </c>
      <c r="H55" t="s">
        <v>46</v>
      </c>
      <c r="I55">
        <v>40</v>
      </c>
      <c r="J55">
        <v>1</v>
      </c>
      <c r="K55">
        <v>5</v>
      </c>
      <c r="L55">
        <v>500</v>
      </c>
      <c r="M55" t="s">
        <v>42</v>
      </c>
      <c r="N55">
        <v>300</v>
      </c>
    </row>
    <row r="56" spans="1:14" x14ac:dyDescent="0.35">
      <c r="A56">
        <v>55</v>
      </c>
      <c r="B56" t="s">
        <v>43</v>
      </c>
      <c r="C56">
        <v>21</v>
      </c>
      <c r="D56" t="s">
        <v>44</v>
      </c>
      <c r="E56" t="s">
        <v>39</v>
      </c>
      <c r="F56" t="s">
        <v>40</v>
      </c>
      <c r="G56">
        <v>3.4</v>
      </c>
      <c r="H56" t="s">
        <v>46</v>
      </c>
      <c r="I56">
        <v>50</v>
      </c>
      <c r="J56">
        <v>1</v>
      </c>
      <c r="K56">
        <v>4</v>
      </c>
      <c r="L56">
        <v>250</v>
      </c>
      <c r="M56" t="s">
        <v>54</v>
      </c>
      <c r="N56">
        <v>700</v>
      </c>
    </row>
    <row r="57" spans="1:14" x14ac:dyDescent="0.35">
      <c r="A57">
        <v>56</v>
      </c>
      <c r="B57" t="s">
        <v>37</v>
      </c>
      <c r="C57">
        <v>21</v>
      </c>
      <c r="D57" t="s">
        <v>44</v>
      </c>
      <c r="E57" t="s">
        <v>55</v>
      </c>
      <c r="F57" t="s">
        <v>52</v>
      </c>
      <c r="G57">
        <v>3.1</v>
      </c>
      <c r="H57" t="s">
        <v>46</v>
      </c>
      <c r="I57">
        <v>50</v>
      </c>
      <c r="J57">
        <v>1</v>
      </c>
      <c r="K57">
        <v>1</v>
      </c>
      <c r="L57">
        <v>300</v>
      </c>
      <c r="M57" t="s">
        <v>42</v>
      </c>
      <c r="N57">
        <v>300</v>
      </c>
    </row>
    <row r="58" spans="1:14" x14ac:dyDescent="0.35">
      <c r="A58">
        <v>57</v>
      </c>
      <c r="B58" t="s">
        <v>37</v>
      </c>
      <c r="C58">
        <v>21</v>
      </c>
      <c r="D58" t="s">
        <v>44</v>
      </c>
      <c r="E58" t="s">
        <v>53</v>
      </c>
      <c r="F58" t="s">
        <v>40</v>
      </c>
      <c r="G58">
        <v>3.4</v>
      </c>
      <c r="H58" t="s">
        <v>46</v>
      </c>
      <c r="I58">
        <v>42</v>
      </c>
      <c r="J58">
        <v>1</v>
      </c>
      <c r="K58">
        <v>1</v>
      </c>
      <c r="L58">
        <v>200</v>
      </c>
      <c r="M58" t="s">
        <v>42</v>
      </c>
      <c r="N58">
        <v>100</v>
      </c>
    </row>
    <row r="59" spans="1:14" x14ac:dyDescent="0.35">
      <c r="A59">
        <v>58</v>
      </c>
      <c r="B59" t="s">
        <v>37</v>
      </c>
      <c r="C59">
        <v>21</v>
      </c>
      <c r="D59" t="s">
        <v>44</v>
      </c>
      <c r="E59" t="s">
        <v>53</v>
      </c>
      <c r="F59" t="s">
        <v>52</v>
      </c>
      <c r="G59">
        <v>2.4</v>
      </c>
      <c r="H59" t="s">
        <v>46</v>
      </c>
      <c r="I59">
        <v>40</v>
      </c>
      <c r="J59">
        <v>1</v>
      </c>
      <c r="K59">
        <v>3</v>
      </c>
      <c r="L59">
        <v>1000</v>
      </c>
      <c r="M59" t="s">
        <v>42</v>
      </c>
      <c r="N59">
        <v>10</v>
      </c>
    </row>
    <row r="60" spans="1:14" x14ac:dyDescent="0.35">
      <c r="A60">
        <v>59</v>
      </c>
      <c r="B60" t="s">
        <v>37</v>
      </c>
      <c r="C60">
        <v>20</v>
      </c>
      <c r="D60" t="s">
        <v>38</v>
      </c>
      <c r="E60" t="s">
        <v>47</v>
      </c>
      <c r="F60" t="s">
        <v>52</v>
      </c>
      <c r="G60">
        <v>2.9</v>
      </c>
      <c r="H60" t="s">
        <v>46</v>
      </c>
      <c r="I60">
        <v>40</v>
      </c>
      <c r="J60">
        <v>2</v>
      </c>
      <c r="K60">
        <v>4</v>
      </c>
      <c r="L60">
        <v>350</v>
      </c>
      <c r="M60" t="s">
        <v>42</v>
      </c>
      <c r="N60">
        <v>250</v>
      </c>
    </row>
    <row r="61" spans="1:14" x14ac:dyDescent="0.35">
      <c r="A61">
        <v>60</v>
      </c>
      <c r="B61" t="s">
        <v>37</v>
      </c>
      <c r="C61">
        <v>20</v>
      </c>
      <c r="D61" t="s">
        <v>56</v>
      </c>
      <c r="E61" t="s">
        <v>47</v>
      </c>
      <c r="F61" t="s">
        <v>52</v>
      </c>
      <c r="G61">
        <v>2.5</v>
      </c>
      <c r="H61" t="s">
        <v>46</v>
      </c>
      <c r="I61">
        <v>55</v>
      </c>
      <c r="J61">
        <v>1</v>
      </c>
      <c r="K61">
        <v>4</v>
      </c>
      <c r="L61">
        <v>500</v>
      </c>
      <c r="M61" t="s">
        <v>42</v>
      </c>
      <c r="N61">
        <v>500</v>
      </c>
    </row>
    <row r="62" spans="1:14" x14ac:dyDescent="0.35">
      <c r="A62">
        <v>61</v>
      </c>
      <c r="B62" t="s">
        <v>37</v>
      </c>
      <c r="C62">
        <v>23</v>
      </c>
      <c r="D62" t="s">
        <v>44</v>
      </c>
      <c r="E62" t="s">
        <v>57</v>
      </c>
      <c r="F62" t="s">
        <v>40</v>
      </c>
      <c r="G62">
        <v>3.5</v>
      </c>
      <c r="H62" t="s">
        <v>46</v>
      </c>
      <c r="I62">
        <v>30</v>
      </c>
      <c r="J62">
        <v>2</v>
      </c>
      <c r="K62">
        <v>3</v>
      </c>
      <c r="L62">
        <v>490</v>
      </c>
      <c r="M62" t="s">
        <v>42</v>
      </c>
      <c r="N62">
        <v>50</v>
      </c>
    </row>
    <row r="63" spans="1:14" x14ac:dyDescent="0.35">
      <c r="A63">
        <v>62</v>
      </c>
      <c r="B63" t="s">
        <v>37</v>
      </c>
      <c r="C63">
        <v>23</v>
      </c>
      <c r="D63" t="s">
        <v>44</v>
      </c>
      <c r="E63" t="s">
        <v>50</v>
      </c>
      <c r="F63" t="s">
        <v>52</v>
      </c>
      <c r="G63">
        <v>3.2</v>
      </c>
      <c r="H63" t="s">
        <v>46</v>
      </c>
      <c r="I63">
        <v>70</v>
      </c>
      <c r="J63">
        <v>2</v>
      </c>
      <c r="K63">
        <v>3</v>
      </c>
      <c r="L63">
        <v>250</v>
      </c>
      <c r="M63" t="s">
        <v>42</v>
      </c>
      <c r="N6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B_Shingles</vt:lpstr>
      <vt:lpstr>A_Shingles</vt:lpstr>
      <vt:lpstr>A_B_shingles</vt:lpstr>
      <vt:lpstr>Sheet4</vt:lpstr>
      <vt:lpstr>Survey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Chhabra, Aniket</dc:creator>
  <cp:lastModifiedBy>Chhabra, Aniket</cp:lastModifiedBy>
  <dcterms:created xsi:type="dcterms:W3CDTF">2020-12-12T02:39:02Z</dcterms:created>
  <dcterms:modified xsi:type="dcterms:W3CDTF">2020-12-12T07:24:10Z</dcterms:modified>
</cp:coreProperties>
</file>