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z\Documents\Northwestern Data Science Bootcamp\Homework\"/>
    </mc:Choice>
  </mc:AlternateContent>
  <xr:revisionPtr revIDLastSave="0" documentId="13_ncr:1_{A73D5561-1643-4133-983B-290D129DFE0F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 Cat" sheetId="2" r:id="rId2"/>
    <sheet name="Pivot Sub" sheetId="3" r:id="rId3"/>
    <sheet name="Pivot Years" sheetId="4" r:id="rId4"/>
    <sheet name="Goals" sheetId="5" r:id="rId5"/>
  </sheets>
  <definedNames>
    <definedName name="_xlnm._FilterDatabase" localSheetId="0" hidden="1">Sheet1!$A$1:$R$4115</definedName>
  </definedNames>
  <calcPr calcId="191029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" i="5" l="1"/>
  <c r="C8" i="5"/>
  <c r="B8" i="5"/>
  <c r="E8" i="5"/>
  <c r="F8" i="5"/>
  <c r="G8" i="5"/>
  <c r="H8" i="5"/>
  <c r="E7" i="5"/>
  <c r="D13" i="5"/>
  <c r="D12" i="5"/>
  <c r="D11" i="5"/>
  <c r="D10" i="5"/>
  <c r="D9" i="5"/>
  <c r="D7" i="5"/>
  <c r="D6" i="5"/>
  <c r="D5" i="5"/>
  <c r="D4" i="5"/>
  <c r="C13" i="5"/>
  <c r="C12" i="5"/>
  <c r="C11" i="5"/>
  <c r="C10" i="5"/>
  <c r="C9" i="5"/>
  <c r="C7" i="5"/>
  <c r="C6" i="5"/>
  <c r="C5" i="5"/>
  <c r="C4" i="5"/>
  <c r="B13" i="5"/>
  <c r="B12" i="5"/>
  <c r="B11" i="5"/>
  <c r="B10" i="5"/>
  <c r="B9" i="5"/>
  <c r="B7" i="5"/>
  <c r="B6" i="5"/>
  <c r="B5" i="5"/>
  <c r="D3" i="5"/>
  <c r="C3" i="5"/>
  <c r="B3" i="5"/>
  <c r="B4" i="5"/>
  <c r="E3" i="5"/>
  <c r="F3" i="5"/>
  <c r="G3" i="5"/>
  <c r="H3" i="5"/>
  <c r="E4" i="5"/>
  <c r="F4" i="5"/>
  <c r="G4" i="5"/>
  <c r="H4" i="5"/>
  <c r="E5" i="5"/>
  <c r="F5" i="5"/>
  <c r="G5" i="5"/>
  <c r="H5" i="5"/>
  <c r="E6" i="5"/>
  <c r="F6" i="5"/>
  <c r="G6" i="5"/>
  <c r="H6" i="5"/>
  <c r="F7" i="5"/>
  <c r="G7" i="5"/>
  <c r="H7" i="5"/>
  <c r="E9" i="5"/>
  <c r="F9" i="5"/>
  <c r="G9" i="5"/>
  <c r="H9" i="5"/>
  <c r="E10" i="5"/>
  <c r="F10" i="5"/>
  <c r="G10" i="5"/>
  <c r="H10" i="5"/>
  <c r="E11" i="5"/>
  <c r="F11" i="5"/>
  <c r="G11" i="5"/>
  <c r="H11" i="5"/>
  <c r="E12" i="5"/>
  <c r="F12" i="5"/>
  <c r="G12" i="5"/>
  <c r="H12" i="5"/>
  <c r="E13" i="5"/>
  <c r="F13" i="5"/>
  <c r="G13" i="5"/>
  <c r="H13" i="5"/>
  <c r="D2" i="5"/>
  <c r="B2" i="5"/>
  <c r="C2" i="5"/>
  <c r="E2" i="5"/>
  <c r="H2" i="5"/>
  <c r="G2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<sst xmlns="http://schemas.openxmlformats.org/spreadsheetml/2006/main" count="33049" uniqueCount="8400">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</sst>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1-43E2-8B40-E48C3D7EDBD5}"/>
            </c:ext>
          </c:extLst>
        </c:ser>
        <c:ser>
          <c:idx val="1"/>
          <c:order val="1"/>
          <c:tx>
            <c:strRef>
              <c:f>'Pivot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81-43E2-8B40-E48C3D7EDBD5}"/>
            </c:ext>
          </c:extLst>
        </c:ser>
        <c:ser>
          <c:idx val="2"/>
          <c:order val="2"/>
          <c:tx>
            <c:strRef>
              <c:f>'Pivot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81-43E2-8B40-E48C3D7EDBD5}"/>
            </c:ext>
          </c:extLst>
        </c:ser>
        <c:ser>
          <c:idx val="3"/>
          <c:order val="3"/>
          <c:tx>
            <c:strRef>
              <c:f>'Pivot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81-43E2-8B40-E48C3D7ED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4736160"/>
        <c:axId val="444741408"/>
      </c:barChart>
      <c:catAx>
        <c:axId val="44473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41408"/>
        <c:crosses val="autoZero"/>
        <c:auto val="1"/>
        <c:lblAlgn val="ctr"/>
        <c:lblOffset val="100"/>
        <c:noMultiLvlLbl val="0"/>
      </c:catAx>
      <c:valAx>
        <c:axId val="4447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3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13-4E8D-A905-967866D858C1}"/>
            </c:ext>
          </c:extLst>
        </c:ser>
        <c:ser>
          <c:idx val="1"/>
          <c:order val="1"/>
          <c:tx>
            <c:strRef>
              <c:f>'Pivot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13-4E8D-A905-967866D858C1}"/>
            </c:ext>
          </c:extLst>
        </c:ser>
        <c:ser>
          <c:idx val="2"/>
          <c:order val="2"/>
          <c:tx>
            <c:strRef>
              <c:f>'Pivot Sub'!$D$4:$D$5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13-4E8D-A905-967866D858C1}"/>
            </c:ext>
          </c:extLst>
        </c:ser>
        <c:ser>
          <c:idx val="3"/>
          <c:order val="3"/>
          <c:tx>
            <c:strRef>
              <c:f>'Pivot Sub'!$E$4:$E$5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13-4E8D-A905-967866D85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6886608"/>
        <c:axId val="516896448"/>
      </c:barChart>
      <c:catAx>
        <c:axId val="5168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96448"/>
        <c:crosses val="autoZero"/>
        <c:auto val="1"/>
        <c:lblAlgn val="ctr"/>
        <c:lblOffset val="100"/>
        <c:noMultiLvlLbl val="0"/>
      </c:catAx>
      <c:valAx>
        <c:axId val="51689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Years!PivotTable3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7-423C-9F13-1761FFB7916A}"/>
            </c:ext>
          </c:extLst>
        </c:ser>
        <c:ser>
          <c:idx val="1"/>
          <c:order val="1"/>
          <c:tx>
            <c:strRef>
              <c:f>'Pivot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07-423C-9F13-1761FFB7916A}"/>
            </c:ext>
          </c:extLst>
        </c:ser>
        <c:ser>
          <c:idx val="2"/>
          <c:order val="2"/>
          <c:tx>
            <c:strRef>
              <c:f>'Pivot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07-423C-9F13-1761FFB7916A}"/>
            </c:ext>
          </c:extLst>
        </c:ser>
        <c:ser>
          <c:idx val="3"/>
          <c:order val="3"/>
          <c:tx>
            <c:strRef>
              <c:f>'Pivot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07-423C-9F13-1761FFB79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901696"/>
        <c:axId val="516898088"/>
      </c:lineChart>
      <c:catAx>
        <c:axId val="51690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898088"/>
        <c:crosses val="autoZero"/>
        <c:auto val="1"/>
        <c:lblAlgn val="ctr"/>
        <c:lblOffset val="100"/>
        <c:noMultiLvlLbl val="0"/>
      </c:catAx>
      <c:valAx>
        <c:axId val="51689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90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6C-4E95-B0D1-13729B83981A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6C-4E95-B0D1-13729B83981A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6C-4E95-B0D1-13729B839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398712"/>
        <c:axId val="674394776"/>
      </c:lineChart>
      <c:catAx>
        <c:axId val="674398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394776"/>
        <c:crosses val="autoZero"/>
        <c:auto val="1"/>
        <c:lblAlgn val="ctr"/>
        <c:lblOffset val="100"/>
        <c:noMultiLvlLbl val="0"/>
      </c:catAx>
      <c:valAx>
        <c:axId val="67439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39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14287</xdr:rowOff>
    </xdr:from>
    <xdr:to>
      <xdr:col>17</xdr:col>
      <xdr:colOff>600075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4C091-87C1-4E3D-B21F-B469E2060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3</xdr:row>
      <xdr:rowOff>4761</xdr:rowOff>
    </xdr:from>
    <xdr:to>
      <xdr:col>18</xdr:col>
      <xdr:colOff>590550</xdr:colOff>
      <xdr:row>28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8E6F6-D3ED-4122-9C43-AE49B68D9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176211</xdr:rowOff>
    </xdr:from>
    <xdr:to>
      <xdr:col>16</xdr:col>
      <xdr:colOff>152400</xdr:colOff>
      <xdr:row>22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8B126-F358-42F7-BED7-56627CE71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13</xdr:row>
      <xdr:rowOff>147636</xdr:rowOff>
    </xdr:from>
    <xdr:to>
      <xdr:col>7</xdr:col>
      <xdr:colOff>1304924</xdr:colOff>
      <xdr:row>34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2581E-F618-4E8F-AB6B-03C14C4D9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z" refreshedDate="43692.961578935188" createdVersion="6" refreshedVersion="6" minRefreshableVersion="3" recordCount="4114" xr:uid="{67C1E1FC-7400-4C49-9F29-D5AB3FD9BEB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z" refreshedDate="43692.976837615737" createdVersion="6" refreshedVersion="6" minRefreshableVersion="3" recordCount="4114" xr:uid="{D663513E-F617-4BB2-87ED-FE7FB8E6764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7E808-6EC8-409E-B933-85FCD7BC8C2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1ACD8-04DE-4A0F-BBF4-48F8AAA6B13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09CFD-51AE-42CA-BE6F-ACF9E1B03396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" bestFit="1" customWidth="1"/>
    <col min="18" max="18" width="19.140625" bestFit="1" customWidth="1"/>
    <col min="19" max="19" width="13" customWidth="1"/>
    <col min="20" max="20" width="12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6" si="0"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R4115" xr:uid="{E648BA2A-74A0-4E84-BB77-07AA0A104182}"/>
  <conditionalFormatting sqref="F1:F1048576">
    <cfRule type="containsText" dxfId="3" priority="2" operator="containsText" text="cancel">
      <formula>NOT(ISERROR(SEARCH("cancel",F1)))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62D0C-09B0-4B71-94C2-015921BB966C}">
  <sheetPr codeName="Sheet2"/>
  <dimension ref="A1:F14"/>
  <sheetViews>
    <sheetView workbookViewId="0">
      <selection activeCell="F17" sqref="F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37AC9-55D7-430E-8BC2-A6DA5C140639}">
  <sheetPr codeName="Sheet3"/>
  <dimension ref="A1:F47"/>
  <sheetViews>
    <sheetView workbookViewId="0">
      <selection activeCell="P31" sqref="P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230CF-0414-48DD-B1EB-A85D5681BEEE}">
  <sheetPr codeName="Sheet4"/>
  <dimension ref="A1:F18"/>
  <sheetViews>
    <sheetView workbookViewId="0">
      <selection activeCell="B21" sqref="B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00C6B-7177-4A79-8191-2D3933330DDE}">
  <sheetPr codeName="Sheet5"/>
  <dimension ref="A1:H13"/>
  <sheetViews>
    <sheetView topLeftCell="A7" workbookViewId="0">
      <selection activeCell="I8" sqref="I8"/>
    </sheetView>
  </sheetViews>
  <sheetFormatPr defaultRowHeight="15" x14ac:dyDescent="0.25"/>
  <cols>
    <col min="1" max="1" width="17.85546875" bestFit="1" customWidth="1"/>
    <col min="2" max="8" width="20.85546875" customWidth="1"/>
    <col min="9" max="9" width="17.8554687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8387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8388</v>
      </c>
      <c r="B2">
        <f>COUNTIFS(Sheet1!F:F,"successful",Sheet1!D:D,"&lt; 1000")</f>
        <v>322</v>
      </c>
      <c r="C2">
        <f>COUNTIFS(Sheet1!F:F,"failed",Sheet1!D:D,"&lt; 1000")</f>
        <v>113</v>
      </c>
      <c r="D2">
        <f>COUNTIFS(Sheet1!F:F,"canceled",Sheet1!D:D,"&lt;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COUNTIFS(Sheet1!F:F,"successful",Sheet1!D:D,"&gt;= 1000",Sheet1!D:D,"&lt;= 4999")</f>
        <v>932</v>
      </c>
      <c r="C3">
        <f>COUNTIFS(Sheet1!F:F,"failed",Sheet1!D:D,"&gt;= 1000",Sheet1!D:D,"&lt;= 4999")</f>
        <v>420</v>
      </c>
      <c r="D3">
        <f>COUNTIFS(Sheet1!F:F,"canceled",Sheet1!D:D,"&gt;= 1000",Sheet1!D:D,"&lt;= 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COUNTIFS(Sheet1!F:F,"successful",Sheet1!D:D,"&gt;= 5000",Sheet1!D:D,"&lt;= 9999")</f>
        <v>381</v>
      </c>
      <c r="C4">
        <f>COUNTIFS(Sheet1!F:F,"failed",Sheet1!D:D,"&gt;= 5000",Sheet1!D:D,"&lt;= 9999")</f>
        <v>283</v>
      </c>
      <c r="D4">
        <f>COUNTIFS(Sheet1!F:F,"canceled",Sheet1!D:D,"&gt;= 5000",Sheet1!D:D,"&lt;= 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8398</v>
      </c>
      <c r="B5">
        <f>COUNTIFS(Sheet1!F:F,"successful",Sheet1!D:D,"&gt;= 10000",Sheet1!D:D,"&lt;= 14999")</f>
        <v>168</v>
      </c>
      <c r="C5">
        <f>COUNTIFS(Sheet1!F:F,"failed",Sheet1!D:D,"&gt;= 10000",Sheet1!D:D,"&lt;= 14999")</f>
        <v>144</v>
      </c>
      <c r="D5">
        <f>COUNTIFS(Sheet1!F:F,"canceled",Sheet1!D:D,"&gt;= 10000",Sheet1!D:D,"&lt;= 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8391</v>
      </c>
      <c r="B6">
        <f>COUNTIFS(Sheet1!F:F,"successful",Sheet1!D:D,"&gt;= 15000",Sheet1!D:D,"&lt;= 19999")</f>
        <v>94</v>
      </c>
      <c r="C6">
        <f>COUNTIFS(Sheet1!F:F,"failed",Sheet1!D:D,"&gt;= 15000",Sheet1!D:D,"&lt;= 19999")</f>
        <v>90</v>
      </c>
      <c r="D6">
        <f>COUNTIFS(Sheet1!F:F,"canceled",Sheet1!D:D,"&gt;= 15000",Sheet1!D:D,"&lt;= 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8392</v>
      </c>
      <c r="B7">
        <f>COUNTIFS(Sheet1!F:F,"successful",Sheet1!D:D,"&gt;= 20000",Sheet1!D:D,"&lt;= 24999")</f>
        <v>62</v>
      </c>
      <c r="C7">
        <f>COUNTIFS(Sheet1!F:F,"failed",Sheet1!D:D,"&gt;= 20000",Sheet1!D:D,"&lt;= 24999")</f>
        <v>72</v>
      </c>
      <c r="D7">
        <f>COUNTIFS(Sheet1!F:F,"canceled",Sheet1!D:D,"&gt;= 20000",Sheet1!D:D,"&lt;= 24999")</f>
        <v>14</v>
      </c>
      <c r="E7">
        <f>SUM(B7:D7)</f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8399</v>
      </c>
      <c r="B8">
        <f>COUNTIFS(Sheet1!F:F,"successful",Sheet1!D:D,"&gt;= 25000",Sheet1!D:D,"&lt;= 29999")</f>
        <v>55</v>
      </c>
      <c r="C8">
        <f>COUNTIFS(Sheet1!F:F,"failed",Sheet1!D:D,"&gt;= 25000",Sheet1!D:D,"&lt;= 29999")</f>
        <v>64</v>
      </c>
      <c r="D8">
        <f>COUNTIFS(Sheet1!F:F,"canceled",Sheet1!D:D,"&gt;= 25000",Sheet1!D:D,"&lt;= 29999")</f>
        <v>18</v>
      </c>
      <c r="E8">
        <f>SUM(B8:D8)</f>
        <v>137</v>
      </c>
      <c r="F8" s="5">
        <f t="shared" ref="F8" si="4">B8/E8</f>
        <v>0.40145985401459855</v>
      </c>
      <c r="G8" s="5">
        <f t="shared" ref="G8" si="5">C8/E8</f>
        <v>0.46715328467153283</v>
      </c>
      <c r="H8" s="5">
        <f t="shared" ref="H8" si="6">D8/E8</f>
        <v>0.13138686131386862</v>
      </c>
    </row>
    <row r="9" spans="1:8" x14ac:dyDescent="0.25">
      <c r="A9" t="s">
        <v>8393</v>
      </c>
      <c r="B9">
        <f>COUNTIFS(Sheet1!F:F,"successful",Sheet1!D:D,"&gt;= 30000",Sheet1!D:D,"&lt;= 34999")</f>
        <v>32</v>
      </c>
      <c r="C9">
        <f>COUNTIFS(Sheet1!F:F,"failed",Sheet1!D:D,"&gt;= 30000",Sheet1!D:D,"&lt;= 34999")</f>
        <v>37</v>
      </c>
      <c r="D9">
        <f>COUNTIFS(Sheet1!F:F,"canceled",Sheet1!D:D,"&gt;= 30000",Sheet1!D:D,"&lt;= 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8394</v>
      </c>
      <c r="B10">
        <f>COUNTIFS(Sheet1!F:F,"successful",Sheet1!D:D,"&gt;= 35000",Sheet1!D:D,"&lt;= 39999")</f>
        <v>26</v>
      </c>
      <c r="C10">
        <f>COUNTIFS(Sheet1!F:F,"failed",Sheet1!D:D,"&gt;= 35000",Sheet1!D:D,"&lt;= 39999")</f>
        <v>22</v>
      </c>
      <c r="D10">
        <f>COUNTIFS(Sheet1!F:F,"canceled",Sheet1!D:D,"&gt;= 35000",Sheet1!D:D,"&lt;= 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8395</v>
      </c>
      <c r="B11">
        <f>COUNTIFS(Sheet1!F:F,"successful",Sheet1!D:D,"&gt;= 40000",Sheet1!D:D,"&lt;= 44999")</f>
        <v>21</v>
      </c>
      <c r="C11">
        <f>COUNTIFS(Sheet1!F:F,"failed",Sheet1!D:D,"&gt;= 40000",Sheet1!D:D,"&lt;= 44999")</f>
        <v>16</v>
      </c>
      <c r="D11">
        <f>COUNTIFS(Sheet1!F:F,"canceled",Sheet1!D:D,"&gt;= 40000",Sheet1!D:D,"&lt;= 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8396</v>
      </c>
      <c r="B12">
        <f>COUNTIFS(Sheet1!F:F,"successful",Sheet1!D:D,"&gt;= 45000",Sheet1!D:D,"&lt;= 49999")</f>
        <v>6</v>
      </c>
      <c r="C12">
        <f>COUNTIFS(Sheet1!F:F,"failed",Sheet1!D:D,"&gt;= 45000",Sheet1!D:D,"&lt;= 49999")</f>
        <v>11</v>
      </c>
      <c r="D12">
        <f>COUNTIFS(Sheet1!F:F,"canceled",Sheet1!D:D,"&gt;= 45000",Sheet1!D:D,"&lt;= 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8397</v>
      </c>
      <c r="B13">
        <f>COUNTIFS(Sheet1!F:F,"successful",Sheet1!D:D,"&gt;= 50000")</f>
        <v>86</v>
      </c>
      <c r="C13">
        <f>COUNTIFS(Sheet1!F:F,"failed",Sheet1!D:D,"&gt;= 50000")</f>
        <v>258</v>
      </c>
      <c r="D13">
        <f>COUNTIFS(Sheet1!F:F,"canceled",Sheet1!D:D,"&gt;= 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Cat</vt:lpstr>
      <vt:lpstr>Pivot Sub</vt:lpstr>
      <vt:lpstr>Pivot Years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Maz</cp:lastModifiedBy>
  <dcterms:created xsi:type="dcterms:W3CDTF">2017-04-20T15:17:24Z</dcterms:created>
  <dcterms:modified xsi:type="dcterms:W3CDTF">2019-08-17T20:42:08Z</dcterms:modified>
</cp:coreProperties>
</file>